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D:\plan 2565\12. คู่มืองบประมาณ ประจำปี 2565 สมบูรณ์\New folder\คู่มือการใช้งบประมาณ 2565\"/>
    </mc:Choice>
  </mc:AlternateContent>
  <bookViews>
    <workbookView showHorizontalScroll="0" showVerticalScroll="0" xWindow="0" yWindow="0" windowWidth="28800" windowHeight="12480" firstSheet="43" activeTab="49"/>
  </bookViews>
  <sheets>
    <sheet name="ใบหน้าบัณฑิต" sheetId="29" r:id="rId1"/>
    <sheet name="บัณฑิต" sheetId="19" r:id="rId2"/>
    <sheet name="บัณฑิต (2)" sheetId="32" r:id="rId3"/>
    <sheet name="ใบหน้า" sheetId="91" r:id="rId4"/>
    <sheet name="ใบหน้าอธิการ" sheetId="94" r:id="rId5"/>
    <sheet name="สนอ. " sheetId="93" r:id="rId6"/>
    <sheet name="1." sheetId="112" r:id="rId7"/>
    <sheet name="กองกลาง" sheetId="95" r:id="rId8"/>
    <sheet name="2." sheetId="113" r:id="rId9"/>
    <sheet name="ประชาสัมพันธ์" sheetId="96" r:id="rId10"/>
    <sheet name="3." sheetId="114" r:id="rId11"/>
    <sheet name="สวัสดิการ" sheetId="97" r:id="rId12"/>
    <sheet name="4." sheetId="115" r:id="rId13"/>
    <sheet name="กองประชุม" sheetId="98" r:id="rId14"/>
    <sheet name="5." sheetId="116" r:id="rId15"/>
    <sheet name="กองบริหาร" sheetId="99" r:id="rId16"/>
    <sheet name="6." sheetId="117" r:id="rId17"/>
    <sheet name="กองนโยบาย" sheetId="100" r:id="rId18"/>
    <sheet name="7." sheetId="118" r:id="rId19"/>
    <sheet name="ออกแบบก่อสร้าง" sheetId="101" r:id="rId20"/>
    <sheet name="8." sheetId="119" r:id="rId21"/>
    <sheet name="กองพัฒฯ" sheetId="102" r:id="rId22"/>
    <sheet name="9." sheetId="120" r:id="rId23"/>
    <sheet name="อนามัย" sheetId="103" r:id="rId24"/>
    <sheet name="10." sheetId="121" r:id="rId25"/>
    <sheet name="กองคลัง" sheetId="104" r:id="rId26"/>
    <sheet name="11." sheetId="122" r:id="rId27"/>
    <sheet name="พัสดุ" sheetId="105" r:id="rId28"/>
    <sheet name="12." sheetId="123" r:id="rId29"/>
    <sheet name="อาคาร" sheetId="106" r:id="rId30"/>
    <sheet name="13." sheetId="124" r:id="rId31"/>
    <sheet name="อนุรักษ์" sheetId="107" r:id="rId32"/>
    <sheet name="14." sheetId="125" r:id="rId33"/>
    <sheet name="ยานพาหนะ" sheetId="108" r:id="rId34"/>
    <sheet name="15." sheetId="126" r:id="rId35"/>
    <sheet name="ประกัน" sheetId="109" r:id="rId36"/>
    <sheet name="16." sheetId="127" r:id="rId37"/>
    <sheet name="ตรวจสอบภายใน" sheetId="110" r:id="rId38"/>
    <sheet name="17." sheetId="128" r:id="rId39"/>
    <sheet name="สภามหาวิทยาลัย" sheetId="111" r:id="rId40"/>
    <sheet name="ใบหน้าส่งเสริมฯ" sheetId="33" r:id="rId41"/>
    <sheet name="ส่งเสริม" sheetId="15" r:id="rId42"/>
    <sheet name="ใบหน้าวิชาการ" sheetId="35" r:id="rId43"/>
    <sheet name="ฝ่ายวิชาการ" sheetId="34" r:id="rId44"/>
    <sheet name="ใบหน้าส่งเสริมวิชาการ" sheetId="36" r:id="rId45"/>
    <sheet name="ส่งเสริมวิชาการ" sheetId="37" r:id="rId46"/>
    <sheet name="ใบหน้าต่างเทศ" sheetId="38" r:id="rId47"/>
    <sheet name="ต่างประเทศ" sheetId="39" r:id="rId48"/>
    <sheet name="ใบหน้าทะเบียน" sheetId="40" r:id="rId49"/>
    <sheet name="ทะเบียน" sheetId="41" r:id="rId50"/>
    <sheet name="ใบหน้าวิทยบริการ" sheetId="42" r:id="rId51"/>
    <sheet name="วิทยบริการ " sheetId="28" r:id="rId52"/>
    <sheet name="ใบหน้าสำนักวิทย" sheetId="43" r:id="rId53"/>
    <sheet name="สำนักวิทย" sheetId="44" r:id="rId54"/>
    <sheet name="ใบหน้าศูนย์วิทย" sheetId="45" r:id="rId55"/>
    <sheet name="ศูนย์วิทย" sheetId="46" r:id="rId56"/>
    <sheet name="ใบหน้าศูนย์คอม" sheetId="47" r:id="rId57"/>
    <sheet name="ศูนย์คอมฯ" sheetId="48" r:id="rId58"/>
    <sheet name="ใบหน้าศูนย์เทคโน" sheetId="49" r:id="rId59"/>
    <sheet name="ศูนย์เทคโน" sheetId="50" r:id="rId60"/>
    <sheet name="ใบหน้าบริการวิชาการ" sheetId="59" r:id="rId61"/>
    <sheet name="ใบหน้าบริการ" sheetId="143" r:id="rId62"/>
    <sheet name="บริการวิชาการ" sheetId="14" r:id="rId63"/>
    <sheet name="บริการวิชาการ (2)" sheetId="60" r:id="rId64"/>
    <sheet name="วันเด็ก" sheetId="82" r:id="rId65"/>
    <sheet name="อพสธ" sheetId="84" r:id="rId66"/>
    <sheet name="วันวิทย์" sheetId="83" r:id="rId67"/>
    <sheet name="ใบหน้างานวิจัยฯ" sheetId="55" r:id="rId68"/>
    <sheet name="ใบหน้าวิจัย" sheetId="57" r:id="rId69"/>
    <sheet name="วิจัย" sheetId="18" r:id="rId70"/>
    <sheet name="วิจัย (2)" sheetId="58" r:id="rId71"/>
    <sheet name="ใบหน้างานทำนุ" sheetId="56" r:id="rId72"/>
    <sheet name="ใบหน้าศิลปะ" sheetId="53" r:id="rId73"/>
    <sheet name="สำนักศิลปะฯ" sheetId="6" r:id="rId74"/>
    <sheet name="สำนักศิลปะฯ (2)" sheetId="54" r:id="rId75"/>
    <sheet name="ใบหน้าแผนยุทธสาสตร์" sheetId="146" r:id="rId76"/>
    <sheet name="ใบหน้ายุทธศาสตร์" sheetId="147" r:id="rId77"/>
    <sheet name="ใบหน้า ubi" sheetId="92" r:id="rId78"/>
    <sheet name="UBI" sheetId="141" r:id="rId79"/>
    <sheet name="UBI (2)" sheetId="142" r:id="rId80"/>
    <sheet name="ใบหน้าสนับสนุน" sheetId="61" r:id="rId81"/>
    <sheet name="สนับสนุนนโยบาย" sheetId="27" r:id="rId82"/>
    <sheet name="1" sheetId="62" r:id="rId83"/>
    <sheet name="2" sheetId="65" r:id="rId84"/>
    <sheet name="3" sheetId="148" r:id="rId85"/>
    <sheet name="4" sheetId="156" r:id="rId86"/>
    <sheet name="5" sheetId="157" r:id="rId87"/>
    <sheet name="6" sheetId="158" r:id="rId88"/>
    <sheet name="7" sheetId="159" r:id="rId89"/>
    <sheet name="8" sheetId="67" r:id="rId90"/>
    <sheet name="9" sheetId="162" r:id="rId91"/>
    <sheet name="10" sheetId="160" r:id="rId92"/>
    <sheet name="11" sheetId="71" r:id="rId93"/>
    <sheet name="12" sheetId="161" r:id="rId94"/>
    <sheet name="ใบหน้าเงินกัน" sheetId="132" r:id="rId95"/>
    <sheet name="เงินกัน " sheetId="155" r:id="rId96"/>
    <sheet name="ใบหน้าครุภัณฑ์" sheetId="129" r:id="rId97"/>
    <sheet name="ครุภัณฑ์" sheetId="150" r:id="rId98"/>
    <sheet name="สิ่งก่อสร้าง" sheetId="145" r:id="rId99"/>
  </sheets>
  <definedNames>
    <definedName name="_xlnm.Print_Titles" localSheetId="25">กองคลัง!$34:$34</definedName>
    <definedName name="_xlnm.Print_Titles" localSheetId="15">กองบริหาร!$12:$12</definedName>
    <definedName name="_xlnm.Print_Titles" localSheetId="21">กองพัฒฯ!$13:$13</definedName>
    <definedName name="_xlnm.Print_Titles" localSheetId="97">ครุภัณฑ์!$3:$4</definedName>
    <definedName name="_xlnm.Print_Titles" localSheetId="95">'เงินกัน '!$3:$3</definedName>
    <definedName name="_xlnm.Print_Titles" localSheetId="49">ทะเบียน!$11:$11</definedName>
    <definedName name="_xlnm.Print_Titles" localSheetId="62">บริการวิชาการ!$3:$3</definedName>
    <definedName name="_xlnm.Print_Titles" localSheetId="63">'บริการวิชาการ (2)'!#REF!</definedName>
    <definedName name="_xlnm.Print_Titles" localSheetId="1">บัณฑิต!$3:$3</definedName>
    <definedName name="_xlnm.Print_Titles" localSheetId="2">'บัณฑิต (2)'!$16:$16</definedName>
    <definedName name="_xlnm.Print_Titles" localSheetId="35">ประกัน!$15:$15</definedName>
    <definedName name="_xlnm.Print_Titles" localSheetId="43">ฝ่ายวิชาการ!$11:$11</definedName>
    <definedName name="_xlnm.Print_Titles" localSheetId="64">วันเด็ก!$10:$10</definedName>
    <definedName name="_xlnm.Print_Titles" localSheetId="66">วันวิทย์!$10:$10</definedName>
    <definedName name="_xlnm.Print_Titles" localSheetId="69">วิจัย!$3:$3</definedName>
    <definedName name="_xlnm.Print_Titles" localSheetId="70">'วิจัย (2)'!$13:$13</definedName>
    <definedName name="_xlnm.Print_Titles" localSheetId="51">'วิทยบริการ '!$3:$3</definedName>
    <definedName name="_xlnm.Print_Titles" localSheetId="59">ศูนย์เทคโน!$12:$12</definedName>
    <definedName name="_xlnm.Print_Titles" localSheetId="55">ศูนย์วิทย!$11:$11</definedName>
    <definedName name="_xlnm.Print_Titles" localSheetId="41">ส่งเสริม!$3:$3</definedName>
    <definedName name="_xlnm.Print_Titles" localSheetId="45">ส่งเสริมวิชาการ!$11:$11</definedName>
    <definedName name="_xlnm.Print_Titles" localSheetId="5">'สนอ. '!$3:$3</definedName>
    <definedName name="_xlnm.Print_Titles" localSheetId="81">สนับสนุนนโยบาย!$3:$3</definedName>
    <definedName name="_xlnm.Print_Titles" localSheetId="53">สำนักวิทย!$12:$12</definedName>
    <definedName name="_xlnm.Print_Titles" localSheetId="73">สำนักศิลปะฯ!$3:$3</definedName>
    <definedName name="_xlnm.Print_Titles" localSheetId="74">'สำนักศิลปะฯ (2)'!$11:$11</definedName>
    <definedName name="_xlnm.Print_Titles" localSheetId="65">อพสธ!$10:$10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3" i="104" l="1"/>
  <c r="F55" i="104"/>
  <c r="F53" i="104"/>
  <c r="F54" i="104"/>
  <c r="E13" i="155"/>
  <c r="J15" i="95" l="1"/>
  <c r="K15" i="95"/>
  <c r="L15" i="95"/>
  <c r="M15" i="95"/>
  <c r="N15" i="95"/>
  <c r="O15" i="95"/>
  <c r="P15" i="95"/>
  <c r="Q15" i="95"/>
  <c r="I15" i="95"/>
  <c r="Q20" i="95"/>
  <c r="J5" i="93"/>
  <c r="K5" i="93"/>
  <c r="L5" i="93"/>
  <c r="M5" i="93"/>
  <c r="N5" i="93"/>
  <c r="O5" i="93"/>
  <c r="P5" i="93"/>
  <c r="I5" i="93"/>
  <c r="Q10" i="93"/>
  <c r="Q5" i="93" s="1"/>
  <c r="I4" i="27" l="1"/>
  <c r="L4" i="27"/>
  <c r="N4" i="27"/>
  <c r="O6" i="27"/>
  <c r="O14" i="27"/>
  <c r="O13" i="27"/>
  <c r="E57" i="155" l="1"/>
  <c r="D4" i="145" l="1"/>
  <c r="D3" i="145" s="1"/>
  <c r="D37" i="145"/>
  <c r="D22" i="145"/>
  <c r="G94" i="150"/>
  <c r="G103" i="150"/>
  <c r="G89" i="150"/>
  <c r="G61" i="150"/>
  <c r="G36" i="150"/>
  <c r="G6" i="150"/>
  <c r="F59" i="104" l="1"/>
  <c r="Q59" i="104"/>
  <c r="H59" i="104"/>
  <c r="N42" i="32"/>
  <c r="D42" i="32"/>
  <c r="N10" i="162"/>
  <c r="N14" i="162" s="1"/>
  <c r="N15" i="162" s="1"/>
  <c r="M10" i="162"/>
  <c r="L10" i="162"/>
  <c r="K10" i="162"/>
  <c r="J10" i="162"/>
  <c r="I10" i="162"/>
  <c r="H10" i="162"/>
  <c r="J34" i="58"/>
  <c r="P30" i="18"/>
  <c r="F56" i="58"/>
  <c r="F55" i="58"/>
  <c r="E14" i="162" l="1"/>
  <c r="E15" i="162" s="1"/>
  <c r="P25" i="37"/>
  <c r="P35" i="15"/>
  <c r="P17" i="15"/>
  <c r="P24" i="34"/>
  <c r="Q38" i="105"/>
  <c r="O149" i="93"/>
  <c r="P149" i="93"/>
  <c r="N149" i="93"/>
  <c r="M149" i="93"/>
  <c r="L149" i="93"/>
  <c r="K149" i="93"/>
  <c r="J149" i="93"/>
  <c r="I149" i="93"/>
  <c r="H38" i="105"/>
  <c r="G38" i="105"/>
  <c r="I38" i="105"/>
  <c r="J38" i="105"/>
  <c r="K38" i="105"/>
  <c r="L38" i="105"/>
  <c r="M38" i="105"/>
  <c r="N38" i="105"/>
  <c r="O38" i="105"/>
  <c r="P38" i="105"/>
  <c r="F36" i="105"/>
  <c r="F37" i="105"/>
  <c r="L12" i="105"/>
  <c r="P28" i="34" l="1"/>
  <c r="P27" i="34"/>
  <c r="P26" i="34"/>
  <c r="O24" i="34"/>
  <c r="I17" i="15"/>
  <c r="J17" i="15"/>
  <c r="K17" i="15"/>
  <c r="L17" i="15"/>
  <c r="M17" i="15"/>
  <c r="N17" i="15"/>
  <c r="O17" i="15"/>
  <c r="H17" i="15"/>
  <c r="P21" i="15"/>
  <c r="E35" i="34"/>
  <c r="E34" i="34"/>
  <c r="E33" i="34"/>
  <c r="P25" i="34"/>
  <c r="N24" i="34"/>
  <c r="M24" i="34"/>
  <c r="L24" i="34"/>
  <c r="K24" i="34"/>
  <c r="J24" i="34"/>
  <c r="I24" i="34"/>
  <c r="H24" i="34"/>
  <c r="P23" i="34"/>
  <c r="P22" i="34"/>
  <c r="O22" i="34"/>
  <c r="N22" i="34"/>
  <c r="M22" i="34"/>
  <c r="L22" i="34"/>
  <c r="K22" i="34"/>
  <c r="J22" i="34"/>
  <c r="I22" i="34"/>
  <c r="H22" i="34"/>
  <c r="P21" i="34"/>
  <c r="P20" i="34"/>
  <c r="P19" i="34"/>
  <c r="O18" i="34"/>
  <c r="N18" i="34"/>
  <c r="M18" i="34"/>
  <c r="L18" i="34"/>
  <c r="L12" i="34" s="1"/>
  <c r="K18" i="34"/>
  <c r="K12" i="34" s="1"/>
  <c r="J18" i="34"/>
  <c r="I18" i="34"/>
  <c r="H18" i="34"/>
  <c r="P17" i="34"/>
  <c r="P16" i="34"/>
  <c r="P15" i="34"/>
  <c r="P14" i="34"/>
  <c r="P13" i="34"/>
  <c r="O13" i="34"/>
  <c r="N13" i="34"/>
  <c r="M13" i="34"/>
  <c r="L13" i="34"/>
  <c r="K13" i="34"/>
  <c r="J13" i="34"/>
  <c r="I13" i="34"/>
  <c r="I12" i="34" s="1"/>
  <c r="H13" i="34"/>
  <c r="H12" i="34" s="1"/>
  <c r="P19" i="15"/>
  <c r="P20" i="15"/>
  <c r="M12" i="34" l="1"/>
  <c r="P18" i="34"/>
  <c r="P12" i="34" s="1"/>
  <c r="O12" i="34"/>
  <c r="E37" i="34" s="1"/>
  <c r="J12" i="34"/>
  <c r="N12" i="34"/>
  <c r="Q19" i="60" l="1"/>
  <c r="Q18" i="60"/>
  <c r="Q17" i="60"/>
  <c r="P16" i="60"/>
  <c r="O16" i="60"/>
  <c r="N16" i="60"/>
  <c r="M16" i="60"/>
  <c r="L16" i="60"/>
  <c r="K16" i="60"/>
  <c r="J16" i="60"/>
  <c r="I16" i="60"/>
  <c r="G16" i="60"/>
  <c r="Q15" i="60"/>
  <c r="Q14" i="60"/>
  <c r="P13" i="60"/>
  <c r="O13" i="60"/>
  <c r="N13" i="60"/>
  <c r="M13" i="60"/>
  <c r="L13" i="60"/>
  <c r="K13" i="60"/>
  <c r="K12" i="60" s="1"/>
  <c r="F25" i="60" s="1"/>
  <c r="J13" i="60"/>
  <c r="J12" i="60"/>
  <c r="F24" i="60" s="1"/>
  <c r="I12" i="60"/>
  <c r="K5" i="14"/>
  <c r="L5" i="14"/>
  <c r="M5" i="14"/>
  <c r="N5" i="14"/>
  <c r="O5" i="14"/>
  <c r="P5" i="14"/>
  <c r="J5" i="14"/>
  <c r="J4" i="14" s="1"/>
  <c r="J9" i="14"/>
  <c r="P9" i="14"/>
  <c r="Q46" i="58"/>
  <c r="Q45" i="58"/>
  <c r="Q44" i="58"/>
  <c r="Q43" i="58"/>
  <c r="Q42" i="58"/>
  <c r="Q41" i="58"/>
  <c r="P40" i="58"/>
  <c r="O40" i="58"/>
  <c r="N40" i="58"/>
  <c r="M40" i="58"/>
  <c r="L40" i="58"/>
  <c r="K40" i="58"/>
  <c r="J40" i="58"/>
  <c r="I40" i="58"/>
  <c r="Q39" i="58"/>
  <c r="Q38" i="58"/>
  <c r="P37" i="58"/>
  <c r="O37" i="58"/>
  <c r="N37" i="58"/>
  <c r="M37" i="58"/>
  <c r="L37" i="58"/>
  <c r="K37" i="58"/>
  <c r="J37" i="58"/>
  <c r="I37" i="58"/>
  <c r="Q36" i="58"/>
  <c r="Q35" i="58"/>
  <c r="P34" i="58"/>
  <c r="O34" i="58"/>
  <c r="N34" i="58"/>
  <c r="M34" i="58"/>
  <c r="L34" i="58"/>
  <c r="K34" i="58"/>
  <c r="I34" i="58"/>
  <c r="Q33" i="58"/>
  <c r="Q32" i="58"/>
  <c r="Q30" i="58"/>
  <c r="Q29" i="58"/>
  <c r="Q27" i="58"/>
  <c r="Q26" i="58"/>
  <c r="Q25" i="58"/>
  <c r="Q24" i="58"/>
  <c r="P22" i="58"/>
  <c r="O22" i="58"/>
  <c r="N22" i="58"/>
  <c r="M22" i="58"/>
  <c r="L22" i="58"/>
  <c r="K22" i="58"/>
  <c r="J22" i="58"/>
  <c r="I22" i="58"/>
  <c r="Q21" i="58"/>
  <c r="Q19" i="58"/>
  <c r="Q17" i="58"/>
  <c r="P15" i="58"/>
  <c r="O15" i="58"/>
  <c r="N15" i="58"/>
  <c r="M15" i="58"/>
  <c r="L15" i="58"/>
  <c r="K15" i="58"/>
  <c r="J15" i="58"/>
  <c r="I15" i="58"/>
  <c r="J30" i="18"/>
  <c r="K30" i="18"/>
  <c r="L30" i="18"/>
  <c r="M30" i="18"/>
  <c r="N30" i="18"/>
  <c r="O30" i="18"/>
  <c r="I30" i="18"/>
  <c r="Q36" i="18"/>
  <c r="Q34" i="58" l="1"/>
  <c r="L12" i="60"/>
  <c r="F26" i="60" s="1"/>
  <c r="Q13" i="60"/>
  <c r="O12" i="60"/>
  <c r="M12" i="60"/>
  <c r="N12" i="60"/>
  <c r="P12" i="60"/>
  <c r="F28" i="60" s="1"/>
  <c r="Q16" i="60"/>
  <c r="L14" i="58"/>
  <c r="F53" i="58" s="1"/>
  <c r="M14" i="58"/>
  <c r="Q40" i="58"/>
  <c r="N14" i="58"/>
  <c r="K14" i="58"/>
  <c r="F52" i="58" s="1"/>
  <c r="Q22" i="58"/>
  <c r="O14" i="58"/>
  <c r="Q15" i="58"/>
  <c r="P14" i="58"/>
  <c r="F58" i="58" s="1"/>
  <c r="I14" i="58"/>
  <c r="J14" i="58"/>
  <c r="F51" i="58" s="1"/>
  <c r="Q37" i="58"/>
  <c r="Q62" i="102"/>
  <c r="Q61" i="102"/>
  <c r="Q60" i="102"/>
  <c r="Q59" i="102"/>
  <c r="P58" i="102"/>
  <c r="O58" i="102"/>
  <c r="N58" i="102"/>
  <c r="M58" i="102"/>
  <c r="L58" i="102"/>
  <c r="K58" i="102"/>
  <c r="J58" i="102"/>
  <c r="I58" i="102"/>
  <c r="Q57" i="102"/>
  <c r="Q56" i="102"/>
  <c r="Q55" i="102"/>
  <c r="Q54" i="102"/>
  <c r="Q53" i="102"/>
  <c r="Q52" i="102"/>
  <c r="Q51" i="102"/>
  <c r="P50" i="102"/>
  <c r="O50" i="102"/>
  <c r="N50" i="102"/>
  <c r="M50" i="102"/>
  <c r="L50" i="102"/>
  <c r="K50" i="102"/>
  <c r="J50" i="102"/>
  <c r="I50" i="102"/>
  <c r="Q48" i="102"/>
  <c r="Q47" i="102" s="1"/>
  <c r="P47" i="102"/>
  <c r="O47" i="102"/>
  <c r="N47" i="102"/>
  <c r="M47" i="102"/>
  <c r="L47" i="102"/>
  <c r="K47" i="102"/>
  <c r="J47" i="102"/>
  <c r="I47" i="102"/>
  <c r="Q46" i="102"/>
  <c r="Q45" i="102"/>
  <c r="Q44" i="102"/>
  <c r="Q43" i="102"/>
  <c r="Q42" i="102"/>
  <c r="Q41" i="102"/>
  <c r="Q40" i="102"/>
  <c r="Q39" i="102"/>
  <c r="P38" i="102"/>
  <c r="O38" i="102"/>
  <c r="N38" i="102"/>
  <c r="M38" i="102"/>
  <c r="L38" i="102"/>
  <c r="K38" i="102"/>
  <c r="J38" i="102"/>
  <c r="I38" i="102"/>
  <c r="Q37" i="102"/>
  <c r="Q36" i="102"/>
  <c r="Q35" i="102"/>
  <c r="Q34" i="102"/>
  <c r="Q33" i="102"/>
  <c r="P32" i="102"/>
  <c r="O32" i="102"/>
  <c r="N32" i="102"/>
  <c r="M32" i="102"/>
  <c r="L32" i="102"/>
  <c r="K32" i="102"/>
  <c r="J32" i="102"/>
  <c r="I32" i="102"/>
  <c r="Q31" i="102"/>
  <c r="Q30" i="102"/>
  <c r="Q29" i="102"/>
  <c r="Q28" i="102"/>
  <c r="Q27" i="102"/>
  <c r="Q26" i="102"/>
  <c r="Q25" i="102"/>
  <c r="Q24" i="102"/>
  <c r="Q23" i="102"/>
  <c r="Q22" i="102"/>
  <c r="Q21" i="102"/>
  <c r="Q20" i="102"/>
  <c r="Q19" i="102"/>
  <c r="Q18" i="102"/>
  <c r="Q17" i="102"/>
  <c r="Q16" i="102"/>
  <c r="P15" i="102"/>
  <c r="O15" i="102"/>
  <c r="N15" i="102"/>
  <c r="M15" i="102"/>
  <c r="L15" i="102"/>
  <c r="L14" i="102" s="1"/>
  <c r="F69" i="102" s="1"/>
  <c r="K15" i="102"/>
  <c r="J15" i="102"/>
  <c r="I15" i="102"/>
  <c r="F59" i="58" l="1"/>
  <c r="Q14" i="58"/>
  <c r="K14" i="102"/>
  <c r="F68" i="102" s="1"/>
  <c r="Q58" i="102"/>
  <c r="Q32" i="102"/>
  <c r="Q12" i="60"/>
  <c r="N14" i="102"/>
  <c r="I14" i="102"/>
  <c r="O14" i="102"/>
  <c r="F70" i="102" s="1"/>
  <c r="M14" i="102"/>
  <c r="Q38" i="102"/>
  <c r="P14" i="102"/>
  <c r="F72" i="102" s="1"/>
  <c r="Q50" i="102"/>
  <c r="Q15" i="102"/>
  <c r="J14" i="102"/>
  <c r="F67" i="102" s="1"/>
  <c r="Q14" i="102"/>
  <c r="Q117" i="93"/>
  <c r="Q118" i="93"/>
  <c r="Q119" i="93"/>
  <c r="J115" i="93"/>
  <c r="K115" i="93"/>
  <c r="L115" i="93"/>
  <c r="M115" i="93"/>
  <c r="N115" i="93"/>
  <c r="O115" i="93"/>
  <c r="P115" i="93"/>
  <c r="I115" i="93"/>
  <c r="P128" i="93" l="1"/>
  <c r="F58" i="104"/>
  <c r="F57" i="104"/>
  <c r="F47" i="104"/>
  <c r="F46" i="104"/>
  <c r="F45" i="104"/>
  <c r="F56" i="104"/>
  <c r="F44" i="104"/>
  <c r="F43" i="104"/>
  <c r="F42" i="104"/>
  <c r="F40" i="104"/>
  <c r="F39" i="104"/>
  <c r="F38" i="104"/>
  <c r="F37" i="104"/>
  <c r="F36" i="104"/>
  <c r="Q31" i="104"/>
  <c r="Q30" i="104"/>
  <c r="Q29" i="104"/>
  <c r="Q28" i="104"/>
  <c r="Q27" i="104"/>
  <c r="Q26" i="104"/>
  <c r="Q25" i="104"/>
  <c r="Q24" i="104"/>
  <c r="Q23" i="104"/>
  <c r="Q22" i="104"/>
  <c r="Q21" i="104"/>
  <c r="Q20" i="104"/>
  <c r="Q19" i="104"/>
  <c r="Q18" i="104"/>
  <c r="Q17" i="104"/>
  <c r="Q16" i="104"/>
  <c r="Q15" i="104"/>
  <c r="Q14" i="104"/>
  <c r="Q13" i="104"/>
  <c r="Q12" i="104"/>
  <c r="P11" i="104"/>
  <c r="O11" i="104"/>
  <c r="N11" i="104"/>
  <c r="M11" i="104"/>
  <c r="L11" i="104"/>
  <c r="F51" i="104" s="1"/>
  <c r="K11" i="104"/>
  <c r="F50" i="104" s="1"/>
  <c r="J11" i="104"/>
  <c r="I11" i="104"/>
  <c r="J128" i="93"/>
  <c r="I128" i="93"/>
  <c r="Q11" i="104" l="1"/>
  <c r="P34" i="54" l="1"/>
  <c r="P33" i="54"/>
  <c r="O32" i="54"/>
  <c r="N32" i="54"/>
  <c r="M32" i="54"/>
  <c r="L32" i="54"/>
  <c r="K32" i="54"/>
  <c r="J32" i="54"/>
  <c r="I32" i="54"/>
  <c r="P31" i="54"/>
  <c r="P30" i="54"/>
  <c r="P29" i="54"/>
  <c r="P28" i="54"/>
  <c r="P27" i="54"/>
  <c r="P26" i="54"/>
  <c r="P25" i="54"/>
  <c r="P24" i="54"/>
  <c r="P23" i="54"/>
  <c r="P22" i="54"/>
  <c r="P21" i="54"/>
  <c r="P20" i="54"/>
  <c r="O19" i="54"/>
  <c r="N19" i="54"/>
  <c r="M19" i="54"/>
  <c r="L19" i="54"/>
  <c r="K19" i="54"/>
  <c r="J19" i="54"/>
  <c r="I19" i="54"/>
  <c r="P18" i="54"/>
  <c r="P17" i="54"/>
  <c r="O16" i="54"/>
  <c r="N16" i="54"/>
  <c r="M16" i="54"/>
  <c r="L16" i="54"/>
  <c r="K16" i="54"/>
  <c r="J16" i="54"/>
  <c r="I16" i="54"/>
  <c r="P15" i="54"/>
  <c r="P14" i="54"/>
  <c r="O13" i="54"/>
  <c r="N13" i="54"/>
  <c r="M13" i="54"/>
  <c r="L13" i="54"/>
  <c r="K13" i="54"/>
  <c r="J13" i="54"/>
  <c r="I13" i="54"/>
  <c r="J4" i="6"/>
  <c r="K4" i="6"/>
  <c r="L4" i="6"/>
  <c r="M4" i="6"/>
  <c r="N4" i="6"/>
  <c r="O4" i="6"/>
  <c r="P4" i="6"/>
  <c r="I4" i="6"/>
  <c r="D24" i="50"/>
  <c r="D23" i="50"/>
  <c r="O17" i="50"/>
  <c r="O16" i="50"/>
  <c r="O15" i="50"/>
  <c r="O14" i="50"/>
  <c r="N13" i="50"/>
  <c r="M13" i="50"/>
  <c r="L13" i="50"/>
  <c r="K13" i="50"/>
  <c r="J13" i="50"/>
  <c r="I13" i="50"/>
  <c r="H13" i="50"/>
  <c r="D22" i="50" s="1"/>
  <c r="D32" i="48"/>
  <c r="D31" i="48"/>
  <c r="O26" i="48"/>
  <c r="O25" i="48"/>
  <c r="O24" i="48"/>
  <c r="O23" i="48"/>
  <c r="O22" i="48"/>
  <c r="O21" i="48"/>
  <c r="O20" i="48"/>
  <c r="O19" i="48"/>
  <c r="O18" i="48"/>
  <c r="O17" i="48"/>
  <c r="O16" i="48"/>
  <c r="O15" i="48"/>
  <c r="O14" i="48"/>
  <c r="N12" i="48"/>
  <c r="M12" i="48"/>
  <c r="L12" i="48"/>
  <c r="K12" i="48"/>
  <c r="J12" i="48"/>
  <c r="D33" i="48" s="1"/>
  <c r="I12" i="48"/>
  <c r="H12" i="48"/>
  <c r="E24" i="46"/>
  <c r="P19" i="46"/>
  <c r="P18" i="46"/>
  <c r="P17" i="46"/>
  <c r="P16" i="46"/>
  <c r="P15" i="46"/>
  <c r="P14" i="46"/>
  <c r="P13" i="46"/>
  <c r="O12" i="46"/>
  <c r="N12" i="46"/>
  <c r="M12" i="46"/>
  <c r="L12" i="46"/>
  <c r="K12" i="46"/>
  <c r="E26" i="46" s="1"/>
  <c r="J12" i="46"/>
  <c r="E25" i="46" s="1"/>
  <c r="I12" i="46"/>
  <c r="E26" i="44"/>
  <c r="E25" i="44"/>
  <c r="P20" i="44"/>
  <c r="P19" i="44"/>
  <c r="P18" i="44"/>
  <c r="P17" i="44"/>
  <c r="P16" i="44"/>
  <c r="P15" i="44"/>
  <c r="P14" i="44"/>
  <c r="O13" i="44"/>
  <c r="N13" i="44"/>
  <c r="M13" i="44"/>
  <c r="L13" i="44"/>
  <c r="K13" i="44"/>
  <c r="E27" i="44" s="1"/>
  <c r="J13" i="44"/>
  <c r="I13" i="44"/>
  <c r="H13" i="44"/>
  <c r="P13" i="41"/>
  <c r="E31" i="39"/>
  <c r="E29" i="39"/>
  <c r="E28" i="39"/>
  <c r="E27" i="39"/>
  <c r="H12" i="39"/>
  <c r="I12" i="39"/>
  <c r="J12" i="39"/>
  <c r="K12" i="39"/>
  <c r="L12" i="39"/>
  <c r="M12" i="39"/>
  <c r="N12" i="39"/>
  <c r="O12" i="39"/>
  <c r="P12" i="39"/>
  <c r="P22" i="39"/>
  <c r="P21" i="39"/>
  <c r="P20" i="39"/>
  <c r="O20" i="39"/>
  <c r="N20" i="39"/>
  <c r="M20" i="39"/>
  <c r="L20" i="39"/>
  <c r="K20" i="39"/>
  <c r="J20" i="39"/>
  <c r="I20" i="39"/>
  <c r="H20" i="39"/>
  <c r="P19" i="39"/>
  <c r="P18" i="39"/>
  <c r="P17" i="39" s="1"/>
  <c r="O17" i="39"/>
  <c r="N17" i="39"/>
  <c r="M17" i="39"/>
  <c r="L17" i="39"/>
  <c r="K17" i="39"/>
  <c r="J17" i="39"/>
  <c r="I17" i="39"/>
  <c r="H17" i="39"/>
  <c r="P16" i="39"/>
  <c r="P15" i="39"/>
  <c r="P14" i="39"/>
  <c r="O13" i="39"/>
  <c r="N13" i="39"/>
  <c r="M13" i="39"/>
  <c r="L13" i="39"/>
  <c r="K13" i="39"/>
  <c r="J13" i="39"/>
  <c r="I13" i="39"/>
  <c r="H13" i="39"/>
  <c r="P27" i="37"/>
  <c r="P26" i="37"/>
  <c r="P24" i="37"/>
  <c r="P23" i="37"/>
  <c r="O22" i="37"/>
  <c r="N22" i="37"/>
  <c r="M22" i="37"/>
  <c r="L22" i="37"/>
  <c r="K22" i="37"/>
  <c r="J22" i="37"/>
  <c r="I22" i="37"/>
  <c r="H22" i="37"/>
  <c r="P21" i="37"/>
  <c r="P20" i="37"/>
  <c r="O19" i="37"/>
  <c r="N19" i="37"/>
  <c r="M19" i="37"/>
  <c r="L19" i="37"/>
  <c r="K19" i="37"/>
  <c r="J19" i="37"/>
  <c r="I19" i="37"/>
  <c r="H19" i="37"/>
  <c r="P18" i="37"/>
  <c r="P17" i="37" s="1"/>
  <c r="O17" i="37"/>
  <c r="N17" i="37"/>
  <c r="M17" i="37"/>
  <c r="L17" i="37"/>
  <c r="K17" i="37"/>
  <c r="J17" i="37"/>
  <c r="I17" i="37"/>
  <c r="H17" i="37"/>
  <c r="P16" i="37"/>
  <c r="P15" i="37" s="1"/>
  <c r="O15" i="37"/>
  <c r="N15" i="37"/>
  <c r="M15" i="37"/>
  <c r="L15" i="37"/>
  <c r="K15" i="37"/>
  <c r="J15" i="37"/>
  <c r="I15" i="37"/>
  <c r="H15" i="37"/>
  <c r="P14" i="37"/>
  <c r="P13" i="37" s="1"/>
  <c r="O13" i="37"/>
  <c r="N13" i="37"/>
  <c r="M13" i="37"/>
  <c r="L13" i="37"/>
  <c r="K13" i="37"/>
  <c r="J13" i="37"/>
  <c r="I13" i="37"/>
  <c r="H13" i="37"/>
  <c r="F23" i="111"/>
  <c r="Q18" i="111"/>
  <c r="Q17" i="111"/>
  <c r="Q16" i="111"/>
  <c r="Q15" i="111"/>
  <c r="Q14" i="111"/>
  <c r="Q13" i="111"/>
  <c r="P12" i="111"/>
  <c r="O12" i="111"/>
  <c r="N12" i="111"/>
  <c r="M12" i="111"/>
  <c r="L12" i="111"/>
  <c r="F25" i="111" s="1"/>
  <c r="K12" i="111"/>
  <c r="F24" i="111" s="1"/>
  <c r="J12" i="111"/>
  <c r="I12" i="111"/>
  <c r="F25" i="110"/>
  <c r="Q18" i="110"/>
  <c r="Q17" i="110"/>
  <c r="Q16" i="110"/>
  <c r="P16" i="110"/>
  <c r="O16" i="110"/>
  <c r="N16" i="110"/>
  <c r="M16" i="110"/>
  <c r="L16" i="110"/>
  <c r="K16" i="110"/>
  <c r="F24" i="110" s="1"/>
  <c r="J16" i="110"/>
  <c r="F23" i="110" s="1"/>
  <c r="I16" i="110"/>
  <c r="Q19" i="109"/>
  <c r="Q18" i="109"/>
  <c r="Q17" i="109"/>
  <c r="P16" i="109"/>
  <c r="O16" i="109"/>
  <c r="N16" i="109"/>
  <c r="M16" i="109"/>
  <c r="L16" i="109"/>
  <c r="F26" i="109" s="1"/>
  <c r="K16" i="109"/>
  <c r="F25" i="109" s="1"/>
  <c r="J16" i="109"/>
  <c r="F24" i="109" s="1"/>
  <c r="I16" i="109"/>
  <c r="F26" i="108"/>
  <c r="F24" i="108"/>
  <c r="Q18" i="108"/>
  <c r="Q17" i="108"/>
  <c r="Q16" i="108"/>
  <c r="Q15" i="108" s="1"/>
  <c r="P15" i="108"/>
  <c r="P13" i="108" s="1"/>
  <c r="O15" i="108"/>
  <c r="N15" i="108"/>
  <c r="M15" i="108"/>
  <c r="L15" i="108"/>
  <c r="L13" i="108" s="1"/>
  <c r="K15" i="108"/>
  <c r="K13" i="108" s="1"/>
  <c r="F23" i="108" s="1"/>
  <c r="J15" i="108"/>
  <c r="J13" i="108" s="1"/>
  <c r="I15" i="108"/>
  <c r="I13" i="108" s="1"/>
  <c r="Q14" i="108"/>
  <c r="O13" i="108"/>
  <c r="N13" i="108"/>
  <c r="M13" i="108"/>
  <c r="F23" i="107"/>
  <c r="F22" i="107"/>
  <c r="Q17" i="107"/>
  <c r="Q16" i="107"/>
  <c r="Q15" i="107"/>
  <c r="P13" i="107"/>
  <c r="O13" i="107"/>
  <c r="N13" i="107"/>
  <c r="M13" i="107"/>
  <c r="L13" i="107"/>
  <c r="F24" i="107" s="1"/>
  <c r="K13" i="107"/>
  <c r="J13" i="107"/>
  <c r="I13" i="107"/>
  <c r="F27" i="106"/>
  <c r="F26" i="106"/>
  <c r="F25" i="106"/>
  <c r="Q20" i="106"/>
  <c r="Q19" i="106"/>
  <c r="Q18" i="106"/>
  <c r="Q12" i="106" s="1"/>
  <c r="Q17" i="106"/>
  <c r="Q16" i="106"/>
  <c r="Q15" i="106"/>
  <c r="Q14" i="106"/>
  <c r="P12" i="106"/>
  <c r="O12" i="106"/>
  <c r="N12" i="106"/>
  <c r="M12" i="106"/>
  <c r="L12" i="106"/>
  <c r="K12" i="106"/>
  <c r="J12" i="106"/>
  <c r="I12" i="106"/>
  <c r="P13" i="54" l="1"/>
  <c r="P32" i="54"/>
  <c r="O13" i="50"/>
  <c r="P13" i="44"/>
  <c r="P22" i="37"/>
  <c r="P12" i="37" s="1"/>
  <c r="P19" i="37"/>
  <c r="J12" i="37"/>
  <c r="E33" i="37" s="1"/>
  <c r="H12" i="37"/>
  <c r="N12" i="37"/>
  <c r="L12" i="37"/>
  <c r="Q16" i="109"/>
  <c r="O12" i="54"/>
  <c r="P16" i="54"/>
  <c r="J12" i="54"/>
  <c r="F39" i="54" s="1"/>
  <c r="I12" i="54"/>
  <c r="P19" i="54"/>
  <c r="L12" i="54"/>
  <c r="F41" i="54" s="1"/>
  <c r="K12" i="54"/>
  <c r="F40" i="54" s="1"/>
  <c r="N12" i="54"/>
  <c r="M12" i="54"/>
  <c r="O12" i="48"/>
  <c r="P12" i="46"/>
  <c r="P13" i="39"/>
  <c r="O12" i="37"/>
  <c r="M12" i="37"/>
  <c r="K12" i="37"/>
  <c r="E34" i="37" s="1"/>
  <c r="I12" i="37"/>
  <c r="E32" i="37" s="1"/>
  <c r="E35" i="37" s="1"/>
  <c r="P35" i="37" s="1"/>
  <c r="Q12" i="111"/>
  <c r="Q13" i="108"/>
  <c r="Q13" i="107"/>
  <c r="P12" i="54" l="1"/>
  <c r="Q23" i="105"/>
  <c r="Q22" i="105"/>
  <c r="Q21" i="105"/>
  <c r="Q20" i="105"/>
  <c r="F33" i="105" s="1"/>
  <c r="Q19" i="105"/>
  <c r="F32" i="105" s="1"/>
  <c r="Q18" i="105"/>
  <c r="Q17" i="105"/>
  <c r="Q16" i="105"/>
  <c r="F31" i="105" s="1"/>
  <c r="Q15" i="105"/>
  <c r="F30" i="105" s="1"/>
  <c r="Q14" i="105"/>
  <c r="P12" i="105"/>
  <c r="O12" i="105"/>
  <c r="N12" i="105"/>
  <c r="F35" i="105" s="1"/>
  <c r="M12" i="105"/>
  <c r="K12" i="105"/>
  <c r="J12" i="105"/>
  <c r="I12" i="105"/>
  <c r="Q22" i="103"/>
  <c r="Q21" i="103" s="1"/>
  <c r="P21" i="103"/>
  <c r="P15" i="103" s="1"/>
  <c r="O21" i="103"/>
  <c r="N21" i="103"/>
  <c r="M21" i="103"/>
  <c r="L21" i="103"/>
  <c r="K21" i="103"/>
  <c r="J21" i="103"/>
  <c r="I21" i="103"/>
  <c r="I15" i="103" s="1"/>
  <c r="Q20" i="103"/>
  <c r="Q19" i="103"/>
  <c r="Q18" i="103"/>
  <c r="Q17" i="103"/>
  <c r="P16" i="103"/>
  <c r="O16" i="103"/>
  <c r="N16" i="103"/>
  <c r="M16" i="103"/>
  <c r="M15" i="103" s="1"/>
  <c r="L16" i="103"/>
  <c r="L15" i="103" s="1"/>
  <c r="F29" i="103" s="1"/>
  <c r="K16" i="103"/>
  <c r="J16" i="103"/>
  <c r="F22" i="101"/>
  <c r="Q17" i="101"/>
  <c r="Q16" i="101"/>
  <c r="Q15" i="101"/>
  <c r="Q14" i="101"/>
  <c r="P13" i="101"/>
  <c r="O13" i="101"/>
  <c r="F26" i="101" s="1"/>
  <c r="N13" i="101"/>
  <c r="M13" i="101"/>
  <c r="L13" i="101"/>
  <c r="F24" i="101" s="1"/>
  <c r="K13" i="101"/>
  <c r="F23" i="101" s="1"/>
  <c r="J13" i="101"/>
  <c r="I13" i="101"/>
  <c r="F20" i="100"/>
  <c r="Q14" i="100"/>
  <c r="Q13" i="100"/>
  <c r="P12" i="100"/>
  <c r="O12" i="100"/>
  <c r="N12" i="100"/>
  <c r="M12" i="100"/>
  <c r="L12" i="100"/>
  <c r="F21" i="100" s="1"/>
  <c r="K12" i="100"/>
  <c r="J12" i="100"/>
  <c r="F19" i="100" s="1"/>
  <c r="I12" i="100"/>
  <c r="F45" i="99"/>
  <c r="Q31" i="99"/>
  <c r="Q30" i="99"/>
  <c r="P30" i="99"/>
  <c r="P13" i="99" s="1"/>
  <c r="O30" i="99"/>
  <c r="O13" i="99" s="1"/>
  <c r="F46" i="99" s="1"/>
  <c r="N30" i="99"/>
  <c r="N13" i="99" s="1"/>
  <c r="M30" i="99"/>
  <c r="L30" i="99"/>
  <c r="K30" i="99"/>
  <c r="J30" i="99"/>
  <c r="I30" i="99"/>
  <c r="I13" i="99" s="1"/>
  <c r="Q28" i="99"/>
  <c r="Q20" i="99"/>
  <c r="Q14" i="99"/>
  <c r="M13" i="99"/>
  <c r="L13" i="99"/>
  <c r="K13" i="99"/>
  <c r="F44" i="99" s="1"/>
  <c r="J13" i="99"/>
  <c r="F43" i="99" s="1"/>
  <c r="F30" i="98"/>
  <c r="Q25" i="98"/>
  <c r="Q24" i="98"/>
  <c r="Q23" i="98"/>
  <c r="Q22" i="98"/>
  <c r="Q21" i="98"/>
  <c r="Q20" i="98"/>
  <c r="Q19" i="98"/>
  <c r="Q18" i="98"/>
  <c r="Q17" i="98"/>
  <c r="Q16" i="98"/>
  <c r="P14" i="98"/>
  <c r="O14" i="98"/>
  <c r="N14" i="98"/>
  <c r="M14" i="98"/>
  <c r="L14" i="98"/>
  <c r="F32" i="98" s="1"/>
  <c r="K14" i="98"/>
  <c r="F31" i="98" s="1"/>
  <c r="J14" i="98"/>
  <c r="I14" i="98"/>
  <c r="F22" i="97"/>
  <c r="Q17" i="97"/>
  <c r="Q16" i="97"/>
  <c r="Q14" i="97" s="1"/>
  <c r="P14" i="97"/>
  <c r="O14" i="97"/>
  <c r="N14" i="97"/>
  <c r="M14" i="97"/>
  <c r="L14" i="97"/>
  <c r="F24" i="97" s="1"/>
  <c r="K14" i="97"/>
  <c r="F23" i="97" s="1"/>
  <c r="J14" i="97"/>
  <c r="I14" i="97"/>
  <c r="F27" i="96"/>
  <c r="F26" i="96"/>
  <c r="Q21" i="96"/>
  <c r="Q20" i="96"/>
  <c r="Q19" i="96"/>
  <c r="Q18" i="96"/>
  <c r="Q17" i="96"/>
  <c r="Q16" i="96"/>
  <c r="Q15" i="96"/>
  <c r="P13" i="96"/>
  <c r="F30" i="96" s="1"/>
  <c r="O13" i="96"/>
  <c r="N13" i="96"/>
  <c r="M13" i="96"/>
  <c r="L13" i="96"/>
  <c r="F28" i="96" s="1"/>
  <c r="K13" i="96"/>
  <c r="J13" i="96"/>
  <c r="I13" i="96"/>
  <c r="Q34" i="93"/>
  <c r="Q33" i="93"/>
  <c r="K24" i="93"/>
  <c r="L24" i="93"/>
  <c r="M24" i="93"/>
  <c r="N24" i="93"/>
  <c r="O24" i="93"/>
  <c r="P24" i="93"/>
  <c r="J24" i="93"/>
  <c r="Q35" i="93"/>
  <c r="N15" i="103" l="1"/>
  <c r="J15" i="103"/>
  <c r="F27" i="103" s="1"/>
  <c r="Q12" i="105"/>
  <c r="F38" i="105"/>
  <c r="F27" i="101"/>
  <c r="Q12" i="100"/>
  <c r="F31" i="96"/>
  <c r="Q16" i="103"/>
  <c r="Q15" i="103" s="1"/>
  <c r="K15" i="103"/>
  <c r="F28" i="103" s="1"/>
  <c r="O15" i="103"/>
  <c r="Q13" i="101"/>
  <c r="Q13" i="99"/>
  <c r="Q14" i="98"/>
  <c r="Q13" i="96"/>
  <c r="Q19" i="95"/>
  <c r="Q18" i="95"/>
  <c r="Q17" i="95"/>
  <c r="Q16" i="95"/>
  <c r="F27" i="95"/>
  <c r="F26" i="95"/>
  <c r="F25" i="95"/>
  <c r="N32" i="32"/>
  <c r="N31" i="32"/>
  <c r="N30" i="32"/>
  <c r="N29" i="32" s="1"/>
  <c r="M29" i="32"/>
  <c r="L29" i="32"/>
  <c r="K29" i="32"/>
  <c r="J29" i="32"/>
  <c r="I29" i="32"/>
  <c r="H29" i="32"/>
  <c r="G29" i="32"/>
  <c r="N28" i="32"/>
  <c r="N27" i="32" s="1"/>
  <c r="M27" i="32"/>
  <c r="L27" i="32"/>
  <c r="K27" i="32"/>
  <c r="J27" i="32"/>
  <c r="I27" i="32"/>
  <c r="H27" i="32"/>
  <c r="G27" i="32"/>
  <c r="N26" i="32"/>
  <c r="N25" i="32"/>
  <c r="N24" i="32"/>
  <c r="N23" i="32" s="1"/>
  <c r="M23" i="32"/>
  <c r="L23" i="32"/>
  <c r="K23" i="32"/>
  <c r="J23" i="32"/>
  <c r="I23" i="32"/>
  <c r="H23" i="32"/>
  <c r="G23" i="32"/>
  <c r="N22" i="32"/>
  <c r="N21" i="32"/>
  <c r="N20" i="32"/>
  <c r="N19" i="32"/>
  <c r="M18" i="32"/>
  <c r="L18" i="32"/>
  <c r="K18" i="32"/>
  <c r="J18" i="32"/>
  <c r="I18" i="32"/>
  <c r="H18" i="32"/>
  <c r="G18" i="32"/>
  <c r="F28" i="95" l="1"/>
  <c r="Q28" i="95" s="1"/>
  <c r="I17" i="32"/>
  <c r="D38" i="32" s="1"/>
  <c r="K17" i="32"/>
  <c r="J17" i="32"/>
  <c r="D39" i="32" s="1"/>
  <c r="N18" i="32"/>
  <c r="N17" i="32" s="1"/>
  <c r="H17" i="32"/>
  <c r="D37" i="32" s="1"/>
  <c r="G17" i="32"/>
  <c r="L17" i="32"/>
  <c r="D41" i="32" s="1"/>
  <c r="M17" i="32"/>
  <c r="E14" i="161" l="1"/>
  <c r="N10" i="161"/>
  <c r="E15" i="161" s="1"/>
  <c r="N14" i="161" s="1"/>
  <c r="N15" i="161" s="1"/>
  <c r="M10" i="161"/>
  <c r="L10" i="161"/>
  <c r="K10" i="161"/>
  <c r="J10" i="161"/>
  <c r="I10" i="161"/>
  <c r="H10" i="161"/>
  <c r="E14" i="160"/>
  <c r="N10" i="160"/>
  <c r="E15" i="160" s="1"/>
  <c r="N14" i="160" s="1"/>
  <c r="N15" i="160" s="1"/>
  <c r="M10" i="160"/>
  <c r="L10" i="160"/>
  <c r="K10" i="160"/>
  <c r="J10" i="160"/>
  <c r="I10" i="160"/>
  <c r="H10" i="160"/>
  <c r="E14" i="159"/>
  <c r="N10" i="159"/>
  <c r="E15" i="159" s="1"/>
  <c r="N14" i="159" s="1"/>
  <c r="N15" i="159" s="1"/>
  <c r="M10" i="159"/>
  <c r="L10" i="159"/>
  <c r="K10" i="159"/>
  <c r="J10" i="159"/>
  <c r="I10" i="159"/>
  <c r="H10" i="159"/>
  <c r="E14" i="158"/>
  <c r="N10" i="158"/>
  <c r="E15" i="158" s="1"/>
  <c r="N14" i="158" s="1"/>
  <c r="N15" i="158" s="1"/>
  <c r="M10" i="158"/>
  <c r="L10" i="158"/>
  <c r="K10" i="158"/>
  <c r="J10" i="158"/>
  <c r="I10" i="158"/>
  <c r="H10" i="158"/>
  <c r="E14" i="157"/>
  <c r="N10" i="157"/>
  <c r="E15" i="157" s="1"/>
  <c r="N14" i="157" s="1"/>
  <c r="N15" i="157" s="1"/>
  <c r="M10" i="157"/>
  <c r="L10" i="157"/>
  <c r="K10" i="157"/>
  <c r="J10" i="157"/>
  <c r="I10" i="157"/>
  <c r="H10" i="157"/>
  <c r="E14" i="156"/>
  <c r="N10" i="156"/>
  <c r="E15" i="156" s="1"/>
  <c r="N14" i="156" s="1"/>
  <c r="N15" i="156" s="1"/>
  <c r="M10" i="156"/>
  <c r="L10" i="156"/>
  <c r="K10" i="156"/>
  <c r="J10" i="156"/>
  <c r="I10" i="156"/>
  <c r="H10" i="156"/>
  <c r="N13" i="62"/>
  <c r="J4" i="27"/>
  <c r="K4" i="27"/>
  <c r="M4" i="27"/>
  <c r="O11" i="27" l="1"/>
  <c r="O12" i="27"/>
  <c r="E55" i="155"/>
  <c r="E54" i="155"/>
  <c r="E53" i="155" s="1"/>
  <c r="G53" i="155"/>
  <c r="F53" i="155"/>
  <c r="E29" i="155"/>
  <c r="E26" i="155"/>
  <c r="E25" i="155"/>
  <c r="E24" i="155"/>
  <c r="E23" i="155"/>
  <c r="G22" i="155"/>
  <c r="F22" i="155"/>
  <c r="E21" i="155"/>
  <c r="E20" i="155" s="1"/>
  <c r="G20" i="155"/>
  <c r="F20" i="155"/>
  <c r="E19" i="155"/>
  <c r="E18" i="155" s="1"/>
  <c r="G18" i="155"/>
  <c r="F18" i="155"/>
  <c r="E17" i="155"/>
  <c r="E16" i="155"/>
  <c r="G15" i="155"/>
  <c r="F15" i="155"/>
  <c r="E14" i="155"/>
  <c r="E12" i="155"/>
  <c r="E11" i="155"/>
  <c r="E10" i="155"/>
  <c r="E9" i="155"/>
  <c r="E8" i="155"/>
  <c r="E7" i="155"/>
  <c r="E6" i="155"/>
  <c r="G5" i="155"/>
  <c r="F5" i="155"/>
  <c r="E22" i="155" l="1"/>
  <c r="F4" i="155"/>
  <c r="G4" i="155"/>
  <c r="E15" i="155"/>
  <c r="E5" i="155"/>
  <c r="E4" i="155" l="1"/>
  <c r="O10" i="27"/>
  <c r="O8" i="27"/>
  <c r="O9" i="27"/>
  <c r="P4" i="27"/>
  <c r="O18" i="27"/>
  <c r="P161" i="93"/>
  <c r="O161" i="93"/>
  <c r="N161" i="93"/>
  <c r="M161" i="93"/>
  <c r="L161" i="93"/>
  <c r="K161" i="93"/>
  <c r="J161" i="93"/>
  <c r="I161" i="93"/>
  <c r="O95" i="93" l="1"/>
  <c r="P33" i="15"/>
  <c r="Q153" i="93"/>
  <c r="P177" i="93"/>
  <c r="Q178" i="93"/>
  <c r="Q152" i="93"/>
  <c r="Q151" i="93"/>
  <c r="Q51" i="93"/>
  <c r="Q54" i="93"/>
  <c r="Q43" i="93"/>
  <c r="Q37" i="93"/>
  <c r="Q169" i="93"/>
  <c r="Q31" i="93" l="1"/>
  <c r="J27" i="18" l="1"/>
  <c r="K27" i="18"/>
  <c r="L27" i="18"/>
  <c r="M27" i="18"/>
  <c r="N27" i="18"/>
  <c r="O27" i="18"/>
  <c r="P27" i="18"/>
  <c r="I27" i="18"/>
  <c r="J24" i="18"/>
  <c r="K24" i="18"/>
  <c r="L24" i="18"/>
  <c r="M24" i="18"/>
  <c r="N24" i="18"/>
  <c r="O24" i="18"/>
  <c r="P24" i="18"/>
  <c r="I24" i="18"/>
  <c r="J12" i="18"/>
  <c r="K12" i="18"/>
  <c r="L12" i="18"/>
  <c r="M12" i="18"/>
  <c r="N12" i="18"/>
  <c r="O12" i="18"/>
  <c r="P12" i="18"/>
  <c r="I12" i="18"/>
  <c r="J5" i="18"/>
  <c r="K5" i="18"/>
  <c r="L5" i="18"/>
  <c r="M5" i="18"/>
  <c r="N5" i="18"/>
  <c r="O5" i="18"/>
  <c r="P5" i="18"/>
  <c r="I5" i="18"/>
  <c r="Q23" i="18"/>
  <c r="Q22" i="18"/>
  <c r="Q19" i="18"/>
  <c r="Q20" i="18"/>
  <c r="Q16" i="18"/>
  <c r="Q17" i="18"/>
  <c r="Q15" i="18"/>
  <c r="Q14" i="18"/>
  <c r="Q11" i="18"/>
  <c r="Q9" i="18"/>
  <c r="Q12" i="18" l="1"/>
  <c r="Q7" i="18"/>
  <c r="Q5" i="18" l="1"/>
  <c r="L11" i="93"/>
  <c r="J11" i="93"/>
  <c r="K107" i="93" l="1"/>
  <c r="K104" i="93"/>
  <c r="K95" i="93"/>
  <c r="K89" i="93"/>
  <c r="K72" i="93"/>
  <c r="P72" i="93"/>
  <c r="P95" i="93"/>
  <c r="O104" i="93"/>
  <c r="O72" i="93"/>
  <c r="Q114" i="93"/>
  <c r="O27" i="28" l="1"/>
  <c r="I21" i="28"/>
  <c r="Q97" i="93" l="1"/>
  <c r="Q98" i="93"/>
  <c r="Q102" i="93"/>
  <c r="Q101" i="93"/>
  <c r="J185" i="93" l="1"/>
  <c r="K185" i="93"/>
  <c r="L185" i="93"/>
  <c r="H16" i="19" l="1"/>
  <c r="H14" i="19"/>
  <c r="H10" i="19"/>
  <c r="H5" i="19"/>
  <c r="I5" i="19"/>
  <c r="I10" i="19"/>
  <c r="I14" i="19"/>
  <c r="I16" i="19"/>
  <c r="J16" i="19"/>
  <c r="J14" i="19"/>
  <c r="J10" i="19"/>
  <c r="J5" i="19"/>
  <c r="N8" i="19"/>
  <c r="N9" i="19"/>
  <c r="H21" i="28" l="1"/>
  <c r="K24" i="6"/>
  <c r="K11" i="6"/>
  <c r="K8" i="6"/>
  <c r="L5" i="6"/>
  <c r="K5" i="6"/>
  <c r="P25" i="6"/>
  <c r="J24" i="6"/>
  <c r="L24" i="6"/>
  <c r="M24" i="6"/>
  <c r="N24" i="6"/>
  <c r="O24" i="6"/>
  <c r="I24" i="6"/>
  <c r="P26" i="6"/>
  <c r="P7" i="6"/>
  <c r="P24" i="6" l="1"/>
  <c r="H49" i="15" l="1"/>
  <c r="I49" i="15"/>
  <c r="J49" i="15"/>
  <c r="K49" i="15"/>
  <c r="L49" i="15"/>
  <c r="M49" i="15"/>
  <c r="N49" i="15"/>
  <c r="O49" i="15"/>
  <c r="P50" i="15"/>
  <c r="P49" i="15" s="1"/>
  <c r="O38" i="28" l="1"/>
  <c r="O39" i="28"/>
  <c r="O40" i="28"/>
  <c r="O23" i="28"/>
  <c r="O24" i="28"/>
  <c r="O25" i="28"/>
  <c r="O26" i="28"/>
  <c r="O28" i="28"/>
  <c r="O29" i="28"/>
  <c r="O30" i="28"/>
  <c r="O31" i="28"/>
  <c r="O32" i="28"/>
  <c r="O33" i="28"/>
  <c r="O34" i="28"/>
  <c r="O35" i="28"/>
  <c r="O15" i="28"/>
  <c r="O16" i="28"/>
  <c r="O17" i="28"/>
  <c r="O18" i="28"/>
  <c r="O19" i="28"/>
  <c r="O7" i="28"/>
  <c r="O8" i="28"/>
  <c r="O9" i="28"/>
  <c r="O10" i="28"/>
  <c r="O11" i="28"/>
  <c r="O12" i="28"/>
  <c r="O21" i="28" l="1"/>
  <c r="P37" i="15" l="1"/>
  <c r="Q156" i="93" l="1"/>
  <c r="Q157" i="93"/>
  <c r="Q163" i="93" l="1"/>
  <c r="Q164" i="93"/>
  <c r="Q165" i="93"/>
  <c r="Q166" i="93"/>
  <c r="Q167" i="93"/>
  <c r="J15" i="15"/>
  <c r="J11" i="15"/>
  <c r="J6" i="15"/>
  <c r="J5" i="15" l="1"/>
  <c r="N14" i="71" l="1"/>
  <c r="N13" i="71"/>
  <c r="E13" i="71"/>
  <c r="E14" i="71"/>
  <c r="E14" i="148"/>
  <c r="E14" i="65"/>
  <c r="E17" i="62"/>
  <c r="N17" i="62" s="1"/>
  <c r="N18" i="62" s="1"/>
  <c r="G72" i="102" l="1"/>
  <c r="Q116" i="93"/>
  <c r="Q115" i="93" s="1"/>
  <c r="Q33" i="18" l="1"/>
  <c r="Q31" i="18" l="1"/>
  <c r="Q35" i="18"/>
  <c r="N19" i="19" l="1"/>
  <c r="H4" i="19"/>
  <c r="K16" i="19"/>
  <c r="L16" i="19"/>
  <c r="M16" i="19"/>
  <c r="G16" i="19"/>
  <c r="G59" i="150" l="1"/>
  <c r="G58" i="150"/>
  <c r="G57" i="150"/>
  <c r="G56" i="150"/>
  <c r="G55" i="150"/>
  <c r="G54" i="150"/>
  <c r="G53" i="150"/>
  <c r="G52" i="150"/>
  <c r="G51" i="150"/>
  <c r="G50" i="150"/>
  <c r="G48" i="150"/>
  <c r="G47" i="150"/>
  <c r="G46" i="150"/>
  <c r="G45" i="150"/>
  <c r="G44" i="150"/>
  <c r="G43" i="150"/>
  <c r="G41" i="150"/>
  <c r="G40" i="150"/>
  <c r="G39" i="150"/>
  <c r="G42" i="150" l="1"/>
  <c r="G49" i="150"/>
  <c r="G60" i="150"/>
  <c r="G5" i="150"/>
  <c r="G93" i="150" l="1"/>
  <c r="I11" i="93"/>
  <c r="Q158" i="93"/>
  <c r="Q159" i="93"/>
  <c r="N10" i="148" l="1"/>
  <c r="E15" i="148" s="1"/>
  <c r="M10" i="148"/>
  <c r="L10" i="148"/>
  <c r="K10" i="148"/>
  <c r="J10" i="148"/>
  <c r="I10" i="148"/>
  <c r="H10" i="148"/>
  <c r="P14" i="142"/>
  <c r="N15" i="148" l="1"/>
  <c r="N14" i="148"/>
  <c r="F42" i="54" l="1"/>
  <c r="P42" i="54" s="1"/>
  <c r="I4" i="18" l="1"/>
  <c r="Q34" i="18"/>
  <c r="N11" i="84"/>
  <c r="D17" i="82"/>
  <c r="F29" i="60"/>
  <c r="Q29" i="60" s="1"/>
  <c r="J6" i="14"/>
  <c r="Q18" i="14"/>
  <c r="Q16" i="14"/>
  <c r="Q14" i="14"/>
  <c r="P17" i="14"/>
  <c r="Q17" i="14" s="1"/>
  <c r="P15" i="14"/>
  <c r="Q15" i="14" s="1"/>
  <c r="P13" i="14"/>
  <c r="Q13" i="14" s="1"/>
  <c r="Q11" i="14"/>
  <c r="Q12" i="14"/>
  <c r="Q10" i="14"/>
  <c r="Q9" i="14" l="1"/>
  <c r="Q5" i="14" s="1"/>
  <c r="Q4" i="14" s="1"/>
  <c r="P12" i="41" l="1"/>
  <c r="O12" i="41"/>
  <c r="N12" i="41"/>
  <c r="M12" i="41"/>
  <c r="L12" i="41"/>
  <c r="K12" i="41"/>
  <c r="E20" i="41" s="1"/>
  <c r="J12" i="41"/>
  <c r="E19" i="41" s="1"/>
  <c r="I12" i="41"/>
  <c r="E18" i="41" s="1"/>
  <c r="H12" i="41"/>
  <c r="Q154" i="93" l="1"/>
  <c r="Q155" i="93"/>
  <c r="Q160" i="93"/>
  <c r="Q149" i="93" l="1"/>
  <c r="E32" i="39"/>
  <c r="P32" i="39" s="1"/>
  <c r="F73" i="102"/>
  <c r="Q73" i="102" s="1"/>
  <c r="O37" i="28" l="1"/>
  <c r="I36" i="28"/>
  <c r="J36" i="28"/>
  <c r="K36" i="28"/>
  <c r="L36" i="28"/>
  <c r="M36" i="28"/>
  <c r="N36" i="28"/>
  <c r="H36" i="28"/>
  <c r="J21" i="28"/>
  <c r="K21" i="28"/>
  <c r="L21" i="28"/>
  <c r="M21" i="28"/>
  <c r="N21" i="28"/>
  <c r="O20" i="28"/>
  <c r="O14" i="28"/>
  <c r="I13" i="28"/>
  <c r="J13" i="28"/>
  <c r="K13" i="28"/>
  <c r="L13" i="28"/>
  <c r="M13" i="28"/>
  <c r="N13" i="28"/>
  <c r="H13" i="28"/>
  <c r="O6" i="28"/>
  <c r="O5" i="28" s="1"/>
  <c r="I5" i="28"/>
  <c r="J5" i="28"/>
  <c r="K5" i="28"/>
  <c r="L5" i="28"/>
  <c r="M5" i="28"/>
  <c r="N5" i="28"/>
  <c r="H5" i="28"/>
  <c r="P40" i="15"/>
  <c r="H39" i="15"/>
  <c r="P48" i="15"/>
  <c r="P47" i="15"/>
  <c r="I46" i="15"/>
  <c r="J46" i="15"/>
  <c r="K46" i="15"/>
  <c r="L46" i="15"/>
  <c r="M46" i="15"/>
  <c r="N46" i="15"/>
  <c r="O46" i="15"/>
  <c r="H46" i="15"/>
  <c r="P45" i="15"/>
  <c r="P44" i="15"/>
  <c r="P43" i="15" s="1"/>
  <c r="I43" i="15"/>
  <c r="J43" i="15"/>
  <c r="K43" i="15"/>
  <c r="L43" i="15"/>
  <c r="M43" i="15"/>
  <c r="N43" i="15"/>
  <c r="O43" i="15"/>
  <c r="H43" i="15"/>
  <c r="P41" i="15"/>
  <c r="P42" i="15"/>
  <c r="I39" i="15"/>
  <c r="J39" i="15"/>
  <c r="K39" i="15"/>
  <c r="L39" i="15"/>
  <c r="M39" i="15"/>
  <c r="N39" i="15"/>
  <c r="O39" i="15"/>
  <c r="P34" i="15"/>
  <c r="P36" i="15"/>
  <c r="I32" i="15"/>
  <c r="J32" i="15"/>
  <c r="K32" i="15"/>
  <c r="L32" i="15"/>
  <c r="M32" i="15"/>
  <c r="N32" i="15"/>
  <c r="O32" i="15"/>
  <c r="H32" i="15"/>
  <c r="P31" i="15"/>
  <c r="P30" i="15"/>
  <c r="I29" i="15"/>
  <c r="J29" i="15"/>
  <c r="K29" i="15"/>
  <c r="L29" i="15"/>
  <c r="M29" i="15"/>
  <c r="N29" i="15"/>
  <c r="O29" i="15"/>
  <c r="H29" i="15"/>
  <c r="P28" i="15"/>
  <c r="I27" i="15"/>
  <c r="J27" i="15"/>
  <c r="K27" i="15"/>
  <c r="L27" i="15"/>
  <c r="M27" i="15"/>
  <c r="N27" i="15"/>
  <c r="O27" i="15"/>
  <c r="H27" i="15"/>
  <c r="I25" i="15"/>
  <c r="J25" i="15"/>
  <c r="K25" i="15"/>
  <c r="L25" i="15"/>
  <c r="M25" i="15"/>
  <c r="N25" i="15"/>
  <c r="O25" i="15"/>
  <c r="H25" i="15"/>
  <c r="P26" i="15"/>
  <c r="P25" i="15" s="1"/>
  <c r="P24" i="15"/>
  <c r="P23" i="15" s="1"/>
  <c r="I23" i="15"/>
  <c r="J23" i="15"/>
  <c r="K23" i="15"/>
  <c r="L23" i="15"/>
  <c r="M23" i="15"/>
  <c r="N23" i="15"/>
  <c r="O23" i="15"/>
  <c r="H23" i="15"/>
  <c r="H6" i="15"/>
  <c r="P16" i="15"/>
  <c r="P15" i="15" s="1"/>
  <c r="I15" i="15"/>
  <c r="K15" i="15"/>
  <c r="L15" i="15"/>
  <c r="M15" i="15"/>
  <c r="N15" i="15"/>
  <c r="O15" i="15"/>
  <c r="H15" i="15"/>
  <c r="P12" i="15"/>
  <c r="P13" i="15"/>
  <c r="P14" i="15"/>
  <c r="I11" i="15"/>
  <c r="K11" i="15"/>
  <c r="L11" i="15"/>
  <c r="M11" i="15"/>
  <c r="N11" i="15"/>
  <c r="O11" i="15"/>
  <c r="H11" i="15"/>
  <c r="I6" i="15"/>
  <c r="K6" i="15"/>
  <c r="L6" i="15"/>
  <c r="M6" i="15"/>
  <c r="N6" i="15"/>
  <c r="O6" i="15"/>
  <c r="P18" i="15"/>
  <c r="P8" i="15"/>
  <c r="P9" i="15"/>
  <c r="P10" i="15"/>
  <c r="P7" i="15"/>
  <c r="Q190" i="93"/>
  <c r="Q191" i="93"/>
  <c r="Q192" i="93"/>
  <c r="Q193" i="93"/>
  <c r="Q194" i="93"/>
  <c r="Q189" i="93"/>
  <c r="J188" i="93"/>
  <c r="K188" i="93"/>
  <c r="L188" i="93"/>
  <c r="M188" i="93"/>
  <c r="N188" i="93"/>
  <c r="O188" i="93"/>
  <c r="P188" i="93"/>
  <c r="I188" i="93"/>
  <c r="M185" i="93"/>
  <c r="N185" i="93"/>
  <c r="O185" i="93"/>
  <c r="P185" i="93"/>
  <c r="I185" i="93"/>
  <c r="J181" i="93"/>
  <c r="K181" i="93"/>
  <c r="L181" i="93"/>
  <c r="M181" i="93"/>
  <c r="N181" i="93"/>
  <c r="O181" i="93"/>
  <c r="P181" i="93"/>
  <c r="I181" i="93"/>
  <c r="Q183" i="93"/>
  <c r="Q184" i="93"/>
  <c r="Q182" i="93"/>
  <c r="Q180" i="93"/>
  <c r="Q179" i="93"/>
  <c r="Q176" i="93"/>
  <c r="K177" i="93"/>
  <c r="K175" i="93" s="1"/>
  <c r="L177" i="93"/>
  <c r="L175" i="93" s="1"/>
  <c r="J177" i="93"/>
  <c r="I170" i="93"/>
  <c r="Q172" i="93"/>
  <c r="Q173" i="93"/>
  <c r="Q174" i="93"/>
  <c r="J170" i="93"/>
  <c r="K170" i="93"/>
  <c r="L170" i="93"/>
  <c r="M170" i="93"/>
  <c r="N170" i="93"/>
  <c r="O170" i="93"/>
  <c r="P170" i="93"/>
  <c r="Q168" i="93"/>
  <c r="Q161" i="93" s="1"/>
  <c r="Q130" i="93"/>
  <c r="Q131" i="93"/>
  <c r="Q132" i="93"/>
  <c r="Q133" i="93"/>
  <c r="Q134" i="93"/>
  <c r="Q135" i="93"/>
  <c r="Q136" i="93"/>
  <c r="Q137" i="93"/>
  <c r="Q138" i="93"/>
  <c r="Q139" i="93"/>
  <c r="Q140" i="93"/>
  <c r="Q141" i="93"/>
  <c r="Q142" i="93"/>
  <c r="Q143" i="93"/>
  <c r="Q144" i="93"/>
  <c r="Q145" i="93"/>
  <c r="Q146" i="93"/>
  <c r="Q147" i="93"/>
  <c r="Q148" i="93"/>
  <c r="Q129" i="93"/>
  <c r="K128" i="93"/>
  <c r="L128" i="93"/>
  <c r="M128" i="93"/>
  <c r="N128" i="93"/>
  <c r="O128" i="93"/>
  <c r="J126" i="93"/>
  <c r="K126" i="93"/>
  <c r="L126" i="93"/>
  <c r="M126" i="93"/>
  <c r="N126" i="93"/>
  <c r="O126" i="93"/>
  <c r="P126" i="93"/>
  <c r="I126" i="93"/>
  <c r="I120" i="93" s="1"/>
  <c r="Q127" i="93"/>
  <c r="Q126" i="93" s="1"/>
  <c r="Q123" i="93"/>
  <c r="Q124" i="93"/>
  <c r="Q125" i="93"/>
  <c r="Q122" i="93"/>
  <c r="K121" i="93"/>
  <c r="L121" i="93"/>
  <c r="M121" i="93"/>
  <c r="N121" i="93"/>
  <c r="O121" i="93"/>
  <c r="P121" i="93"/>
  <c r="J121" i="93"/>
  <c r="Q109" i="93"/>
  <c r="Q110" i="93"/>
  <c r="Q111" i="93"/>
  <c r="Q112" i="93"/>
  <c r="Q113" i="93"/>
  <c r="Q108" i="93"/>
  <c r="J107" i="93"/>
  <c r="L107" i="93"/>
  <c r="M107" i="93"/>
  <c r="N107" i="93"/>
  <c r="O107" i="93"/>
  <c r="P107" i="93"/>
  <c r="I107" i="93"/>
  <c r="Q105" i="93"/>
  <c r="Q104" i="93" s="1"/>
  <c r="J104" i="93"/>
  <c r="L104" i="93"/>
  <c r="M104" i="93"/>
  <c r="N104" i="93"/>
  <c r="P104" i="93"/>
  <c r="I104" i="93"/>
  <c r="Q99" i="93"/>
  <c r="Q100" i="93"/>
  <c r="Q103" i="93"/>
  <c r="Q96" i="93"/>
  <c r="J95" i="93"/>
  <c r="L95" i="93"/>
  <c r="M95" i="93"/>
  <c r="N95" i="93"/>
  <c r="I95" i="93"/>
  <c r="Q91" i="93"/>
  <c r="Q92" i="93"/>
  <c r="Q93" i="93"/>
  <c r="Q94" i="93"/>
  <c r="Q90" i="93"/>
  <c r="J89" i="93"/>
  <c r="L89" i="93"/>
  <c r="M89" i="93"/>
  <c r="N89" i="93"/>
  <c r="O89" i="93"/>
  <c r="P89" i="93"/>
  <c r="I89" i="93"/>
  <c r="Q74" i="93"/>
  <c r="Q75" i="93"/>
  <c r="Q76" i="93"/>
  <c r="Q77" i="93"/>
  <c r="Q78" i="93"/>
  <c r="Q79" i="93"/>
  <c r="Q80" i="93"/>
  <c r="Q81" i="93"/>
  <c r="Q82" i="93"/>
  <c r="Q83" i="93"/>
  <c r="Q84" i="93"/>
  <c r="Q85" i="93"/>
  <c r="Q86" i="93"/>
  <c r="Q87" i="93"/>
  <c r="Q88" i="93"/>
  <c r="Q73" i="93"/>
  <c r="J72" i="93"/>
  <c r="L72" i="93"/>
  <c r="M72" i="93"/>
  <c r="N72" i="93"/>
  <c r="I72" i="93"/>
  <c r="Q68" i="93"/>
  <c r="Q69" i="93"/>
  <c r="Q70" i="93"/>
  <c r="Q67" i="93"/>
  <c r="J66" i="93"/>
  <c r="K66" i="93"/>
  <c r="L66" i="93"/>
  <c r="M66" i="93"/>
  <c r="N66" i="93"/>
  <c r="O66" i="93"/>
  <c r="P66" i="93"/>
  <c r="I66" i="93"/>
  <c r="Q64" i="93"/>
  <c r="Q63" i="93"/>
  <c r="J62" i="93"/>
  <c r="K62" i="93"/>
  <c r="L62" i="93"/>
  <c r="M62" i="93"/>
  <c r="N62" i="93"/>
  <c r="O62" i="93"/>
  <c r="P62" i="93"/>
  <c r="I62" i="93"/>
  <c r="Q53" i="93"/>
  <c r="Q36" i="93" s="1"/>
  <c r="J53" i="93"/>
  <c r="J36" i="93" s="1"/>
  <c r="K53" i="93"/>
  <c r="K36" i="93" s="1"/>
  <c r="L53" i="93"/>
  <c r="L36" i="93" s="1"/>
  <c r="M53" i="93"/>
  <c r="M36" i="93" s="1"/>
  <c r="N53" i="93"/>
  <c r="N36" i="93" s="1"/>
  <c r="O53" i="93"/>
  <c r="O36" i="93" s="1"/>
  <c r="P53" i="93"/>
  <c r="P36" i="93" s="1"/>
  <c r="I53" i="93"/>
  <c r="Q26" i="93"/>
  <c r="Q27" i="93"/>
  <c r="Q28" i="93"/>
  <c r="Q29" i="93"/>
  <c r="Q30" i="93"/>
  <c r="Q32" i="93"/>
  <c r="I24" i="93"/>
  <c r="Q23" i="93"/>
  <c r="Q22" i="93"/>
  <c r="J20" i="93"/>
  <c r="K20" i="93"/>
  <c r="L20" i="93"/>
  <c r="M20" i="93"/>
  <c r="N20" i="93"/>
  <c r="O20" i="93"/>
  <c r="P20" i="93"/>
  <c r="I20" i="93"/>
  <c r="K11" i="93"/>
  <c r="M11" i="93"/>
  <c r="N11" i="93"/>
  <c r="O11" i="93"/>
  <c r="P11" i="93"/>
  <c r="Q19" i="93"/>
  <c r="Q14" i="93"/>
  <c r="Q15" i="93"/>
  <c r="Q16" i="93"/>
  <c r="Q17" i="93"/>
  <c r="Q18" i="93"/>
  <c r="Q13" i="93"/>
  <c r="Q7" i="93"/>
  <c r="Q8" i="93"/>
  <c r="Q9" i="93"/>
  <c r="Q6" i="93"/>
  <c r="Q62" i="93" l="1"/>
  <c r="Q177" i="93"/>
  <c r="Q175" i="93" s="1"/>
  <c r="Q24" i="93"/>
  <c r="Q107" i="93"/>
  <c r="Q66" i="93"/>
  <c r="Q89" i="93"/>
  <c r="Q72" i="93"/>
  <c r="Q95" i="93"/>
  <c r="Q11" i="93"/>
  <c r="P71" i="93"/>
  <c r="Q188" i="93"/>
  <c r="J71" i="93"/>
  <c r="K71" i="93"/>
  <c r="H38" i="15"/>
  <c r="O13" i="28"/>
  <c r="O36" i="28"/>
  <c r="O71" i="93"/>
  <c r="N71" i="93"/>
  <c r="I71" i="93"/>
  <c r="M71" i="93"/>
  <c r="L71" i="93"/>
  <c r="P6" i="15"/>
  <c r="Q128" i="93"/>
  <c r="N22" i="15"/>
  <c r="L22" i="15"/>
  <c r="H22" i="15"/>
  <c r="M22" i="15"/>
  <c r="K22" i="15"/>
  <c r="P27" i="15"/>
  <c r="I5" i="15"/>
  <c r="P29" i="15"/>
  <c r="N5" i="15"/>
  <c r="I22" i="15"/>
  <c r="J22" i="15"/>
  <c r="O5" i="15"/>
  <c r="O22" i="15"/>
  <c r="P39" i="15"/>
  <c r="L5" i="15"/>
  <c r="K5" i="15"/>
  <c r="H5" i="15"/>
  <c r="P46" i="15"/>
  <c r="P38" i="15" s="1"/>
  <c r="M5" i="15"/>
  <c r="Q181" i="93"/>
  <c r="N120" i="93"/>
  <c r="J120" i="93"/>
  <c r="P11" i="15"/>
  <c r="M120" i="93"/>
  <c r="P120" i="93"/>
  <c r="L120" i="93"/>
  <c r="I36" i="93"/>
  <c r="O120" i="93"/>
  <c r="K120" i="93"/>
  <c r="Q121" i="93"/>
  <c r="Q120" i="93" s="1"/>
  <c r="Q20" i="93"/>
  <c r="P32" i="15"/>
  <c r="P22" i="15" s="1"/>
  <c r="Q170" i="93"/>
  <c r="O4" i="15" l="1"/>
  <c r="P5" i="15"/>
  <c r="Q71" i="93"/>
  <c r="I38" i="15" l="1"/>
  <c r="J38" i="15"/>
  <c r="K38" i="15"/>
  <c r="L38" i="15"/>
  <c r="M38" i="15"/>
  <c r="N38" i="15"/>
  <c r="O38" i="15"/>
  <c r="Q32" i="18" l="1"/>
  <c r="Q30" i="18" s="1"/>
  <c r="J4" i="18"/>
  <c r="K4" i="18"/>
  <c r="L4" i="18"/>
  <c r="M4" i="18"/>
  <c r="N4" i="18"/>
  <c r="O4" i="18"/>
  <c r="P4" i="18"/>
  <c r="K6" i="14"/>
  <c r="L6" i="14"/>
  <c r="M6" i="14"/>
  <c r="N6" i="14"/>
  <c r="O6" i="14"/>
  <c r="P6" i="14"/>
  <c r="K9" i="14"/>
  <c r="L9" i="14"/>
  <c r="M9" i="14"/>
  <c r="N9" i="14"/>
  <c r="O9" i="14"/>
  <c r="I9" i="14"/>
  <c r="G9" i="14"/>
  <c r="O4" i="14" l="1"/>
  <c r="K4" i="14"/>
  <c r="P4" i="14"/>
  <c r="M4" i="14"/>
  <c r="L4" i="14"/>
  <c r="N4" i="14"/>
  <c r="N13" i="19"/>
  <c r="K14" i="19"/>
  <c r="L14" i="19"/>
  <c r="M14" i="19"/>
  <c r="G14" i="19"/>
  <c r="K10" i="19"/>
  <c r="L10" i="19"/>
  <c r="M10" i="19"/>
  <c r="G10" i="19"/>
  <c r="G5" i="19"/>
  <c r="K5" i="19"/>
  <c r="L5" i="19"/>
  <c r="M5" i="19"/>
  <c r="I4" i="19" l="1"/>
  <c r="J4" i="19"/>
  <c r="G4" i="19"/>
  <c r="M4" i="19"/>
  <c r="L4" i="19"/>
  <c r="K4" i="19"/>
  <c r="M177" i="93"/>
  <c r="N177" i="93"/>
  <c r="O177" i="93"/>
  <c r="I177" i="93"/>
  <c r="I175" i="93" s="1"/>
  <c r="M175" i="93" l="1"/>
  <c r="P175" i="93"/>
  <c r="J175" i="93"/>
  <c r="N175" i="93"/>
  <c r="O175" i="93"/>
  <c r="P9" i="6"/>
  <c r="P10" i="6"/>
  <c r="P12" i="6"/>
  <c r="P13" i="6"/>
  <c r="P14" i="6"/>
  <c r="P15" i="6"/>
  <c r="P16" i="6"/>
  <c r="P17" i="6"/>
  <c r="P18" i="6"/>
  <c r="P19" i="6"/>
  <c r="P20" i="6"/>
  <c r="P21" i="6"/>
  <c r="P22" i="6"/>
  <c r="P23" i="6"/>
  <c r="P6" i="6"/>
  <c r="P5" i="6" s="1"/>
  <c r="I11" i="6"/>
  <c r="J11" i="6"/>
  <c r="L11" i="6"/>
  <c r="M11" i="6"/>
  <c r="N11" i="6"/>
  <c r="O11" i="6"/>
  <c r="O8" i="6"/>
  <c r="O5" i="6"/>
  <c r="J5" i="6"/>
  <c r="I8" i="6"/>
  <c r="J8" i="6"/>
  <c r="L8" i="6"/>
  <c r="M8" i="6"/>
  <c r="N8" i="6"/>
  <c r="I5" i="6"/>
  <c r="M5" i="6"/>
  <c r="N5" i="6"/>
  <c r="P11" i="6" l="1"/>
  <c r="P8" i="6"/>
  <c r="J4" i="93"/>
  <c r="M4" i="93"/>
  <c r="I4" i="93"/>
  <c r="Q7" i="14" l="1"/>
  <c r="L4" i="28" l="1"/>
  <c r="K4" i="28"/>
  <c r="H4" i="28"/>
  <c r="G5" i="28"/>
  <c r="Q25" i="18"/>
  <c r="Q26" i="18"/>
  <c r="Q29" i="18"/>
  <c r="Q28" i="18"/>
  <c r="Q27" i="18" l="1"/>
  <c r="O4" i="28"/>
  <c r="M4" i="28"/>
  <c r="N4" i="28"/>
  <c r="I4" i="28"/>
  <c r="J4" i="28"/>
  <c r="Q24" i="18" l="1"/>
  <c r="Q4" i="18" s="1"/>
  <c r="P52" i="15" l="1"/>
  <c r="P51" i="15" l="1"/>
  <c r="P4" i="15" s="1"/>
  <c r="H51" i="15" l="1"/>
  <c r="H4" i="15" s="1"/>
  <c r="I51" i="15"/>
  <c r="I4" i="15" s="1"/>
  <c r="J51" i="15"/>
  <c r="J4" i="15" s="1"/>
  <c r="K51" i="15"/>
  <c r="K4" i="15" s="1"/>
  <c r="L51" i="15"/>
  <c r="L4" i="15" s="1"/>
  <c r="M51" i="15"/>
  <c r="M4" i="15" s="1"/>
  <c r="N51" i="15"/>
  <c r="N4" i="15" s="1"/>
  <c r="O51" i="15"/>
  <c r="N15" i="19" l="1"/>
  <c r="N18" i="19"/>
  <c r="N6" i="19"/>
  <c r="F37" i="34" l="1"/>
  <c r="P16" i="142" l="1"/>
  <c r="P15" i="142"/>
  <c r="O13" i="142"/>
  <c r="O12" i="142" s="1"/>
  <c r="E21" i="142" s="1"/>
  <c r="E22" i="142" s="1"/>
  <c r="P22" i="142" s="1"/>
  <c r="N13" i="142"/>
  <c r="M13" i="142"/>
  <c r="M12" i="142" s="1"/>
  <c r="L13" i="142"/>
  <c r="L12" i="142" s="1"/>
  <c r="K13" i="142"/>
  <c r="K12" i="142" s="1"/>
  <c r="J13" i="142"/>
  <c r="J12" i="142" s="1"/>
  <c r="I13" i="142"/>
  <c r="I12" i="142" s="1"/>
  <c r="H13" i="142"/>
  <c r="H12" i="142" s="1"/>
  <c r="N12" i="142"/>
  <c r="P13" i="142" l="1"/>
  <c r="P12" i="142" s="1"/>
  <c r="P9" i="141"/>
  <c r="P8" i="141"/>
  <c r="P7" i="141"/>
  <c r="O6" i="141"/>
  <c r="O5" i="141" s="1"/>
  <c r="N6" i="141"/>
  <c r="N5" i="141" s="1"/>
  <c r="M6" i="141"/>
  <c r="M5" i="141" s="1"/>
  <c r="L6" i="141"/>
  <c r="L5" i="141" s="1"/>
  <c r="K6" i="141"/>
  <c r="K5" i="141" s="1"/>
  <c r="J6" i="141"/>
  <c r="J5" i="141" s="1"/>
  <c r="I6" i="141"/>
  <c r="H6" i="141"/>
  <c r="H5" i="141" s="1"/>
  <c r="I5" i="141"/>
  <c r="P6" i="141" l="1"/>
  <c r="P5" i="141" s="1"/>
  <c r="E38" i="34" l="1"/>
  <c r="P38" i="34" s="1"/>
  <c r="E27" i="46" l="1"/>
  <c r="P27" i="46" s="1"/>
  <c r="F26" i="111" l="1"/>
  <c r="Q26" i="111" s="1"/>
  <c r="F25" i="107"/>
  <c r="Q25" i="107" s="1"/>
  <c r="F28" i="106"/>
  <c r="Q28" i="106" s="1"/>
  <c r="Q27" i="101"/>
  <c r="F47" i="99"/>
  <c r="Q47" i="99" s="1"/>
  <c r="Q59" i="58" l="1"/>
  <c r="Q31" i="96"/>
  <c r="Q8" i="14" l="1"/>
  <c r="Q6" i="14" s="1"/>
  <c r="Q186" i="93"/>
  <c r="Q187" i="93"/>
  <c r="Q185" i="93" l="1"/>
  <c r="Q4" i="93" s="1"/>
  <c r="D34" i="48" l="1"/>
  <c r="O34" i="48" s="1"/>
  <c r="N4" i="93" l="1"/>
  <c r="L4" i="93"/>
  <c r="K4" i="93"/>
  <c r="P4" i="93"/>
  <c r="O4" i="93"/>
  <c r="F30" i="103"/>
  <c r="Q30" i="103" s="1"/>
  <c r="F25" i="97"/>
  <c r="Q25" i="97" s="1"/>
  <c r="F22" i="100"/>
  <c r="Q22" i="100" s="1"/>
  <c r="F26" i="110"/>
  <c r="F33" i="98"/>
  <c r="Q33" i="98" s="1"/>
  <c r="F27" i="109"/>
  <c r="Q27" i="109" s="1"/>
  <c r="F27" i="108"/>
  <c r="Q27" i="108" s="1"/>
  <c r="D17" i="84"/>
  <c r="M11" i="84"/>
  <c r="L11" i="84"/>
  <c r="K11" i="84"/>
  <c r="H11" i="84"/>
  <c r="G11" i="84"/>
  <c r="N11" i="83"/>
  <c r="D17" i="83" s="1"/>
  <c r="M11" i="83"/>
  <c r="L11" i="83"/>
  <c r="K11" i="83"/>
  <c r="J11" i="83"/>
  <c r="I11" i="83"/>
  <c r="H11" i="83"/>
  <c r="G11" i="83"/>
  <c r="M11" i="82"/>
  <c r="L11" i="82"/>
  <c r="K11" i="82"/>
  <c r="J11" i="82"/>
  <c r="I11" i="82"/>
  <c r="H11" i="82"/>
  <c r="G11" i="82"/>
  <c r="D18" i="84" l="1"/>
  <c r="N18" i="84" s="1"/>
  <c r="N18" i="83"/>
  <c r="D18" i="83"/>
  <c r="N11" i="82"/>
  <c r="D18" i="82" l="1"/>
  <c r="N18" i="82"/>
  <c r="I5" i="14" l="1"/>
  <c r="N9" i="71" l="1"/>
  <c r="M9" i="71"/>
  <c r="L9" i="71"/>
  <c r="K9" i="71"/>
  <c r="J9" i="71"/>
  <c r="I9" i="71"/>
  <c r="H9" i="71"/>
  <c r="N10" i="67"/>
  <c r="M10" i="67"/>
  <c r="L10" i="67"/>
  <c r="K10" i="67"/>
  <c r="J10" i="67"/>
  <c r="I10" i="67"/>
  <c r="H10" i="67"/>
  <c r="N10" i="65"/>
  <c r="E15" i="65" s="1"/>
  <c r="N14" i="65" s="1"/>
  <c r="N15" i="65" s="1"/>
  <c r="M10" i="65"/>
  <c r="L10" i="65"/>
  <c r="K10" i="65"/>
  <c r="J10" i="65"/>
  <c r="I10" i="65"/>
  <c r="H10" i="65"/>
  <c r="M12" i="62"/>
  <c r="L12" i="62"/>
  <c r="K12" i="62"/>
  <c r="J12" i="62"/>
  <c r="I12" i="62"/>
  <c r="H12" i="62"/>
  <c r="E18" i="62" s="1"/>
  <c r="N14" i="67" l="1"/>
  <c r="N15" i="67" s="1"/>
  <c r="E14" i="67"/>
  <c r="E15" i="67" s="1"/>
  <c r="N12" i="62"/>
  <c r="D25" i="50" l="1"/>
  <c r="O25" i="50" s="1"/>
  <c r="E29" i="44" l="1"/>
  <c r="P29" i="44" s="1"/>
  <c r="E21" i="41"/>
  <c r="P21" i="41" s="1"/>
  <c r="O17" i="27" l="1"/>
  <c r="O16" i="27"/>
  <c r="O7" i="27"/>
  <c r="O4" i="27" s="1"/>
  <c r="N17" i="19" l="1"/>
  <c r="N7" i="19"/>
  <c r="N11" i="19"/>
  <c r="N12" i="19"/>
  <c r="N14" i="19"/>
  <c r="N16" i="19" l="1"/>
  <c r="N10" i="19"/>
  <c r="N5" i="19"/>
  <c r="N4" i="19" l="1"/>
</calcChain>
</file>

<file path=xl/comments1.xml><?xml version="1.0" encoding="utf-8"?>
<comments xmlns="http://schemas.openxmlformats.org/spreadsheetml/2006/main">
  <authors>
    <author>KIAT</author>
  </authors>
  <commentList>
    <comment ref="C150" authorId="0" shapeId="0">
      <text>
        <r>
          <rPr>
            <b/>
            <sz val="9"/>
            <color indexed="81"/>
            <rFont val="Tahoma"/>
            <family val="2"/>
          </rPr>
          <t>KIAT: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KIAT</author>
  </authors>
  <commentList>
    <comment ref="C13" authorId="0" shapeId="0">
      <text>
        <r>
          <rPr>
            <b/>
            <sz val="9"/>
            <color indexed="81"/>
            <rFont val="Tahoma"/>
            <family val="2"/>
          </rPr>
          <t>KIAT: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<sst xmlns="http://schemas.openxmlformats.org/spreadsheetml/2006/main" count="4496" uniqueCount="1250">
  <si>
    <t>ด้านการวิจัย</t>
  </si>
  <si>
    <t>ว/ด/ป ดำเนินการ</t>
  </si>
  <si>
    <t>งบบุคลากร</t>
  </si>
  <si>
    <t>ค่าตอบแทน</t>
  </si>
  <si>
    <t>ค่าใช้สอย</t>
  </si>
  <si>
    <t>ค่าวัสดุ</t>
  </si>
  <si>
    <t>งบลงทุน</t>
  </si>
  <si>
    <t>ด้านการจัดการศึกษา</t>
  </si>
  <si>
    <t>งบอุดหนุน</t>
  </si>
  <si>
    <t>ยุทธศาสตร์</t>
  </si>
  <si>
    <t>1.</t>
  </si>
  <si>
    <t>รหัสโครงการ</t>
  </si>
  <si>
    <t>หน่วยงาน</t>
  </si>
  <si>
    <t>ชื่อโครงการ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</si>
  <si>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</si>
  <si>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</si>
  <si>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</si>
  <si>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</si>
  <si>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</si>
  <si>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</si>
  <si>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</si>
  <si>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</si>
  <si>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</si>
  <si>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</si>
  <si>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</si>
  <si>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</si>
  <si>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</si>
  <si>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</si>
  <si>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</si>
  <si>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</si>
  <si>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สำนักศิลปะและวัฒนธรรม</t>
  </si>
  <si>
    <t>เวียนเทียนเนื่องในวันมาฆบูชา</t>
  </si>
  <si>
    <t>เวียนเทียนเนื่องในวันอาสาฬหบูชา</t>
  </si>
  <si>
    <t>ถวายเทียนพรรษาเนื่องในวันเข้าพรรษา</t>
  </si>
  <si>
    <t>โครงการจัดประชุมสามัญสภาคณาจารย์และข้าราชการ</t>
  </si>
  <si>
    <t>โครงการประชุมเครือข่ายที่ประชุมสภาคณาจารย์และข้าราชการแห่งประเทศไทย</t>
  </si>
  <si>
    <t>สำนักงานอธิการบดี</t>
  </si>
  <si>
    <t>กองกลาง</t>
  </si>
  <si>
    <t>โครงการประกันคุณภาพการศึกษาของสำนักงานอธิการบดี</t>
  </si>
  <si>
    <t>งานประชาสัมพันธ์</t>
  </si>
  <si>
    <t>ประชาสัมพันธ์</t>
  </si>
  <si>
    <t>กองประชุมและพิธีการ</t>
  </si>
  <si>
    <t>กองประชุมฯ</t>
  </si>
  <si>
    <t>สำนักงานมาตรฐานประกันคุณภาพการศึกษา</t>
  </si>
  <si>
    <t>กองการพัสดุ</t>
  </si>
  <si>
    <t>พัสดุ</t>
  </si>
  <si>
    <t>กองอาคารสถานที่และบริการ</t>
  </si>
  <si>
    <t>งานยานพาหนะ</t>
  </si>
  <si>
    <t>ฝ่ายสวัสดิการและงานจราจร</t>
  </si>
  <si>
    <t>ฝ่ายสวัสดิการฯ</t>
  </si>
  <si>
    <t>งานอนุรักษ์พลังงาน</t>
  </si>
  <si>
    <t>อนุรักษ์พลังงานฯ</t>
  </si>
  <si>
    <t>งานอนามัยและสุขาภิบาล</t>
  </si>
  <si>
    <t>งานอนามัยฯ</t>
  </si>
  <si>
    <t>กองคลังและทรัพย์สิน</t>
  </si>
  <si>
    <t>กองคลังฯ</t>
  </si>
  <si>
    <t>กองการบริหารงานบุคคล</t>
  </si>
  <si>
    <t>19.</t>
  </si>
  <si>
    <t>กองพัฒนานักศึกษา</t>
  </si>
  <si>
    <t>ตรวจสอบภายใน</t>
  </si>
  <si>
    <t>สำนักงานตรวจสอบภายใน</t>
  </si>
  <si>
    <t>โครงการบริหารจัดการสำนักงาน</t>
  </si>
  <si>
    <t>กองนโยบายและแผน</t>
  </si>
  <si>
    <t>กองแผนฯ</t>
  </si>
  <si>
    <t>งานออกแบบและก่อสร้าง</t>
  </si>
  <si>
    <t>ออกแบบฯ</t>
  </si>
  <si>
    <t>สำนักงานสภามหาวิทยาลัย</t>
  </si>
  <si>
    <t>โครงการสนับสนุนการดำเนินงานประชุมสภามหาวิทยาลัย</t>
  </si>
  <si>
    <t>โครงการประชุม 3 สภา</t>
  </si>
  <si>
    <t>สภามหาวิทยาลัย</t>
  </si>
  <si>
    <t>งานหอพักนักศึกษา</t>
  </si>
  <si>
    <t>สมเด็จพระพุทธยอดฟ้ามหาราชานุสรณ์</t>
  </si>
  <si>
    <t>Big Cleaning Day BRU</t>
  </si>
  <si>
    <t>25.</t>
  </si>
  <si>
    <t>26.</t>
  </si>
  <si>
    <t>27.</t>
  </si>
  <si>
    <t>28.</t>
  </si>
  <si>
    <t>29.</t>
  </si>
  <si>
    <t>35.</t>
  </si>
  <si>
    <t>36.</t>
  </si>
  <si>
    <t>39.</t>
  </si>
  <si>
    <t>สำนักงานต่างประเทศ</t>
  </si>
  <si>
    <t>6</t>
  </si>
  <si>
    <t>โครงการเครือข่ายความร่วมมือระหว่างประเทศ</t>
  </si>
  <si>
    <t>9</t>
  </si>
  <si>
    <t>สำนักวิทยบริการและเทคโนโลยีสารสนเทศ</t>
  </si>
  <si>
    <t xml:space="preserve">ศูนย์คอมพิวเตอร์และอินเตอร์เน็ต </t>
  </si>
  <si>
    <t>ศูนย์เทคโนโลยีการศึกษา</t>
  </si>
  <si>
    <t>8</t>
  </si>
  <si>
    <t>ศูนย์วิทยบริการ</t>
  </si>
  <si>
    <t>ด้านบริหารจัดการองค์กร</t>
  </si>
  <si>
    <t>บริการวิชาการ</t>
  </si>
  <si>
    <t>ด้านบริการวิชาการ</t>
  </si>
  <si>
    <t>รายจ่ายอื่น</t>
  </si>
  <si>
    <t>สำนักงานส่งเสริมวิชาการ</t>
  </si>
  <si>
    <t>ว/ด/ป  ดำเนินการ</t>
  </si>
  <si>
    <t>ประกันฯ</t>
  </si>
  <si>
    <t>ทะเบียนฯ</t>
  </si>
  <si>
    <t>สถาบันวิจัยและพัฒนา</t>
  </si>
  <si>
    <t>3. โครงการทุนอุดหนุนงานวิจัย</t>
  </si>
  <si>
    <t>โครงการบริหารจัดการสถาบันวิจัยและพัฒนา</t>
  </si>
  <si>
    <t>สถาบันวิจัยฯ</t>
  </si>
  <si>
    <t>บัณฑิตวิทยาลัย</t>
  </si>
  <si>
    <t xml:space="preserve">โครงการประชาสัมพันธ์รับสมัครนักศึกษาระดับบัณฑิตศึกษา </t>
  </si>
  <si>
    <t>โครงการจัดการความรู้อาจารย์ที่ปรึกษาวิทยานิพนธ์และค้นคว้าอิสระ</t>
  </si>
  <si>
    <t xml:space="preserve">โครงการจัดทำวารสารวิชาการระดับบัณฑิตศึกษา </t>
  </si>
  <si>
    <t>โครงการทำความร่วมมือเครือข่ายงานวิจัยกับหน่วยงาน ภายในประเทศหรือต่างประเทศ</t>
  </si>
  <si>
    <t>โครงการพัฒนาระบบฐานข้อมูล e-Thesis เพื่อจัดทำการเผยแพร่วิทยานิพนธ์ผ่านระบบอินเตอร์เน็ตและบำรุงเว็บไซต์บัณฑิตวิทยาลัย</t>
  </si>
  <si>
    <t>บัณฑิตฯ</t>
  </si>
  <si>
    <t>รวม</t>
  </si>
  <si>
    <t>สำนักงานส่งเสริมวิชาการและงานทะเบียน</t>
  </si>
  <si>
    <t>จัดซื้อวัสดุสำนักงาน</t>
  </si>
  <si>
    <t>ค่าซ่อมแซมและบำรุงรักษาลิฟต์</t>
  </si>
  <si>
    <t>ค่าถ่ายเอกสารและรูปแบบรายการ</t>
  </si>
  <si>
    <t>ค่าใช้จ่ายในการเดินทางไปราชการ</t>
  </si>
  <si>
    <t>ฝ่ายวิชาการ</t>
  </si>
  <si>
    <t>โครงการประชุมสภาวิชาการ</t>
  </si>
  <si>
    <t>โครงการประชุมกรรมการวิชาการ</t>
  </si>
  <si>
    <t>ครุภัณฑ์</t>
  </si>
  <si>
    <t>อุดหนุน</t>
  </si>
  <si>
    <t>ฝ่ายยานฯ</t>
  </si>
  <si>
    <t>ค่าเช่าบ้าน</t>
  </si>
  <si>
    <t>เงินประจำตำแหน่งนายกสภามหาวิทยาลัย</t>
  </si>
  <si>
    <t>ค่าเบี้ยประกันสังคม</t>
  </si>
  <si>
    <t>ค่าสาธารณูปโภค</t>
  </si>
  <si>
    <t>เงินประจำตำแหน่งคณะพยาบาล</t>
  </si>
  <si>
    <t>งบดำเนินงาน</t>
  </si>
  <si>
    <t>โครงการสนับสนุนผู้บริหารเข้าประชุมเชิงนโยบาย</t>
  </si>
  <si>
    <t>โครงการประชุมเชิงปฏิบัติการเพื่อประชาสัมพันธ์และเผยแพร่ผลงานของอาจารย์อาวุโส (งานเกษียณ)</t>
  </si>
  <si>
    <t>งบสำรองเพื่อการบริหาร</t>
  </si>
  <si>
    <t>โครงการฝึกซ้อมและเข้าร่วมพระราชทานปริญญาบัตร</t>
  </si>
  <si>
    <t>โครงการจัดทำประกันชีวิตบุคลากร</t>
  </si>
  <si>
    <t>โครงการสำหรับงานเพิ่ม - ลด งานก่อสร้าง</t>
  </si>
  <si>
    <t>โครงการสร้างมหาวิทยาลัยสีเขียว</t>
  </si>
  <si>
    <t>โครงการสมทบกองทุนสวัสดิการพนักงานมหาวิทยาลัย (งบรายได้)</t>
  </si>
  <si>
    <t>โครงการอบรมการประยุกต์ใช้พลังงานทดแทนตามแนวพระราชดำริ</t>
  </si>
  <si>
    <t>3. วัตถุประสงค์</t>
  </si>
  <si>
    <t xml:space="preserve">   1. พัฒนาบุคลากรเพื่อเพิ่มประสิทธิภาพในการทำงาน</t>
  </si>
  <si>
    <t xml:space="preserve">   2. จัดทำหลักสูตร ปรับปรุงหลักสูตรเก่าตามกรอบมาตรฐานคุณวุฒิอุดมศึกษา</t>
  </si>
  <si>
    <t xml:space="preserve">   3. พัฒนานักศึกษาตามอัตลักษณ์และค่านิยมขององค์กร</t>
  </si>
  <si>
    <t xml:space="preserve">   5. พัฒนาระบบกลไกการบริหารจัดการงานวิจัย และพัฒนาบุคลากรเพื่อเพิ่มประสิทธิภาพในการทำวิจัย</t>
  </si>
  <si>
    <t xml:space="preserve">   6. ทำนุบำรุงศิลปวัฒนธรรม</t>
  </si>
  <si>
    <t xml:space="preserve">   7. พัฒนาและปรับปรุงระบบเทคโนโลยีสารสนเทศ</t>
  </si>
  <si>
    <t xml:space="preserve">   8. บริหารจัดการองค์กร</t>
  </si>
  <si>
    <t>4. แผนปฏิบัติงานและการใช้งบประมาณ</t>
  </si>
  <si>
    <t xml:space="preserve"> 5. วงเงินงบประมาณ (จำแนกตามหมวดรายจ่าย)</t>
  </si>
  <si>
    <t>รายการ</t>
  </si>
  <si>
    <t>งบแผ่นดิน</t>
  </si>
  <si>
    <t>งบรายได้</t>
  </si>
  <si>
    <t xml:space="preserve">  -   ค่าตอบแทน</t>
  </si>
  <si>
    <t xml:space="preserve">  -   ค่าใช้สอย</t>
  </si>
  <si>
    <t xml:space="preserve">  -   ค่าวัสดุ</t>
  </si>
  <si>
    <t>รวมทั้งสิ้น</t>
  </si>
  <si>
    <t>งานทะเบียนและประมวลผล</t>
  </si>
  <si>
    <t>สำนักส่งเสริมวิชาการและงานทะเบียน</t>
  </si>
  <si>
    <t xml:space="preserve">   1. เพื่อสร้างเสริมประสิทธิภาพในการบริหารจัดการงานวิชาการ</t>
  </si>
  <si>
    <t xml:space="preserve">   2. เพื่อสนับสนุนการดำเนินงานทางวิชาการ</t>
  </si>
  <si>
    <t xml:space="preserve">   3. เพื่อปรับปรุงและพัฒนางานวิชาการให้ก้าวหน้าอย่างมีประสิทธิภาพ</t>
  </si>
  <si>
    <t xml:space="preserve">   1. เพื่อดำเนินงานด้านการบริการ การศึกษาแก่นักศึกษา</t>
  </si>
  <si>
    <t xml:space="preserve">   2. เพื่อส่งเสริมและพัฒนางานวิชาการของมหาวิทยาลัย</t>
  </si>
  <si>
    <t xml:space="preserve">   3. เพื่อส่งเสริมและผลิตบัณฑิตที่มีคุณภาพ</t>
  </si>
  <si>
    <t xml:space="preserve">   ว/ด/ป    ดำเนินการ</t>
  </si>
  <si>
    <t xml:space="preserve">   4. เพื่อให้บุคลากร นักศึกษาและประชาชนได้เพิ่มวิสัยทัศน์การทำงานยังต่างประเทศ</t>
  </si>
  <si>
    <t xml:space="preserve">   1. เพื่อให้บริการสนับสนุนการจัดการแก่คณาจารย์นักศึกษาในด้านต่างๆ</t>
  </si>
  <si>
    <t xml:space="preserve">   2. เพื่อพัฒนาขีดความสามารถในด้านต่างๆ เพื่อการบริการที่มีประสิทธิภาพสูงสุดต่อผู้รับบริการ</t>
  </si>
  <si>
    <t xml:space="preserve">   3. เพื่อพัฒนาบุคลากรให้มีศักยภาพ มีความรู้ความสามารถในการบริการวิชาการ</t>
  </si>
  <si>
    <t xml:space="preserve">   1. เพื่อพัฒนาสมรรถนะของสำนักวิทยบริการและเทคโนโลยีสารสนเทศไปสู่องค์กรแห่งความเป็นเลิศ</t>
  </si>
  <si>
    <t xml:space="preserve">   2. เพื่อพัฒนาบุคลากรของสำนักวิทยบริการและเทคโนโลยีสารสนเทศให้มีคุณภาพ</t>
  </si>
  <si>
    <t xml:space="preserve">   3. เพื่อเพิ่มประสิทธิภาพการเรียนการสอนให้กับบุคลากรสายวิชาการให้มีคุณภาพ</t>
  </si>
  <si>
    <t xml:space="preserve">   1. เพื่อสนับสนุนการเรียนการสอนให้เกิดประสิทธิภาพตามจุดมุ่งหมาย</t>
  </si>
  <si>
    <t xml:space="preserve">   2. เพื่อนำเอาอุปกรณ์โสตทัศนูปกรณ์มาใช้ในการผลิต และพัฒนาสื่อให้มีคุณภาพ</t>
  </si>
  <si>
    <t xml:space="preserve">   3. เพื่อให้มีอุปกรณ์โสตทัศนปกรณ์เพียงพอกับการจัดกิจกรรมและการบริการ</t>
  </si>
  <si>
    <t xml:space="preserve">   1. เพื่อให้งานบริการดำเนินไปอย่างมีประสิทธิภาพ</t>
  </si>
  <si>
    <t xml:space="preserve">   2. เพื่อให้ระบบเทคโนโลยีสารสนเทศมีความเสถียร มีความถูกต้อง และมีความรวดเร็วในการปฏิบัติงาน</t>
  </si>
  <si>
    <t xml:space="preserve">   3. เพื่อเป็นแหล่งค้นคว้า และปฏิบัติการสารสนเทศที่มีคุณภาพ</t>
  </si>
  <si>
    <t>งบรายจ่ายอื่น</t>
  </si>
  <si>
    <t xml:space="preserve">   2. เพื่อเพิ่มศักยภาพในการให้บริการสื่อเทคโนโลยีการศึกษา</t>
  </si>
  <si>
    <t xml:space="preserve">   3. เพื่อให้บุคลากรมีประสบการณ์ตรงในการตรวจและซ่อมบำรุงครุภัณฑ์</t>
  </si>
  <si>
    <t xml:space="preserve">   4. เพื่อนำเสนอและประชาสัมพันธ์มหาวิทยาลัย โดยใช้สื่อวีดีทัศน์</t>
  </si>
  <si>
    <t xml:space="preserve">   2. เพื่อบูรณาการงานด้านศิลปวัฒนธรรมกับการเรียนการสอนสู่ชุมชน</t>
  </si>
  <si>
    <t xml:space="preserve">   3. เพื่อพัฒนาบุคลากรทั้งผู้บริหาร และพนักงานเจ้าหน้าที่ เพื่อส่งเสริมศักยภาพให้เพิ่มมากขึ้น</t>
  </si>
  <si>
    <t xml:space="preserve">   4. เพื่อเพิ่มประสิทธิภาพสำนักฯและสร้างความพึงพอใจให้แก่ผู้รับบริการ</t>
  </si>
  <si>
    <t xml:space="preserve">   1. เพื่อพัฒนาผลงานวิจัยให้มีคุณภาพและผ่านการประเมินของสำนักงานคณะกรรมการวิจัยแห่งชาติ (NRPM)</t>
  </si>
  <si>
    <t xml:space="preserve">   3. เพื่อพัฒนาบุคลากรด้านการสนับสนุนการวิจัย</t>
  </si>
  <si>
    <t xml:space="preserve">   4 .เพื่อพัฒนาและส่งเสริมการเผยแพร่งานวิจัย</t>
  </si>
  <si>
    <t xml:space="preserve">   2. เพื่อพัฒนาวิจัยให้มีคุณภาพและผ่านการประเมินตามเกณฑ์ตัวชี้วัดที่กำหนด</t>
  </si>
  <si>
    <t xml:space="preserve">   5. เพื่อพัฒนาระบบฐานข้อมูลให้เป็นปัจจุบันและสามารถค้นคว้าได้อย่างรวดเร็ว</t>
  </si>
  <si>
    <t xml:space="preserve">   1. เพื่อถ่ายทอดองค์ความรู้สู่ชุมชนและท้องถิ่น</t>
  </si>
  <si>
    <t xml:space="preserve">   3. เพื่อสร้างเครือข่ายด้านการบริการวิชาการ</t>
  </si>
  <si>
    <t xml:space="preserve">  ว/ด/ป   ดำเนินการ</t>
  </si>
  <si>
    <t>62-06-0101</t>
  </si>
  <si>
    <t>งานสนับสนุนนโยบาย/ยุทธศาสตร์</t>
  </si>
  <si>
    <t>1.  เพื่อดำเนินการสนับสนุนให้มหาวิทยาลัยมีระบบการบริหารและจัดการที่ดีในการดำเนินงานตาม</t>
  </si>
  <si>
    <t xml:space="preserve"> 2.  เพิ่มประสิทธิภาพการดำเนินงานให้สูงขึ้น</t>
  </si>
  <si>
    <r>
      <rPr>
        <b/>
        <sz val="14"/>
        <rFont val="TH SarabunPSK"/>
        <family val="2"/>
      </rPr>
      <t>1. ชื่องาน/โครงการ</t>
    </r>
    <r>
      <rPr>
        <sz val="14"/>
        <rFont val="TH SarabunPSK"/>
        <family val="2"/>
      </rPr>
      <t xml:space="preserve">  สนับสนุนนโยบาย / ยุทธศาสตร์</t>
    </r>
  </si>
  <si>
    <r>
      <rPr>
        <b/>
        <sz val="14"/>
        <rFont val="TH SarabunPSK"/>
        <family val="2"/>
      </rPr>
      <t>2. หน่วยงาน/ ผู้รับผิดชอบ</t>
    </r>
    <r>
      <rPr>
        <sz val="14"/>
        <rFont val="TH SarabunPSK"/>
        <family val="2"/>
      </rPr>
      <t xml:space="preserve">   สำนักงานอธิการบดี</t>
    </r>
  </si>
  <si>
    <t>1. พัฒนาบุคลากรเพื่อเพิ่มประสิทธิภาพในการทำงาน</t>
  </si>
  <si>
    <t xml:space="preserve"> 1. เพื่อใช้ในการบริหารจัดการตามนโยบายของมหาวิทยาลัย</t>
  </si>
  <si>
    <r>
      <rPr>
        <b/>
        <sz val="14"/>
        <rFont val="TH SarabunPSK"/>
        <family val="2"/>
      </rPr>
      <t>2. หน่วยงาน/ ผู้รับผิดชอบ</t>
    </r>
    <r>
      <rPr>
        <sz val="14"/>
        <rFont val="TH SarabunPSK"/>
        <family val="2"/>
      </rPr>
      <t xml:space="preserve">   กองคลังและทรัพย์สิน</t>
    </r>
  </si>
  <si>
    <t xml:space="preserve"> 1. เพื่อสนับสนุนกองทุนสวัสดิการพนักงานมหาวิทยาลัย</t>
  </si>
  <si>
    <t>โครงการยุทธศาสตร์มหาวิทยาลัยราชภัฏเพื่อการพัฒนาท้องถิ่น</t>
  </si>
  <si>
    <t xml:space="preserve">สำนักงานบริการวิชาการ </t>
  </si>
  <si>
    <t>งานบริการวิชาการแก่สังคม</t>
  </si>
  <si>
    <t>โครงการวันวิทยาศาสตร์</t>
  </si>
  <si>
    <t>โครงการการบริหารจัดการอนุรักษ์พันธุกรรมพืชอันเนื่องมาจากพระราชดำริ สมเด็จพระเทพรัตนราชสุดาสยามบรมราชกุมารี (อพ.สธ.)</t>
  </si>
  <si>
    <t>คณะวิทยาศาสตร์</t>
  </si>
  <si>
    <t>วิจัยฯ</t>
  </si>
  <si>
    <t>สำนักงานอิการบดี</t>
  </si>
  <si>
    <t xml:space="preserve">  -  บริการวิชาการแก่สังคม</t>
  </si>
  <si>
    <t>คณะวิทย์ฯ</t>
  </si>
  <si>
    <t>งานสนับสนุนการศึกษาระดับอุดมศึกษา</t>
  </si>
  <si>
    <t>แผนงานบริการวิชาการแก่สังคม</t>
  </si>
  <si>
    <t>แผนงานวิจัยและถ่ายทอดเทคโนโลยี</t>
  </si>
  <si>
    <t>18.</t>
  </si>
  <si>
    <t>30.</t>
  </si>
  <si>
    <t>32.</t>
  </si>
  <si>
    <t>40.</t>
  </si>
  <si>
    <t>เงินเดือน</t>
  </si>
  <si>
    <t>ค่าจ้างประจำ</t>
  </si>
  <si>
    <t>ค่าจ้างชั่วคราว</t>
  </si>
  <si>
    <t>ค่าตอบแทนผู้บริหารแบบมีวาระ</t>
  </si>
  <si>
    <t>ค่าตอบแทนเหมาจ่ายรถประจำตำแหน่ง</t>
  </si>
  <si>
    <t>โครงการจัดหาครุภัณฑ์การศึกษา</t>
  </si>
  <si>
    <r>
      <t xml:space="preserve">1. ชื่อโครงการ </t>
    </r>
    <r>
      <rPr>
        <sz val="14"/>
        <color theme="1"/>
        <rFont val="TH SarabunPSK"/>
        <family val="2"/>
      </rPr>
      <t>สนับสนุนการจัดการศึกษา</t>
    </r>
  </si>
  <si>
    <t xml:space="preserve">3. วัตถุประสงค์ </t>
  </si>
  <si>
    <t xml:space="preserve">1.  เพื่อรองรับและสนับสนุนนโยบายของมหาวิทยาลัย และของผู้บริหารระดับสูง ตามที่ได้รับมอบหมาย </t>
  </si>
  <si>
    <t>2.  เพื่อส่งเสริมและสนับสนุนการดำนินงานของหน่วยงานต่างๆ ในสำนักงานอธิการบดี</t>
  </si>
  <si>
    <t>3.  เพื่อดำเนินงานและพัฒนามาตรฐานและกระบวนการประกันคุณภาพการศึกษาของสำนักงานอธิการบดี</t>
  </si>
  <si>
    <t xml:space="preserve">4.  เพื่อรองรับการประเมินคุณภาพการศึกษาภายในและภายนอก </t>
  </si>
  <si>
    <t>5.  เพื่อให้บุคลากรของมหาวิทยาลัยได้รับการพัฒนาศักยภาพและเพิ่มพูนวิสัยทัศน์</t>
  </si>
  <si>
    <t>6.  เพื่อให้การดำเนินงานของมหาวิทยาลัยบรรลุเป้าหมายและมีประสิทธิภาพ</t>
  </si>
  <si>
    <t>5. วงเงินงบประมาณ (จำแนกตามหมวดรายจ่าย)</t>
  </si>
  <si>
    <t>แผ่นดิน</t>
  </si>
  <si>
    <t>รายได้</t>
  </si>
  <si>
    <t xml:space="preserve"> - ค่าตอบแทน</t>
  </si>
  <si>
    <t xml:space="preserve"> - ค่าใช้สอย</t>
  </si>
  <si>
    <t xml:space="preserve"> - ค่าวัสดุ</t>
  </si>
  <si>
    <r>
      <t>1. ชื่อโครงการ</t>
    </r>
    <r>
      <rPr>
        <sz val="14"/>
        <color theme="1"/>
        <rFont val="TH SarabunPSK"/>
        <family val="2"/>
      </rPr>
      <t xml:space="preserve"> สนับสนุนการจัดการศึกษา</t>
    </r>
  </si>
  <si>
    <r>
      <t xml:space="preserve">2. หน่วยงาน/ผู้รับผิดชอบ  </t>
    </r>
    <r>
      <rPr>
        <sz val="14"/>
        <color theme="1"/>
        <rFont val="TH SarabunPSK"/>
        <family val="2"/>
      </rPr>
      <t>หัวหน้างานประชาสัมพันธ์</t>
    </r>
  </si>
  <si>
    <t>1. เพื่อสร้างภาพลักษณ์ที่ดีให้เกิดขึ้นกับมหาวิทยาลัย</t>
  </si>
  <si>
    <t xml:space="preserve">2. เพื่อสร้างความเข้าใจและความสัมพันธ์อันดีระหว่างบุคคลกับหน่วยงานภายใน  และระหว่างบุคคลทั่วไป </t>
  </si>
  <si>
    <t>3. เพื่อผลิตสื่อประชาสัมพันธ์  ข้อมูลข่าวสารของมหาวิทยาลัยในรูปแบบต่างๆ</t>
  </si>
  <si>
    <t>4. เพื่อเพิ่มประสิทธิภาพการดำเนินงานให้สูงขึ้น</t>
  </si>
  <si>
    <t xml:space="preserve"> - ซื้อพื้นที่สื่อ</t>
  </si>
  <si>
    <r>
      <t xml:space="preserve">2. หน่วยงาน/ผู้รับผิดชอบ </t>
    </r>
    <r>
      <rPr>
        <sz val="14"/>
        <color theme="1"/>
        <rFont val="TH SarabunPSK"/>
        <family val="2"/>
      </rPr>
      <t>หัวหน้างานสวัสดิการ</t>
    </r>
  </si>
  <si>
    <t>1. เพื่อให้การติดต่อสี่อสารทางวิทยุสื่อสารของฝ่ายสวัสดิการมีความชัดเจนและมีประสิทธิภาพ</t>
  </si>
  <si>
    <t>2. เพื่อบริการบุคลากรของมหาวิทยาลัย</t>
  </si>
  <si>
    <t>3. เพื่อติดต่อกับหน่วยงานภายนอกในกรณีฉุกเฉินหรือเร่งด่วน</t>
  </si>
  <si>
    <t>4. เพื่อให้บุคคลากรในฝ่ายสวัสดิการ มีสมรรถนะที่จำเป็นของยามรักษาการณ์</t>
  </si>
  <si>
    <t>5. เพื่อให้บุคลากรในฝ่ายในฝ่ายสวัสดิการ ตระหนักและเห็นคุณค่าในงานของตน</t>
  </si>
  <si>
    <r>
      <t xml:space="preserve">2. หน่วยงาน/ผู้รับผิดชอบ </t>
    </r>
    <r>
      <rPr>
        <sz val="14"/>
        <color theme="1"/>
        <rFont val="TH SarabunPSK"/>
        <family val="2"/>
      </rPr>
      <t>ผู้อำนวยการกองประชุมและพิธีการ</t>
    </r>
  </si>
  <si>
    <t xml:space="preserve">1. เพื่อสนับสนุนให้มหาวิทยาลัยมีระบบการบริหารจัดการที่ดีในการดำเนินงานตามภารกิจด้านต่างๆ  </t>
  </si>
  <si>
    <t>2. เพื่อจัดประชุม ให้มีการแลกเปลี่ยนข้อมูล ความคิดเห็นซึ่งกันและกัน ติดตามงานที่ได้รับมอบหมาย</t>
  </si>
  <si>
    <t>3. เพื่อให้กระบวนการพัฒนาระบบบริหารจัดการสอดคล้องกับนโยบายของมหาวิทยาลัย</t>
  </si>
  <si>
    <t>4. เพื่อสนับสนุนระบบการบริหารจัดการของสำนักงานให้มีประสิทธิภาพ</t>
  </si>
  <si>
    <t>1. เพื่อเป็นการสนับสนุนการดำเนินงานของกองการบริหารงานบุคคล</t>
  </si>
  <si>
    <t>2. เพื่อสนับสนุนให้บุคลากรพิ่มพูนความรุ้ความชำนาญหรือประสบการณ์</t>
  </si>
  <si>
    <t>3. เพื่อให้ได้มาซึ่งความรู้ในการพัฒนาระบบการบริหารและจัดการที่ดี ในการดำเนินกิจกรรมต่างๆ</t>
  </si>
  <si>
    <t>4. เพื่อการปฏิบัติงานด้วยความโปร่งใสและเป็นธรรมให้ดีที่สุด</t>
  </si>
  <si>
    <r>
      <t xml:space="preserve">2. หน่วยงาน/ผู้รับผิดชอบ </t>
    </r>
    <r>
      <rPr>
        <sz val="14"/>
        <color theme="1"/>
        <rFont val="TH SarabunPSK"/>
        <family val="2"/>
      </rPr>
      <t>ผู้อำนวยการกองนโยบายและแผน</t>
    </r>
  </si>
  <si>
    <t>1. เพื่อพัฒนาบุคลากรเพื่อเพิ่มประสิทธิภาพในการทำงาน</t>
  </si>
  <si>
    <t>2. เพื่อสนับสนุนให้มหาวิทยาลัยมีระบบการบริหารและจัดการที่ดี</t>
  </si>
  <si>
    <t>3. เพื่อดำเนินงานตามภารกิจด้านต่างๆ ของมหาวิทยาลัยได้อย่างมีประสิทธิผลและโปร่งใส</t>
  </si>
  <si>
    <t>2. เพื่อวางแผนการใช้งบประมาณสำหรับดำเนินการตามโครงการที่รับผิดชอบ</t>
  </si>
  <si>
    <t>3. เพื่อจัดเตรียมแบบรูปอาคารสิ่งปลูกสร้าง</t>
  </si>
  <si>
    <t>4. เพื่อดำเนินการตรวจสอบและควบคุมงานก่อสร้างภายในมหาวิทยาลัย</t>
  </si>
  <si>
    <t>1. เพื่อให้การดำเนินงานของกองพัฒนานักศึกษาเป็นไปอย่างมีประสิทธิภาพ</t>
  </si>
  <si>
    <t>2. เพื่อพัฒนางานการประกันคุณภาพให้เป็นไปตามระบบที่ถูกต้อง</t>
  </si>
  <si>
    <t xml:space="preserve">3. เพื่อพัฒนาคุณลักษณะ  บุคลิกภาพที่พึ่งประสงค์ให้กับนักศึกษา </t>
  </si>
  <si>
    <t>4. เพื่อส่งเสริม และอนุรักษ์ให้นักศึกษาเห็นคุณค่าของศิลปวัฒนธรรม ประเพณี และภูมิปัญญาท้องถิ่น</t>
  </si>
  <si>
    <t>5. เพื่อพัฒนาคุณภาพชีวิตของนักศึกษาให้ดียิ่งขึ้น</t>
  </si>
  <si>
    <r>
      <t xml:space="preserve">2. หน่วยงาน/ผู้รับผิดชอบ </t>
    </r>
    <r>
      <rPr>
        <sz val="14"/>
        <color theme="1"/>
        <rFont val="TH SarabunPSK"/>
        <family val="2"/>
      </rPr>
      <t>หัวหน้างานอนามัยและสุขาภิบาล</t>
    </r>
  </si>
  <si>
    <t>1. เพื่อจัดซื้อเวชภัณฑ์ , วัสดุให้บริการรักษาพยาบาลเบื้องต้นแก่นักศึกษา  บุคลากรของมหาวิทยาลัย</t>
  </si>
  <si>
    <t>2. เพื่อสนับสนุนการจัดกิจกรรมของนักศึกษาและบุคลากร ได้แก่ การแข่งขันกีฬาทั้งภายในและภายนอก</t>
  </si>
  <si>
    <t xml:space="preserve">   มหาวิทยาลัยฯ กิจกรรมทัศนศึกษาของนักศึกษาและบุคลากร การจัดยาสามัญให้แก่โรงเรียนสาธิตฯ</t>
  </si>
  <si>
    <t xml:space="preserve">3. เพื่อคัดกรองสุขภาพเบื้องต้น  แก่นักศึกษามหาวิทยาลัยราชภัฏบุรีรัมย์ </t>
  </si>
  <si>
    <t>4. เพื่อให้บุคลากรมีสุขภาพดีซึ่งจะส่งผลให้ปฏิบัติงานได้อย่างมีประสิทธิภาพ</t>
  </si>
  <si>
    <t>5. เพื่อให้บุคลากรสร้างเสริมสุขภาพในระยะยาว</t>
  </si>
  <si>
    <r>
      <t xml:space="preserve">2. หน่วยงาน/ผู้รับผิดชอบ </t>
    </r>
    <r>
      <rPr>
        <sz val="14"/>
        <color theme="1"/>
        <rFont val="TH SarabunPSK"/>
        <family val="2"/>
      </rPr>
      <t>ผู้อำนวยการกองคลังและทรัพย์สิน</t>
    </r>
  </si>
  <si>
    <t>2. เพื่อบริการจัดการด้านบัญชีและการเงินของมหาวิทยาลัย</t>
  </si>
  <si>
    <t xml:space="preserve">    1. ค่าตอบแทนผู้บริหารแบบมีวาระ</t>
  </si>
  <si>
    <t xml:space="preserve">    2. ค่าตอบแทนเหมาจ่ายรถประจำตำแหน่ง</t>
  </si>
  <si>
    <t xml:space="preserve">    4. เงินประจำตำแหน่งนายกสภามหาวิทยาลัย</t>
  </si>
  <si>
    <t xml:space="preserve">    5. เงินประจำตำแหน่งคณะพยาบาล</t>
  </si>
  <si>
    <t xml:space="preserve">หมายเหตุ : </t>
  </si>
  <si>
    <r>
      <t xml:space="preserve">2. หน่วยงาน/ผู้รับผิดชอบ </t>
    </r>
    <r>
      <rPr>
        <sz val="14"/>
        <color theme="1"/>
        <rFont val="TH SarabunPSK"/>
        <family val="2"/>
      </rPr>
      <t>ผู้อำนวยกองการพัสดุ</t>
    </r>
  </si>
  <si>
    <t>2. เพื่อสนับสนุนระบบการบริหารจัดการของสำนักงานให้มีประสิทธิภาพ</t>
  </si>
  <si>
    <t>1. เพื่อดูแลบำรุงรักษาวัสดุอุปกรณ์ อาคารเรียน สำนักงาน และบ้านพัก หอพัก แฟลตที่พัก</t>
  </si>
  <si>
    <t>2. เพื่อรักษาความสะอาดอาคารเรียน อาคารสำนักงาน</t>
  </si>
  <si>
    <t>3. เพื่อปรับปรุงตกแต่งภูมิทัศน์ รักษาความสะอาดพื้นที่ และบริเวณทั่วไปในมหาวิทยาลัย</t>
  </si>
  <si>
    <r>
      <t xml:space="preserve">2. หน่วยงาน/ผู้รับผิดชอบ </t>
    </r>
    <r>
      <rPr>
        <sz val="14"/>
        <color theme="1"/>
        <rFont val="TH SarabunPSK"/>
        <family val="2"/>
      </rPr>
      <t>หัวหน้างานอนุรักษ์พลังงาน</t>
    </r>
  </si>
  <si>
    <t xml:space="preserve">1.  เพื่อประสานงาน ประชุม ผู้รับผิดชอบอาคาร คณะ หน่วยงาน อย่างต่อเนื่องในการตรวจตรา </t>
  </si>
  <si>
    <t xml:space="preserve">    ดูแลการใช้พลังงานให้เกิดประโยชน์สูงสูดอย่างเต็มประสิทธิภาพ</t>
  </si>
  <si>
    <t>2. ติดตามและรายงานผลการปฏิบัติงานประจำเดือน โดยตรงต่ออธิการบดีมหาวิทยาลัยราชภัฏบุรีรัมย์</t>
  </si>
  <si>
    <t>3. เสริมสร้างจิตสำนึกในการอนุรักษ์พลังงานและการให้ใช้พลังงานอย่างคุ้มค่า</t>
  </si>
  <si>
    <t xml:space="preserve"> - ประกันภัยและตรวจสภาพรถ</t>
  </si>
  <si>
    <t>4. เพื่อบริการบุคลากรและนักศึกษาของมหาวิทยาลัย</t>
  </si>
  <si>
    <t>3. เพื่อสนับสนุนให้ภารกิจของมหาวิทยาลัย</t>
  </si>
  <si>
    <t>2. เพื่อบริหารจัดการงานยานพาหนะให้เกิดประสิทธิภาพสูงสุด</t>
  </si>
  <si>
    <r>
      <t xml:space="preserve">2. หน่วยงาน/ผู้รับผิดชอบ </t>
    </r>
    <r>
      <rPr>
        <sz val="14"/>
        <color theme="1"/>
        <rFont val="TH SarabunPSK"/>
        <family val="2"/>
      </rPr>
      <t>หัวหน้างานยานพาหนะ</t>
    </r>
  </si>
  <si>
    <r>
      <t xml:space="preserve">2. หน่วยงาน/ผู้รับผิดชอบ </t>
    </r>
    <r>
      <rPr>
        <sz val="14"/>
        <color theme="1"/>
        <rFont val="TH SarabunPSK"/>
        <family val="2"/>
      </rPr>
      <t>ผู้อำนวยการสำนักงานมาตรฐานและประกันคุณภาพการศึกษาฯ</t>
    </r>
  </si>
  <si>
    <t>1.  เพื่อให้การดำเนินงานประกันคุณภาพการศึกษามีความสอดคล้องกับนโยบายและแนวปฏิบัติด้าน</t>
  </si>
  <si>
    <t>2.  เพื่อให้บุคลากรและนักศึกษาภายในมหาวิทยาลัย มีความรู้ ความเข้าใจด้านการประกัน</t>
  </si>
  <si>
    <t>3.  เพื่อเป็นการแลกเปลี่ยนเรียนรู้และสร้างเครือข่ายด้านการประกันคุณภาพการศึกษา</t>
  </si>
  <si>
    <t>4.  เพื่อให้หน่วยงานคณะ สำนัก มหาวิทยาลัย ได้รับการประเมินคุณภาพการศึกษาจากผู้ทรงคุณวุฒิ</t>
  </si>
  <si>
    <r>
      <t xml:space="preserve">2. หน่วยงาน/ผู้รับผิดชอบ </t>
    </r>
    <r>
      <rPr>
        <sz val="14"/>
        <color theme="1"/>
        <rFont val="TH SarabunPSK"/>
        <family val="2"/>
      </rPr>
      <t>ผู้อำนวยการสำนักงานตรวจสอบภายใน</t>
    </r>
  </si>
  <si>
    <t xml:space="preserve">1.  เพื่อเสริมสร้างองค์ความรู้ด้านระบบการควบคุมภายใน การวางแผนการประเมินผลการควบคุมภายใน  </t>
  </si>
  <si>
    <t xml:space="preserve">   รวมถึงการจัดทำรายการควบคุมภายใน ให้เป็นไปตามระเบียบของคณะกรรมการตรวจเงินแผ่นดิน  </t>
  </si>
  <si>
    <t>2.  เพื่อให้ผู้ปฏิบัติงาน สามารถนำความรู้ที่ได้รับไปปฏิบัติได้อย่างแท้จริง ตามขั้นตอนและแนวทางการจัดทำ</t>
  </si>
  <si>
    <t xml:space="preserve">   รายงานการควบคุมภายในของคณะกรรมการตรวจเงินแผ่นดิน</t>
  </si>
  <si>
    <t>3.  เพื่อพัฒนาและยกระดับวิชาชีพการตรวจสอบภายในให้ผู้ตรวจสอบภายในมีความรู้และความเข้าใจ</t>
  </si>
  <si>
    <t xml:space="preserve">   เกี่ยวกับหลักการและความเข้าใจเกี่ยวกับหลักการและวิธีการของงานตรวจสอบภายในที่ถูกต้อง</t>
  </si>
  <si>
    <t>4.  เพื่อให้การดำเนินงานต่างๆ เป็นไปตามพันธกิจและวัตถุประสงค์ของหน่วยงาน</t>
  </si>
  <si>
    <t xml:space="preserve">1.  เพื่อดำเนินการสนับสนุนให้สภามหาวิทยาลัย </t>
  </si>
  <si>
    <t>2.  เพื่อให้กระบวนการพัฒนาระบบบริหารจัดการสอดคล้องกับนโยบายของมหาวิทยาลัย</t>
  </si>
  <si>
    <t>3.  เพื่อสนับสนุนระบบการบริหารจัดการของสำนักงานให้มีประสิทธิภาพ</t>
  </si>
  <si>
    <t>สนง.ต่างประเทศ</t>
  </si>
  <si>
    <t>กองอาคารและสถานที่และบริการ</t>
  </si>
  <si>
    <t>สำนักงานมาตรฐานและประกันคุณภาพการศึกษา</t>
  </si>
  <si>
    <t>งานตรวจสอบภายใน</t>
  </si>
  <si>
    <t>งานสวัสดิการ</t>
  </si>
  <si>
    <t>ประมง</t>
  </si>
  <si>
    <t>รายละเอียดเงินกันเพื่อเบิกจ่ายเหลื่อมปี ประเภทเงินรายได้</t>
  </si>
  <si>
    <t>งบประมาณ</t>
  </si>
  <si>
    <t>โครงการเพิ่มวิสัยทัศน์ต่างประเทศ</t>
  </si>
  <si>
    <t>โครงการซ่อมแซมครุภัณฑ์</t>
  </si>
  <si>
    <t xml:space="preserve">โครงการสนับสนุนการประชุมกรรมการอื่นที่สภามหาวิทยาลัยแต่งตั้ง </t>
  </si>
  <si>
    <t>โครงการจัดทำคู่มือกฎหมาย ข้อบังคับ และระเบียบต่าง ๆ ของมหาวิทยาลัย</t>
  </si>
  <si>
    <t>ค่าตอบแทนเบี้ยประชุมคณะกรรมการตรวจรับพัสดุ</t>
  </si>
  <si>
    <t>1. โครงการพัฒนาบุคลากรเพื่อเพิ่มประสิทธิภาพในการทำงานวิจัย</t>
  </si>
  <si>
    <t>2. โครงการระบบและกลไกการบริหารจัดการงานวิจัย</t>
  </si>
  <si>
    <t>โครงการประคุณภาพการศึกษาระดับสถาบัน</t>
  </si>
  <si>
    <t>ปัจฉิมนิเทศนักศึกษาและตลาดนัดแรงงาน</t>
  </si>
  <si>
    <t>41.</t>
  </si>
  <si>
    <t>อนุรักษ์ภูมิปัญญาว่าวอีสาน</t>
  </si>
  <si>
    <t>วันสงกรานต์และวันผู้สูงอายุ</t>
  </si>
  <si>
    <t>วันราชภัฏ</t>
  </si>
  <si>
    <t>โครงการบริหารจัดการสำนักงานต่างประเทศ</t>
  </si>
  <si>
    <t>โครงการพัฒนาข้อสอบมาตรฐาน (BRU English Test)</t>
  </si>
  <si>
    <t>ว/ด/ป 
ดำเนินการ</t>
  </si>
  <si>
    <t>เงินกัน 3,913300</t>
  </si>
  <si>
    <r>
      <t xml:space="preserve">1. ชื่องาน/โครงการ </t>
    </r>
    <r>
      <rPr>
        <sz val="14"/>
        <color theme="1"/>
        <rFont val="TH SarabunPSK"/>
        <family val="2"/>
      </rPr>
      <t>วิจัยและถ่ายทอดเทคโนโลยี</t>
    </r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</si>
  <si>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ผู้อำนวยการสถาบันวิจัยและพัฒนา</t>
    </r>
  </si>
  <si>
    <t xml:space="preserve">   ว/ด/ป ดำเนินการ</t>
  </si>
  <si>
    <t>ศูนย์บ่มเพาะวิสาหกิจมหาวิทยาลัยราชภัฏบุรีรัมย์</t>
  </si>
  <si>
    <t xml:space="preserve">รายจ่ายอื่น </t>
  </si>
  <si>
    <t>แผนงานโครงการยุทธศาสตร์มหาวิทยาลัยราชภัฏเพื่อการพัฒนาท้องถิ่น</t>
  </si>
  <si>
    <t>20.</t>
  </si>
  <si>
    <t>UBI</t>
  </si>
  <si>
    <t xml:space="preserve">  -   โครงการยุทธศาสตร์มหาวิทยาลัยราชภัฏเพื่อการพัฒนาท้องถิ่น</t>
  </si>
  <si>
    <r>
      <rPr>
        <b/>
        <sz val="14"/>
        <rFont val="TH SarabunPSK"/>
        <family val="2"/>
      </rPr>
      <t>1. ชื่องาน/โครงการ</t>
    </r>
    <r>
      <rPr>
        <sz val="14"/>
        <rFont val="TH SarabunPSK"/>
        <family val="2"/>
      </rPr>
      <t xml:space="preserve"> ยุทธศาสตร์มหาวิทยาลัยราชภัฏเพื่อการพัฒนาท้องถิ่น</t>
    </r>
  </si>
  <si>
    <t>1. พัฒนาและยกระดับผลิตภัณฑ์ชุมชนให้มีประสิทธิภาพเพิ่มมากขึ้น</t>
  </si>
  <si>
    <t>2. พัฒนาผู้ประกอบการให้มีประสิทธิภาพเพิ่มมากขึ้น</t>
  </si>
  <si>
    <t xml:space="preserve"> -  โครงการยุทธศาสตร์มหาวิทยาลัยราชภัฏเพื่อการพัฒนาท้องถิ่น</t>
  </si>
  <si>
    <t xml:space="preserve">โครงการประชุมวิชาการระดับชาติและนานาชาติ (BRICC) </t>
  </si>
  <si>
    <t>ค่าตอบแทนผู้บริหารแบบไม่มีวาระ</t>
  </si>
  <si>
    <t>เงินสมทบทุนกองทุนทดแทน</t>
  </si>
  <si>
    <t>21.</t>
  </si>
  <si>
    <r>
      <t xml:space="preserve">1. ชื่องาน/โครงการ </t>
    </r>
    <r>
      <rPr>
        <sz val="14"/>
        <color theme="1"/>
        <rFont val="TH SarabunPSK"/>
        <family val="2"/>
      </rPr>
      <t>สนับสนุนการจัดการศึกษา</t>
    </r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</si>
  <si>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หัวหน้าศูนย์เทคโนโลยีการศึกษา</t>
    </r>
  </si>
  <si>
    <t>ค่าเบี้ยประชุม ค่าตอบแทน ค่าอาหารว่างและเครื่องดื่ม และค่าใช้จ่ายอื่นๆ</t>
  </si>
  <si>
    <t xml:space="preserve">  ว/ด/ป ดำเนินการ</t>
  </si>
  <si>
    <t>สำนักงานบริการวิชาการ</t>
  </si>
  <si>
    <t>จำนวน</t>
  </si>
  <si>
    <t>บาท</t>
  </si>
  <si>
    <t>ชุด</t>
  </si>
  <si>
    <t>เครื่อง</t>
  </si>
  <si>
    <t>ตู้</t>
  </si>
  <si>
    <t>ตัว</t>
  </si>
  <si>
    <t>หลัง</t>
  </si>
  <si>
    <t>- เงินรายได้</t>
  </si>
  <si>
    <t>เงินงบประมาณ</t>
  </si>
  <si>
    <t>ปี 2563 ตั้งงบประมาณ</t>
  </si>
  <si>
    <t>เงินนอกงบประมาณ</t>
  </si>
  <si>
    <t>ปี 2565 ผูกพันงบประมาณ</t>
  </si>
  <si>
    <t>ปี 2566 ผูกพันงบประมาณ</t>
  </si>
  <si>
    <t>รายละเอียดครุภัณฑ์ ที่ดินและสิ่งก่อสร้าง</t>
  </si>
  <si>
    <t>แผนงานยุทธศาสตร์พัฒนาการศึกษาเพื่อความยั่งยืน</t>
  </si>
  <si>
    <t>ยุทธศาสตร์มหาวิทยาลัยราชภัฏเพื่อการพัฒนาท้องถิ่น</t>
  </si>
  <si>
    <t>รหัสงบประมาณ</t>
  </si>
  <si>
    <t>วันพ่อแห่งชาติ</t>
  </si>
  <si>
    <t>โครงการสนับสนุนงานวิจัยในชั้นเรียนแก่นักศึกษา (โครงการพิเศษหรือสหกิจศึกษา)</t>
  </si>
  <si>
    <t>โครงการสนับสนุนทุนวิจัยสายสนับสนุนมหาวิทยาลัยราชภัฏบุรีรัมย์ (R to R) ปีที่ 10</t>
  </si>
  <si>
    <t>1.1</t>
  </si>
  <si>
    <t>1.2</t>
  </si>
  <si>
    <t>1.3</t>
  </si>
  <si>
    <t>1.4</t>
  </si>
  <si>
    <t>1 ต.ค. 63 - 31 พ.ค. 64</t>
  </si>
  <si>
    <t>สรุปข้อมูลแผนการจัดโครงการปีงบประมาณ 2564 งานบริการวิชาการแก่สังคม</t>
  </si>
  <si>
    <t>-</t>
  </si>
  <si>
    <t xml:space="preserve">โครงการพัฒนาหลักสูตรภาษาต่างประเทศออนไลน์ </t>
  </si>
  <si>
    <t>ผลิตสื่อวิทยุกระจายเสียงเพื่อประชาสัมพันธ์มหาวิทยาลัยราชภัฏบุรีรัมย์</t>
  </si>
  <si>
    <t>ผลิตสารประชาสัมพันธ์ราชพฤกษ์</t>
  </si>
  <si>
    <t>จัดซื้อพื้นที่สื่อเพื่อประชาสัมพันธ์กิจกรรมของมหาวิทยาลัย</t>
  </si>
  <si>
    <t>64-02-0204</t>
  </si>
  <si>
    <t>สรุปข้อมูลแผนการจัดโครงการปีงบประมาณ 2564 สำนักวิทยบริการและเทคโนโลยีสารสนเทศ</t>
  </si>
  <si>
    <t>64-02-0202</t>
  </si>
  <si>
    <t>โครงการประชุมเพื่อการจัดการศึกษาและดำเนินงานของมหาวิทยาลัย</t>
  </si>
  <si>
    <t>จัดประชุมคณะกรรมการบริหารมหาวิทยาลัย (กบ.)</t>
  </si>
  <si>
    <t>จัดประชุมคณะกรรมการบริหารงานมหาวิทยาลัย ระดับสูง (กบส.)</t>
  </si>
  <si>
    <t>จัดประชุมคณะกรรมการส่งเสริมกิจการมหาวิทยาลัย</t>
  </si>
  <si>
    <t>จัดประชุมคณะกรรมการติดตาม ตรวจสอบ และประเมินผลงานในตำแหน่งอธิการบดี คณบดี ผู้อำนวยการสำนัก/สถาบัน</t>
  </si>
  <si>
    <t>จัดประชุมคณาจารย์และข้าราชการ  และพนักงานเจ้าหน้าที่</t>
  </si>
  <si>
    <t>จัดประชุมคณะกรรมการประจำคณะ/สำนัก</t>
  </si>
  <si>
    <t>งานรัฐพิธีและงานวันสำคัญของชาติ</t>
  </si>
  <si>
    <t>22.</t>
  </si>
  <si>
    <t>23.</t>
  </si>
  <si>
    <t>24.</t>
  </si>
  <si>
    <t>วันสำคัญของชาติ</t>
  </si>
  <si>
    <t>ศูนย์ Happy Center กองพัฒนานักศึกษา</t>
  </si>
  <si>
    <t>พิธีไหว้ครูนักศึกษาภาคปกติ</t>
  </si>
  <si>
    <t>โครงการ สืบสานประเพณีลอยกระทง</t>
  </si>
  <si>
    <t>ไหว้ครูนักศึกษา ภาค กศ.บป.</t>
  </si>
  <si>
    <t>สัมมนาผู้นำนักศึกษาภาค กศ.บป.</t>
  </si>
  <si>
    <t>ปฐมนิเทศนักศึกษา ภาค กศ.บป.</t>
  </si>
  <si>
    <t>งานส่งเสริมกีฬาภายในและภายนอก</t>
  </si>
  <si>
    <t>เชียร์กีฬานักวิ่งบุรีรัมย์มาราธอน ครั้งที่ 5</t>
  </si>
  <si>
    <t>โครงการปรับปรุง/พัฒนาหลักสูตร/ทวนสอบหลักสูตร</t>
  </si>
  <si>
    <t>โครงการต่อยอดพัฒนาเครือข่ายความร่วมมือระหว่างมหาวิทยาลัยราชภัฏบุรีรัมย์ ผู้บริหารโรงเรียน และครูแนะแนวเพื่อสร้างเครือข่ายจัดการศึกษาและการประชาสัมพันธ์</t>
  </si>
  <si>
    <t>สภานักศึกษา</t>
  </si>
  <si>
    <t>โครงการเพิ่มความรู้ความเข้าใจในการป้องกันและระงับอัคคีภัยภายในมหาวิทยาลัยราชภัฏบุรีรัมย์</t>
  </si>
  <si>
    <t>โครงการยกระดับขีดความสามารถของบุคลากรเพื่อเพิ่มประสิทธิภาพในการปฏิบัติงาน</t>
  </si>
  <si>
    <t>โครงการบริหารจัดการที่ดีสำนักงานอธิการบดีและงานธุรการสารบัญ</t>
  </si>
  <si>
    <t>โครงการหนุนเสริมนักวิจัยต้นทาง</t>
  </si>
  <si>
    <t>โครงการหนุนเสริมนักวิจัยกลางทาง</t>
  </si>
  <si>
    <t>โครงการหนุนเสริมนักวิจัยปลายทาง</t>
  </si>
  <si>
    <t>ส่งเสริมการตีพิมพ์เผยแพร่งานวิจัย</t>
  </si>
  <si>
    <t>1) จัดทำวารสารวิจัยและพัฒนา</t>
  </si>
  <si>
    <t>2) ค่าตอบแทนตีพิมพ์บทความทางวิชาการ บทความวิจัย นำเสนอผลงานวิจัย และผลงานสร้างสรรค์ ระดับชาติ และนานาชาติ</t>
  </si>
  <si>
    <t>4) การบริหารจัดการฐานข้อมูลเพื่อการพัฒนาโจทย์วิจัยสู่การใช้ประโยชน์อย่างเป็นรูปธรรม</t>
  </si>
  <si>
    <t>โครงการประชุมวิชาการผลงานวิจัย</t>
  </si>
  <si>
    <t>โครงการจัดการคุณภาพงานวิจัย</t>
  </si>
  <si>
    <t>4. โครงการบริหารจัดการงานวิจัยที่ดี</t>
  </si>
  <si>
    <t>สำนักวิทยบริการ ฯ</t>
  </si>
  <si>
    <t>โครงการจัดหาและบริการสารสนเทศอิเล็กทรอนิกส์</t>
  </si>
  <si>
    <t>ศูนย์คอมพิวเตอร์และอินเทอร์เน็ต</t>
  </si>
  <si>
    <t>ศูนย์เทคโนโลยีเพื่อการศึกษา</t>
  </si>
  <si>
    <t>ศูนย์คอมพิวเตอร์ฯ</t>
  </si>
  <si>
    <t>โครงการพัฒนาทักษะความสามารถทางภาษาอังกฤษ สำหรับนักศึกษา อาจารย์ บุคลากร มหาวิทยาลัยราชภัฏบุรีรัมย์ และบุคคลภายนอก</t>
  </si>
  <si>
    <t>2.1</t>
  </si>
  <si>
    <t>2.2</t>
  </si>
  <si>
    <t>3.1</t>
  </si>
  <si>
    <t>โครงการพัฒนาบุคลากรและศึกษาดูงาน (สายสนับสนุน)</t>
  </si>
  <si>
    <t>3.2</t>
  </si>
  <si>
    <t>2. โครงการประสานความร่วมมือด้านกิจการต่างประเทศทั้งภายในและต่างประเทศ</t>
  </si>
  <si>
    <t>1. โครงการเพิ่มสมรรถนะด้านภาษาต่างประเทศสำหรับนักศึกษา อาจารย์ บุคลากร และบุคคลทั่วไป</t>
  </si>
  <si>
    <t>3. โครงการบริหารจัดการที่ดีของสำนักงานต่างประเทศ</t>
  </si>
  <si>
    <t>โครงการสร้างเสริมความรู้ทางวิชาการแก่อาจารย์ใหม่</t>
  </si>
  <si>
    <t>โครงการส่งเสริมทักษะนักศึกษา อาจารย์ เพื่อการแข่งขันทางวิชาการ</t>
  </si>
  <si>
    <t>3. โครงการบริหารสำนักงานที่ดี</t>
  </si>
  <si>
    <t>2. โครงการเพิ่มศักยภาพเพื่อการแข่งขันทางวิชาการ</t>
  </si>
  <si>
    <t>1. โครงการสร้างเสริมความร่วมมือเพื่อพัฒนางานวิชาการสู่ความเป็นเลิศ</t>
  </si>
  <si>
    <t>โครงการส่งเสริมสนับสนุนพัฒนาบุคลากร</t>
  </si>
  <si>
    <t>โครงการประสานและบริหารบุคลากรของมหาวิทยาลัย</t>
  </si>
  <si>
    <t>โครงการบริหารจัดการที่ดีกองการบริหารงานบุคคล</t>
  </si>
  <si>
    <t>4.1</t>
  </si>
  <si>
    <t>1 ต.ค.63 - 30 ก.ย. 64</t>
  </si>
  <si>
    <t>โครงการซ่อมบำรุงอุปกรณ์การใช้งานของกองอาคารสถานที่และบริการ</t>
  </si>
  <si>
    <t>โครงการพัฒนาเสริมสร้างจิตสำนึกในการปฏิบัติหน้าที่</t>
  </si>
  <si>
    <t>ส่งเสริมสื่อสานงานประชาสัมพันธ์มหาวิทยาลัย</t>
  </si>
  <si>
    <t>สสว.</t>
  </si>
  <si>
    <t>โครงการบริหารจัดการที่ดีของสำนักงานบริการทางวิชาการ</t>
  </si>
  <si>
    <t>งานพัฒนานักศึกษาตามเอกลักษณ์ อัตลักษณ์ และค่านิยม</t>
  </si>
  <si>
    <t>องค์การบริหารนักศึกษา</t>
  </si>
  <si>
    <t xml:space="preserve"> กองพัฒนานักศึกษา</t>
  </si>
  <si>
    <t>องค์การบริหารนักศึกษาภาค กศ.บป.กองพัฒนานักศึกษา</t>
  </si>
  <si>
    <t>ประกวดดาว-เดือน Freshy BRU</t>
  </si>
  <si>
    <t>โครงการประกวดดนตรี BRU Music Contest</t>
  </si>
  <si>
    <t>อบรมเรื่องการปลูกจิตสำนึกนักศึกษาทุนกู้ยืม</t>
  </si>
  <si>
    <t>พัฒนาความเข้มแข็งของชมรมนักศึกษา</t>
  </si>
  <si>
    <t>ชมรมนักศึกษา</t>
  </si>
  <si>
    <t>ส่งเสริมความรู้ สิทธิและหน้าที่พลเมืองของนักศึกษา มหาวิทยาลัยราชภัฎบุรีรัมย์</t>
  </si>
  <si>
    <t>อบรมเรื่อง เสริมทักษะชีวิตด้าน เพศศึกษา และการป้องกันปัญหายาเสพติด</t>
  </si>
  <si>
    <t>งานบริการนักศึกษา</t>
  </si>
  <si>
    <t>องค์การบริหารนักศึกษาภาค กศ.บป.</t>
  </si>
  <si>
    <t>งานพัฒนาภาวะผู้นำนักศึกษา</t>
  </si>
  <si>
    <t>I Don' Cheat (ฉันไม่โกง)</t>
  </si>
  <si>
    <t>อบรมเชิงปฏิบัติการ ผู้นำนักศึกษาสู่การรับน้องสร้างสรรค์สานสัมพันธ์ม่วงเหลือง</t>
  </si>
  <si>
    <t>กองพัฒนานักศึกษา (ส่งเสริมกีฬาภายในและภายนอก)</t>
  </si>
  <si>
    <t>เครือข่ายราชภัฏ</t>
  </si>
  <si>
    <t xml:space="preserve">ดำเนินงานศูนย์ Happy Center </t>
  </si>
  <si>
    <t>บริหารจัดการศูนย์ TO BE NUMBER ONE</t>
  </si>
  <si>
    <t>ศูนย์ TO BE NUMBER ONE</t>
  </si>
  <si>
    <t xml:space="preserve">ดำเนินงานศูนย์ DSS Center </t>
  </si>
  <si>
    <t>ศูนย์ DSS Center กองพัฒนานักศึกษา</t>
  </si>
  <si>
    <t>ดำเนินงานสำนักงานองค์การบริหารนักศึกษาภาคปกติ</t>
  </si>
  <si>
    <t>17 ก.ค. 64</t>
  </si>
  <si>
    <t>1,5</t>
  </si>
  <si>
    <t>1,8</t>
  </si>
  <si>
    <t>ส่งเสริมและเผยแพร่ศิลปะและวัฒนธรรมอีสานใต้สู่สากล</t>
  </si>
  <si>
    <t>กฐินสามัคคี มหาวิทยาลัยราชภัฎบุรีรัมย์</t>
  </si>
  <si>
    <t xml:space="preserve">เวียนเทียนเนื่องในวันวิสาขบูชา </t>
  </si>
  <si>
    <t>อนุรักษ์มรดกทางศิลปะและวัฒนธรรมอีสานใต้</t>
  </si>
  <si>
    <t>บริหารจัดการที่ดีของสำนักศิลปะและวัฒนธรรม</t>
  </si>
  <si>
    <t>สืบสานวัฒนธรรมประเพณีและภูมิปัญญาท้องถิ่นอีสานใต้</t>
  </si>
  <si>
    <t>งานซ่อมบำรุงรถยนต์เพื่อประสิทธิภาพความปลอดภัยในการให้บริการ</t>
  </si>
  <si>
    <t>งานบริหารจัดการที่ดีของงานยานพาหนะ</t>
  </si>
  <si>
    <t>ค่าประกันภัยและตรวจสภาพรถ</t>
  </si>
  <si>
    <t>ค่าน้ำมันเชื้อเพลิงในการบริการการเดินทาง</t>
  </si>
  <si>
    <t>ค่าอุปกรณ์ในการดูแลทำความสะอาดรถยนต์</t>
  </si>
  <si>
    <t>โครงการเพิ่มประสิทธิภาพและปลูกจิตสำนึกการอนุรักษ์พลังงาน</t>
  </si>
  <si>
    <r>
      <t xml:space="preserve">2. หน่วยงาน/ผู้รับผิดชอบ </t>
    </r>
    <r>
      <rPr>
        <sz val="14"/>
        <color theme="1"/>
        <rFont val="TH SarabunPSK"/>
        <family val="2"/>
      </rPr>
      <t>รองอธิการบดีฝ่ายกิจการนักศึกษา/ผู้อำนวยการกองพัฒนานักศึกษา</t>
    </r>
  </si>
  <si>
    <r>
      <t xml:space="preserve">2. หน่วยงาน/ผู้รับผิดชอบ </t>
    </r>
    <r>
      <rPr>
        <sz val="14"/>
        <color theme="1"/>
        <rFont val="TH SarabunPSK"/>
        <family val="2"/>
      </rPr>
      <t>รองอธิการบดีฝ่ายกิจการสภามหาวิทยาลัย/ผู้อำนวยการสำนักงานสภามหาวิทยาลัย</t>
    </r>
  </si>
  <si>
    <t>และเทคโนโลยีสารสนเทศ</t>
  </si>
  <si>
    <t>โครงการส่งเสริมสุขภาพ ควบคุมและป้องกันโรคในมหาวิทยาลัยราชภัฏบุรีรัมย์</t>
  </si>
  <si>
    <t xml:space="preserve">ตรวจคัดกรองสุขภาพบุคลากรมหาวิทยาลัยราชภัฏบุรีรัมย์ </t>
  </si>
  <si>
    <t xml:space="preserve">พัฒนาศักยภาพนักศึกษาจิตอาสาปฐมพยาบาล </t>
  </si>
  <si>
    <t>ควบคุมป้องกันโรคไข้เลือดออกภายในมหาวิทยาลัย</t>
  </si>
  <si>
    <t>4. โครงการยุทธศาสตร์มหาวิทยาลัยราชภัฏเพื่อการพัฒนาท้องถิ่น</t>
  </si>
  <si>
    <t>โครงการบริหารจัดการสำนักงานบริการทางวิชาการ</t>
  </si>
  <si>
    <t>2.3</t>
  </si>
  <si>
    <t>5. โครงการยุทธศาสตร์มหาวิทยาลัยราชภัฏเพื่อการพัฒนาท้องถิ่น</t>
  </si>
  <si>
    <t>โครงการดำเนินการทุนพระราชทานสมเด็จพระกนิษฐาธิราชเจ้าฯ และอาจารย์ชาวต่างชาติ</t>
  </si>
  <si>
    <t>โครงการพัฒนาและต่อยอดองค์ความรู้อันเนื่องมาจากโครงการประกันคุณภาพการศึกษา</t>
  </si>
  <si>
    <t>การบริหารจัดการที่ดีของงานประชาสัมพันธ์</t>
  </si>
  <si>
    <t>รับสมัครและจัดสอบคัดเลือกข้าราชการพนักงานมหาวิทยาลัยสายวิชาการและสายสนับสนุน</t>
  </si>
  <si>
    <t xml:space="preserve">เงินอุดหนุนวิชาชีพวิศวกร/สถาปนิก </t>
  </si>
  <si>
    <t>สัมมนาพัฒนาศักยภาพผู้นำนักศึกษาภาคปกติ “The Spirit of Leadership Student”</t>
  </si>
  <si>
    <t>งานบริหารจัดการที่ดี</t>
  </si>
  <si>
    <t>ประกันคุณภาพการศึกษาตามตัวชี้วัดของมหาวิทยาลัย (1.4 และ 1.5) และประเมินความสำเร็จตามวัตถุประสงค์ของการจัดกิจกรรมพัฒนานักศึกษา</t>
  </si>
  <si>
    <t>จิตอาสาทำความดีด้วยการบริจาค
โลหิต</t>
  </si>
  <si>
    <t>หน่วยงานสำนักวิทยบริการและเทคโนโลยีสารสนเทศ</t>
  </si>
  <si>
    <r>
      <t xml:space="preserve">2. หน่วยงาน/ผู้รับผิดชอบ : </t>
    </r>
    <r>
      <rPr>
        <sz val="14"/>
        <color theme="1"/>
        <rFont val="TH SarabunPSK"/>
        <family val="2"/>
      </rPr>
      <t>รองอธิการบดีฝ่ายบริหาร/ผู้อำนวยการสำนักงานอธิการบดี/ผู้อำนวยการกองกลาง</t>
    </r>
  </si>
  <si>
    <r>
      <t xml:space="preserve">2. หน่วยงาน/ผู้รับผิดชอบ </t>
    </r>
    <r>
      <rPr>
        <sz val="14"/>
        <color theme="1"/>
        <rFont val="TH SarabunPSK"/>
        <family val="2"/>
      </rPr>
      <t>รองอธิการบดีฝ่ายบริหาร/ผู้อำนวยการกองอาคารและสถานที่และบริการ</t>
    </r>
  </si>
  <si>
    <t>1. โครงการพัฒนาหลักสูตรตามกรอบมาตรฐานคุณวุฒิการศึกษา (TQF) และมาตรฐานวิชาชีพ</t>
  </si>
  <si>
    <t>2. โครงการสหกิจศึกษาและส่งเสริมหลักสูตร CWIE</t>
  </si>
  <si>
    <t>3. โครงการดำเนินงานรายวิชาศึกษาทั่วไป และการพัฒนาสมรรถนะอาจารย์ผู้สอน</t>
  </si>
  <si>
    <t>4. โครงการรับสมัครนักศึกษาเชิงรุกในวิถีชีวิตใหม่</t>
  </si>
  <si>
    <t>5. โครงการบริหารจัดการที่ดีของสำนักส่งเสริมวิชาการและงานทะเบียน</t>
  </si>
  <si>
    <r>
      <rPr>
        <b/>
        <sz val="14"/>
        <color theme="1"/>
        <rFont val="TH SarabunPSK"/>
        <family val="2"/>
      </rPr>
      <t>หมายเหตุ :</t>
    </r>
    <r>
      <rPr>
        <sz val="14"/>
        <color theme="1"/>
        <rFont val="TH SarabunPSK"/>
        <family val="2"/>
      </rPr>
      <t xml:space="preserve"> </t>
    </r>
  </si>
  <si>
    <r>
      <t>การบริหารจัดการที่ดีงาน</t>
    </r>
    <r>
      <rPr>
        <sz val="14"/>
        <color theme="1"/>
        <rFont val="TH SarabunIT๙"/>
        <family val="2"/>
      </rPr>
      <t>อนามัยและสุขาภิบาล</t>
    </r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</si>
  <si>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ผู้อำนวยการสำนักส่งเสริมวิชาการและงานทะเบียน</t>
    </r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</si>
  <si>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รองอธิการบดีฝ่ายกิจการต่างประเทศ/ผู้อำนวยการสำนักงานต่างประเทศ</t>
    </r>
  </si>
  <si>
    <t xml:space="preserve">  -   ค่าธรรมเนียมในการสอบ</t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</si>
  <si>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หัวหน้างานทะเบียนและประมวลผล</t>
    </r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</si>
  <si>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รองอธิการบดีฝ่ายวิชาการและประกันคุณภาพการศึกษา</t>
    </r>
  </si>
  <si>
    <t>โครงการต่อยอดพัฒนาเครือข่ายความร่วมมือระหว่างมหาวิทยาลัยราชภัฏบุรีรัมย์ ผู้บริหารโรงเรียน และครู
แนะแนวเพื่อสร้างเครือข่ายจัดการศึกษาและการ
ประชาสัมพันธ์</t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</si>
  <si>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หัวหน้าศูนย์วิทยบริการ</t>
    </r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</si>
  <si>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หัวหน้าศูนย์คอมพิวเตอร์และอินเตอร์เน็ต</t>
    </r>
  </si>
  <si>
    <t>โครงการบริการวิชาการแก่เยาวชนจังหวัดบุรีรัมย์
ในงานวันเด็กแห่งชาติ</t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</si>
  <si>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ผู้อำนวยการสำนักงานบริการวิชาการ</t>
    </r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</si>
  <si>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ผู้อำนวยการสำนักงานอธิการบดี</t>
    </r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</si>
  <si>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คณบดีคณะวิทยาศาสตร์</t>
    </r>
  </si>
  <si>
    <t xml:space="preserve">  -   โครงการยุทธศาสตร์มหาวิทยาลัยราชภัฏเพื่อการ
พัฒนาท้องถิ่น</t>
  </si>
  <si>
    <t>โครงการบริหารจัดการทรัพย์สิน</t>
  </si>
  <si>
    <t xml:space="preserve">     ภารกิจด้านต่างๆ ของมหาวิทยาลัยได้อย่างมีประสิทธิภาพเกิดประสิทธิผลสูงสุดและโปร่งใส</t>
  </si>
  <si>
    <t>จากเงินกัน</t>
  </si>
  <si>
    <t>จากงบปกติ</t>
  </si>
  <si>
    <t>โครงการกองทุนสวัสดิภาพนักศึกษา</t>
  </si>
  <si>
    <t>โครงการงบสำรองเพื่อการบริหาร</t>
  </si>
  <si>
    <t>โครงการก่อสร้างหลังคาคลุมสนามเปตอง</t>
  </si>
  <si>
    <t xml:space="preserve">กองทุนสวัสดิภาพนักศึกษา </t>
  </si>
  <si>
    <t>ค่าตอบแทนการสอนและธุรการ</t>
  </si>
  <si>
    <t>จัดซื้อครุภัณฑ์การศึกษา</t>
  </si>
  <si>
    <t>ค่าสิ่งก่อสร้างผูกพัน</t>
  </si>
  <si>
    <t>จัดซื้อวัสดุอุปกรณ์งานบ้านงานครัว</t>
  </si>
  <si>
    <t>4.2</t>
  </si>
  <si>
    <t xml:space="preserve">งบอุดหนุน </t>
  </si>
  <si>
    <t xml:space="preserve">  -   โครงการอุดหนุนทุนวิจัย</t>
  </si>
  <si>
    <t>หน่วยนับ</t>
  </si>
  <si>
    <t>ราคาต่อหน่วย</t>
  </si>
  <si>
    <t>ราคา</t>
  </si>
  <si>
    <t>วัตถุประสงค์ของครุภัณฑ์</t>
  </si>
  <si>
    <t>สาขา</t>
  </si>
  <si>
    <t>หมายเหตุ</t>
  </si>
  <si>
    <t>ประกอบอาคาร</t>
  </si>
  <si>
    <t>ทดแทนของเดิม</t>
  </si>
  <si>
    <t>เพิ่มประสิทธิภาพ</t>
  </si>
  <si>
    <t>ผลผลิตด้านสังคมศาสตร์</t>
  </si>
  <si>
    <t>ครุภัณฑ์ราคาต่อหน่วยต่ำกว่า 1 ล้านบาท 27 รายการ</t>
  </si>
  <si>
    <t>/</t>
  </si>
  <si>
    <t>การเงิน 2 เครื่อง ,การตลาด 1 เครื่อง</t>
  </si>
  <si>
    <t>ตัดตามมาตรการโควิด</t>
  </si>
  <si>
    <t>ถูกตัดออก</t>
  </si>
  <si>
    <t>ครุศาสตร์ (ดนตรีศึกษา)</t>
  </si>
  <si>
    <t>คู่</t>
  </si>
  <si>
    <t>วง</t>
  </si>
  <si>
    <t>เปลี่ยนราคาให้ตรงกับรายละเอียดประกอบ</t>
  </si>
  <si>
    <t xml:space="preserve">โปรเจคเตอร์ แบบอินเตอร์แอคทีฟ พร้อมจอรับภาพ </t>
  </si>
  <si>
    <t>คณะมนุษยฯ(รัฐประศาสนศาสตร์)</t>
  </si>
  <si>
    <t xml:space="preserve">โทรทัศน์ แอล อี ดี แบบ Smart TV </t>
  </si>
  <si>
    <t>คณะมนุษยฯ (รัฐประศาสนศาสตร์)</t>
  </si>
  <si>
    <t>เครื่องมัลติมีเดียโปรเจคเตอร์พร้อมจอรับภาพ</t>
  </si>
  <si>
    <t>วิทยาการจัดการ(การตลาด)</t>
  </si>
  <si>
    <t>อุปกรณ์สำหรับผลิตสื่อมัลติมีเดียในงานสื่อสารมวลชน</t>
  </si>
  <si>
    <t>วิทยาการจัดการ (สื่อสารมวลชน)</t>
  </si>
  <si>
    <t xml:space="preserve"> 1) กล้องดิจิตอลถ่ายภาพนิ่งชนิดถ่ายภาพเคลื่อนไหวได้พร้อมชุดอุปกรณ์เสริมเลนส์ระยะโฟกัสไม่น้อยกว่า 18-135</t>
  </si>
  <si>
    <t xml:space="preserve"> 2) ชุดไมโครโฟน</t>
  </si>
  <si>
    <t xml:space="preserve"> 3) ขาตั้งแบบสามขา</t>
  </si>
  <si>
    <t xml:space="preserve"> 4) ขาตั้งสำหรับถ่ายวิดีโอแบบโมโนพอต</t>
  </si>
  <si>
    <t xml:space="preserve"> 5) เลนส์มุมกว้าง</t>
  </si>
  <si>
    <t>เลนส์</t>
  </si>
  <si>
    <t xml:space="preserve"> 6) โดรนถ่ายภาพขนาดเล็ก</t>
  </si>
  <si>
    <t>ชุดปฏิบัติการห้องบันทึกเสียง</t>
  </si>
  <si>
    <t xml:space="preserve"> 1) เครื่องคอมพิวเตอร์สเปคสูง</t>
  </si>
  <si>
    <t xml:space="preserve"> 2) การ์ดเสียงสำหรับใช้ภายนอก</t>
  </si>
  <si>
    <t xml:space="preserve"> 3) การ์ดประมวลผลเสียงในระบบดิจิตอล</t>
  </si>
  <si>
    <t xml:space="preserve"> 4) ลำโพง 2 ทางแบบมีภาคขยาย ขนาด 2000 วัตต์</t>
  </si>
  <si>
    <t xml:space="preserve"> 5) คอนเดนเซอร์ไมโครโฟนแบบเฟตและหลอดสุญญากาศชนิดไดอะแฟรมคู่ขนาดใหญ่</t>
  </si>
  <si>
    <t xml:space="preserve"> 6) ไมโครโฟนแบบมือถือ</t>
  </si>
  <si>
    <t xml:space="preserve"> 7) ซินธิไซเซอร์</t>
  </si>
  <si>
    <t xml:space="preserve"> 8) หูฟังแบบปิดสำหรับการฟังเสียง</t>
  </si>
  <si>
    <t xml:space="preserve"> 9) สายสัญญาณ</t>
  </si>
  <si>
    <t>10) กีตาร์คลาสสิก</t>
  </si>
  <si>
    <t>ผลผลิตด้านวิทยาศาสตร์</t>
  </si>
  <si>
    <t>คัน</t>
  </si>
  <si>
    <t>เกษตรศาสตร์</t>
  </si>
  <si>
    <t xml:space="preserve">ถูกตัดออก </t>
  </si>
  <si>
    <t>ชุดทดลองสมดุลของแรง</t>
  </si>
  <si>
    <t>ปรับราคาจาก 94,160 บาท</t>
  </si>
  <si>
    <t>อ่างน้ำควบคุมอุณหภูมิ</t>
  </si>
  <si>
    <t>ราคาเดิม 1,750,000</t>
  </si>
  <si>
    <t>ผลผลิตด้านวิทยาศาสตร์สุขภาพ</t>
  </si>
  <si>
    <t xml:space="preserve">ราคาเดิม 700,000 </t>
  </si>
  <si>
    <t>ราคาเดิม 70,000 บาท</t>
  </si>
  <si>
    <t>ราคาเดิม 32,000 บาท</t>
  </si>
  <si>
    <t>เครื่องปั่นเม็ดเลือดแดง</t>
  </si>
  <si>
    <t>ราคาเดิม 32,000</t>
  </si>
  <si>
    <t>ราคาเดิม 73,500 บาท</t>
  </si>
  <si>
    <t>ราคาเดิม 180,000 บาท</t>
  </si>
  <si>
    <t>รายการที่ดิน / สิ่งก่อสร้าง  (รวมทั้งสิ้น)</t>
  </si>
  <si>
    <t>1. รายการผูกพันเดิม</t>
  </si>
  <si>
    <t xml:space="preserve">    (1) โครงการก่อสร้างอาคารหอประชุมใหญ่ ตำบลในเมือง อำเภอเมืองบุรีรัมย์ จังหวัดบุรีรัมย์  1 หลัง</t>
  </si>
  <si>
    <t>วงเงินทั้งสิ้น</t>
  </si>
  <si>
    <t>ปี 2564 ตั้งงบประมาณ</t>
  </si>
  <si>
    <t>2. รายการผูกพันใหม่</t>
  </si>
  <si>
    <t>ค่าตอบแทนการสอนและค่าธุรการ</t>
  </si>
  <si>
    <r>
      <rPr>
        <b/>
        <sz val="14"/>
        <rFont val="TH SarabunPSK"/>
        <family val="2"/>
      </rPr>
      <t>2. หน่วยงาน/ ผู้รับผิดชอบ</t>
    </r>
    <r>
      <rPr>
        <sz val="14"/>
        <rFont val="TH SarabunPSK"/>
        <family val="2"/>
      </rPr>
      <t xml:space="preserve">   ผู้จัดการศูนย์บ่มเพาะวิสาหกิจมหาวิทยาลัยราชภัฏบุรีรัมย์</t>
    </r>
  </si>
  <si>
    <t xml:space="preserve">บริหารจัดการกองพัฒนานักศึกษา และการเข้าร่วมประชุม สัมมนา ประชาสัมพันธ์กิจกรรมกองพัฒนานักศึกษา </t>
  </si>
  <si>
    <t xml:space="preserve">   4. พัฒนานักศึกษาให้มีคุณลักษณะบัณฑิตที่พึงประสงค์ที่มุ่งคุณลักษณะบัณฑิตในศตวรรษที่ 21</t>
  </si>
  <si>
    <t>สิ่งก่อสร้างปีเดียว</t>
  </si>
  <si>
    <t>โครงการจัดทำแฟ้มเอกสารวาระการประชุมสภามหาวิทยาลัย</t>
  </si>
  <si>
    <t xml:space="preserve">   แสดงความคิดเห็น ข้อเสนอแนะเพื่อแก้ไขปัญหา และตัดสินใจเพื่อองค์กรร่วมกัน</t>
  </si>
  <si>
    <r>
      <t xml:space="preserve">2. หน่วยงาน/ผู้รับผิดชอบ </t>
    </r>
    <r>
      <rPr>
        <sz val="14"/>
        <color theme="1"/>
        <rFont val="TH SarabunPSK"/>
        <family val="2"/>
      </rPr>
      <t>รองอธิการบดีฝ่ายบริหารงานบุคคลฯ/ ผู้อำนวยการกองการบริหารงานบุคคล</t>
    </r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</si>
  <si>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รองอธิการบดีฝ่ายบริหารงานบุคคลและเทคโนโลยีสารสนเทศ/ผู้อำนวยการสำนักวิทยบริการ</t>
    </r>
  </si>
  <si>
    <t xml:space="preserve">   2. เพื่อพัฒนาแหล่งเรียนรู้</t>
  </si>
  <si>
    <r>
      <t xml:space="preserve">1. ชื่องาน/โครงการ </t>
    </r>
    <r>
      <rPr>
        <sz val="14"/>
        <color theme="1"/>
        <rFont val="TH SarabunPSK"/>
        <family val="2"/>
      </rPr>
      <t>จัดการศึกษาระดับบัณฑิตศึกษา</t>
    </r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</si>
  <si>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คณบดีบัณฑิตศึกษา</t>
    </r>
  </si>
  <si>
    <t xml:space="preserve">    6. ค่าตอบแทนการสอนและธุรการ</t>
  </si>
  <si>
    <r>
      <t>หมายเหตุ :</t>
    </r>
    <r>
      <rPr>
        <sz val="14"/>
        <color theme="1"/>
        <rFont val="TH SarabunPSK"/>
        <family val="2"/>
      </rPr>
      <t xml:space="preserve"> งบแผ่นดิน : เบิกจากแผนงานโครงการยุทธศาสตร์มหาวิทยาลัยราชภัฏเพื่อการพัฒนาท้องถิ่น </t>
    </r>
  </si>
  <si>
    <t>65-02-0201</t>
  </si>
  <si>
    <t>โครงการผู้บริหารพบปะผู้ปกครองนักศึกษาใหม่ ประจำปีงบประมาณ 2565</t>
  </si>
  <si>
    <t>1 ต.ค. 64 - 31 พ.ค. 65</t>
  </si>
  <si>
    <t>ต.ค. -  พ.ย. 65</t>
  </si>
  <si>
    <t>ธ.ค. 64 - มี.ค. 65</t>
  </si>
  <si>
    <t xml:space="preserve"> มิ.ย.65</t>
  </si>
  <si>
    <t>สรุปข้อมูลแผนการจัดโครงการปีงบประมาณ 2565 สำนักงานส่งเสริมวิชาการและงานทะเบียน</t>
  </si>
  <si>
    <t xml:space="preserve">สารผลิตน้ำประปา </t>
  </si>
  <si>
    <t>1 ต.ค. 64 -  31 พ.ค. 65</t>
  </si>
  <si>
    <t>65-02-0112</t>
  </si>
  <si>
    <t>สรุปข้อมูลแผนการจัดโครงการปีงบประมาณ 2565 สำนักงานอธิการบดี</t>
  </si>
  <si>
    <t>65-02-0109</t>
  </si>
  <si>
    <t>จัดซื้อเวชภัณฑ์ยาและเวชภัณฑ์
ที่ไม่ใช่ยา</t>
  </si>
  <si>
    <t>ต.ค. 64 - พ.ค. 65</t>
  </si>
  <si>
    <t>65-02-0111</t>
  </si>
  <si>
    <t>ค่าซ่อมแซมครุภัณฑ์</t>
  </si>
  <si>
    <t>65-02-0204</t>
  </si>
  <si>
    <t>โครงการบริหารจัดการที่ดีงานทะเบียนและประมวลผล</t>
  </si>
  <si>
    <t>โครงการพัฒนาและปรับปรุงดำเนินงานของหลักสูตรให้มีคุณภาพและเป็นไปตามกรอบมาตรฐาน (TQF) และมาตรฐานวิชาชีพ</t>
  </si>
  <si>
    <t xml:space="preserve">โครงการดำเนินงานด้านนิเทศสหกิจศึกษา และส่งเสริมหลักสูตร CWIE </t>
  </si>
  <si>
    <t>โครงการค่าตอบแทนการคุมสอบนักศึกษาภาค กศ.บป. ประจำปีการศึกษา 2564</t>
  </si>
  <si>
    <t>โครงการประกันคุณภาพสำนักส่งเสริมวิชาการและงานทะเบียน</t>
  </si>
  <si>
    <t>1 ต.ค. 64 - 31พ.ค. 65</t>
  </si>
  <si>
    <t>4 พ.ย. 64</t>
  </si>
  <si>
    <t>23 - 27 พ.ย. 64</t>
  </si>
  <si>
    <t>5 - 7 ก.พ. 65</t>
  </si>
  <si>
    <t>65-02-0104</t>
  </si>
  <si>
    <t>65-02-0106</t>
  </si>
  <si>
    <t>22-24 พ.ค. 65</t>
  </si>
  <si>
    <t>65-02-0107</t>
  </si>
  <si>
    <t>ค่าตอบแทนการควบคุมงานก่อสร้างและตรวจรับพัสดุ</t>
  </si>
  <si>
    <t>โครงการเผยแพร่ผลงานทางวิชาการของอาจารย์ตามเกณฑ์การจัดอันดับของมหาวิทยาลัย</t>
  </si>
  <si>
    <t>โครงการพัฒนาศักยภาพทางเทคโนโลยีสารสนเทศและการสื่อสารสำหรับบุคลากรสายสนับสนุนเพื่อรองรับการจัดอันดับของมหาวิทยาลัย</t>
  </si>
  <si>
    <t>โครงการประกวดเว็บไซต์มหาวิทยาลัยราชภัฏบุรีรัมย์เพื่อรองรับการจัดอันดับของมหาวิทยาลัย</t>
  </si>
  <si>
    <t>โครงการพัฒนาการประกันคุณภาพสำนักวิทยบริการและเทคโนโลยีสารสนเทศ</t>
  </si>
  <si>
    <t>โครงการพัฒนาบุคลากรสำนักวิทยบริการและเทคโนโลยีสารสนเทศ</t>
  </si>
  <si>
    <t>โครงการจัดหาวัสดุเพื่อใช้ในการบริหารจัดการที่ดีของสำนักวิทยบริการและเทคโนโลยีสารสนเทศ</t>
  </si>
  <si>
    <t>โครงการเตรียมความพร้อมเพื่อขอการรับรองมาตรฐาน ISO</t>
  </si>
  <si>
    <t>19 ม.ค. 65</t>
  </si>
  <si>
    <t>16 ก.พ. 65</t>
  </si>
  <si>
    <t>15 มี.ค. 30 มิ.ย. 65</t>
  </si>
  <si>
    <t>20 ม.ค. - 1 มี.ค. 65</t>
  </si>
  <si>
    <t>โครงการห้องสมุดสีเขียว</t>
  </si>
  <si>
    <t>โครงการจัดหาวัสดุสำนักงานของศูนย์วิทยบริการ</t>
  </si>
  <si>
    <t>โครงการเพิ่มสมรรถนะของบุคลากรด้าน ICT</t>
  </si>
  <si>
    <t>โครงการส่งเสริมกิจกรรมการอ่านสะสมรางวัล</t>
  </si>
  <si>
    <t>โครงการส่งเสริมประสิทธิภาพการบริการให้นักศึกษา</t>
  </si>
  <si>
    <t>โครงการจัดหารทรัพยากรสารสนเทศสำหรับผู้ใช้บริการ</t>
  </si>
  <si>
    <t>25 ก.พ. 65</t>
  </si>
  <si>
    <t>20 ก.พ. 65</t>
  </si>
  <si>
    <t>25 พ.ค. 65</t>
  </si>
  <si>
    <t>โครงการเพิ่มประสิทธิภาพและเครือข่ายที่ดี</t>
  </si>
  <si>
    <t>โครงการบริหารจัดการที่ดีของศูนย์คอมพิวเตอร์และอินเทอร์เน็ต</t>
  </si>
  <si>
    <t>โครงการผลักดันการพัฒนาเทคโนโลยีสารสนเทศสร้างความเป็นเลิศสูสากล</t>
  </si>
  <si>
    <t>3.2 สอบทักษะด้านเทคโนโลยีสารสนเทศสำหรับนักศึกษาชั้นปีที่ 1-3</t>
  </si>
  <si>
    <t>3.3 อบรมการพัฒนาระบบการเรียนการสอนออนไลน์</t>
  </si>
  <si>
    <t>3.4 อบรมการสร้างดิจิตอลคอนเทนท์ด้วย WordPress</t>
  </si>
  <si>
    <t>1.1 บำรุงรักษาโปรแกรมระบบบริการการศึกษาและระบบบริหารบุคลากร (MA)</t>
  </si>
  <si>
    <t>1.2 บำรุงรักษาระบบความมั่นคงของเครือข่าย (MA)</t>
  </si>
  <si>
    <t>1.3 การบำรุงรักษาอุปกรณ์ระบบเครือข่าย (MA)</t>
  </si>
  <si>
    <t>1.4 ค่าทำงานล่วงเวลาและอบรมเพิ่มสมรรถนะของบุคลากร</t>
  </si>
  <si>
    <t>3.1 การอบรมการใช้ระบบเทคโนโลยีสารสนเทศสำหรับนักศึกษาใหม่</t>
  </si>
  <si>
    <t>3.5 อบรมติดตามการพัฒนาและดูแลเว็บไซต์ของหน่วยงาน</t>
  </si>
  <si>
    <t>3.6 อบรมพัฒนาบุคลากรสู่ความเป็นเลิศด้านเทคโนโลยีสารสนเทศและการสื่อสาร</t>
  </si>
  <si>
    <t>12 - 27 มี.ค. 65</t>
  </si>
  <si>
    <t>23 - 24 เม.ย. 65</t>
  </si>
  <si>
    <t>22 - 23 ม.ค. 65</t>
  </si>
  <si>
    <t>18 - 19 ธ.ค. 64</t>
  </si>
  <si>
    <t>11 ต.ค. 64 - 24 มิ.ย. 65</t>
  </si>
  <si>
    <t>15 ต.ค. 64 - 20 ก.ค. 65</t>
  </si>
  <si>
    <t>65-02-0303</t>
  </si>
  <si>
    <t>65-02-0302</t>
  </si>
  <si>
    <t>65-02-0301</t>
  </si>
  <si>
    <t>โครงการอบรมเชิงปฏิบัติการ การจัดการเรียนรู้โดยใช้สื่อมัลติมีเดียแบบ Interactive</t>
  </si>
  <si>
    <t>โครงการผลิตสื่อนำเสนอมหาวิทยาลัย</t>
  </si>
  <si>
    <t>โครงการจัดหาวัสดุใช้ในงานศูนย์เทคโนโลยีการศึกษา</t>
  </si>
  <si>
    <t>27 พ.ค. 65</t>
  </si>
  <si>
    <t>65-02-0116</t>
  </si>
  <si>
    <t>65-02-0113</t>
  </si>
  <si>
    <t>ม.ค. 65 - มี.ค. 65</t>
  </si>
  <si>
    <t>1 - 31 มิ.ย. 65</t>
  </si>
  <si>
    <t>1,6</t>
  </si>
  <si>
    <t>15 ต.ค. 64 - 9 เม.ย. 65</t>
  </si>
  <si>
    <t>20 พ.ย. 64 - 20 ก.พ. 65</t>
  </si>
  <si>
    <t>65-02-0203</t>
  </si>
  <si>
    <t>2 เม.ย.65</t>
  </si>
  <si>
    <t xml:space="preserve">วันเฉลิมพระชนมพรรษาพระบาทสมเด็จพระปรเมนทรรามาธิบดีศรีสินทรมหาวชิราลงกรณฯ พระวชิรเกล้าเจ้าอยู่หัว
</t>
  </si>
  <si>
    <t>28 ก.ค.65</t>
  </si>
  <si>
    <t xml:space="preserve">วันเฉลิมพระชนมพรรษาสมเด็จพระนางเจ้าสิริกิติ์ พระบรมราชินีนาถ พระบรมราชชนนี พันปีหลวง
</t>
  </si>
  <si>
    <t>12 ส.ค.65</t>
  </si>
  <si>
    <t>3 มิ.ย.65</t>
  </si>
  <si>
    <t xml:space="preserve">วันคล้ายวันสวรรคตพระบาทสมเด็จพระบรมชนกาธิเบศร มหาภูมิพลอดุลยเดชมหาราช บรมนาถบพิตร
</t>
  </si>
  <si>
    <t>14 ก.พ.65</t>
  </si>
  <si>
    <t>วันเฉลิมพระชนมพรรษาสมเด็จพระนางเจ้าสุทิดาพัชรสุธาพิมลลักษณ พระบรมราชินี</t>
  </si>
  <si>
    <t>ธ.ค. 64</t>
  </si>
  <si>
    <t>พ.ย.64</t>
  </si>
  <si>
    <t>16 ก.พ.65</t>
  </si>
  <si>
    <t>8 เม.ย.65</t>
  </si>
  <si>
    <t>15 พ.ค.65</t>
  </si>
  <si>
    <t>13 ก.ค.65</t>
  </si>
  <si>
    <t>8 ก.ค.65</t>
  </si>
  <si>
    <t>บริหารจัดการสำนักศิลปะและวัฒนธรรม</t>
  </si>
  <si>
    <t>ประกันคุณภาพการศึกษา</t>
  </si>
  <si>
    <t>ต.ค.64 - พ.ค.65</t>
  </si>
  <si>
    <t>5 ธ.ค. 65</t>
  </si>
  <si>
    <t>13 ต.ค. 65</t>
  </si>
  <si>
    <t>65-05-0101</t>
  </si>
  <si>
    <t>15 - 20 มิ.ย. 65</t>
  </si>
  <si>
    <t>1 ต.ค. 64 - 
30 พ.ย. 64</t>
  </si>
  <si>
    <t>โครงการอุดหนุนทุนวิจัย ระดับบัณฑิตศึกษา</t>
  </si>
  <si>
    <t>โครงการประชุมวิชาการระดับชาติและนานาชาติ ครั้งที่ 5 (5th National and  International  Research  Conference 2022 :  NIRC IV 2022)</t>
  </si>
  <si>
    <t>ก.พ. 65</t>
  </si>
  <si>
    <t>โครงการนิเทศนักศึกษาระดับบัณฑิตศึกษา</t>
  </si>
  <si>
    <t>29 เม.ย. 65</t>
  </si>
  <si>
    <t>21– 25  เม.ย. 65</t>
  </si>
  <si>
    <t>16 ธ.ค. 64</t>
  </si>
  <si>
    <t>1 ต.ค. 64 - 30 พ.ค. 65</t>
  </si>
  <si>
    <t>สรุปข้อมูลแผนการจัดโครงการปีงบประมาณ 2565 บัณฑิตวิทยาลัย</t>
  </si>
  <si>
    <t>65-02-0115</t>
  </si>
  <si>
    <t>8 - 9 ก.พ. 65</t>
  </si>
  <si>
    <t>65-02-0101</t>
  </si>
  <si>
    <t>อัญเชิญตราพระราชลัญจกร ปีที่ 10</t>
  </si>
  <si>
    <t>2 ก.ค. 65</t>
  </si>
  <si>
    <t>21 ก.ค. 65</t>
  </si>
  <si>
    <t>7 ก.ย. 65</t>
  </si>
  <si>
    <t>พ.ย. 64</t>
  </si>
  <si>
    <t>3 พ.ย. 64</t>
  </si>
  <si>
    <t>ทำดีถวายเป็นพระราชกุศล ผู้บริหารชวนทำบุญ</t>
  </si>
  <si>
    <t>15 พ.ย. 64</t>
  </si>
  <si>
    <t>28 พ.ย. 64</t>
  </si>
  <si>
    <t>16 - 17 ม.ค. 65</t>
  </si>
  <si>
    <t>11 ธ.ค. 64</t>
  </si>
  <si>
    <t>อนุรักษ์ปลูกป่าเฉลิมพระเกียรติและวันสิ่งแวดล้อมโลก</t>
  </si>
  <si>
    <t>5 มิ.ย. 65</t>
  </si>
  <si>
    <t>27 - 28 พ.ย. 64</t>
  </si>
  <si>
    <t>ต.ค 64 - พ.ค. 65</t>
  </si>
  <si>
    <t>ส่งเสริมการดำเนินงานกิจกรรมนักศึกษาวิชาทหาร                             
 - นักศึกษาวิชาทหารเข้ารับการอบรมภาคสนามประจำปี          
 - นักศึกษาวิชาทหาร รวมใจภักดีทำความดีทั้งชาติศาสน์กษัตริย์      
 - พิธีจบการศึกษาหลักสูตรวิชาทหารชั้นปีที่ 5</t>
  </si>
  <si>
    <t>ก.ค. 65</t>
  </si>
  <si>
    <t>12  มี.ค. 65</t>
  </si>
  <si>
    <t>ปาฐกถาทางความคิด ปี 3 (Ideas Worth Spreading)</t>
  </si>
  <si>
    <t>ฝึกอบรมเชิงปฏิบัติการเรื่อง การอบรมทำใบขับขี่แก่นักศึกษา ศิษย์เก่า และประชาชนทั่วไป</t>
  </si>
  <si>
    <t>13 พ.ย. 64
5 ธ.ค. 64</t>
  </si>
  <si>
    <t>24 - 27 มี.ค. 65</t>
  </si>
  <si>
    <t>เลือกตั้งองค์การบริหารนักศึกษาภาคปกติ</t>
  </si>
  <si>
    <t>17 ก.พ. 65</t>
  </si>
  <si>
    <t>ส่งเสริมประชาธิปไตยในนักศึกษาภาค กศ.บป.</t>
  </si>
  <si>
    <t>มี.ค. 65</t>
  </si>
  <si>
    <t>12 - 13 มี.ค. 65</t>
  </si>
  <si>
    <t>22 ม.ค. 65</t>
  </si>
  <si>
    <t>โครงการค่ายราชภัฏสัมพันธ์</t>
  </si>
  <si>
    <t>ต.ค.64 - พ.ค 65</t>
  </si>
  <si>
    <t>โครงการอบรมเครือข่ายประชาสัมพันธ์ภายในมหาวิทยาลัยราชภัฏบุรีรัมย์</t>
  </si>
  <si>
    <t>24 ธ.ค. 64</t>
  </si>
  <si>
    <t>โครงการสื่อสานสัมพันธ์มหาวิทยาลัยราชภัฏบุรีรัมย์</t>
  </si>
  <si>
    <t>7 ม.ค. 65</t>
  </si>
  <si>
    <t>โครงการผลิตป้ายไวนิลประชาสัมพันธ์</t>
  </si>
  <si>
    <t>แบตเตอรี่ 12 ลูก ๆ ละ 10,000 บาท</t>
  </si>
  <si>
    <t>65-02-0103</t>
  </si>
  <si>
    <t>ต.ค. 64 - ก.ย. 65</t>
  </si>
  <si>
    <t>โครงการอบรมเชิงปฏิบัติการด้านการเงินและการคลัง มหาวิทยาลัยราชภัฏบุรีรัมย์ประจำปีงบประมาณ 2565</t>
  </si>
  <si>
    <t>65-02-0114</t>
  </si>
  <si>
    <t>65-02-0117</t>
  </si>
  <si>
    <t>65-01-9001</t>
  </si>
  <si>
    <t>โครงการการถ่ายทอดองค์ความรู้ศาสตร์พระราชาสู่ชุมชนผ่านกิจกรรมศูนย์เรียนรู้มหาวิทยาลัยราชภัฏบุรีรัมย์ (ศูนย์อุดมศึกษาปะคำ)</t>
  </si>
  <si>
    <t>65-03-0101</t>
  </si>
  <si>
    <t>ส.ค. 65</t>
  </si>
  <si>
    <t>1) การพัฒนาโจทย์วิจัยและเทคนิคการเขียนข้อเสนอโครงการวิจัย พ.ศ. 2566</t>
  </si>
  <si>
    <t>16 - 20 ต.ค. 64</t>
  </si>
  <si>
    <t>1 ต.ค 64 - 31 พ.ค. 65</t>
  </si>
  <si>
    <t xml:space="preserve">1) โครงการถอดบทเรียนงานวิจัยที่แล้วเสร็จเพื่อการขยายผลงานวิจัยสู่การใช้ประโยชน์  </t>
  </si>
  <si>
    <t>3) ค่าตอบแทนการอ่านผลงานวิจัยฉบับสมบูรณ์ ปี 2564  ข้อเสนอโครงการวิจัยเพื่อเสนอขอทุนอุดหนุนงานวิจัย สก.สว. ปี 2565</t>
  </si>
  <si>
    <t>17 - 22 พ.ย. 64</t>
  </si>
  <si>
    <t>4 - 11 ม.ค. 65</t>
  </si>
  <si>
    <t>ม.ค. - มี.ค. 65</t>
  </si>
  <si>
    <t>65-04-0101</t>
  </si>
  <si>
    <t>สรุปข้อมูลแผนการจัดโครงการปีงบประมาณ 2565 สถาบันวิจัยและพัฒนา</t>
  </si>
  <si>
    <t>โครงการพัฒนาศักยภาพด้านวิชาการอาจารย์และนักศึกษาระดับบัณฑิตศึกษา</t>
  </si>
  <si>
    <t>โครงการบริหารจัดการที่ดีสนับสนุนการดำเนินงานของบัณฑิตวิทยาลัย</t>
  </si>
  <si>
    <r>
      <t>การบริหารจัดการที่ดีงาน</t>
    </r>
    <r>
      <rPr>
        <sz val="12"/>
        <color theme="1"/>
        <rFont val="TH SarabunIT๙"/>
        <family val="2"/>
      </rPr>
      <t>อนามัยและสุขาภิบาล</t>
    </r>
  </si>
  <si>
    <t>โครงการบริหารจัดการที่ดีงานออกแบบและก่อสร้างเพื่อพัฒนาบุคลากรและเพิ่มประสิทธิภาพในการปฏิบัติงาน</t>
  </si>
  <si>
    <t>โครงการบริหารจัดการที่ดีงานตรวจสอบภายใน</t>
  </si>
  <si>
    <t>โครงการอบรมพัฒนาศักยภาพบุคลากรหน่วยงานตรวจสอบภายในและอบรมการควบคุมภายใน</t>
  </si>
  <si>
    <t>โครงการบริหารจัดการที่ดีสนับสนุนการดำเนินงานของสำนักงานสภามหาวิทยาลัย</t>
  </si>
  <si>
    <t>อบรมคุณธรรมจริยธรรมตัวแทนนักศึกษาและแนวทางพระราชดำริเศรษฐกิจพอเพียง    
- อบรมคุณธรรมจริยธรรมตัวแทนนักศึกษา    
- อบรมแนวทางพระราชดำริเศรษฐกิจพอเพียง</t>
  </si>
  <si>
    <t>โครงการบริหารจัดการที่ดีสนับสนุนการดำเนินงานของกองคลังและทรัพสิน สำนักงานอธิการบดี</t>
  </si>
  <si>
    <t>โครงการบริหารจัดการที่ดีกองการพัสดุ</t>
  </si>
  <si>
    <t>โครงการบริหารจัดการที่ดีและยกระดับระบบกลไกการบริหารงานประกันคุณภาพการศึกษา</t>
  </si>
  <si>
    <t xml:space="preserve">งานไฟฟ้า </t>
  </si>
  <si>
    <t xml:space="preserve">งานประปาและสุขภัณฑ์ </t>
  </si>
  <si>
    <t xml:space="preserve">งานตัดหญ้าและพัฒนาภูมิทัศน์ </t>
  </si>
  <si>
    <t xml:space="preserve">งานก่อสร้าง </t>
  </si>
  <si>
    <t>โครงการปลูกจิตสำนึกด้านการอนุรักษ์พลังงานให้แก่นักศึกษาบุคลากรและประกวดผลงานของนักศึกษาและแม่บ้านประจำอาคารอนุรักษ์ดีเด่น</t>
  </si>
  <si>
    <t>โครงการบริหารจัดการพัฒนาอาจารย์เข้าสู่ตำแหน่งวิชาการ</t>
  </si>
  <si>
    <t>โครงการบริหารจัดการพัฒนาสายสนับสนุนเข้าสู่ตำแหน่งที่สูงขึ้น</t>
  </si>
  <si>
    <t xml:space="preserve"> - </t>
  </si>
  <si>
    <t xml:space="preserve">ส่งเสริมการดำเนินกิจกรรมนักศึกษาหอพัก        </t>
  </si>
  <si>
    <t>การประชุมพิจารณาอาจารย์เพื่อเข้าสู่ตำแหน่งวิชาการ (ค่าตอบแทนกรรมการผู้ทรงคุณวุฒิประเมินผลงานทางวิชาการ : กลุ่มย่อย)</t>
  </si>
  <si>
    <t>การประชุมพิจารณาอาจารย์เพื่อเข้าสู่ตำแหน่งวิชาการ (กพว.)</t>
  </si>
  <si>
    <t>การประชุมพิจารณาอาจารย์เพื่อเข้าสู่ตำแหน่งวิชาการ (คณะอนุกรรมการประเมินการสอน)</t>
  </si>
  <si>
    <t>ค่าตอบแทนการประเมินผลงานทางวิชาการแก่ผู้ทรงคุณวุฒิ (Reader)</t>
  </si>
  <si>
    <t xml:space="preserve">การประชุมคณะกรรมการประเมินค่างานสายสนับสนุน เพื่อเข้าสู่ตำแหน่งที่สูงขึ้น
</t>
  </si>
  <si>
    <t xml:space="preserve">ค่าตอบแทนคณะกรรมการ
ประเมินค่างานสายสนับสนุน เพื่อเข้าสู่ตำแหน่งสูงขึ้น
</t>
  </si>
  <si>
    <t xml:space="preserve">การประชุมคณะกรรมการพิจารณาเข้าสู่ตำแหน่งที่สูงขึ้นประเภทสายวิชาชีพเฉพาะหรือเชี่ยวชาญเฉพาะ (ก.พ.ส.)
</t>
  </si>
  <si>
    <t xml:space="preserve">การประชุมคณะอนุกรรมการ
ประเมินเพื่อเข้าสู่ตำแหน่งที่สูงขึ้น
ประเภทวิชาชีพเฉพาะหรือเชี่ยวชาญเฉพาะ
</t>
  </si>
  <si>
    <t>การอบรมการเขียนวิเคราะห์ค่างานของสายสนับสนุน</t>
  </si>
  <si>
    <t>การอบรมสายสนับสนุน เพื่อเข้าสู่ตำแหน่งที่สูงขึ้น ประเภทวิชาชีพเฉพาะหรือเชี่ยวชาญเฉพาะ  (ระดับชำนาญการ)</t>
  </si>
  <si>
    <t>การสนับสนุนการศึกษาต่อปริญญาโทและปริญญาเอก</t>
  </si>
  <si>
    <t>การบริหารจัดการกองการบริหารงานบุคคล</t>
  </si>
  <si>
    <t>การประชุมกรรมการบริหารงานบุคคล (กบม.)</t>
  </si>
  <si>
    <t>การจัดทำแผนบุคลากรและจัดประชุมทุนพัฒนาบุคลากรปี 2565</t>
  </si>
  <si>
    <t>การประสานการเสนอขอเครื่องราชอิสริยาภรณ์และจัดทำบัญชีเงินเดือน</t>
  </si>
  <si>
    <t>การประกันคุณภาพ</t>
  </si>
  <si>
    <t>65-02-0105</t>
  </si>
  <si>
    <t>65-02-0108</t>
  </si>
  <si>
    <t>65-02-0102</t>
  </si>
  <si>
    <t>โครงการบริหารจัดการเพื่อจัดหาวัสดุเพื่อการบริการของกองอาคารสถานที่และบริการ</t>
  </si>
  <si>
    <t>โครงการบริหารจัดการที่ดีกองประชุม
และพิธีการ</t>
  </si>
  <si>
    <t>65-02-0110</t>
  </si>
  <si>
    <t xml:space="preserve">โครงการประเมินประกันคุณภาพการศึกษาภายใน </t>
  </si>
  <si>
    <t>โครงการบริหารจัดการที่ดีและจัดซื้อวัสดุฝ่ายสวัสดิการและงานจราจร</t>
  </si>
  <si>
    <t>6,8</t>
  </si>
  <si>
    <t>โครงการทบทวนและจัดทำแผนยุทธศาสตร์ 
ปี 2566 - 2570</t>
  </si>
  <si>
    <t>โครงการบริหารจัดการที่ดีดำเนินงานให้บริการและสร้างการมีส่วนร่วมสำนักส่งเสริมวิชาการและงานทะเบียนการบริหาร</t>
  </si>
  <si>
    <t xml:space="preserve">โครงการการดำเนินการและพัฒนาศักยภาพผู้สอนรายวิชาศึกษาทั่วไปและเพิ่มศักยภาพการเรียนการสอนการวัดผลและประเมินผลผ่านระบบออนไลน์ด้วยระบบ BRU LMS </t>
  </si>
  <si>
    <t>1) พัฒนาระบบการส่งเสริมชุมชนสู่การจดทะเบียนทรัพย์สินทางปัญญา (GI) เพื่อรองรับสถาบันอุดมศึกษาน้องเลี้ยง</t>
  </si>
  <si>
    <t>2) โครงการจัดตั้งศูนย์ Science Park เพื่อรองรับการเชื่อมโยงเครือข่ายอุทยานวิทยาศาสตร์แห่งประเทศไทย (ตามคำแนะนำกระทรวง อว.)</t>
  </si>
  <si>
    <t>สืบสานอนุรักษ์ และเผยแพร่ภูมิปัญญาและวัฒนธรรมอีสานใต้</t>
  </si>
  <si>
    <t>ส่งเสริมความร่วมมือระหว่างวัฒนธรรมไทยและวัฒนธรรมนานาชาติ</t>
  </si>
  <si>
    <t>ดำเนินงานสำนักงานสภานักศึกษา</t>
  </si>
  <si>
    <t>โครงการบริหารจัดการที่ดีกองนโยบาย
และแผน</t>
  </si>
  <si>
    <t>โครงการเพิ่มประสิทธิภาพรถไฟฟ้า</t>
  </si>
  <si>
    <t>โครงการบริหารจัดการที่ดีสนับสนุนการดำเนินงานและจัดซื้อวัสดุซ่อมบำรุงเครื่องปรับอากาศ</t>
  </si>
  <si>
    <t>65-07-0101</t>
  </si>
  <si>
    <t>65-07-0102</t>
  </si>
  <si>
    <t>65-07-0103</t>
  </si>
  <si>
    <t>65-07-0104</t>
  </si>
  <si>
    <t>65-07-0105</t>
  </si>
  <si>
    <t>65-07-0106</t>
  </si>
  <si>
    <t>65-07-0107</t>
  </si>
  <si>
    <t>65-06-0101</t>
  </si>
  <si>
    <t>ค่าตอบแทนพัฒนาอาจารย์เพื่อเข้าสู่ตำแหน่งทางวิชาการ (ผศ,รศ,ศ)</t>
  </si>
  <si>
    <t>65-03-0102</t>
  </si>
  <si>
    <t>65-03-0103</t>
  </si>
  <si>
    <t>65-03-0104</t>
  </si>
  <si>
    <t>65-07-0108</t>
  </si>
  <si>
    <t>โครงการสมทบกองทุนสวัสดิการพนักงานราชการ</t>
  </si>
  <si>
    <t>โครงการปรับปรุงอาคารสถานที่</t>
  </si>
  <si>
    <t>65-07-0109</t>
  </si>
  <si>
    <t>ปีงบประมาณ 2564</t>
  </si>
  <si>
    <t>สรุปรายการที่ขอกันเงินเพื่อเบิกจ่ายเหลื่อมปี ประเภทเงินรายได้</t>
  </si>
  <si>
    <t>ประจำปีงบประมาณ 2564</t>
  </si>
  <si>
    <t>รวมเงินกันทั้งสิ้น</t>
  </si>
  <si>
    <t>โครงการกีฬาสานสัมพันธ์ ม่วง - เหลืองเกมส์</t>
  </si>
  <si>
    <t>โครงการสร้างค่านิยมความรักและความรับผิดชอบต่อองค์กร</t>
  </si>
  <si>
    <t>โครงการสร้างความรักความผูกพัน ปีใหม่</t>
  </si>
  <si>
    <t>โครงการขุมปัญญาราชภัฏ (ต้อนรับขุมปัญญาช่อใหม่)</t>
  </si>
  <si>
    <t>โครงการจ่ายค่าตอบแทนการสอนและค่าตอบแทนธุรการ</t>
  </si>
  <si>
    <t>กองอาคารสถานที่</t>
  </si>
  <si>
    <t>โครงการจัดหาครุภัณฑ์กล้องวงจรปิดพร้อมระบบออนไลน์ จำนวน 1  ชุด</t>
  </si>
  <si>
    <t>โครงการจัดหาครุภัณฑ์จอ LED MODULE จำนวน 1 จอ</t>
  </si>
  <si>
    <t>โครงการจัดหาครุภัณฑ์สระว่ายน้ำ จำนวน 6 รายการ</t>
  </si>
  <si>
    <t>โครงการจัดหาครุภัณฑ์หอพักนักศึกษา จำนวน 4 รายการ</t>
  </si>
  <si>
    <t>โครงการจัดหาครุภัณฑ์เครื่องคอมพิวเตอร์ จำนวน 102 เครื่อง</t>
  </si>
  <si>
    <t>โครงการจัดหาครุภัณฑ์สำหรับห้องปฏิบัติการพยาบาล จำนวน 7 ห้อง</t>
  </si>
  <si>
    <t>โครงการจัดหาครุภัณฑ์ลิฟท์อาคารเฉลิมพระเกียรติ 50 พรรษา</t>
  </si>
  <si>
    <t>โครงการจัดจ้างทำแบบรูปรายการและประมาณราคางานก่อสร้างศูนย์ปฏิบัติการควบคุมไฟฟ้าและพลังงานทดแทน มหาวิทยาลัยราชภัฏบุรีรัมย์</t>
  </si>
  <si>
    <t>โครงการจัดซื้อระบบกระจายงานในกลุ่มเครื่องแม่ข่ายเพื่อการเรียนการสอนออนไลน์ (LMS)</t>
  </si>
  <si>
    <t>โครงการจ้างเหมาจัดทำเสื้อ  จำนวน  2  รายการ</t>
  </si>
  <si>
    <t>โครงการก่อสร้างหลังคาคลุมลานอเนกประสงค์โรงเรียนสาธิต</t>
  </si>
  <si>
    <t xml:space="preserve">โครงการก่อสร้างกลุ่มอาคารหอพักนักศึกษาคณะครุศาสตร์ </t>
  </si>
  <si>
    <t>โครงการก่อสร้างอาคารที่พักอาจารย์และบุคลากร (อินทนิล 4)</t>
  </si>
  <si>
    <t xml:space="preserve">โครงการจ้างก่อสร้างอาคารซักผ้ารวมหอพักนักศึกษา </t>
  </si>
  <si>
    <t>โครงการจ้างปรับปรุงห้องประชุมและห้องรับรองอธิการบดี ชั้น 2 อาคาร 15</t>
  </si>
  <si>
    <t>โครงการจ้างปรับปรุงอาคารและตกแต่งภายในห้องศูนย์ทรัพยากรการเรียนรู้</t>
  </si>
  <si>
    <t>โครงการจ้างเหมาติดตั้งผ้าม่าน</t>
  </si>
  <si>
    <t>โครงการจัดซื้อครุภัณฑ์การศึกษา</t>
  </si>
  <si>
    <t>โครงการทุนอุดหนุนการวิจัย</t>
  </si>
  <si>
    <t>โครงการจ้างเหมาบำรุงรักษาระบบป้องกันและจัดการไวรัสคอมพิวเตอร์
 1 ระบบ</t>
  </si>
  <si>
    <t>โครงการจัดหาระบบบริหารทรัพยากรองค์กรของมหาวิทยาลัยราชภัฏบุรีรัมย์ 
1 โครงการ</t>
  </si>
  <si>
    <t>โครงการจัดซื้อชุดเครื่องเสียงพร้อมไมค์ประชุมและอุปกรณ์การประชุม
ออนไลน์ 1 ชุด</t>
  </si>
  <si>
    <t>โครงการมหาวิทยาลัยสีเขียว</t>
  </si>
  <si>
    <t>โครงการสมทบการก่อสร้างหอประชุมใหญ่ (5%)</t>
  </si>
  <si>
    <t>โครงการสมทบการก่อสร้างกลุ่มอาคารหอพัก (5%)</t>
  </si>
  <si>
    <t>65-07-01010</t>
  </si>
  <si>
    <t>65-07-01011</t>
  </si>
  <si>
    <t>รหัสโครงการ 65 - 07 - 0101</t>
  </si>
  <si>
    <t>รหัสโครงการ 65 - 07 - 0104</t>
  </si>
  <si>
    <t>รหัสโครงการ 65 - 07 - 0102</t>
  </si>
  <si>
    <t>สรุปข้อมูลแผนการจัดโครงการปีงบประมาณ 2565 สนับสนุนนโยบาย</t>
  </si>
  <si>
    <t>รหัสโครงการ 65 - 07 - 0103</t>
  </si>
  <si>
    <t xml:space="preserve"> 1. เพื่อใช้ในการฝึกซ้อมและเข้าร่วมรับพระราชทานปริญญาบัตร</t>
  </si>
  <si>
    <t xml:space="preserve"> 1. เพื่อใช้ในการปรับปรุงอาคารสถานที่ของมหาวิทยาลัยให้มีประสิทธิภาพพร้อมให้บริการ</t>
  </si>
  <si>
    <t xml:space="preserve"> 1. เพื่อใช้ในการบริหารจัดการโครงการสำหรับงานเพิ่ม - ลด งานก่อสร้าง</t>
  </si>
  <si>
    <t>รหัสโครงการ 65 - 07 - 0105</t>
  </si>
  <si>
    <t xml:space="preserve"> 1. เพื่อใช้ในการดำเนินงานพัฒนาทรัพยากรธรรมชาติ และสิ่งแวดล้อมของมหาวิทยาลัย</t>
  </si>
  <si>
    <t>รหัสโครงการ 65 - 07 - 0106</t>
  </si>
  <si>
    <t xml:space="preserve"> 1. เพื่อใช้ในการสมทบการก่อสร้างหอประชุมใหญ่ </t>
  </si>
  <si>
    <t>รหัสโครงการ 65 - 07 - 0108</t>
  </si>
  <si>
    <t xml:space="preserve"> 1. เพื่อใช้ในการจัดทำประกันชีวิตบุคลากรมหาวิทยาลัยราชภัฏบุรีรัมย์</t>
  </si>
  <si>
    <t>รหัสโครงการ 65 - 07 - 0109</t>
  </si>
  <si>
    <t>รหัสโครงการ 65 - 07 - 01010</t>
  </si>
  <si>
    <t xml:space="preserve"> 1. เพื่อใช้ในการบสมทบกองทุนสวัสดิการพนักงานราชการ</t>
  </si>
  <si>
    <t>รหัสโครงการ 65 - 07 - 01011</t>
  </si>
  <si>
    <t>21 – 25  เม.ย. 65</t>
  </si>
  <si>
    <t>รหัสโครงการ 65 - 01 - 9001</t>
  </si>
  <si>
    <t>1 ม.ค. –  28 ก.พ. 65</t>
  </si>
  <si>
    <t>1 ต.ค.64 - 30 ก.ย. 65</t>
  </si>
  <si>
    <t>1 ต.ค.64 - 30ก.ย. 65</t>
  </si>
  <si>
    <t>รหัสโครงการ 65-02-0101</t>
  </si>
  <si>
    <t xml:space="preserve">ค่าตอบแทนคณะกรรมการผู้ทรง คุณวุฒิประเมินผลงานเพื่อเข้าสู่ตำ แหน่งที่สูงขึ้นประเภทวิชาชีพเฉพาะ
หรือเชี่ยวชาญเฉพาะ (Reader)
</t>
  </si>
  <si>
    <t>รหัสโครงการ 65-02-0102</t>
  </si>
  <si>
    <t>รหัสโครงการ 65-02-0103</t>
  </si>
  <si>
    <t>รหัสโครงการ 65-02-0104</t>
  </si>
  <si>
    <t>รหัสโครงการ 65-02-0105</t>
  </si>
  <si>
    <t>รหัสโครงการ 65-02-0106</t>
  </si>
  <si>
    <t xml:space="preserve"> - เงินอุดหนุนวิชาชีพวิศวกร/สถาปนิก</t>
  </si>
  <si>
    <t>รหัสโครงการ 65-02-0107</t>
  </si>
  <si>
    <t>รหัสโครงการ 65-02-0109</t>
  </si>
  <si>
    <t>15 ก.ค. 65</t>
  </si>
  <si>
    <t>15 พ.ค. 65</t>
  </si>
  <si>
    <t>27 ก.ค. 65</t>
  </si>
  <si>
    <t>รหัสโครงการ 65-02-0111</t>
  </si>
  <si>
    <t>รหัสโครงการ 65-02-0112</t>
  </si>
  <si>
    <t>รหัสโครงการ 65-02-0113</t>
  </si>
  <si>
    <t>รหัสโครงการ 65-02-0114</t>
  </si>
  <si>
    <t>รหัสโครงการ 65-02-0115</t>
  </si>
  <si>
    <t xml:space="preserve">    และได้รับข้อเสนอแนะเพื่อใช้เป็นแนวทางในการพัฒนาบริหารจัดการงานในหน่วยงาน</t>
  </si>
  <si>
    <t xml:space="preserve">    คุณภาพการศึกษาภายในและนำความรู้ที่ได้รับไปประยุกต์ใช้ให้เหมาะสมกันการดำเนินงาน</t>
  </si>
  <si>
    <t xml:space="preserve">    การประกันคุณภาพการศึกษา</t>
  </si>
  <si>
    <t>รหัสโครงการ 65-02-0116</t>
  </si>
  <si>
    <t>รหัสโครงการ 65-02-0117</t>
  </si>
  <si>
    <t>รหัสโครงการ 65 - 02 - 0202</t>
  </si>
  <si>
    <t>รหัสโครงการ 65 - 02 - 0203</t>
  </si>
  <si>
    <t xml:space="preserve">   1. เพื่อสนับสนุนให้มหาวิทยาลัยมีระบบการเรียนการสอนภาษาต่างประเทศที่ดีขึ้น และดำเนินภารกิจด้านต่างๆ 
       ของมหาวิทยาลัยได้อย่างมีประสิทธิผลสูงสุด</t>
  </si>
  <si>
    <t xml:space="preserve">   2. เพื่อสนับสนุนและอำนวยความสะดวกแก่บุคลากรชาวต่างชาติให้อยู่ปฏิบัติงานได้อย่างต่อเนื่องและมีประสิทธิผล
       สูงสุดต่อมหาวิทยาลัย</t>
  </si>
  <si>
    <t xml:space="preserve">   3. เพื่อส่งเสริมทักษะและสมรรถนะนักศึกษา คณาจารย์ และบุคลากรในมหาวิทยาลัยและบุคลากรภายนอกให้มี                คุณภาพทุกมิติมุ่งสู่ประชาคมอาเซียน</t>
  </si>
  <si>
    <t>โครงการดำเนินการทุนพระราชทานสมเด็จพระ
กนิษฐาธิราชเจ้าฯ และอาจารย์ชาวต่างชาติ</t>
  </si>
  <si>
    <t>โครงการพัฒนาบุคลากรและศึกษาดูงาน 
(สายสนับสนุน)</t>
  </si>
  <si>
    <t>รหัสโครงการ 65 - 02 - 0204</t>
  </si>
  <si>
    <t>รหัสโครงการ 65 - 02 - 0301</t>
  </si>
  <si>
    <t>รหัสโครงการ 65 - 02 - 0302</t>
  </si>
  <si>
    <t>โครงการส่งเสริมประสิทธิภาพการบริการให้
นักศึกษา</t>
  </si>
  <si>
    <t>1.5 การเพิ่มประสิทธิภาพระบบการเรียนการสอนออนไลน์ (LMS) จำนวน 1 ระบบ ระยะเวลา 1 ปี</t>
  </si>
  <si>
    <t>รหัสโครงการ 65 - 02 - 0303</t>
  </si>
  <si>
    <t>รหัสโครงการ 65 - 02 - 0304</t>
  </si>
  <si>
    <t>รหัสโครงการ 65 - 03 - 0104</t>
  </si>
  <si>
    <t>รหัสโครงการ 65 - 03 - 0103</t>
  </si>
  <si>
    <t>8 ม.ค. 65</t>
  </si>
  <si>
    <t>รหัสโครงการ 65 - 03 - 0102</t>
  </si>
  <si>
    <t xml:space="preserve">วันอนุรักษ์มรดกไทย เฉลิมพระเกียรติสมเด็จพระกนิษฐาธิราชเจ้า กรมสมเด็จพระเทพรัตนราชสุดา ฯ สยามบรมราชกุมารี
</t>
  </si>
  <si>
    <t>รหัสโครงการ 65 - 05 - 0101</t>
  </si>
  <si>
    <t xml:space="preserve"> ว/ด/ป ดำเนินการ</t>
  </si>
  <si>
    <t xml:space="preserve">โครงการจัดทำต้นทุนผลผลิตมหาวิทยาลัยราชภัฏบุรีรัมย์ </t>
  </si>
  <si>
    <t>เงินเดือนพนักงานราชการ</t>
  </si>
  <si>
    <t>เงินเดือนพนักงานมหาวิทยาลัย</t>
  </si>
  <si>
    <t xml:space="preserve">    2. ค่าตอบแทนผู้บริหารแบบไม่มีวาระ</t>
  </si>
  <si>
    <t xml:space="preserve">    2. ค่าเก็บขยะ</t>
  </si>
  <si>
    <t>ค่าเก็บขยะ</t>
  </si>
  <si>
    <t xml:space="preserve">    5. เงินเดือนพนักงานมหาวิทยาลัย</t>
  </si>
  <si>
    <t xml:space="preserve">    4. เงินเดือนพนักงานราชการ</t>
  </si>
  <si>
    <t xml:space="preserve">    3. ค่าจ้างชั่วคราว</t>
  </si>
  <si>
    <t xml:space="preserve">    2. ค่าจ้างประจำ</t>
  </si>
  <si>
    <t xml:space="preserve">    1. เงินเดือน</t>
  </si>
  <si>
    <t xml:space="preserve">    1. ค่าสาธารณูปโภค</t>
  </si>
  <si>
    <t xml:space="preserve">    3. กองทุนสวัสดิภาพนักศึกษา  </t>
  </si>
  <si>
    <t xml:space="preserve">    4. ค่าเช่าบ้าน</t>
  </si>
  <si>
    <t xml:space="preserve">    5. ค่าเบี้ยประกันสังคม</t>
  </si>
  <si>
    <t xml:space="preserve">    6. เงินสมทบกองทุนทดแทน</t>
  </si>
  <si>
    <t>ส่งเสริมการดำเนินงานกิจกรรมนักศึกษาวิชาทหาร
- นักศึกษาวิชาทหารเข้ารับการอบรมภาคสนามประจำปี
- นักศึกษาวิชาทหาร รวมใจภักดีทำความดีทั้งชาติศาสน์กษัตริ
- พิธีจบการศึกษาหลักสูตรวิชาทหารชั้นปีที่ 5</t>
  </si>
  <si>
    <t>ประกันคุณภาพการศึกษาตามตัวชี้วัดของมหาวิทยาลัย 
(1.4 และ 1.5) และประเมินความสำเร็จตามวัตถุประสงค์ของการจัดกิจกรรมพัฒนานักศึกษา</t>
  </si>
  <si>
    <t>รหัสโครงการ 65-02-0108</t>
  </si>
  <si>
    <t>โครงการจัดซื้อเครื่องเสียงและประชุมออนไลน์ห้องประชุมชั้น 2 อาคาร 15</t>
  </si>
  <si>
    <t>โครงการก่อสร้างป้ายคณะวิทยาการจัดการ</t>
  </si>
  <si>
    <t>1 ต.ค. 64 - 31 พ.ค.65</t>
  </si>
  <si>
    <t>สรุปข้อมูลแผนการจัดโครงการปีงบประมาณ 2565 ศูนย์บ่มเพาะวิสาหกิจมหาวิทยาลัยราชภัฏบุรีรัมย์</t>
  </si>
  <si>
    <t>รหัสโครงการ 65 - 06 - 0101</t>
  </si>
  <si>
    <t>รหัสโครงการ 65 - 04 - 0101</t>
  </si>
  <si>
    <t xml:space="preserve">วันอนุรักษ์มรดกไทย เฉลิมพระเกียรติสมเด็จพระกนิษฐา ธิราชเจ้ากรมสมเด็จพระเทพรัตนราชสุดาฯ สยามบรมราชกุมารี
</t>
  </si>
  <si>
    <t>รหัสโครงการ 65 - 03 - 0101</t>
  </si>
  <si>
    <t>4.3</t>
  </si>
  <si>
    <t xml:space="preserve">โครงการปกป้อง เชิดชูสถาบันพระมหากษัตริย์ สร้างความรัก สามัคคี ทำดีด้วยหัวใจ เทิดไท้องค์ราชัน เพื่อการพัฒนาท้องถิ่น (ผศ.ดร.สุพัตรา รักการศิลป์)
</t>
  </si>
  <si>
    <t>โครงการยกระดับคุณภาพการศึกษาเพื่อสร้างนวัตกรรมในการพัฒนาหลักสูตร สื่อ อุปกรณ์ และการจัดการเรียนการสอน (ผศ.ดร.สุพัตรา รักการศิลป์)</t>
  </si>
  <si>
    <t>โครงการยกระดับคุณภาพการศึกษาเพื่อสร้างนวัตกรรมในการพัฒนาหลักสูตร สื่อ อุปกรณ์ และการจัดการเรียนการสอน 
(ผศ.ดร.สุพัตรา รักการศิลป์)</t>
  </si>
  <si>
    <t>รหัสโครงการ 65 - 02 - 0201</t>
  </si>
  <si>
    <t>4.4</t>
  </si>
  <si>
    <t>โครงการกำกับและประเมินผลการดำเนินโครงการยุทธศาสตร์มหาวิทยาลัยราชภัฏเพื่อการพัฒนาท้องถิ่นในการผลิตและพัฒนานาครูยกระดับคุณภาพการศึกษาเสริมสร้างสมรรถนะบัณฑิตสู่ความเป็นเลิศ
(ผศ.ดร.สุพัตรา รักการศิลป์)</t>
  </si>
  <si>
    <t>การศึกษาภูมิปัญญางานหัตกรรมวัสดุท้องถิ่น สู่การแปรรูปสินค้าผลิตภัณฑ์สร้างสรรค์เชิงพานิชย์ 
(ผศ.อัษฎางค์  รอไธสง)</t>
  </si>
  <si>
    <t>โครงการพัฒนาศักยภาพเกษตรกรเพื่อการจัดการพื้นที่ทางการเกษตรอย่างเป็นระบบของผู้ใช้พื้นที่มหาวิทยาลัยราชภัฏบุรีรัมย์ (ศูนย์อุดมศึกษาปะคำ) ตำบลหูทำนบ อำเภอปะคำ จังหวัดบุรีรัมย์ (ดร.คคนางค์  ช่อชู)</t>
  </si>
  <si>
    <t>โครงการพัฒนาศักยภาพเกษตรกรเพื่อการจัดการพื้นที่ทางการเกษตรอย่างเป็นระบบของผู้ใช้พื้นที่มหาวิทยาลัยราชภัฏบุรีรัมย์ (ศูนย์อุดมศึกษาปะคำ) ตำบลหูทำนบ อำเภอปะคำ จังหวัดบุรีรัมย์ 
(ดร.คคนางค์  ช่อชู)</t>
  </si>
  <si>
    <t>การพัฒนานวัตกรรมตลาดชีววิถี New Normal แบบ BCG เพื่อยกระดับการแข่งขันของเครือข่ายเกษตรกร มหาวิทยาลัยราชภัฏบุรีรัมย์ (ดร.เมษยา บุญสีลา)</t>
  </si>
  <si>
    <t>การจัดทำฐานข้อมูลชุมชนเพื่อสนับสนุนการพัฒนาเชิงพื้นที่จังหวัดบุรีรัมย์  (Big Data) ( ดร.พิสมัย  ประชานันท์)</t>
  </si>
  <si>
    <t>การพัฒนาระบบสารสนเทศทางภูมิศาสตร์เพื่อบริหารจัดการข้อมูลของผู้ได้รับผลกระทบจากโรคโควิด 19 จังหวัดบุรีรัมย์ (อาจารย์ณัฐพล วงษ์รัมย์)</t>
  </si>
  <si>
    <t>การพัฒนาขีดความสามารถในการแปรรูปให้กับ
กลุ่มวิสาหกิจชุมชนเพื่อเพิ่มมูลค่าลำไยภูเขาไฟ 
อำเภอเฉลิมพระเกียรติ จังหวัดบุรีรัมย์
 (ผศ.ดร.จารินี ม้าแก้ว)</t>
  </si>
  <si>
    <t>รูปแบบการบริหารจัดการน้ำในโครงการ
พระราชดำริ  จังหวัดบุรีรัมย์ (ดร.เชาวลิต  สิมสวย)</t>
  </si>
  <si>
    <t>การบริหารจัดการเพื่อการบูรณาการโครงการยุทธศาสตร์มหาวิทยาลัยราชภัฏเพื่อการพัฒนาท้องถิ่น มหาวิทยาลัยราชภัฏบุรีรัมย์ 
 (ดร.เชาวลิต  สิมสวย)</t>
  </si>
  <si>
    <t>การส่งเสริมอาชีพผู้ประกอบการนวดแผนไทย (ดร.สาวิตรี  อกนิษฐ์เสนีย์)</t>
  </si>
  <si>
    <t>การส่งเสริมอาชีพผู้ประกอบการแปรรูปสมุนไพรเพื่อยกระดับเศรษฐกิจท้องถิ่น (ดร.สาวิตรี  อกนิษฐ์เสนีย์)</t>
  </si>
  <si>
    <t xml:space="preserve">การยกระดับผลิตภัณฑ์ชุมชน OTOP จังหวัดบุรีรัมย์ ประเภทอาหาร ด้วยวิทยาศาสตร์ เทคโนโลยีและนวัตกรรม (ดร.สาวิตรี  อกนิษฐ์เสนีย์) </t>
  </si>
  <si>
    <t>การส่งเสริมอาชีพผู้ประกอบการนวดแผนไทย 
(ดร.สาวิตรี  อกนิษฐ์เสนีย์)</t>
  </si>
  <si>
    <r>
      <t xml:space="preserve">หมายเหตุ : </t>
    </r>
    <r>
      <rPr>
        <sz val="14"/>
        <color theme="1"/>
        <rFont val="TH SarabunPSK"/>
        <family val="2"/>
      </rPr>
      <t>งบแผ่นดิน : เบิกจากผลผลิตผู้สำเร็จการศึกษาด้านวิทยาศาสตร์ :  งบดำเนินงาน 410,000  บาท</t>
    </r>
  </si>
  <si>
    <t>สัมมนาระบบบริหารงานบุคลากรเพื่อพัฒนาศักยภาพบุคลากร</t>
  </si>
  <si>
    <t xml:space="preserve">              : เบิกจากผลผลิตผู้สำเร็จการศึกษาด้านวิทยาศาสตร์ : งบดำเนินงาน 30,300  บาท</t>
  </si>
  <si>
    <t>โครงการวิศวกรสังคมสร้างสรรค์การเรียนรู้เพื่อยกระดับทักษะการแก้ปัญหาอย่างมีส่วนร่วมของชุมชนท้องถิ่นด้วยนวัตกรรมจากนักนวัตกรชุมชน (ผศ.ดร.พรทิพา ดำเนิน)</t>
  </si>
  <si>
    <t>โครงการบริหารจัดการและรายงานผลการพัฒนาศักยภาพนักศึกษาให้เป็นนักนวัตกรชุมชนเป็นบัณฑิตวิศวกรสังคมคนของพระราชา ข้าของแผ่นดิน (ผศ.ดร.พรทิพา ดำเนิน)</t>
  </si>
  <si>
    <t>โครงการพัฒนาศักยภาพนักศึกษามหาวิทยาลัยราชภัฏบุรีรัมย์สู่การเป็นนักนวัตกรสังคมเป็นเยาวชนผู้นำการเปลี่ยนแปลงสู่ชุมชนท้องถิ่นด้วยนวัตกรรมการเรียนรู้แบบบูรณาการ (ผศ.ดร.พรทิพา ดำเนิน)</t>
  </si>
  <si>
    <t>โครงการพัฒนาศักยภาพนักศึกษามหาวิทยาลัยราชภัฏบุรีรัมย์สู่การเป็นนักนวัตกรสังคมเป็นเยาวชนผู้นำการเปลี่ยนแปลงสู่ชุมชนท้องถิ่นด้วยนวัตกรรมการเรียนรู้แบบบูรณาการ 
(ผศ.ดร.พรทิพา ดำเนิน)</t>
  </si>
  <si>
    <t>โครงการบริหารจัดการและรายงานผลการพัฒนาศักยภาพนักศึกษาให้เป็นนักนวัตกรชุมชนเป็นบัณฑิตวิศวกรสังคมคนของพระราชา
 ข้าของแผ่นดิน (ผศ.ดร.พรทิพา ดำเนิน)</t>
  </si>
  <si>
    <t xml:space="preserve">       7.1 ค่าตอบแทนการดำเนินงานของกองคลังและทรัพย์สิน</t>
  </si>
  <si>
    <t xml:space="preserve">       7.2 ค่าใช้สอยการดำเนินงานของกองคลังและทรัพย์สิน</t>
  </si>
  <si>
    <t xml:space="preserve">       7.3 ค่าวัสดุการดำเนินงานของกองคลังและทรัพย์สิน</t>
  </si>
  <si>
    <t xml:space="preserve">    7. งบประมาณสนับสนุนกองคลังและทรัพย์สิน</t>
  </si>
  <si>
    <t>งบแผ่นดิน : เบิกจากแผนงานบุคลกร : งบบุคลากร 263,064,000 บาท</t>
  </si>
  <si>
    <t xml:space="preserve">              : เบิกจากผลผลิตผู้สำเร็จการศึกษาด้านสังคมศาสตร์ : งบดำเนินงาน 7,910,200  บาท</t>
  </si>
  <si>
    <t>รหัสโครงการ 65-02-0110</t>
  </si>
  <si>
    <t xml:space="preserve"> - ค่าสิ่งก่อสร้างผูกพัน</t>
  </si>
  <si>
    <t xml:space="preserve"> - ค่าวัสดุงานบ้านงานครัว</t>
  </si>
  <si>
    <t xml:space="preserve"> - ค่าซ่อมแซมและบำรุงรักษาลิฟต์</t>
  </si>
  <si>
    <t xml:space="preserve"> - ค่าซ่อมแซมครุภัณฑ์</t>
  </si>
  <si>
    <t xml:space="preserve"> - ค่าจัดซื้อครุภัณฑ์การศึกษา</t>
  </si>
  <si>
    <t xml:space="preserve"> - ค่าสิ่งก่อสร้างปีเดียว</t>
  </si>
  <si>
    <t xml:space="preserve"> - ค่าวัสดุสำนักงาน/ ค่าถ่ายเอกสารและรูปแบบรายการ/ </t>
  </si>
  <si>
    <t xml:space="preserve">   ค่าใช้จ่ายในการเดินทางไปราชการ</t>
  </si>
  <si>
    <t xml:space="preserve">              : เบิกจากผลผลิตผู้สำเร็จการศึกษาด้านสังคมศาสตร์ :  88,939,100 บาท</t>
  </si>
  <si>
    <t>งบแผ่นดิน : เบิกจากผลผลิตผู้สำเร็จการศึกษาด้านวิทยาศาสตร์ :  62,842,000 บาท</t>
  </si>
  <si>
    <t xml:space="preserve">              : เบิกจากผลผลิตผู้สำเร็จการศึกษาด้านวิทยาศาสตร์สุขภาพ :  4,889,400 บาท</t>
  </si>
  <si>
    <t xml:space="preserve"> - ค่าเบี้ยประชุม ค่าตอบแทน ค่าอาหารว่างและเครื่องดื่มฯ</t>
  </si>
  <si>
    <t xml:space="preserve">              : เบิกจากแผนงานยุทธศาสตร์มหาวิทยาลัยราชภัฏเพื่อการพัฒนาท้องถิ่น :  2,370,000 บาท</t>
  </si>
  <si>
    <t xml:space="preserve">              : เบิกจากแผนงานยุทธศาสตร์มหาวิทยาลัยราชภัฏเพื่อการพัฒนาท้องถิ่น : งบรายจ่ายอื่น 250,000 บาท</t>
  </si>
  <si>
    <t>งบแผ่นดิน : เบิกจากแผนงานยุทธศาสตร์มหาวิทยาลัยราชภัฏเพื่อการพัฒนาท้องถิ่น 
              : งบรายจ่ายอื่น 380,000  บาท</t>
  </si>
  <si>
    <t>งบแผ่นดิน : เบิกจากแผนงานยุทธศาสตร์มหาวิทยาลัยราชภัฏเพื่อการพัฒนาท้องถิ่น 
              : งบรายจ่ายอื่น 1,172,200  บาท</t>
  </si>
  <si>
    <t>งบแผ่นดิน : เบิกจากแผนงานยุทธศาสตร์มหาวิทยาลัยราชภัฏเพื่อการพัฒนาท้องถิ่น 
              : งบรายจ่ายอื่น 120,000  บาท</t>
  </si>
  <si>
    <t>งบแผ่นดิน : เบิกจากแผนงานยุทธศาสตร์มหาวิทยาลัยราชภัฏเพื่อการพัฒนาท้องถิ่น 
              : งบรายจ่ายอื่น 269,700  บาท</t>
  </si>
  <si>
    <t>งบแผ่นดิน : เบิกจากแผนงานยุทธศาสตร์มหาวิทยาลัยราชภัฏเพื่อการพัฒนาท้องถิ่น 
               : งบรายจ่ายอื่น 350,000  บาท</t>
  </si>
  <si>
    <t>งบแผ่นดิน : เบิกจากแผนงานยุทธศาสตร์มหาวิทยาลัยราชภัฏเพื่อการพัฒนาท้องถิ่น 
               : งบรายจ่ายอื่น 450,000  บาท</t>
  </si>
  <si>
    <t>งบแผ่นดิน : เบิกจากแผนงานยุทธศาสตร์มหาวิทยาลัยราชภัฏเพื่อการพัฒนาท้องถิ่น 
              : งบรายจ่ายอื่น 140,000  บาท</t>
  </si>
  <si>
    <t>งบแผ่นดิน : เบิกจากแผนงานยุทธศาสตร์มหาวิทยาลัยราชภัฏเพื่อการพัฒนาท้องถิ่น 
              : งบรายจ่ายอื่น 350,000  บาท</t>
  </si>
  <si>
    <t>งบแผ่นดิน : เบิกจากแผนงานยุทธศาสตร์มหาวิทยาลัยราชภัฏเพื่อการพัฒนาท้องถิ่น 
              : งบรายจ่ายอื่น 208,000  บาท</t>
  </si>
  <si>
    <t>งบแผ่นดิน : เบิกจากผลผลิตผู้สำเร็จการศึกษาด้านวิทยาศาสตร์ :  งบดำเนินงาน 660,000 บาท</t>
  </si>
  <si>
    <t>งบแผ่นดิน : เบิกจากแผนงานยุทธศาสตร์มหาวิทยาลัยราชภัฏเพื่อการพัฒนาท้องถิ่น 
              : งบรายจ่ายอื่น 250,000  บาท</t>
  </si>
  <si>
    <t>งบแผ่นดิน : เบิกจากแผนงานยุทธศาสตร์มหาวิทยาลัยราชภัฏเพื่อการพัฒนาท้องถิ่น 
              : งบรายจ่ายอื่น 603,800  บาท</t>
  </si>
  <si>
    <t>งบแผ่นดิน : เบิกจากแผนงานยุทธศาสตร์มหาวิทยาลัยราชภัฏเพื่อการพัฒนาท้องถิ่น 
              : งบรายจ่ายอื่น 330,000  บาท</t>
  </si>
  <si>
    <t>งบแผ่นดิน : เบิกจากแผนงานยุทธศาสตร์มหาวิทยาลัยราชภัฏเพื่อการพัฒนาท้องถิ่น 
              : งบรายจ่ายอื่น 49,000  บาท</t>
  </si>
  <si>
    <t>งบแผ่นดิน : เบิกจากแผนงานยุทธศาสตร์มหาวิทยาลัยราชภัฏเพื่อการพัฒนาท้องถิ่น 
              : งบรายจ่ายอื่น 500,000  บาท</t>
  </si>
  <si>
    <t>โครงการปรับปรุงศูนย์อาหาร</t>
  </si>
  <si>
    <t xml:space="preserve">                      : งบรายจ่ายอื่น : 3,441,300 บาท</t>
  </si>
  <si>
    <t>65-02-0202</t>
  </si>
  <si>
    <t>โครงการสนับสนุนรายวิชาศึกษาทั่วไป</t>
  </si>
  <si>
    <t xml:space="preserve">                      : งบรายจ่ายอื่น : 1,406,200 บาท</t>
  </si>
  <si>
    <t xml:space="preserve">                        งบรายจ่ายอื่น : 393,000 บาท</t>
  </si>
  <si>
    <r>
      <t>หมายเหตุ :</t>
    </r>
    <r>
      <rPr>
        <sz val="14"/>
        <rFont val="TH SarabunPSK"/>
        <family val="2"/>
      </rPr>
      <t xml:space="preserve"> งบแผ่นดิน : เบิกจากแผนงานโครงการยุทธศาสตร์มหาวิทยาลัยราชภัฏเพื่อการพัฒนาท้องถิ่น </t>
    </r>
  </si>
  <si>
    <t xml:space="preserve">                      : งบรายจ่ายอื่น : 500,000 บาท</t>
  </si>
  <si>
    <t xml:space="preserve">                      : งบรายจ่ายอื่น : 350,000 บาท</t>
  </si>
  <si>
    <t xml:space="preserve">                      : งบรายจ่ายอื่น : 900,000 บาท</t>
  </si>
  <si>
    <t xml:space="preserve">                               : งบรายจ่ายอื่น : 150,000 บาท</t>
  </si>
  <si>
    <t xml:space="preserve">                               : งบรายจ่ายอื่น : 100,000 บาท</t>
  </si>
  <si>
    <r>
      <t xml:space="preserve">หมายเหตุ </t>
    </r>
    <r>
      <rPr>
        <sz val="14"/>
        <color theme="1"/>
        <rFont val="TH SarabunPSK"/>
        <family val="2"/>
      </rPr>
      <t xml:space="preserve">: งบแผ่นดิน : เบิกจากแผนงานโครงการยุทธศาสตร์มหาวิทยาลัยราชภัฏเพื่อการพัฒนาท้องถิ่น </t>
    </r>
  </si>
  <si>
    <t xml:space="preserve">                       : งบรายจ่ายอื่น : 779,800 บาท</t>
  </si>
  <si>
    <t>1.โครงการบริหารจัดการที่ดีของสำนักงานบริการทางวิชาการ</t>
  </si>
  <si>
    <t>2.โครงการยุทธศาสตร์มหาวิทยาลัยราชภัฏเพื่อการพัฒนาท้องถิ่น</t>
  </si>
  <si>
    <r>
      <t xml:space="preserve">หมายเหตุ : </t>
    </r>
    <r>
      <rPr>
        <sz val="14"/>
        <color theme="1"/>
        <rFont val="TH SarabunPSK"/>
        <family val="2"/>
      </rPr>
      <t xml:space="preserve"> งบแผ่นดิน : เบิกจากแผนงานบริการวิชาการแก่สังคม โครงการ อพสธ. : งบดำเนินงาน 1,546,000 บาท</t>
    </r>
  </si>
  <si>
    <t xml:space="preserve">  -  โครงการสนับสนุนงานวิจัยในชั้นเรียนแก่นักศึกษา (โครงการพิเศษหรือสหกิจศึกษา)</t>
  </si>
  <si>
    <t xml:space="preserve">  -  โครงการสนับสนุนทุนวิจัยสายสนับสนุนมหาวิทยาลัยราชภัฏบุรีรัมย์ (R to R) ปีที่ 10</t>
  </si>
  <si>
    <t>โครงการกำกับและประเมินผลการดำเนินโครงการยุทธศาสตร์มหาวิทยาลัยราชภัฏเพื่อการพัฒนาท้องถิ่นในการยกระดับคุณภาพชีวิตเศรษฐกิจ และสังคม สู่การบูรณาการเพื่อนำไปใช้ประโยชน์อย่างยั่งยืน  (ดร.พิสมัย  ประชานันท์)</t>
  </si>
  <si>
    <t xml:space="preserve">                       : งบรายจ่ายอื่น : 1,581,100 บาท</t>
  </si>
  <si>
    <t xml:space="preserve">                     : งบรายจ่ายอื่น : 400,000 บาท</t>
  </si>
  <si>
    <r>
      <t xml:space="preserve">หมายเหตุ : </t>
    </r>
    <r>
      <rPr>
        <sz val="14"/>
        <rFont val="TH SarabunPSK"/>
        <family val="2"/>
      </rPr>
      <t>บิกจากแผนงานโครงการยุทธศาสตร์มหาวิทยาลัยราชภัฏเพื่อการพัฒนาท้องถิ่น งบรายจ่ายอื่น : 773,000 บาท</t>
    </r>
  </si>
  <si>
    <t>65-07-01012</t>
  </si>
  <si>
    <t>รหัสโครงการ 65 - 07 - 01012</t>
  </si>
  <si>
    <t>โครงการดนตรีไทยอุดมศึกษา</t>
  </si>
  <si>
    <t>ธ.ค. 64 - ม.ค. 65</t>
  </si>
  <si>
    <t xml:space="preserve"> 1. เพื่อใช้ในการสมทบการก่อสร้างกลุ่มอาคารหอพัก</t>
  </si>
  <si>
    <t xml:space="preserve"> 1. เพื่อใช้ในการดำเนินงานโครงการดนตรีไทยดุมศึกษา</t>
  </si>
  <si>
    <t>รหัสโครงการ 65 - 07 - 0107</t>
  </si>
  <si>
    <r>
      <rPr>
        <b/>
        <sz val="14"/>
        <rFont val="TH SarabunPSK"/>
        <family val="2"/>
      </rPr>
      <t>2. หน่วยงาน/ ผู้รับผิดชอบ</t>
    </r>
    <r>
      <rPr>
        <sz val="14"/>
        <rFont val="TH SarabunPSK"/>
        <family val="2"/>
      </rPr>
      <t xml:space="preserve">  สำนักงานอธิการบดี</t>
    </r>
  </si>
  <si>
    <r>
      <rPr>
        <b/>
        <sz val="14"/>
        <rFont val="TH SarabunPSK"/>
        <family val="2"/>
      </rPr>
      <t>2. หน่วยงาน/ ผู้รับผิดชอบ</t>
    </r>
    <r>
      <rPr>
        <sz val="14"/>
        <rFont val="TH SarabunPSK"/>
        <family val="2"/>
      </rPr>
      <t xml:space="preserve">    กองคลังและทรัพย์สิน</t>
    </r>
  </si>
  <si>
    <t>31.</t>
  </si>
  <si>
    <t>33.</t>
  </si>
  <si>
    <t>34.</t>
  </si>
  <si>
    <t>37.</t>
  </si>
  <si>
    <t>38.</t>
  </si>
  <si>
    <t xml:space="preserve"> ผศ.ดร.สุพัตรา 
รักการศิลป์</t>
  </si>
  <si>
    <t>ผศ.ดร.นวมินทร์
  ประชานันท์</t>
  </si>
  <si>
    <t xml:space="preserve">ชุดกล้องถ่ายภาพนิ่งพร้อมเลนส์ </t>
  </si>
  <si>
    <t>เทคโนและนวัตกรรมการศึกษา</t>
  </si>
  <si>
    <t>ชุดทดลองการแผ่รังสีตามกฏของสเตฟาน โบลท์มานน์</t>
  </si>
  <si>
    <t>ฟิสิกส์</t>
  </si>
  <si>
    <t>วงเครื่องเป่าแซกโซโฟน</t>
  </si>
  <si>
    <t>ดนตรีศึกษา</t>
  </si>
  <si>
    <t>(1) โซปราโน แซกโซโฟน</t>
  </si>
  <si>
    <t>(2) อัลโต แซกโซโฟน</t>
  </si>
  <si>
    <t>(3) เทเนอร์ แซกโซโฟน</t>
  </si>
  <si>
    <t>(4) บาริโทน แซกโซโฟน</t>
  </si>
  <si>
    <t>ระนาดเอกรางไม้สัก เดินเส้นไม้พุด</t>
  </si>
  <si>
    <t>ราง</t>
  </si>
  <si>
    <t>ระนาดทุ้มรางไม้สัก เดินเส้นไม้พุด</t>
  </si>
  <si>
    <t>ฆ้องวงใหญ่โขนไม้สัก เดินเส้นไม้พุด</t>
  </si>
  <si>
    <t>ฆ้องวงเล็กโขนไม้สัก เดินเส้นไม้พุด</t>
  </si>
  <si>
    <t>ฆ้องวงใหญ่โขนไม้สัก</t>
  </si>
  <si>
    <t>อังกะลุงราว</t>
  </si>
  <si>
    <t>อังกะลุง คีย์ C</t>
  </si>
  <si>
    <t>อังกะลุง คีย์ B แฟลต</t>
  </si>
  <si>
    <t>กลองทัด</t>
  </si>
  <si>
    <t>ซอสามสาย ไม้พยุงประกอบไม้พุด</t>
  </si>
  <si>
    <t>จะเข้ เดินเส้นไม้พุด</t>
  </si>
  <si>
    <t>ฆ้องมอญวงใหญ่</t>
  </si>
  <si>
    <t>กลองแขก ไม้ชิงชัน ฝังไม้พุด</t>
  </si>
  <si>
    <t>ระนาดเอก(มโหรี)รางไม้มะริด เดินเส้นไม้พุด</t>
  </si>
  <si>
    <t>ระนาดทุ้ม(มโหรี)ไม้มะริดเดินเส้นไม้พุด</t>
  </si>
  <si>
    <t>ฆ้องวงใหญ่(มโหรี)โขนไม้มะริด เดินเส้นไม้พุด</t>
  </si>
  <si>
    <t>ฆ้องวงเล็ก(มโหรี)โขนไม้มะริด เดินเส้นไม้พุด</t>
  </si>
  <si>
    <t>ระนาดเอกเหล็ก(มโหรี)รางไม้มะริด เดินเส้นไม้พุด</t>
  </si>
  <si>
    <t>ระนาดทุ้มเหล็ก(มโหรี)รางไม้มะริด เดินเส้นไม้พุด</t>
  </si>
  <si>
    <t>ลำโพงช่วยสอน แบบเคลื่อนย้ายได้</t>
  </si>
  <si>
    <t>อังกฤษธุรกิจ</t>
  </si>
  <si>
    <t>อัพไรท์เปียโน</t>
  </si>
  <si>
    <t>ดนตรี (มนุษย์)</t>
  </si>
  <si>
    <t>ครุภัณฑ์ราคาต่อหน่วยต่ำกว่า 1 ล้านบาท 25 รายการ</t>
  </si>
  <si>
    <t>ครุภัณฑ์ราคาต่อหน่วยมากกว่า 1 ล้านบาท 2 รายการ</t>
  </si>
  <si>
    <t>ชุดเครื่องทำแห้งสุญญากาศพร้อมอุปกรณ์ประกอบ</t>
  </si>
  <si>
    <t>วิทยาศาสตร์ทั่วไป</t>
  </si>
  <si>
    <t>แกรนด์เปียโน</t>
  </si>
  <si>
    <t>เครื่องวัดการดูดกลืนแสงยูวี-วิสิเบิล</t>
  </si>
  <si>
    <t>เคมี</t>
  </si>
  <si>
    <t>เครื่องชั่งดิจิตอล ทศนิยม 2 ตำแหน่ง</t>
  </si>
  <si>
    <t>นวัตกรรมสิ่งทอและการออกแบบ</t>
  </si>
  <si>
    <t>จักรโพ้งพันริมผ้าอุตสาหกรรม 4 เส้นด้าย</t>
  </si>
  <si>
    <t>จักรเย็บผ้าอุตสาหกรรมเข็มเดี่ยว</t>
  </si>
  <si>
    <t>เครื่องมือตรวจวิเคราะห์ภาคสนาม</t>
  </si>
  <si>
    <t>วิทยาศาสตร์สิ่งแวดล้อม</t>
  </si>
  <si>
    <t>ชุดเตรียมตัวอย่างด้วยคลื่นความถี่สูง</t>
  </si>
  <si>
    <t>ตู้แช่ 4 องศาเซลเซียส</t>
  </si>
  <si>
    <t>เครื่องกลั่นระเหยสารแบบสุญญากาศ</t>
  </si>
  <si>
    <t>นวัตกรรมอาหารและแปรรูป</t>
  </si>
  <si>
    <t>ตู้บ่มเพาะเชื้อควบคุมอุณหภูมิต่ำ</t>
  </si>
  <si>
    <t>เครื่องปั่นเหวี่ยงชนิดควบคุมอุณหภูมิแบบตั้งโต๊ะ</t>
  </si>
  <si>
    <t>โต๊ะปฏิบัติงานอิเล็กทรอนิกส์พร้อมแหล่งจ่ายไฟ</t>
  </si>
  <si>
    <t>เทคโนโลยีวิศวกรรมอิเล็กทรอนิกส์</t>
  </si>
  <si>
    <t>ชุดฝึกระบบขนถ่ายวัสดุ 4 สถานี</t>
  </si>
  <si>
    <t>เครื่องกลึง</t>
  </si>
  <si>
    <t>วิศวกรรมการจัดการอุตสาหกรรม</t>
  </si>
  <si>
    <t>เครื่องกัดเพลาตั้ง</t>
  </si>
  <si>
    <t>เครื่องเจาะแบบตั้งพื้น</t>
  </si>
  <si>
    <t>เครื่องกลั่นน้ำบริสุทธิ์</t>
  </si>
  <si>
    <t>เครื่องกลั่นสมุนไพรน้ำมันหอมระเหย ขนาด 430 ลิตร</t>
  </si>
  <si>
    <t>เครื่องวัดคุณภาพน้ำหลายตัวแปร</t>
  </si>
  <si>
    <t>เครื่องอ่านไมโครเพลท</t>
  </si>
  <si>
    <t>เครื่องปั่นเหวี่ยงตะกอนขนาดเล็ก</t>
  </si>
  <si>
    <t>เครื่องวัดการดูดกลืนแสง</t>
  </si>
  <si>
    <t>เครื่องย่อยตัวอย่างเพื่อทดสอบหาปริมาณไนโตรเจน</t>
  </si>
  <si>
    <t>เครื่องนึ่งฆ่าเชื้อ ขนาด 85 ลิตร</t>
  </si>
  <si>
    <t>เครื่องปั่นเหวี่ยงแบบตั้งโต๊ะ</t>
  </si>
  <si>
    <t>เครื่องซีลสูญญากาศ</t>
  </si>
  <si>
    <t>ตู้ดูดความชื้น</t>
  </si>
  <si>
    <t>ครุภัณฑ์ราคาต่อหน่วยมากกว่า 1 ล้านบาท 3 รายการ</t>
  </si>
  <si>
    <t>เครื่องวิเคราะห์หาปริมาณสารโดยอาศัยคุณสมบัติในการเรืองแสงและดูดกลืนแสง</t>
  </si>
  <si>
    <t>เครื่องทดสอบคุณสมบัติทางกลของวัสดุ ขนาดไม่น้อยกว่า  1000 KN</t>
  </si>
  <si>
    <t>เทคโนโลยีวิศวกรรมโยธา</t>
  </si>
  <si>
    <t>เครื่องกลั่นน้ำมันจากพืชสมุนไพร</t>
  </si>
  <si>
    <t>ครุภัณฑ์ราคาต่อหน่วยต่ำกว่า 1 ล้านบาท 8 รายการ</t>
  </si>
  <si>
    <t>เครื่องฝึกปฏิบัติการประเมินสุขภาพทางด้านสาธารณสุข</t>
  </si>
  <si>
    <t>สาธารณสุขศาสตร์</t>
  </si>
  <si>
    <t>เครื่องวัดระดับเสียง</t>
  </si>
  <si>
    <t>เครื่องกวนสารละลายพร้อมให้ความร้อน</t>
  </si>
  <si>
    <t>เครื่องวัดค่าการดูดกลืนแสง</t>
  </si>
  <si>
    <t>เครื่องปั่นผสมเป็นเนื้อเดียวกัน</t>
  </si>
  <si>
    <t>เครื่องเขย่าสาร</t>
  </si>
  <si>
    <t>เครื่องตกตะกอนโดยการหมุนเหวี่ยง</t>
  </si>
  <si>
    <t>ครุภัณฑ์ราคาต่อหน่วยมากกว่า 1 ล้านบาท 1 รายการ</t>
  </si>
  <si>
    <t>หุ่นจำลองสถานการณ์การช่วยชีวิตขั้นสูงเด็กโต</t>
  </si>
  <si>
    <t>คณะพยาบาลศาสตร์</t>
  </si>
  <si>
    <t>สรุปรายละเอียดครุภัณฑ์ ประจำปีงบประมาณ พ.ศ. 2565</t>
  </si>
  <si>
    <t xml:space="preserve">    (2) โครงการก่อสร้างกลุ่มอาคารหอพักคณะครุศาสตร์ ตำบลในเมือง อำเภอเมืองบุรีรัมย์ จังหวัดบุรีรัมย์ 1 กลุ่มอาคาร</t>
  </si>
  <si>
    <t>2. รายการที่ดิน / สิ่งก่อสร้างปีเดียว</t>
  </si>
  <si>
    <t>รายการที่ดิน / สิ่งก่อสร้าง  ประจำปีงบประมาณ พ.ศ. 2565</t>
  </si>
  <si>
    <t xml:space="preserve">    (1) โครงการก่อสร้างศูนย์ปฏิบัติการควบคุมไฟฟ้าและพลังงานทดแทน ตำบลในเมือง อำเภอเมืองบุรีรัมย์
จังหวัดบุรีรัมย์ 1 งาน</t>
  </si>
  <si>
    <t>โครงการพัฒนาระบบสารสนเทศเพื่อการตัดสินใจสำหรับคณะพยาบาลศาสตร์</t>
  </si>
  <si>
    <t xml:space="preserve">   1. เพื่อจัดกิจกรรมสืบสานเผยแพร่ทำนุบำรุงศิลปะและวัฒนธรรม</t>
  </si>
  <si>
    <t>แผนงานทำนุบำรุงศิลปะและวัฒนธรรม</t>
  </si>
  <si>
    <t>สรุปข้อมูลแผนการจัดโครงการปีงบประมาณ 2565 สำนักศิลปะและวัฒนธรรม</t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</si>
  <si>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ผู้อำนวยการสำนักศิลปะและวัฒนธรรม</t>
    </r>
  </si>
  <si>
    <t>โครงการวิศวกรสังคมพัฒนาระบบการเรียนรู้เพื่อยกระดับทักษะการแก้ปัญหาอย่างมีส่วนร่วมของชุมชนท้องถิ่นด้วยนวัตกรรมการเรียนรู้แบบบูรณาการ (อ.พวงเพชร  ราชประโคน)</t>
  </si>
  <si>
    <r>
      <t>โครงการวิศวกรสังคมพัฒนาระบบการเรียนรู้เพื่อยกระดับทักษะการแก้ปัญหาอย่างมีส่วนร่วมของชุมชนท้องถิ่นด้วยนวัตกรรมการเรียนรู้แบบบูรณาการ</t>
    </r>
    <r>
      <rPr>
        <sz val="11"/>
        <color theme="1"/>
        <rFont val="TH SarabunPSK"/>
        <family val="2"/>
      </rPr>
      <t xml:space="preserve"> (อ.พวงเพชร ราชประโคน)</t>
    </r>
  </si>
  <si>
    <t>2,3</t>
  </si>
  <si>
    <t>โครงการประชุมผู้บริหารและครูแนะแนว ประจำปีการศึกษา 2565</t>
  </si>
  <si>
    <t>โครงการพัฒนาศักยภาพบุคลากรสำนักส่งเสริมวิชาการและงานทะเบียน ปี 2565</t>
  </si>
  <si>
    <t xml:space="preserve"> โครงการแนะแนวการศึกษาและเปิดประตูสู่มหาวิทยาลัย ประจำปี 2565</t>
  </si>
  <si>
    <t xml:space="preserve"> โครงการแนะแนวการศึกษาและเปิดประตูสู่มหาวิทยาลัย ประจำปี  2565</t>
  </si>
  <si>
    <t>โครงการผลิตสื่อ "วันวานที่พากเพียร วันเกษียณที่ภาคภูมิ"</t>
  </si>
  <si>
    <t xml:space="preserve">1) โครงการพัฒนาหน่วยจัดการจรรยาบรรณวิจัยในมนุษย์และสัตว์ทดลอง </t>
  </si>
  <si>
    <t>1) โครงการพัฒนาหน่วยจัดการจรรยาบรรณวิจัยในมนุษย์และสัตว์ทดลอง</t>
  </si>
  <si>
    <t>1) โครงการร่วมจัดงาน Thailand Research Expo 2020</t>
  </si>
  <si>
    <t>2) โครงการสัมมนาเชิงวิชาการบูรณาการท้องถิ่น (เยือนถิ่นแผ่นดินปราชญ์ปีที่ 7)</t>
  </si>
  <si>
    <t>การพัฒนาขีดความสามารถในการแปรรูปให้กับกลุ่มวิสาหกิจชุมชนเพื่อเพิ่มมูลค่าลำไยภูเขาไฟ อำเภอเฉลิมพระเกียรติ จังหวัดบุรีรัมย์ (ผศ.ดร.จารินี ม้าแก้ว)</t>
  </si>
  <si>
    <t>การบริหารจัดการเพื่อการบูรณาการโครงการยุทธศาสตร์มหาวิทยาลัยราชภัฏเพื่อการพัฒนาท้องถิ่น มหาวิทยาลัยราชภัฏบุรีรัมย์ (ดร.เชาวลิต  สิมสวย)</t>
  </si>
  <si>
    <t>65-08-0101</t>
  </si>
  <si>
    <t>65-08-0102</t>
  </si>
  <si>
    <t>65-08-0103</t>
  </si>
  <si>
    <t>65-08-0104</t>
  </si>
  <si>
    <t>65-08-0105</t>
  </si>
  <si>
    <t>65-08-0106</t>
  </si>
  <si>
    <t>65-08-0107</t>
  </si>
  <si>
    <t>65-08-0108</t>
  </si>
  <si>
    <t>65-02-0304</t>
  </si>
  <si>
    <t>โครงการทบทวนแผนยุทธศาสตร์ พ.ศ. 2560 - 2570 สำนักงานอธิการบดี</t>
  </si>
  <si>
    <t>ยกระดับและพัฒนาความสามารถทางภาษาอังกฤษสำหรับนักศึกษาและบุคลากร
มหาวิทยาลัยราชภัฏบุรีรัมย์
(ผศ.ดร.นวมินทร์  ประชานันท์)</t>
  </si>
  <si>
    <t>ยกระดับและพัฒนาความสามารถทางภาษาอังกฤษสำหรับนักศึกษาและบุคลากรมหาวิทยาลัยราชภัฏบุรีรัมย์
(ผศ.ดร.นวมินทร์  ประชานันท์)</t>
  </si>
  <si>
    <r>
      <t xml:space="preserve">2. หน่วยงาน/ผู้รับผิดชอบ </t>
    </r>
    <r>
      <rPr>
        <sz val="14"/>
        <color theme="1"/>
        <rFont val="TH SarabunPSK"/>
        <family val="2"/>
      </rPr>
      <t>หัวหน้างานออกแบบและก่อสร้าง</t>
    </r>
  </si>
  <si>
    <t>โครงการจัดหาครุภัณฑ์ประกอบอาคารหอพักนักศึกษาคณะครุศาสตร์ 
จำนวน 4 รายการ</t>
  </si>
  <si>
    <t>โครงการปรับปรุงพื้นที่การเรียนรู้ด้านการเกษตร ศูนย์หนองขวางฯ (งานเพิ่ม)</t>
  </si>
  <si>
    <t>สำนักงานวิเทศสัมพันธ์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</si>
</sst>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[$-107041E]d\ mmm\ yy;@"/>
    <numFmt numFmtId="190" formatCode="[&lt;=99999999][$-D000000]0\-####\-####;[$-D000000]#\-####\-####"/>
    <numFmt numFmtId="191" formatCode="0."/>
    <numFmt numFmtId="192" formatCode="_-* #,##0_-;\-* #,##0_-;_-* &quot;-&quot;?_-;_-@_-"/>
    <numFmt numFmtId="193" formatCode="_-* #,##0_-;\-* #,##0_-;_-* &quot;-&quot;??_-;_-@"/>
    <numFmt numFmtId="194" formatCode="_(* #,##0_);_(* \(#,##0\);_(* &quot;-&quot;_);_(@_)"/>
    <numFmt numFmtId="195" formatCode="_-* #,##0.0_-;\-* #,##0.0_-;_-* &quot;-&quot;??_-;_-@_-"/>
    <numFmt numFmtId="196" formatCode="#,##0_ ;\-#,##0\ "/>
  </numFmts>
  <fonts count="4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4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2"/>
      <color theme="1"/>
      <name val="Tahoma"/>
      <family val="2"/>
      <charset val="222"/>
      <scheme val="minor"/>
    </font>
    <font>
      <b/>
      <sz val="10"/>
      <color theme="1"/>
      <name val="TH SarabunPSK"/>
      <family val="2"/>
    </font>
    <font>
      <b/>
      <sz val="9"/>
      <color theme="1"/>
      <name val="TH SarabunPSK"/>
      <family val="2"/>
    </font>
    <font>
      <b/>
      <sz val="28"/>
      <color theme="1"/>
      <name val="TH SarabunPSK"/>
      <family val="2"/>
    </font>
    <font>
      <sz val="28"/>
      <color theme="1"/>
      <name val="Tahoma"/>
      <family val="2"/>
      <charset val="222"/>
      <scheme val="minor"/>
    </font>
    <font>
      <b/>
      <sz val="26"/>
      <color theme="1"/>
      <name val="TH SarabunPSK"/>
      <family val="2"/>
    </font>
    <font>
      <sz val="28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26"/>
      <color theme="1"/>
      <name val="Tahoma"/>
      <family val="2"/>
      <charset val="22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rgb="FFFF0000"/>
      <name val="TH SarabunPSK"/>
      <family val="2"/>
    </font>
    <font>
      <sz val="11"/>
      <color theme="1"/>
      <name val="TH SarabunPSK"/>
      <family val="2"/>
    </font>
    <font>
      <b/>
      <sz val="36"/>
      <color theme="1"/>
      <name val="TH SarabunPSK"/>
      <family val="2"/>
    </font>
    <font>
      <sz val="16"/>
      <name val="TH SarabunPSK"/>
      <family val="2"/>
    </font>
    <font>
      <sz val="12"/>
      <color theme="1"/>
      <name val="TH SarabunIT๙"/>
      <family val="2"/>
    </font>
    <font>
      <b/>
      <sz val="14"/>
      <color theme="1"/>
      <name val="Tahoma"/>
      <family val="2"/>
      <charset val="222"/>
      <scheme val="minor"/>
    </font>
    <font>
      <sz val="11"/>
      <color rgb="FF000000"/>
      <name val="Tahoma"/>
      <family val="2"/>
    </font>
    <font>
      <sz val="11"/>
      <color rgb="FF000000"/>
      <name val="Calibri"/>
      <family val="2"/>
    </font>
    <font>
      <sz val="11.5"/>
      <color theme="1"/>
      <name val="TH SarabunPSK"/>
      <family val="2"/>
    </font>
    <font>
      <sz val="14"/>
      <color theme="1"/>
      <name val="TH SarabunIT๙"/>
      <family val="2"/>
    </font>
    <font>
      <b/>
      <sz val="16"/>
      <name val="TH SarabunPSK"/>
      <family val="2"/>
    </font>
    <font>
      <sz val="14"/>
      <name val="AngsanaUPC"/>
      <family val="1"/>
      <charset val="222"/>
    </font>
    <font>
      <sz val="14"/>
      <color rgb="FFFF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color theme="1" tint="4.9989318521683403E-2"/>
      <name val="TH SarabunPSK"/>
      <family val="2"/>
    </font>
    <font>
      <sz val="14"/>
      <name val="TH SarabunIT๙"/>
      <family val="2"/>
    </font>
    <font>
      <sz val="12"/>
      <name val="TH SarabunIT๙"/>
      <family val="2"/>
    </font>
    <font>
      <sz val="13.5"/>
      <color theme="1"/>
      <name val="TH SarabunPSK"/>
      <family val="2"/>
    </font>
    <font>
      <sz val="10"/>
      <color theme="1"/>
      <name val="TH SarabunPSK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rgb="FFF2F2F2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FF37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4" fillId="0" borderId="0"/>
    <xf numFmtId="0" fontId="38" fillId="0" borderId="0"/>
  </cellStyleXfs>
  <cellXfs count="1675">
    <xf numFmtId="0" fontId="0" fillId="0" borderId="0" xfId="0"/>
    <xf numFmtId="0" fontId="3" fillId="0" borderId="0" xfId="0" applyFont="1"/>
    <xf numFmtId="0" fontId="3" fillId="0" borderId="0" xfId="0" applyFont="1" applyFill="1"/>
    <xf numFmtId="188" fontId="3" fillId="0" borderId="0" xfId="1" applyNumberFormat="1" applyFont="1"/>
    <xf numFmtId="0" fontId="2" fillId="0" borderId="0" xfId="0" applyFont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Fill="1" applyAlignment="1">
      <alignment vertical="center"/>
    </xf>
    <xf numFmtId="49" fontId="2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Alignment="1">
      <alignment vertical="top"/>
    </xf>
    <xf numFmtId="4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/>
    <xf numFmtId="49" fontId="3" fillId="0" borderId="0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/>
    <xf numFmtId="0" fontId="3" fillId="0" borderId="0" xfId="0" applyFont="1" applyFill="1" applyAlignment="1">
      <alignment horizontal="center" vertical="top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88" fontId="8" fillId="0" borderId="1" xfId="1" applyNumberFormat="1" applyFont="1" applyFill="1" applyBorder="1" applyAlignment="1">
      <alignment horizontal="center" vertical="center" wrapText="1"/>
    </xf>
    <xf numFmtId="188" fontId="8" fillId="0" borderId="1" xfId="1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top" wrapText="1"/>
    </xf>
    <xf numFmtId="0" fontId="10" fillId="0" borderId="0" xfId="0" applyFont="1"/>
    <xf numFmtId="0" fontId="9" fillId="0" borderId="0" xfId="0" applyFont="1"/>
    <xf numFmtId="49" fontId="10" fillId="0" borderId="5" xfId="0" applyNumberFormat="1" applyFont="1" applyBorder="1" applyAlignment="1">
      <alignment horizontal="right" vertical="top"/>
    </xf>
    <xf numFmtId="49" fontId="10" fillId="0" borderId="3" xfId="0" applyNumberFormat="1" applyFont="1" applyBorder="1" applyAlignment="1">
      <alignment horizontal="right" vertical="top"/>
    </xf>
    <xf numFmtId="0" fontId="10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top" wrapText="1"/>
    </xf>
    <xf numFmtId="49" fontId="10" fillId="4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center" vertical="top" wrapText="1"/>
    </xf>
    <xf numFmtId="0" fontId="12" fillId="0" borderId="0" xfId="0" applyFont="1"/>
    <xf numFmtId="0" fontId="13" fillId="0" borderId="0" xfId="0" applyFont="1"/>
    <xf numFmtId="0" fontId="10" fillId="0" borderId="1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4" xfId="0" applyFont="1" applyFill="1" applyBorder="1" applyAlignment="1">
      <alignment horizontal="center" vertical="top" wrapText="1"/>
    </xf>
    <xf numFmtId="0" fontId="10" fillId="0" borderId="6" xfId="0" applyFont="1" applyBorder="1" applyAlignment="1">
      <alignment vertical="top"/>
    </xf>
    <xf numFmtId="0" fontId="10" fillId="0" borderId="6" xfId="0" applyFont="1" applyBorder="1" applyAlignment="1">
      <alignment horizontal="center" vertical="top" wrapText="1"/>
    </xf>
    <xf numFmtId="0" fontId="13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0" fillId="0" borderId="12" xfId="0" applyFont="1" applyBorder="1" applyAlignment="1">
      <alignment vertical="top"/>
    </xf>
    <xf numFmtId="188" fontId="10" fillId="0" borderId="1" xfId="1" applyNumberFormat="1" applyFont="1" applyBorder="1" applyAlignment="1">
      <alignment vertical="top"/>
    </xf>
    <xf numFmtId="188" fontId="10" fillId="0" borderId="10" xfId="1" applyNumberFormat="1" applyFont="1" applyBorder="1" applyAlignment="1">
      <alignment vertical="top"/>
    </xf>
    <xf numFmtId="0" fontId="10" fillId="4" borderId="1" xfId="0" applyFont="1" applyFill="1" applyBorder="1" applyAlignment="1">
      <alignment vertical="top"/>
    </xf>
    <xf numFmtId="0" fontId="10" fillId="4" borderId="4" xfId="0" applyFont="1" applyFill="1" applyBorder="1" applyAlignment="1">
      <alignment horizontal="center" vertical="top" wrapText="1"/>
    </xf>
    <xf numFmtId="188" fontId="10" fillId="4" borderId="1" xfId="1" applyNumberFormat="1" applyFont="1" applyFill="1" applyBorder="1" applyAlignment="1">
      <alignment vertical="top"/>
    </xf>
    <xf numFmtId="0" fontId="8" fillId="5" borderId="1" xfId="0" applyFont="1" applyFill="1" applyBorder="1" applyAlignment="1">
      <alignment horizontal="center" vertical="top"/>
    </xf>
    <xf numFmtId="49" fontId="8" fillId="5" borderId="1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49" fontId="10" fillId="0" borderId="13" xfId="0" applyNumberFormat="1" applyFont="1" applyBorder="1" applyAlignment="1">
      <alignment horizontal="right" vertical="top"/>
    </xf>
    <xf numFmtId="49" fontId="10" fillId="0" borderId="11" xfId="0" applyNumberFormat="1" applyFont="1" applyBorder="1" applyAlignment="1">
      <alignment horizontal="right" vertical="top"/>
    </xf>
    <xf numFmtId="49" fontId="10" fillId="0" borderId="14" xfId="0" applyNumberFormat="1" applyFont="1" applyBorder="1" applyAlignment="1">
      <alignment horizontal="right" vertical="top"/>
    </xf>
    <xf numFmtId="0" fontId="8" fillId="5" borderId="1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/>
    <xf numFmtId="49" fontId="10" fillId="0" borderId="1" xfId="0" applyNumberFormat="1" applyFont="1" applyBorder="1" applyAlignment="1">
      <alignment horizontal="center" vertical="top"/>
    </xf>
    <xf numFmtId="49" fontId="10" fillId="4" borderId="5" xfId="0" applyNumberFormat="1" applyFont="1" applyFill="1" applyBorder="1" applyAlignment="1">
      <alignment horizontal="center" vertical="top"/>
    </xf>
    <xf numFmtId="49" fontId="8" fillId="0" borderId="0" xfId="0" applyNumberFormat="1" applyFont="1" applyBorder="1" applyAlignment="1">
      <alignment horizontal="right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/>
    </xf>
    <xf numFmtId="0" fontId="10" fillId="0" borderId="0" xfId="0" applyFont="1" applyBorder="1"/>
    <xf numFmtId="0" fontId="10" fillId="0" borderId="0" xfId="0" applyFont="1" applyBorder="1" applyAlignment="1">
      <alignment horizontal="left" vertical="top"/>
    </xf>
    <xf numFmtId="0" fontId="10" fillId="0" borderId="0" xfId="0" applyFont="1" applyAlignment="1">
      <alignment vertical="top" wrapText="1"/>
    </xf>
    <xf numFmtId="188" fontId="10" fillId="0" borderId="0" xfId="1" applyNumberFormat="1" applyFont="1"/>
    <xf numFmtId="0" fontId="10" fillId="0" borderId="10" xfId="0" applyFont="1" applyFill="1" applyBorder="1" applyAlignment="1">
      <alignment horizontal="center" vertical="top"/>
    </xf>
    <xf numFmtId="49" fontId="10" fillId="0" borderId="10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/>
    </xf>
    <xf numFmtId="0" fontId="10" fillId="0" borderId="12" xfId="0" applyFont="1" applyFill="1" applyBorder="1"/>
    <xf numFmtId="0" fontId="10" fillId="0" borderId="6" xfId="0" applyFont="1" applyFill="1" applyBorder="1"/>
    <xf numFmtId="188" fontId="10" fillId="0" borderId="1" xfId="1" applyNumberFormat="1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top"/>
    </xf>
    <xf numFmtId="49" fontId="8" fillId="0" borderId="0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10" fillId="0" borderId="0" xfId="0" applyFont="1" applyBorder="1" applyAlignment="1"/>
    <xf numFmtId="188" fontId="10" fillId="0" borderId="1" xfId="1" applyNumberFormat="1" applyFont="1" applyFill="1" applyBorder="1" applyAlignment="1">
      <alignment vertical="top"/>
    </xf>
    <xf numFmtId="0" fontId="10" fillId="0" borderId="12" xfId="0" applyFont="1" applyBorder="1" applyAlignment="1">
      <alignment horizontal="center" vertical="top"/>
    </xf>
    <xf numFmtId="0" fontId="10" fillId="4" borderId="6" xfId="0" applyFont="1" applyFill="1" applyBorder="1" applyAlignment="1">
      <alignment horizontal="center" vertical="top"/>
    </xf>
    <xf numFmtId="49" fontId="8" fillId="0" borderId="1" xfId="0" applyNumberFormat="1" applyFont="1" applyFill="1" applyBorder="1" applyAlignment="1">
      <alignment horizontal="center" wrapText="1"/>
    </xf>
    <xf numFmtId="188" fontId="3" fillId="0" borderId="0" xfId="1" applyNumberFormat="1" applyFont="1" applyAlignment="1">
      <alignment vertical="top"/>
    </xf>
    <xf numFmtId="188" fontId="2" fillId="0" borderId="0" xfId="1" applyNumberFormat="1" applyFont="1" applyAlignment="1">
      <alignment horizontal="center"/>
    </xf>
    <xf numFmtId="188" fontId="8" fillId="5" borderId="1" xfId="1" applyNumberFormat="1" applyFont="1" applyFill="1" applyBorder="1" applyAlignment="1">
      <alignment horizontal="center" vertical="center"/>
    </xf>
    <xf numFmtId="188" fontId="3" fillId="0" borderId="0" xfId="1" applyNumberFormat="1" applyFont="1" applyAlignment="1">
      <alignment horizontal="center" vertical="center"/>
    </xf>
    <xf numFmtId="49" fontId="10" fillId="3" borderId="3" xfId="0" applyNumberFormat="1" applyFont="1" applyFill="1" applyBorder="1" applyAlignment="1">
      <alignment horizontal="right" vertical="top"/>
    </xf>
    <xf numFmtId="188" fontId="8" fillId="2" borderId="1" xfId="1" applyNumberFormat="1" applyFont="1" applyFill="1" applyBorder="1" applyAlignment="1">
      <alignment horizontal="center" vertical="top"/>
    </xf>
    <xf numFmtId="188" fontId="8" fillId="2" borderId="1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top"/>
    </xf>
    <xf numFmtId="0" fontId="10" fillId="4" borderId="4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188" fontId="8" fillId="5" borderId="1" xfId="1" applyNumberFormat="1" applyFont="1" applyFill="1" applyBorder="1" applyAlignment="1">
      <alignment horizontal="center" vertical="center" wrapText="1"/>
    </xf>
    <xf numFmtId="0" fontId="10" fillId="3" borderId="0" xfId="0" applyFont="1" applyFill="1"/>
    <xf numFmtId="49" fontId="8" fillId="0" borderId="0" xfId="0" applyNumberFormat="1" applyFont="1" applyBorder="1" applyAlignment="1">
      <alignment horizontal="center" vertical="top"/>
    </xf>
    <xf numFmtId="188" fontId="8" fillId="0" borderId="0" xfId="1" applyNumberFormat="1" applyFont="1" applyAlignment="1">
      <alignment horizontal="center"/>
    </xf>
    <xf numFmtId="188" fontId="10" fillId="0" borderId="1" xfId="1" applyNumberFormat="1" applyFont="1" applyBorder="1" applyAlignment="1">
      <alignment horizontal="center" vertical="top"/>
    </xf>
    <xf numFmtId="0" fontId="8" fillId="0" borderId="0" xfId="0" applyFont="1" applyFill="1"/>
    <xf numFmtId="188" fontId="10" fillId="0" borderId="0" xfId="1" applyNumberFormat="1" applyFont="1" applyAlignment="1">
      <alignment vertical="top"/>
    </xf>
    <xf numFmtId="188" fontId="10" fillId="0" borderId="12" xfId="1" applyNumberFormat="1" applyFont="1" applyBorder="1" applyAlignment="1">
      <alignment vertical="top"/>
    </xf>
    <xf numFmtId="188" fontId="10" fillId="0" borderId="6" xfId="1" applyNumberFormat="1" applyFont="1" applyBorder="1" applyAlignment="1">
      <alignment vertical="top"/>
    </xf>
    <xf numFmtId="188" fontId="8" fillId="4" borderId="1" xfId="1" applyNumberFormat="1" applyFont="1" applyFill="1" applyBorder="1" applyAlignment="1">
      <alignment vertical="top"/>
    </xf>
    <xf numFmtId="0" fontId="2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88" fontId="2" fillId="0" borderId="1" xfId="1" applyNumberFormat="1" applyFont="1" applyFill="1" applyBorder="1" applyAlignment="1">
      <alignment horizontal="center" vertical="center" wrapText="1"/>
    </xf>
    <xf numFmtId="188" fontId="2" fillId="0" borderId="1" xfId="1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188" fontId="2" fillId="0" borderId="0" xfId="1" applyNumberFormat="1" applyFont="1" applyAlignment="1">
      <alignment horizontal="center" vertical="top"/>
    </xf>
    <xf numFmtId="0" fontId="10" fillId="0" borderId="12" xfId="0" applyFont="1" applyFill="1" applyBorder="1" applyAlignment="1">
      <alignment vertical="top"/>
    </xf>
    <xf numFmtId="0" fontId="10" fillId="0" borderId="10" xfId="0" applyFont="1" applyFill="1" applyBorder="1" applyAlignment="1">
      <alignment vertical="top"/>
    </xf>
    <xf numFmtId="0" fontId="10" fillId="0" borderId="6" xfId="0" applyFont="1" applyFill="1" applyBorder="1" applyAlignment="1">
      <alignment vertical="top"/>
    </xf>
    <xf numFmtId="188" fontId="10" fillId="0" borderId="1" xfId="0" applyNumberFormat="1" applyFont="1" applyFill="1" applyBorder="1" applyAlignment="1">
      <alignment vertical="top"/>
    </xf>
    <xf numFmtId="188" fontId="10" fillId="0" borderId="1" xfId="1" applyNumberFormat="1" applyFont="1" applyFill="1" applyBorder="1" applyAlignment="1">
      <alignment horizontal="center" vertical="top" wrapText="1"/>
    </xf>
    <xf numFmtId="188" fontId="10" fillId="0" borderId="1" xfId="1" applyNumberFormat="1" applyFont="1" applyFill="1" applyBorder="1" applyAlignment="1">
      <alignment vertical="top" wrapText="1"/>
    </xf>
    <xf numFmtId="188" fontId="10" fillId="3" borderId="1" xfId="1" applyNumberFormat="1" applyFont="1" applyFill="1" applyBorder="1" applyAlignment="1">
      <alignment vertical="top"/>
    </xf>
    <xf numFmtId="0" fontId="3" fillId="0" borderId="6" xfId="0" applyFont="1" applyBorder="1" applyAlignment="1">
      <alignment vertical="top"/>
    </xf>
    <xf numFmtId="188" fontId="3" fillId="0" borderId="1" xfId="1" applyNumberFormat="1" applyFont="1" applyFill="1" applyBorder="1" applyAlignment="1">
      <alignment vertical="top"/>
    </xf>
    <xf numFmtId="188" fontId="3" fillId="0" borderId="1" xfId="1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8" fillId="4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10" fillId="0" borderId="10" xfId="0" applyFont="1" applyFill="1" applyBorder="1" applyAlignment="1">
      <alignment horizontal="center"/>
    </xf>
    <xf numFmtId="188" fontId="8" fillId="0" borderId="1" xfId="1" applyNumberFormat="1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top"/>
    </xf>
    <xf numFmtId="0" fontId="19" fillId="0" borderId="0" xfId="0" applyFont="1"/>
    <xf numFmtId="0" fontId="18" fillId="0" borderId="0" xfId="0" applyFont="1"/>
    <xf numFmtId="0" fontId="2" fillId="0" borderId="0" xfId="0" applyFont="1"/>
    <xf numFmtId="0" fontId="21" fillId="0" borderId="0" xfId="0" applyFont="1"/>
    <xf numFmtId="0" fontId="3" fillId="0" borderId="0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49" fontId="22" fillId="0" borderId="0" xfId="0" applyNumberFormat="1" applyFont="1" applyFill="1" applyAlignment="1">
      <alignment horizontal="center" vertical="center"/>
    </xf>
    <xf numFmtId="49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188" fontId="23" fillId="0" borderId="0" xfId="1" applyNumberFormat="1" applyFont="1" applyFill="1" applyAlignment="1">
      <alignment horizontal="left" vertical="center"/>
    </xf>
    <xf numFmtId="49" fontId="22" fillId="0" borderId="0" xfId="0" applyNumberFormat="1" applyFont="1" applyFill="1" applyAlignment="1">
      <alignment vertical="center"/>
    </xf>
    <xf numFmtId="0" fontId="3" fillId="0" borderId="0" xfId="3" applyFont="1"/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188" fontId="2" fillId="0" borderId="1" xfId="1" applyNumberFormat="1" applyFont="1" applyFill="1" applyBorder="1" applyAlignment="1">
      <alignment horizontal="center" vertical="top" wrapText="1"/>
    </xf>
    <xf numFmtId="188" fontId="2" fillId="0" borderId="1" xfId="1" applyNumberFormat="1" applyFont="1" applyFill="1" applyBorder="1" applyAlignment="1">
      <alignment horizontal="center" vertical="top"/>
    </xf>
    <xf numFmtId="0" fontId="2" fillId="0" borderId="0" xfId="0" applyFont="1" applyBorder="1" applyAlignment="1"/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188" fontId="2" fillId="0" borderId="0" xfId="1" applyNumberFormat="1" applyFont="1" applyBorder="1" applyAlignment="1">
      <alignment vertical="top"/>
    </xf>
    <xf numFmtId="0" fontId="3" fillId="0" borderId="0" xfId="0" applyFont="1" applyBorder="1" applyAlignment="1"/>
    <xf numFmtId="188" fontId="2" fillId="0" borderId="1" xfId="1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188" fontId="3" fillId="0" borderId="12" xfId="1" applyNumberFormat="1" applyFont="1" applyBorder="1" applyAlignment="1">
      <alignment vertical="top"/>
    </xf>
    <xf numFmtId="188" fontId="2" fillId="0" borderId="1" xfId="1" applyNumberFormat="1" applyFont="1" applyBorder="1" applyAlignment="1">
      <alignment vertical="top"/>
    </xf>
    <xf numFmtId="188" fontId="2" fillId="0" borderId="4" xfId="0" applyNumberFormat="1" applyFont="1" applyBorder="1" applyAlignment="1">
      <alignment vertical="top" wrapText="1"/>
    </xf>
    <xf numFmtId="0" fontId="3" fillId="0" borderId="0" xfId="0" applyFont="1" applyAlignment="1"/>
    <xf numFmtId="0" fontId="3" fillId="0" borderId="1" xfId="0" applyFont="1" applyBorder="1" applyAlignment="1"/>
    <xf numFmtId="49" fontId="3" fillId="0" borderId="3" xfId="0" applyNumberFormat="1" applyFont="1" applyBorder="1" applyAlignment="1">
      <alignment horizontal="center" vertical="top"/>
    </xf>
    <xf numFmtId="0" fontId="2" fillId="0" borderId="3" xfId="0" applyFont="1" applyFill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/>
    </xf>
    <xf numFmtId="188" fontId="3" fillId="0" borderId="0" xfId="1" applyNumberFormat="1" applyFont="1" applyBorder="1"/>
    <xf numFmtId="188" fontId="3" fillId="0" borderId="4" xfId="1" applyNumberFormat="1" applyFont="1" applyFill="1" applyBorder="1" applyAlignment="1">
      <alignment vertical="top"/>
    </xf>
    <xf numFmtId="49" fontId="3" fillId="0" borderId="10" xfId="0" applyNumberFormat="1" applyFont="1" applyBorder="1" applyAlignment="1">
      <alignment horizontal="center" vertical="top" wrapText="1"/>
    </xf>
    <xf numFmtId="188" fontId="3" fillId="0" borderId="10" xfId="1" applyNumberFormat="1" applyFont="1" applyBorder="1" applyAlignment="1">
      <alignment vertical="top"/>
    </xf>
    <xf numFmtId="0" fontId="3" fillId="0" borderId="0" xfId="0" applyFont="1" applyBorder="1"/>
    <xf numFmtId="49" fontId="3" fillId="0" borderId="6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horizontal="center" vertical="top" wrapText="1"/>
    </xf>
    <xf numFmtId="188" fontId="3" fillId="0" borderId="6" xfId="1" applyNumberFormat="1" applyFont="1" applyBorder="1" applyAlignment="1">
      <alignment vertical="top"/>
    </xf>
    <xf numFmtId="0" fontId="8" fillId="2" borderId="1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49" fontId="10" fillId="0" borderId="12" xfId="0" applyNumberFormat="1" applyFont="1" applyFill="1" applyBorder="1" applyAlignment="1">
      <alignment horizontal="center" vertical="top" wrapText="1"/>
    </xf>
    <xf numFmtId="0" fontId="10" fillId="0" borderId="12" xfId="0" applyFont="1" applyBorder="1"/>
    <xf numFmtId="0" fontId="10" fillId="0" borderId="15" xfId="0" applyFont="1" applyBorder="1"/>
    <xf numFmtId="0" fontId="8" fillId="2" borderId="3" xfId="0" applyFont="1" applyFill="1" applyBorder="1" applyAlignment="1">
      <alignment vertical="top"/>
    </xf>
    <xf numFmtId="188" fontId="2" fillId="0" borderId="12" xfId="1" applyNumberFormat="1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2" fillId="0" borderId="16" xfId="0" applyFont="1" applyBorder="1" applyAlignment="1"/>
    <xf numFmtId="188" fontId="10" fillId="0" borderId="0" xfId="1" applyNumberFormat="1" applyFont="1" applyBorder="1" applyAlignment="1">
      <alignment vertical="top"/>
    </xf>
    <xf numFmtId="0" fontId="24" fillId="0" borderId="0" xfId="0" applyFont="1"/>
    <xf numFmtId="0" fontId="10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88" fontId="3" fillId="0" borderId="10" xfId="1" applyNumberFormat="1" applyFont="1" applyFill="1" applyBorder="1" applyAlignment="1">
      <alignment vertical="top"/>
    </xf>
    <xf numFmtId="0" fontId="3" fillId="0" borderId="6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188" fontId="10" fillId="0" borderId="10" xfId="1" applyNumberFormat="1" applyFont="1" applyFill="1" applyBorder="1" applyAlignment="1">
      <alignment horizontal="center" vertical="top"/>
    </xf>
    <xf numFmtId="0" fontId="3" fillId="0" borderId="12" xfId="0" applyFont="1" applyBorder="1" applyAlignment="1">
      <alignment horizontal="center" vertical="top" wrapText="1"/>
    </xf>
    <xf numFmtId="188" fontId="3" fillId="0" borderId="12" xfId="1" applyNumberFormat="1" applyFont="1" applyFill="1" applyBorder="1" applyAlignment="1">
      <alignment vertical="top"/>
    </xf>
    <xf numFmtId="188" fontId="3" fillId="0" borderId="12" xfId="1" applyNumberFormat="1" applyFont="1" applyFill="1" applyBorder="1" applyAlignment="1">
      <alignment horizontal="center" vertical="top"/>
    </xf>
    <xf numFmtId="0" fontId="3" fillId="0" borderId="15" xfId="0" applyFont="1" applyBorder="1" applyAlignment="1">
      <alignment vertical="top" wrapText="1"/>
    </xf>
    <xf numFmtId="188" fontId="3" fillId="0" borderId="6" xfId="1" applyNumberFormat="1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>
      <alignment horizontal="center" vertical="top" wrapText="1"/>
    </xf>
    <xf numFmtId="188" fontId="3" fillId="3" borderId="10" xfId="1" applyNumberFormat="1" applyFont="1" applyFill="1" applyBorder="1" applyAlignment="1">
      <alignment vertical="top"/>
    </xf>
    <xf numFmtId="188" fontId="3" fillId="3" borderId="12" xfId="1" applyNumberFormat="1" applyFont="1" applyFill="1" applyBorder="1" applyAlignment="1">
      <alignment vertical="top"/>
    </xf>
    <xf numFmtId="0" fontId="3" fillId="0" borderId="6" xfId="0" applyFont="1" applyFill="1" applyBorder="1" applyAlignment="1">
      <alignment horizontal="center" vertical="top"/>
    </xf>
    <xf numFmtId="188" fontId="3" fillId="0" borderId="6" xfId="1" applyNumberFormat="1" applyFont="1" applyFill="1" applyBorder="1" applyAlignment="1">
      <alignment vertical="top"/>
    </xf>
    <xf numFmtId="188" fontId="3" fillId="3" borderId="6" xfId="1" applyNumberFormat="1" applyFont="1" applyFill="1" applyBorder="1" applyAlignment="1">
      <alignment vertical="top"/>
    </xf>
    <xf numFmtId="0" fontId="3" fillId="0" borderId="12" xfId="0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/>
    </xf>
    <xf numFmtId="49" fontId="3" fillId="0" borderId="11" xfId="0" applyNumberFormat="1" applyFont="1" applyBorder="1" applyAlignment="1">
      <alignment horizontal="right" vertical="top"/>
    </xf>
    <xf numFmtId="49" fontId="3" fillId="0" borderId="14" xfId="0" applyNumberFormat="1" applyFont="1" applyBorder="1" applyAlignment="1">
      <alignment horizontal="right" vertical="top"/>
    </xf>
    <xf numFmtId="0" fontId="3" fillId="0" borderId="12" xfId="0" applyFont="1" applyFill="1" applyBorder="1" applyAlignment="1">
      <alignment horizontal="center" vertical="top"/>
    </xf>
    <xf numFmtId="49" fontId="3" fillId="0" borderId="13" xfId="0" applyNumberFormat="1" applyFont="1" applyBorder="1" applyAlignment="1">
      <alignment horizontal="right" vertical="top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top" wrapText="1"/>
    </xf>
    <xf numFmtId="188" fontId="2" fillId="0" borderId="10" xfId="1" applyNumberFormat="1" applyFont="1" applyFill="1" applyBorder="1" applyAlignment="1">
      <alignment vertical="top"/>
    </xf>
    <xf numFmtId="188" fontId="3" fillId="0" borderId="0" xfId="1" applyNumberFormat="1" applyFont="1" applyBorder="1" applyAlignment="1">
      <alignment vertical="top"/>
    </xf>
    <xf numFmtId="0" fontId="3" fillId="0" borderId="10" xfId="0" applyFont="1" applyFill="1" applyBorder="1" applyAlignment="1">
      <alignment horizontal="center" vertical="top"/>
    </xf>
    <xf numFmtId="188" fontId="3" fillId="0" borderId="10" xfId="1" applyNumberFormat="1" applyFont="1" applyFill="1" applyBorder="1" applyAlignment="1">
      <alignment horizontal="center" vertical="top"/>
    </xf>
    <xf numFmtId="0" fontId="10" fillId="0" borderId="0" xfId="0" applyFont="1" applyBorder="1" applyAlignment="1">
      <alignment vertical="top" wrapText="1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/>
    <xf numFmtId="0" fontId="2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 wrapText="1"/>
    </xf>
    <xf numFmtId="49" fontId="2" fillId="5" borderId="1" xfId="0" applyNumberFormat="1" applyFont="1" applyFill="1" applyBorder="1" applyAlignment="1">
      <alignment horizontal="center" vertical="top" wrapText="1"/>
    </xf>
    <xf numFmtId="188" fontId="2" fillId="5" borderId="1" xfId="1" applyNumberFormat="1" applyFont="1" applyFill="1" applyBorder="1" applyAlignment="1">
      <alignment horizontal="center" vertical="top"/>
    </xf>
    <xf numFmtId="188" fontId="3" fillId="0" borderId="0" xfId="1" applyNumberFormat="1" applyFont="1" applyFill="1" applyAlignment="1">
      <alignment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left" vertical="top"/>
    </xf>
    <xf numFmtId="0" fontId="3" fillId="0" borderId="8" xfId="0" applyFont="1" applyBorder="1" applyAlignment="1">
      <alignment vertical="top" wrapText="1"/>
    </xf>
    <xf numFmtId="188" fontId="3" fillId="0" borderId="10" xfId="1" applyNumberFormat="1" applyFont="1" applyBorder="1" applyAlignment="1">
      <alignment horizontal="center" vertical="top"/>
    </xf>
    <xf numFmtId="188" fontId="3" fillId="0" borderId="10" xfId="1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left" vertical="top"/>
    </xf>
    <xf numFmtId="188" fontId="3" fillId="0" borderId="12" xfId="1" applyNumberFormat="1" applyFont="1" applyBorder="1" applyAlignment="1">
      <alignment horizontal="center" vertical="top"/>
    </xf>
    <xf numFmtId="188" fontId="3" fillId="0" borderId="12" xfId="1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left" vertical="top"/>
    </xf>
    <xf numFmtId="188" fontId="3" fillId="0" borderId="6" xfId="1" applyNumberFormat="1" applyFont="1" applyBorder="1" applyAlignment="1">
      <alignment horizontal="center" vertical="top"/>
    </xf>
    <xf numFmtId="188" fontId="3" fillId="0" borderId="6" xfId="1" applyNumberFormat="1" applyFont="1" applyBorder="1" applyAlignment="1">
      <alignment horizontal="center" vertical="top" wrapText="1"/>
    </xf>
    <xf numFmtId="188" fontId="2" fillId="0" borderId="6" xfId="1" applyNumberFormat="1" applyFont="1" applyBorder="1" applyAlignment="1">
      <alignment horizontal="center" vertical="top"/>
    </xf>
    <xf numFmtId="188" fontId="2" fillId="0" borderId="6" xfId="1" applyNumberFormat="1" applyFont="1" applyBorder="1" applyAlignment="1">
      <alignment vertical="top"/>
    </xf>
    <xf numFmtId="49" fontId="3" fillId="0" borderId="0" xfId="0" applyNumberFormat="1" applyFont="1" applyBorder="1" applyAlignment="1">
      <alignment horizontal="left" vertical="top"/>
    </xf>
    <xf numFmtId="0" fontId="3" fillId="0" borderId="15" xfId="0" applyFont="1" applyBorder="1"/>
    <xf numFmtId="187" fontId="3" fillId="0" borderId="15" xfId="0" applyNumberFormat="1" applyFont="1" applyBorder="1" applyAlignment="1">
      <alignment vertical="top"/>
    </xf>
    <xf numFmtId="188" fontId="2" fillId="0" borderId="1" xfId="1" applyNumberFormat="1" applyFont="1" applyBorder="1" applyAlignment="1">
      <alignment horizontal="center" vertical="top" wrapText="1"/>
    </xf>
    <xf numFmtId="0" fontId="3" fillId="0" borderId="15" xfId="0" applyFont="1" applyFill="1" applyBorder="1" applyAlignment="1">
      <alignment vertical="top"/>
    </xf>
    <xf numFmtId="49" fontId="3" fillId="0" borderId="11" xfId="0" applyNumberFormat="1" applyFont="1" applyFill="1" applyBorder="1" applyAlignment="1">
      <alignment horizontal="right" vertical="top"/>
    </xf>
    <xf numFmtId="0" fontId="3" fillId="0" borderId="10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188" fontId="3" fillId="0" borderId="1" xfId="1" applyNumberFormat="1" applyFont="1" applyBorder="1" applyAlignment="1">
      <alignment horizontal="center" vertical="top" wrapText="1"/>
    </xf>
    <xf numFmtId="49" fontId="3" fillId="0" borderId="10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49" fontId="3" fillId="0" borderId="12" xfId="0" applyNumberFormat="1" applyFont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188" fontId="3" fillId="0" borderId="0" xfId="1" applyNumberFormat="1" applyFont="1" applyFill="1" applyBorder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vertical="top"/>
    </xf>
    <xf numFmtId="49" fontId="3" fillId="0" borderId="9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49" fontId="3" fillId="0" borderId="15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top" wrapText="1"/>
    </xf>
    <xf numFmtId="188" fontId="2" fillId="0" borderId="0" xfId="1" applyNumberFormat="1" applyFont="1" applyFill="1" applyBorder="1" applyAlignment="1">
      <alignment vertical="top"/>
    </xf>
    <xf numFmtId="188" fontId="2" fillId="0" borderId="1" xfId="0" applyNumberFormat="1" applyFont="1" applyBorder="1" applyAlignment="1">
      <alignment horizontal="center" vertical="top"/>
    </xf>
    <xf numFmtId="0" fontId="3" fillId="0" borderId="15" xfId="0" applyFont="1" applyFill="1" applyBorder="1"/>
    <xf numFmtId="49" fontId="3" fillId="5" borderId="1" xfId="0" applyNumberFormat="1" applyFont="1" applyFill="1" applyBorder="1" applyAlignment="1">
      <alignment horizontal="center" vertical="top" wrapText="1"/>
    </xf>
    <xf numFmtId="0" fontId="8" fillId="0" borderId="14" xfId="0" applyFont="1" applyBorder="1" applyAlignment="1"/>
    <xf numFmtId="188" fontId="28" fillId="0" borderId="1" xfId="1" applyNumberFormat="1" applyFont="1" applyBorder="1" applyAlignment="1">
      <alignment vertical="top"/>
    </xf>
    <xf numFmtId="0" fontId="2" fillId="0" borderId="23" xfId="0" applyFont="1" applyBorder="1" applyAlignment="1"/>
    <xf numFmtId="188" fontId="3" fillId="0" borderId="0" xfId="0" applyNumberFormat="1" applyFont="1"/>
    <xf numFmtId="49" fontId="3" fillId="0" borderId="0" xfId="0" applyNumberFormat="1" applyFont="1" applyAlignment="1">
      <alignment vertical="top" wrapText="1"/>
    </xf>
    <xf numFmtId="0" fontId="10" fillId="0" borderId="7" xfId="0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188" fontId="3" fillId="0" borderId="1" xfId="1" applyNumberFormat="1" applyFont="1" applyBorder="1"/>
    <xf numFmtId="49" fontId="3" fillId="0" borderId="3" xfId="0" applyNumberFormat="1" applyFont="1" applyBorder="1" applyAlignment="1">
      <alignment horizontal="right" vertical="top"/>
    </xf>
    <xf numFmtId="0" fontId="3" fillId="4" borderId="1" xfId="0" applyFont="1" applyFill="1" applyBorder="1" applyAlignment="1">
      <alignment horizontal="center" vertical="top"/>
    </xf>
    <xf numFmtId="49" fontId="3" fillId="4" borderId="1" xfId="0" applyNumberFormat="1" applyFont="1" applyFill="1" applyBorder="1" applyAlignment="1">
      <alignment horizontal="center" vertical="top" wrapText="1"/>
    </xf>
    <xf numFmtId="188" fontId="3" fillId="4" borderId="1" xfId="1" applyNumberFormat="1" applyFont="1" applyFill="1" applyBorder="1" applyAlignment="1">
      <alignment vertical="top"/>
    </xf>
    <xf numFmtId="0" fontId="3" fillId="0" borderId="9" xfId="0" applyFont="1" applyBorder="1" applyAlignment="1">
      <alignment horizontal="center" vertical="top"/>
    </xf>
    <xf numFmtId="187" fontId="2" fillId="0" borderId="0" xfId="0" applyNumberFormat="1" applyFont="1" applyBorder="1" applyAlignment="1">
      <alignment vertical="top"/>
    </xf>
    <xf numFmtId="188" fontId="3" fillId="0" borderId="0" xfId="1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0" fontId="2" fillId="5" borderId="3" xfId="0" applyFont="1" applyFill="1" applyBorder="1" applyAlignment="1">
      <alignment vertical="top"/>
    </xf>
    <xf numFmtId="188" fontId="3" fillId="0" borderId="12" xfId="0" applyNumberFormat="1" applyFont="1" applyBorder="1" applyAlignment="1">
      <alignment horizontal="center" vertical="top"/>
    </xf>
    <xf numFmtId="188" fontId="3" fillId="0" borderId="12" xfId="1" applyNumberFormat="1" applyFont="1" applyBorder="1" applyAlignment="1">
      <alignment horizontal="right" vertical="top"/>
    </xf>
    <xf numFmtId="0" fontId="3" fillId="0" borderId="7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top"/>
    </xf>
    <xf numFmtId="0" fontId="2" fillId="0" borderId="0" xfId="0" applyFont="1" applyBorder="1"/>
    <xf numFmtId="0" fontId="10" fillId="0" borderId="0" xfId="0" applyFont="1" applyBorder="1" applyAlignment="1">
      <alignment horizontal="center" vertical="top" wrapText="1"/>
    </xf>
    <xf numFmtId="0" fontId="10" fillId="4" borderId="5" xfId="0" applyFont="1" applyFill="1" applyBorder="1" applyAlignment="1">
      <alignment horizontal="center" vertical="top" wrapText="1"/>
    </xf>
    <xf numFmtId="49" fontId="3" fillId="3" borderId="0" xfId="0" applyNumberFormat="1" applyFont="1" applyFill="1" applyBorder="1" applyAlignment="1">
      <alignment horizontal="right" vertical="center"/>
    </xf>
    <xf numFmtId="0" fontId="2" fillId="0" borderId="0" xfId="0" applyFont="1" applyAlignment="1"/>
    <xf numFmtId="0" fontId="2" fillId="0" borderId="0" xfId="0" applyFont="1" applyAlignment="1">
      <alignment vertical="top"/>
    </xf>
    <xf numFmtId="49" fontId="2" fillId="0" borderId="0" xfId="0" applyNumberFormat="1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188" fontId="2" fillId="2" borderId="1" xfId="1" applyNumberFormat="1" applyFont="1" applyFill="1" applyBorder="1" applyAlignment="1">
      <alignment horizontal="center" vertical="top"/>
    </xf>
    <xf numFmtId="0" fontId="32" fillId="0" borderId="0" xfId="0" applyFont="1" applyAlignment="1">
      <alignment vertical="top"/>
    </xf>
    <xf numFmtId="0" fontId="3" fillId="4" borderId="1" xfId="0" applyFont="1" applyFill="1" applyBorder="1" applyAlignment="1">
      <alignment vertical="top"/>
    </xf>
    <xf numFmtId="188" fontId="3" fillId="4" borderId="1" xfId="0" applyNumberFormat="1" applyFont="1" applyFill="1" applyBorder="1" applyAlignment="1">
      <alignment vertical="top" wrapText="1"/>
    </xf>
    <xf numFmtId="188" fontId="3" fillId="4" borderId="1" xfId="0" applyNumberFormat="1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/>
    </xf>
    <xf numFmtId="0" fontId="3" fillId="4" borderId="5" xfId="0" applyFont="1" applyFill="1" applyBorder="1" applyAlignment="1">
      <alignment vertical="top"/>
    </xf>
    <xf numFmtId="0" fontId="3" fillId="4" borderId="4" xfId="0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3" fillId="0" borderId="14" xfId="0" applyFont="1" applyBorder="1" applyAlignment="1"/>
    <xf numFmtId="0" fontId="3" fillId="0" borderId="24" xfId="0" applyFont="1" applyBorder="1" applyAlignment="1">
      <alignment horizontal="center" vertical="top"/>
    </xf>
    <xf numFmtId="0" fontId="3" fillId="0" borderId="24" xfId="0" applyFont="1" applyBorder="1" applyAlignment="1">
      <alignment vertical="top" wrapText="1"/>
    </xf>
    <xf numFmtId="0" fontId="3" fillId="0" borderId="24" xfId="0" applyFont="1" applyBorder="1"/>
    <xf numFmtId="0" fontId="2" fillId="0" borderId="24" xfId="0" applyFont="1" applyBorder="1" applyAlignment="1"/>
    <xf numFmtId="0" fontId="3" fillId="0" borderId="0" xfId="0" applyFont="1" applyFill="1" applyBorder="1" applyAlignment="1">
      <alignment vertical="top"/>
    </xf>
    <xf numFmtId="0" fontId="3" fillId="0" borderId="14" xfId="0" applyFont="1" applyBorder="1" applyAlignment="1">
      <alignment vertical="top"/>
    </xf>
    <xf numFmtId="0" fontId="10" fillId="0" borderId="15" xfId="0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left" vertical="top"/>
    </xf>
    <xf numFmtId="188" fontId="3" fillId="0" borderId="0" xfId="1" applyNumberFormat="1" applyFont="1" applyBorder="1" applyAlignment="1">
      <alignment horizontal="center" vertical="center"/>
    </xf>
    <xf numFmtId="188" fontId="10" fillId="0" borderId="0" xfId="1" applyNumberFormat="1" applyFont="1" applyFill="1" applyBorder="1" applyAlignment="1">
      <alignment vertical="top"/>
    </xf>
    <xf numFmtId="0" fontId="8" fillId="0" borderId="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top" wrapText="1"/>
    </xf>
    <xf numFmtId="0" fontId="10" fillId="0" borderId="0" xfId="0" applyFont="1" applyBorder="1" applyAlignment="1">
      <alignment horizontal="center" vertical="top"/>
    </xf>
    <xf numFmtId="49" fontId="8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88" fontId="10" fillId="0" borderId="0" xfId="0" applyNumberFormat="1" applyFont="1" applyFill="1"/>
    <xf numFmtId="188" fontId="11" fillId="0" borderId="0" xfId="1" applyNumberFormat="1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vertical="top"/>
    </xf>
    <xf numFmtId="0" fontId="0" fillId="0" borderId="0" xfId="0" applyFont="1"/>
    <xf numFmtId="0" fontId="10" fillId="4" borderId="2" xfId="0" applyFont="1" applyFill="1" applyBorder="1" applyAlignment="1">
      <alignment vertical="top"/>
    </xf>
    <xf numFmtId="0" fontId="10" fillId="0" borderId="9" xfId="0" applyFont="1" applyFill="1" applyBorder="1" applyAlignment="1">
      <alignment vertical="top"/>
    </xf>
    <xf numFmtId="0" fontId="35" fillId="0" borderId="10" xfId="0" applyFont="1" applyFill="1" applyBorder="1" applyAlignment="1">
      <alignment horizontal="center" vertical="top" wrapText="1"/>
    </xf>
    <xf numFmtId="188" fontId="10" fillId="0" borderId="12" xfId="1" applyNumberFormat="1" applyFont="1" applyBorder="1" applyAlignment="1">
      <alignment horizontal="right" vertical="top"/>
    </xf>
    <xf numFmtId="0" fontId="10" fillId="0" borderId="0" xfId="0" applyFont="1" applyAlignment="1">
      <alignment horizontal="center"/>
    </xf>
    <xf numFmtId="192" fontId="8" fillId="0" borderId="0" xfId="0" applyNumberFormat="1" applyFont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top" wrapText="1"/>
    </xf>
    <xf numFmtId="188" fontId="2" fillId="6" borderId="1" xfId="1" applyNumberFormat="1" applyFont="1" applyFill="1" applyBorder="1" applyAlignment="1">
      <alignment horizontal="left" vertical="top" wrapText="1"/>
    </xf>
    <xf numFmtId="188" fontId="3" fillId="0" borderId="0" xfId="0" applyNumberFormat="1" applyFont="1" applyFill="1"/>
    <xf numFmtId="188" fontId="27" fillId="0" borderId="0" xfId="1" applyNumberFormat="1" applyFont="1" applyFill="1"/>
    <xf numFmtId="0" fontId="27" fillId="0" borderId="0" xfId="0" applyFont="1" applyFill="1"/>
    <xf numFmtId="0" fontId="3" fillId="0" borderId="12" xfId="0" applyFont="1" applyFill="1" applyBorder="1" applyAlignment="1">
      <alignment vertical="top"/>
    </xf>
    <xf numFmtId="0" fontId="2" fillId="5" borderId="2" xfId="0" applyFont="1" applyFill="1" applyBorder="1" applyAlignment="1">
      <alignment vertical="top"/>
    </xf>
    <xf numFmtId="0" fontId="2" fillId="5" borderId="4" xfId="8" applyFont="1" applyFill="1" applyBorder="1" applyAlignment="1">
      <alignment vertical="top" wrapText="1"/>
    </xf>
    <xf numFmtId="0" fontId="2" fillId="7" borderId="1" xfId="8" applyFont="1" applyFill="1" applyBorder="1" applyAlignment="1">
      <alignment horizontal="center" vertical="top" wrapText="1"/>
    </xf>
    <xf numFmtId="193" fontId="2" fillId="5" borderId="1" xfId="8" applyNumberFormat="1" applyFont="1" applyFill="1" applyBorder="1" applyAlignment="1">
      <alignment vertical="top"/>
    </xf>
    <xf numFmtId="49" fontId="3" fillId="4" borderId="3" xfId="0" applyNumberFormat="1" applyFont="1" applyFill="1" applyBorder="1" applyAlignment="1">
      <alignment horizontal="center" vertical="top"/>
    </xf>
    <xf numFmtId="0" fontId="3" fillId="4" borderId="2" xfId="0" applyFont="1" applyFill="1" applyBorder="1" applyAlignment="1">
      <alignment vertical="top"/>
    </xf>
    <xf numFmtId="0" fontId="3" fillId="4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vertical="top"/>
    </xf>
    <xf numFmtId="0" fontId="3" fillId="0" borderId="9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0" fontId="3" fillId="0" borderId="6" xfId="0" applyFont="1" applyFill="1" applyBorder="1" applyAlignment="1">
      <alignment vertical="top"/>
    </xf>
    <xf numFmtId="0" fontId="3" fillId="0" borderId="13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1" fontId="3" fillId="0" borderId="7" xfId="0" applyNumberFormat="1" applyFont="1" applyFill="1" applyBorder="1" applyAlignment="1">
      <alignment horizontal="left" vertical="top" wrapText="1"/>
    </xf>
    <xf numFmtId="188" fontId="2" fillId="0" borderId="0" xfId="1" applyNumberFormat="1" applyFont="1" applyBorder="1" applyAlignment="1">
      <alignment horizontal="right" vertical="top"/>
    </xf>
    <xf numFmtId="0" fontId="3" fillId="0" borderId="12" xfId="0" applyFont="1" applyBorder="1" applyAlignment="1"/>
    <xf numFmtId="0" fontId="2" fillId="0" borderId="14" xfId="0" applyFont="1" applyBorder="1" applyAlignment="1"/>
    <xf numFmtId="0" fontId="10" fillId="0" borderId="15" xfId="0" applyFont="1" applyFill="1" applyBorder="1" applyAlignment="1">
      <alignment vertical="top"/>
    </xf>
    <xf numFmtId="49" fontId="3" fillId="4" borderId="3" xfId="0" applyNumberFormat="1" applyFont="1" applyFill="1" applyBorder="1" applyAlignment="1">
      <alignment horizontal="right" vertical="top"/>
    </xf>
    <xf numFmtId="0" fontId="10" fillId="0" borderId="4" xfId="0" applyFont="1" applyFill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188" fontId="13" fillId="0" borderId="0" xfId="0" applyNumberFormat="1" applyFont="1"/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188" fontId="2" fillId="2" borderId="1" xfId="1" applyNumberFormat="1" applyFont="1" applyFill="1" applyBorder="1" applyAlignment="1">
      <alignment horizontal="center" vertical="top" wrapText="1"/>
    </xf>
    <xf numFmtId="188" fontId="2" fillId="5" borderId="1" xfId="1" applyNumberFormat="1" applyFont="1" applyFill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Fill="1" applyAlignment="1">
      <alignment vertical="top"/>
    </xf>
    <xf numFmtId="0" fontId="10" fillId="0" borderId="15" xfId="0" applyFont="1" applyFill="1" applyBorder="1"/>
    <xf numFmtId="0" fontId="8" fillId="2" borderId="4" xfId="0" applyFont="1" applyFill="1" applyBorder="1" applyAlignment="1">
      <alignment vertical="top" wrapText="1"/>
    </xf>
    <xf numFmtId="0" fontId="10" fillId="0" borderId="15" xfId="0" applyFont="1" applyBorder="1" applyAlignment="1">
      <alignment vertical="top"/>
    </xf>
    <xf numFmtId="0" fontId="10" fillId="0" borderId="8" xfId="0" applyFont="1" applyFill="1" applyBorder="1"/>
    <xf numFmtId="0" fontId="10" fillId="4" borderId="7" xfId="0" applyFont="1" applyFill="1" applyBorder="1" applyAlignment="1">
      <alignment horizontal="center" vertical="top" wrapText="1"/>
    </xf>
    <xf numFmtId="188" fontId="2" fillId="0" borderId="0" xfId="1" applyNumberFormat="1" applyFont="1" applyAlignment="1">
      <alignment horizontal="left"/>
    </xf>
    <xf numFmtId="188" fontId="3" fillId="0" borderId="0" xfId="1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30" fillId="0" borderId="0" xfId="0" applyFont="1" applyAlignment="1">
      <alignment vertical="top"/>
    </xf>
    <xf numFmtId="0" fontId="30" fillId="0" borderId="0" xfId="0" applyFont="1" applyAlignment="1">
      <alignment vertical="top" wrapText="1"/>
    </xf>
    <xf numFmtId="0" fontId="10" fillId="0" borderId="4" xfId="0" applyFont="1" applyBorder="1" applyAlignment="1">
      <alignment vertical="top" wrapText="1"/>
    </xf>
    <xf numFmtId="188" fontId="28" fillId="0" borderId="0" xfId="0" applyNumberFormat="1" applyFont="1" applyFill="1" applyAlignment="1">
      <alignment vertical="center"/>
    </xf>
    <xf numFmtId="188" fontId="10" fillId="4" borderId="1" xfId="1" applyNumberFormat="1" applyFont="1" applyFill="1" applyBorder="1" applyAlignment="1">
      <alignment horizontal="center" vertical="top"/>
    </xf>
    <xf numFmtId="49" fontId="10" fillId="3" borderId="1" xfId="0" applyNumberFormat="1" applyFont="1" applyFill="1" applyBorder="1" applyAlignment="1">
      <alignment horizontal="center" vertical="top" wrapText="1"/>
    </xf>
    <xf numFmtId="188" fontId="10" fillId="3" borderId="1" xfId="1" applyNumberFormat="1" applyFont="1" applyFill="1" applyBorder="1" applyAlignment="1">
      <alignment horizontal="center" vertical="top"/>
    </xf>
    <xf numFmtId="0" fontId="8" fillId="4" borderId="1" xfId="0" applyFont="1" applyFill="1" applyBorder="1" applyAlignment="1">
      <alignment vertical="top"/>
    </xf>
    <xf numFmtId="49" fontId="8" fillId="2" borderId="1" xfId="0" applyNumberFormat="1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vertical="top"/>
    </xf>
    <xf numFmtId="0" fontId="8" fillId="2" borderId="4" xfId="0" applyFont="1" applyFill="1" applyBorder="1" applyAlignment="1">
      <alignment horizontal="center" vertical="top" wrapText="1"/>
    </xf>
    <xf numFmtId="0" fontId="8" fillId="2" borderId="1" xfId="0" applyFont="1" applyFill="1" applyBorder="1"/>
    <xf numFmtId="49" fontId="2" fillId="2" borderId="1" xfId="0" applyNumberFormat="1" applyFont="1" applyFill="1" applyBorder="1" applyAlignment="1">
      <alignment vertical="top" wrapText="1"/>
    </xf>
    <xf numFmtId="0" fontId="8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top"/>
    </xf>
    <xf numFmtId="0" fontId="3" fillId="0" borderId="13" xfId="0" applyFont="1" applyBorder="1"/>
    <xf numFmtId="0" fontId="3" fillId="0" borderId="6" xfId="0" applyFont="1" applyBorder="1"/>
    <xf numFmtId="0" fontId="3" fillId="0" borderId="11" xfId="0" applyFont="1" applyBorder="1"/>
    <xf numFmtId="0" fontId="3" fillId="0" borderId="10" xfId="0" applyFont="1" applyBorder="1" applyAlignment="1">
      <alignment vertical="top" wrapText="1"/>
    </xf>
    <xf numFmtId="0" fontId="3" fillId="0" borderId="10" xfId="0" applyFont="1" applyBorder="1"/>
    <xf numFmtId="0" fontId="10" fillId="3" borderId="1" xfId="0" applyFont="1" applyFill="1" applyBorder="1" applyAlignment="1">
      <alignment horizontal="center" vertical="top" wrapText="1"/>
    </xf>
    <xf numFmtId="49" fontId="8" fillId="4" borderId="3" xfId="0" applyNumberFormat="1" applyFont="1" applyFill="1" applyBorder="1" applyAlignment="1">
      <alignment vertical="top"/>
    </xf>
    <xf numFmtId="0" fontId="10" fillId="0" borderId="12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vertical="top"/>
    </xf>
    <xf numFmtId="188" fontId="8" fillId="4" borderId="1" xfId="1" applyNumberFormat="1" applyFont="1" applyFill="1" applyBorder="1" applyAlignment="1">
      <alignment horizontal="center" vertical="top" wrapText="1"/>
    </xf>
    <xf numFmtId="49" fontId="10" fillId="4" borderId="3" xfId="0" applyNumberFormat="1" applyFont="1" applyFill="1" applyBorder="1" applyAlignment="1">
      <alignment horizontal="right" vertical="top"/>
    </xf>
    <xf numFmtId="188" fontId="14" fillId="5" borderId="1" xfId="1" applyNumberFormat="1" applyFont="1" applyFill="1" applyBorder="1" applyAlignment="1">
      <alignment horizontal="left" vertical="top" wrapText="1"/>
    </xf>
    <xf numFmtId="49" fontId="8" fillId="4" borderId="5" xfId="0" applyNumberFormat="1" applyFont="1" applyFill="1" applyBorder="1" applyAlignment="1">
      <alignment vertical="top"/>
    </xf>
    <xf numFmtId="49" fontId="8" fillId="4" borderId="4" xfId="0" applyNumberFormat="1" applyFont="1" applyFill="1" applyBorder="1" applyAlignment="1">
      <alignment vertical="top"/>
    </xf>
    <xf numFmtId="188" fontId="8" fillId="4" borderId="1" xfId="1" applyNumberFormat="1" applyFont="1" applyFill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8" fillId="0" borderId="0" xfId="0" applyFont="1" applyBorder="1" applyAlignment="1">
      <alignment horizontal="right" vertical="top"/>
    </xf>
    <xf numFmtId="0" fontId="10" fillId="0" borderId="0" xfId="0" applyFont="1" applyBorder="1" applyAlignment="1">
      <alignment horizontal="right" vertical="top"/>
    </xf>
    <xf numFmtId="0" fontId="10" fillId="0" borderId="5" xfId="0" applyFont="1" applyBorder="1" applyAlignment="1">
      <alignment horizontal="right" vertical="top"/>
    </xf>
    <xf numFmtId="49" fontId="2" fillId="0" borderId="3" xfId="0" applyNumberFormat="1" applyFont="1" applyBorder="1" applyAlignment="1">
      <alignment horizontal="right" vertical="top"/>
    </xf>
    <xf numFmtId="49" fontId="8" fillId="4" borderId="3" xfId="0" applyNumberFormat="1" applyFont="1" applyFill="1" applyBorder="1" applyAlignment="1">
      <alignment horizontal="right" vertical="top"/>
    </xf>
    <xf numFmtId="49" fontId="8" fillId="4" borderId="11" xfId="0" applyNumberFormat="1" applyFont="1" applyFill="1" applyBorder="1" applyAlignment="1">
      <alignment horizontal="right" vertical="top"/>
    </xf>
    <xf numFmtId="188" fontId="8" fillId="4" borderId="1" xfId="0" applyNumberFormat="1" applyFont="1" applyFill="1" applyBorder="1" applyAlignment="1">
      <alignment horizontal="center" vertical="top"/>
    </xf>
    <xf numFmtId="188" fontId="3" fillId="0" borderId="0" xfId="1" applyNumberFormat="1" applyFont="1" applyAlignment="1">
      <alignment horizontal="center" vertical="top"/>
    </xf>
    <xf numFmtId="188" fontId="10" fillId="0" borderId="1" xfId="0" applyNumberFormat="1" applyFont="1" applyBorder="1" applyAlignment="1">
      <alignment horizontal="center" vertical="top"/>
    </xf>
    <xf numFmtId="188" fontId="10" fillId="0" borderId="1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vertical="top"/>
    </xf>
    <xf numFmtId="0" fontId="10" fillId="3" borderId="1" xfId="0" applyFont="1" applyFill="1" applyBorder="1" applyAlignment="1">
      <alignment horizontal="center" vertical="top"/>
    </xf>
    <xf numFmtId="0" fontId="10" fillId="0" borderId="8" xfId="0" applyFont="1" applyFill="1" applyBorder="1" applyAlignment="1">
      <alignment vertical="top"/>
    </xf>
    <xf numFmtId="0" fontId="10" fillId="0" borderId="15" xfId="0" applyFont="1" applyFill="1" applyBorder="1" applyAlignment="1">
      <alignment vertical="center"/>
    </xf>
    <xf numFmtId="0" fontId="8" fillId="0" borderId="15" xfId="0" applyFont="1" applyFill="1" applyBorder="1"/>
    <xf numFmtId="0" fontId="10" fillId="3" borderId="15" xfId="0" applyFont="1" applyFill="1" applyBorder="1"/>
    <xf numFmtId="49" fontId="10" fillId="0" borderId="5" xfId="0" applyNumberFormat="1" applyFont="1" applyFill="1" applyBorder="1" applyAlignment="1">
      <alignment horizontal="right" vertical="top"/>
    </xf>
    <xf numFmtId="49" fontId="10" fillId="0" borderId="4" xfId="0" applyNumberFormat="1" applyFont="1" applyFill="1" applyBorder="1" applyAlignment="1">
      <alignment horizontal="center" vertical="top" wrapText="1"/>
    </xf>
    <xf numFmtId="49" fontId="10" fillId="4" borderId="4" xfId="0" applyNumberFormat="1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vertical="top"/>
    </xf>
    <xf numFmtId="0" fontId="8" fillId="4" borderId="11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vertical="top"/>
    </xf>
    <xf numFmtId="0" fontId="8" fillId="0" borderId="14" xfId="0" applyFont="1" applyFill="1" applyBorder="1" applyAlignment="1">
      <alignment vertical="top"/>
    </xf>
    <xf numFmtId="0" fontId="3" fillId="0" borderId="3" xfId="0" applyFont="1" applyBorder="1"/>
    <xf numFmtId="0" fontId="3" fillId="0" borderId="1" xfId="0" applyFont="1" applyBorder="1"/>
    <xf numFmtId="188" fontId="10" fillId="0" borderId="1" xfId="1" applyNumberFormat="1" applyFont="1" applyBorder="1"/>
    <xf numFmtId="0" fontId="3" fillId="0" borderId="12" xfId="0" applyFont="1" applyBorder="1"/>
    <xf numFmtId="49" fontId="3" fillId="0" borderId="0" xfId="0" applyNumberFormat="1" applyFont="1" applyBorder="1" applyAlignment="1">
      <alignment vertical="top" wrapText="1"/>
    </xf>
    <xf numFmtId="0" fontId="3" fillId="0" borderId="14" xfId="0" applyFont="1" applyBorder="1"/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top"/>
    </xf>
    <xf numFmtId="49" fontId="8" fillId="4" borderId="1" xfId="0" applyNumberFormat="1" applyFont="1" applyFill="1" applyBorder="1" applyAlignment="1">
      <alignment horizontal="center" vertical="top" wrapText="1"/>
    </xf>
    <xf numFmtId="188" fontId="14" fillId="4" borderId="1" xfId="1" applyNumberFormat="1" applyFont="1" applyFill="1" applyBorder="1" applyAlignment="1">
      <alignment vertical="top"/>
    </xf>
    <xf numFmtId="49" fontId="8" fillId="4" borderId="6" xfId="0" applyNumberFormat="1" applyFont="1" applyFill="1" applyBorder="1" applyAlignment="1">
      <alignment horizontal="center" vertical="top" wrapText="1"/>
    </xf>
    <xf numFmtId="188" fontId="8" fillId="4" borderId="1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88" fontId="8" fillId="2" borderId="1" xfId="1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top" wrapText="1"/>
    </xf>
    <xf numFmtId="188" fontId="8" fillId="6" borderId="1" xfId="1" applyNumberFormat="1" applyFont="1" applyFill="1" applyBorder="1" applyAlignment="1">
      <alignment horizontal="center" vertical="top" wrapText="1"/>
    </xf>
    <xf numFmtId="188" fontId="8" fillId="2" borderId="1" xfId="1" applyNumberFormat="1" applyFont="1" applyFill="1" applyBorder="1" applyAlignment="1">
      <alignment horizontal="center" vertical="top" wrapText="1"/>
    </xf>
    <xf numFmtId="188" fontId="8" fillId="4" borderId="1" xfId="0" applyNumberFormat="1" applyFont="1" applyFill="1" applyBorder="1" applyAlignment="1">
      <alignment vertical="top"/>
    </xf>
    <xf numFmtId="49" fontId="8" fillId="2" borderId="4" xfId="0" applyNumberFormat="1" applyFont="1" applyFill="1" applyBorder="1" applyAlignment="1">
      <alignment horizontal="center" vertical="top" wrapText="1"/>
    </xf>
    <xf numFmtId="188" fontId="8" fillId="2" borderId="1" xfId="1" applyNumberFormat="1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top" wrapText="1"/>
    </xf>
    <xf numFmtId="188" fontId="8" fillId="4" borderId="1" xfId="1" applyNumberFormat="1" applyFont="1" applyFill="1" applyBorder="1" applyAlignment="1">
      <alignment horizontal="center" vertical="center"/>
    </xf>
    <xf numFmtId="188" fontId="8" fillId="4" borderId="1" xfId="0" applyNumberFormat="1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 wrapText="1"/>
    </xf>
    <xf numFmtId="0" fontId="8" fillId="0" borderId="0" xfId="0" applyFont="1" applyFill="1" applyAlignment="1">
      <alignment horizontal="center"/>
    </xf>
    <xf numFmtId="0" fontId="39" fillId="0" borderId="0" xfId="0" applyFont="1"/>
    <xf numFmtId="195" fontId="14" fillId="2" borderId="1" xfId="1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7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8" xfId="0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0" borderId="15" xfId="0" applyFont="1" applyFill="1" applyBorder="1"/>
    <xf numFmtId="0" fontId="2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 wrapText="1"/>
    </xf>
    <xf numFmtId="49" fontId="2" fillId="4" borderId="1" xfId="0" applyNumberFormat="1" applyFont="1" applyFill="1" applyBorder="1" applyAlignment="1">
      <alignment horizontal="center" vertical="top" wrapText="1"/>
    </xf>
    <xf numFmtId="188" fontId="2" fillId="4" borderId="1" xfId="1" applyNumberFormat="1" applyFont="1" applyFill="1" applyBorder="1" applyAlignment="1">
      <alignment horizontal="center" vertical="top"/>
    </xf>
    <xf numFmtId="188" fontId="3" fillId="0" borderId="1" xfId="1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top"/>
    </xf>
    <xf numFmtId="188" fontId="2" fillId="4" borderId="1" xfId="1" applyNumberFormat="1" applyFont="1" applyFill="1" applyBorder="1" applyAlignment="1">
      <alignment vertical="top"/>
    </xf>
    <xf numFmtId="0" fontId="3" fillId="3" borderId="15" xfId="0" applyFont="1" applyFill="1" applyBorder="1"/>
    <xf numFmtId="0" fontId="3" fillId="3" borderId="0" xfId="0" applyFont="1" applyFill="1"/>
    <xf numFmtId="188" fontId="3" fillId="0" borderId="1" xfId="1" applyNumberFormat="1" applyFont="1" applyBorder="1" applyAlignment="1">
      <alignment horizontal="center" vertical="top"/>
    </xf>
    <xf numFmtId="187" fontId="3" fillId="0" borderId="6" xfId="0" applyNumberFormat="1" applyFont="1" applyBorder="1" applyAlignment="1">
      <alignment vertical="top"/>
    </xf>
    <xf numFmtId="0" fontId="3" fillId="3" borderId="10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 wrapText="1"/>
    </xf>
    <xf numFmtId="49" fontId="3" fillId="3" borderId="10" xfId="0" applyNumberFormat="1" applyFont="1" applyFill="1" applyBorder="1" applyAlignment="1">
      <alignment horizontal="center" vertical="top" wrapText="1"/>
    </xf>
    <xf numFmtId="188" fontId="3" fillId="3" borderId="10" xfId="1" applyNumberFormat="1" applyFont="1" applyFill="1" applyBorder="1" applyAlignment="1">
      <alignment horizontal="center" vertical="top"/>
    </xf>
    <xf numFmtId="49" fontId="3" fillId="3" borderId="11" xfId="0" applyNumberFormat="1" applyFont="1" applyFill="1" applyBorder="1" applyAlignment="1">
      <alignment horizontal="right" vertical="top"/>
    </xf>
    <xf numFmtId="0" fontId="3" fillId="0" borderId="8" xfId="0" applyFont="1" applyFill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3" fillId="0" borderId="12" xfId="0" applyFont="1" applyBorder="1" applyAlignment="1">
      <alignment vertical="top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188" fontId="2" fillId="0" borderId="10" xfId="1" applyNumberFormat="1" applyFont="1" applyFill="1" applyBorder="1" applyAlignment="1">
      <alignment horizontal="center" vertical="center" wrapText="1"/>
    </xf>
    <xf numFmtId="188" fontId="2" fillId="0" borderId="10" xfId="1" applyNumberFormat="1" applyFont="1" applyFill="1" applyBorder="1" applyAlignment="1">
      <alignment horizontal="center" vertical="center"/>
    </xf>
    <xf numFmtId="188" fontId="3" fillId="4" borderId="1" xfId="1" applyNumberFormat="1" applyFont="1" applyFill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49" fontId="3" fillId="0" borderId="15" xfId="0" applyNumberFormat="1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right" vertical="top"/>
    </xf>
    <xf numFmtId="49" fontId="3" fillId="0" borderId="6" xfId="0" applyNumberFormat="1" applyFont="1" applyBorder="1" applyAlignment="1">
      <alignment horizontal="left" vertical="top"/>
    </xf>
    <xf numFmtId="49" fontId="3" fillId="0" borderId="12" xfId="0" applyNumberFormat="1" applyFont="1" applyBorder="1" applyAlignment="1">
      <alignment horizontal="left" vertical="top"/>
    </xf>
    <xf numFmtId="49" fontId="3" fillId="0" borderId="13" xfId="0" applyNumberFormat="1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right" vertical="top"/>
    </xf>
    <xf numFmtId="49" fontId="3" fillId="0" borderId="11" xfId="0" applyNumberFormat="1" applyFont="1" applyBorder="1" applyAlignment="1">
      <alignment horizontal="left" vertical="top"/>
    </xf>
    <xf numFmtId="49" fontId="3" fillId="0" borderId="9" xfId="0" applyNumberFormat="1" applyFont="1" applyBorder="1" applyAlignment="1">
      <alignment horizontal="right" vertical="top"/>
    </xf>
    <xf numFmtId="49" fontId="3" fillId="0" borderId="14" xfId="0" applyNumberFormat="1" applyFont="1" applyBorder="1" applyAlignment="1">
      <alignment horizontal="left" vertical="top"/>
    </xf>
    <xf numFmtId="49" fontId="2" fillId="4" borderId="3" xfId="0" applyNumberFormat="1" applyFont="1" applyFill="1" applyBorder="1" applyAlignment="1">
      <alignment vertical="top"/>
    </xf>
    <xf numFmtId="49" fontId="2" fillId="4" borderId="5" xfId="0" applyNumberFormat="1" applyFont="1" applyFill="1" applyBorder="1" applyAlignment="1">
      <alignment vertical="top"/>
    </xf>
    <xf numFmtId="188" fontId="2" fillId="0" borderId="8" xfId="1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2" fillId="4" borderId="1" xfId="0" applyNumberFormat="1" applyFont="1" applyFill="1" applyBorder="1" applyAlignment="1">
      <alignment vertical="top"/>
    </xf>
    <xf numFmtId="0" fontId="3" fillId="4" borderId="4" xfId="0" applyFont="1" applyFill="1" applyBorder="1" applyAlignment="1">
      <alignment horizontal="center" vertical="top"/>
    </xf>
    <xf numFmtId="188" fontId="2" fillId="4" borderId="5" xfId="1" applyNumberFormat="1" applyFont="1" applyFill="1" applyBorder="1" applyAlignment="1">
      <alignment horizontal="center" vertical="top"/>
    </xf>
    <xf numFmtId="49" fontId="2" fillId="4" borderId="6" xfId="0" applyNumberFormat="1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left" vertical="top" wrapText="1"/>
    </xf>
    <xf numFmtId="0" fontId="2" fillId="4" borderId="5" xfId="0" applyFont="1" applyFill="1" applyBorder="1" applyAlignment="1">
      <alignment vertical="top"/>
    </xf>
    <xf numFmtId="188" fontId="2" fillId="0" borderId="6" xfId="1" applyNumberFormat="1" applyFont="1" applyFill="1" applyBorder="1" applyAlignment="1">
      <alignment horizontal="center" vertical="top"/>
    </xf>
    <xf numFmtId="188" fontId="2" fillId="0" borderId="12" xfId="1" applyNumberFormat="1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188" fontId="2" fillId="0" borderId="10" xfId="1" applyNumberFormat="1" applyFont="1" applyBorder="1" applyAlignment="1">
      <alignment horizontal="center" vertical="top"/>
    </xf>
    <xf numFmtId="188" fontId="2" fillId="0" borderId="12" xfId="1" applyNumberFormat="1" applyFont="1" applyBorder="1" applyAlignment="1">
      <alignment horizontal="center" vertical="top"/>
    </xf>
    <xf numFmtId="0" fontId="3" fillId="3" borderId="7" xfId="0" applyFont="1" applyFill="1" applyBorder="1" applyAlignment="1">
      <alignment vertical="top" wrapText="1"/>
    </xf>
    <xf numFmtId="49" fontId="3" fillId="3" borderId="13" xfId="0" applyNumberFormat="1" applyFont="1" applyFill="1" applyBorder="1" applyAlignment="1">
      <alignment horizontal="right" vertical="top"/>
    </xf>
    <xf numFmtId="0" fontId="3" fillId="0" borderId="2" xfId="0" applyFont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right" vertical="top"/>
    </xf>
    <xf numFmtId="0" fontId="3" fillId="0" borderId="7" xfId="0" applyFont="1" applyFill="1" applyBorder="1" applyAlignment="1">
      <alignment vertical="top"/>
    </xf>
    <xf numFmtId="3" fontId="3" fillId="0" borderId="6" xfId="0" applyNumberFormat="1" applyFont="1" applyBorder="1" applyAlignment="1">
      <alignment horizontal="center" vertical="top" wrapText="1"/>
    </xf>
    <xf numFmtId="3" fontId="3" fillId="0" borderId="10" xfId="0" applyNumberFormat="1" applyFont="1" applyBorder="1" applyAlignment="1">
      <alignment horizontal="center" vertical="top" wrapText="1"/>
    </xf>
    <xf numFmtId="3" fontId="3" fillId="0" borderId="12" xfId="0" applyNumberFormat="1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49" fontId="3" fillId="0" borderId="15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49" fontId="2" fillId="0" borderId="0" xfId="0" applyNumberFormat="1" applyFont="1" applyBorder="1" applyAlignment="1">
      <alignment horizontal="center"/>
    </xf>
    <xf numFmtId="189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vertical="top"/>
    </xf>
    <xf numFmtId="0" fontId="3" fillId="0" borderId="3" xfId="0" applyFont="1" applyFill="1" applyBorder="1" applyAlignment="1">
      <alignment horizontal="right" vertical="top"/>
    </xf>
    <xf numFmtId="49" fontId="3" fillId="0" borderId="5" xfId="0" applyNumberFormat="1" applyFont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3" fontId="3" fillId="0" borderId="0" xfId="0" applyNumberFormat="1" applyFont="1"/>
    <xf numFmtId="0" fontId="3" fillId="0" borderId="11" xfId="0" applyFont="1" applyFill="1" applyBorder="1" applyAlignment="1">
      <alignment horizontal="right" vertical="top"/>
    </xf>
    <xf numFmtId="0" fontId="3" fillId="0" borderId="13" xfId="0" applyFont="1" applyFill="1" applyBorder="1" applyAlignment="1">
      <alignment horizontal="right" vertical="top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horizontal="center" vertical="top" wrapText="1"/>
    </xf>
    <xf numFmtId="0" fontId="3" fillId="0" borderId="14" xfId="0" applyFont="1" applyFill="1" applyBorder="1" applyAlignment="1">
      <alignment horizontal="right" vertical="top"/>
    </xf>
    <xf numFmtId="1" fontId="3" fillId="0" borderId="6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vertical="top"/>
    </xf>
    <xf numFmtId="0" fontId="2" fillId="2" borderId="4" xfId="0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vertical="top"/>
    </xf>
    <xf numFmtId="0" fontId="3" fillId="0" borderId="12" xfId="0" applyFont="1" applyFill="1" applyBorder="1" applyAlignment="1">
      <alignment horizontal="left" vertical="top"/>
    </xf>
    <xf numFmtId="49" fontId="3" fillId="0" borderId="0" xfId="0" applyNumberFormat="1" applyFont="1" applyBorder="1" applyAlignment="1">
      <alignment vertical="top"/>
    </xf>
    <xf numFmtId="49" fontId="3" fillId="0" borderId="0" xfId="0" applyNumberFormat="1" applyFont="1" applyFill="1" applyBorder="1" applyAlignment="1">
      <alignment horizontal="right" vertical="top"/>
    </xf>
    <xf numFmtId="49" fontId="3" fillId="0" borderId="0" xfId="0" applyNumberFormat="1" applyFont="1" applyFill="1" applyBorder="1" applyAlignment="1">
      <alignment horizontal="center" vertical="top" wrapText="1"/>
    </xf>
    <xf numFmtId="3" fontId="3" fillId="0" borderId="0" xfId="0" applyNumberFormat="1" applyFont="1" applyBorder="1" applyAlignment="1">
      <alignment vertical="top"/>
    </xf>
    <xf numFmtId="188" fontId="2" fillId="0" borderId="1" xfId="1" applyNumberFormat="1" applyFont="1" applyBorder="1"/>
    <xf numFmtId="0" fontId="10" fillId="0" borderId="14" xfId="0" applyFont="1" applyBorder="1" applyAlignment="1">
      <alignment vertical="top" wrapText="1"/>
    </xf>
    <xf numFmtId="193" fontId="3" fillId="0" borderId="12" xfId="0" applyNumberFormat="1" applyFont="1" applyBorder="1" applyAlignment="1">
      <alignment horizontal="center" vertical="top"/>
    </xf>
    <xf numFmtId="0" fontId="3" fillId="0" borderId="24" xfId="0" applyFont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center" vertical="top" wrapText="1"/>
    </xf>
    <xf numFmtId="188" fontId="2" fillId="2" borderId="1" xfId="1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left" vertical="top"/>
    </xf>
    <xf numFmtId="49" fontId="8" fillId="4" borderId="4" xfId="0" applyNumberFormat="1" applyFont="1" applyFill="1" applyBorder="1" applyAlignment="1">
      <alignment horizontal="center" vertical="top" wrapText="1"/>
    </xf>
    <xf numFmtId="49" fontId="8" fillId="6" borderId="1" xfId="0" applyNumberFormat="1" applyFont="1" applyFill="1" applyBorder="1" applyAlignment="1">
      <alignment horizontal="center" vertical="top" wrapText="1"/>
    </xf>
    <xf numFmtId="0" fontId="8" fillId="0" borderId="0" xfId="0" applyFont="1" applyFill="1" applyAlignment="1">
      <alignment vertical="top"/>
    </xf>
    <xf numFmtId="0" fontId="2" fillId="0" borderId="0" xfId="0" applyFont="1" applyFill="1" applyAlignment="1">
      <alignment horizontal="center"/>
    </xf>
    <xf numFmtId="49" fontId="3" fillId="0" borderId="6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188" fontId="2" fillId="4" borderId="1" xfId="1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/>
    </xf>
    <xf numFmtId="49" fontId="3" fillId="0" borderId="8" xfId="0" applyNumberFormat="1" applyFont="1" applyFill="1" applyBorder="1" applyAlignment="1">
      <alignment horizontal="center" vertical="top" wrapText="1"/>
    </xf>
    <xf numFmtId="188" fontId="3" fillId="0" borderId="10" xfId="1" applyNumberFormat="1" applyFont="1" applyFill="1" applyBorder="1" applyAlignment="1">
      <alignment horizontal="center" vertical="top" wrapText="1"/>
    </xf>
    <xf numFmtId="188" fontId="3" fillId="0" borderId="10" xfId="1" applyNumberFormat="1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left" vertical="top"/>
    </xf>
    <xf numFmtId="188" fontId="3" fillId="0" borderId="12" xfId="1" applyNumberFormat="1" applyFont="1" applyFill="1" applyBorder="1" applyAlignment="1">
      <alignment horizontal="center" vertical="top" wrapText="1"/>
    </xf>
    <xf numFmtId="188" fontId="3" fillId="0" borderId="12" xfId="1" applyNumberFormat="1" applyFont="1" applyFill="1" applyBorder="1" applyAlignment="1">
      <alignment vertical="top" wrapText="1"/>
    </xf>
    <xf numFmtId="49" fontId="3" fillId="0" borderId="13" xfId="0" applyNumberFormat="1" applyFont="1" applyFill="1" applyBorder="1" applyAlignment="1">
      <alignment horizontal="right" vertical="top"/>
    </xf>
    <xf numFmtId="0" fontId="3" fillId="0" borderId="7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188" fontId="3" fillId="0" borderId="6" xfId="1" applyNumberFormat="1" applyFont="1" applyFill="1" applyBorder="1" applyAlignment="1">
      <alignment horizontal="center" vertical="top" wrapText="1"/>
    </xf>
    <xf numFmtId="188" fontId="3" fillId="0" borderId="6" xfId="1" applyNumberFormat="1" applyFont="1" applyFill="1" applyBorder="1" applyAlignment="1">
      <alignment vertical="top" wrapText="1"/>
    </xf>
    <xf numFmtId="49" fontId="3" fillId="4" borderId="4" xfId="0" applyNumberFormat="1" applyFont="1" applyFill="1" applyBorder="1" applyAlignment="1">
      <alignment horizontal="center" vertical="top" wrapText="1"/>
    </xf>
    <xf numFmtId="188" fontId="2" fillId="0" borderId="10" xfId="1" applyNumberFormat="1" applyFont="1" applyFill="1" applyBorder="1" applyAlignment="1">
      <alignment horizontal="center" vertical="top" wrapText="1"/>
    </xf>
    <xf numFmtId="188" fontId="2" fillId="0" borderId="12" xfId="1" applyNumberFormat="1" applyFont="1" applyFill="1" applyBorder="1" applyAlignment="1">
      <alignment horizontal="center" vertical="top" wrapText="1"/>
    </xf>
    <xf numFmtId="188" fontId="2" fillId="0" borderId="6" xfId="1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vertical="top"/>
    </xf>
    <xf numFmtId="49" fontId="2" fillId="4" borderId="4" xfId="0" applyNumberFormat="1" applyFont="1" applyFill="1" applyBorder="1" applyAlignment="1">
      <alignment horizontal="center" vertical="top" wrapText="1"/>
    </xf>
    <xf numFmtId="0" fontId="3" fillId="0" borderId="12" xfId="0" applyFont="1" applyFill="1" applyBorder="1"/>
    <xf numFmtId="0" fontId="3" fillId="0" borderId="4" xfId="0" applyFont="1" applyFill="1" applyBorder="1" applyAlignment="1">
      <alignment horizontal="left" vertical="top"/>
    </xf>
    <xf numFmtId="188" fontId="3" fillId="0" borderId="1" xfId="1" applyNumberFormat="1" applyFont="1" applyFill="1" applyBorder="1" applyAlignment="1">
      <alignment horizontal="center" vertical="top" wrapText="1"/>
    </xf>
    <xf numFmtId="188" fontId="3" fillId="0" borderId="1" xfId="1" applyNumberFormat="1" applyFont="1" applyFill="1" applyBorder="1" applyAlignment="1">
      <alignment vertical="top" wrapText="1"/>
    </xf>
    <xf numFmtId="0" fontId="3" fillId="0" borderId="6" xfId="0" applyFont="1" applyFill="1" applyBorder="1"/>
    <xf numFmtId="188" fontId="3" fillId="0" borderId="7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/>
    </xf>
    <xf numFmtId="188" fontId="2" fillId="4" borderId="1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3" xfId="0" applyFont="1" applyBorder="1" applyAlignment="1"/>
    <xf numFmtId="0" fontId="2" fillId="0" borderId="2" xfId="0" applyFont="1" applyBorder="1" applyAlignment="1"/>
    <xf numFmtId="188" fontId="2" fillId="0" borderId="0" xfId="1" applyNumberFormat="1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2" fillId="0" borderId="4" xfId="0" applyNumberFormat="1" applyFont="1" applyFill="1" applyBorder="1" applyAlignment="1">
      <alignment horizontal="center" vertical="center" wrapText="1"/>
    </xf>
    <xf numFmtId="188" fontId="2" fillId="0" borderId="4" xfId="1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wrapText="1"/>
    </xf>
    <xf numFmtId="188" fontId="2" fillId="4" borderId="1" xfId="1" applyNumberFormat="1" applyFont="1" applyFill="1" applyBorder="1" applyAlignment="1">
      <alignment horizontal="center"/>
    </xf>
    <xf numFmtId="188" fontId="2" fillId="0" borderId="1" xfId="1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  <xf numFmtId="188" fontId="3" fillId="0" borderId="12" xfId="1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49" fontId="10" fillId="0" borderId="9" xfId="0" applyNumberFormat="1" applyFont="1" applyBorder="1" applyAlignment="1">
      <alignment horizontal="right" vertical="top"/>
    </xf>
    <xf numFmtId="188" fontId="3" fillId="0" borderId="10" xfId="1" applyNumberFormat="1" applyFont="1" applyBorder="1"/>
    <xf numFmtId="49" fontId="3" fillId="0" borderId="1" xfId="0" applyNumberFormat="1" applyFont="1" applyBorder="1" applyAlignment="1">
      <alignment horizontal="center" vertical="top"/>
    </xf>
    <xf numFmtId="0" fontId="10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top"/>
    </xf>
    <xf numFmtId="49" fontId="10" fillId="2" borderId="1" xfId="0" applyNumberFormat="1" applyFont="1" applyFill="1" applyBorder="1" applyAlignment="1">
      <alignment horizontal="center" vertical="top"/>
    </xf>
    <xf numFmtId="188" fontId="10" fillId="2" borderId="1" xfId="1" applyNumberFormat="1" applyFont="1" applyFill="1" applyBorder="1"/>
    <xf numFmtId="49" fontId="8" fillId="2" borderId="3" xfId="0" applyNumberFormat="1" applyFont="1" applyFill="1" applyBorder="1" applyAlignment="1">
      <alignment horizontal="center" vertical="top"/>
    </xf>
    <xf numFmtId="0" fontId="10" fillId="2" borderId="4" xfId="0" applyFont="1" applyFill="1" applyBorder="1" applyAlignment="1">
      <alignment vertical="top" wrapText="1"/>
    </xf>
    <xf numFmtId="49" fontId="8" fillId="2" borderId="5" xfId="0" applyNumberFormat="1" applyFont="1" applyFill="1" applyBorder="1" applyAlignment="1">
      <alignment horizontal="center" vertical="top"/>
    </xf>
    <xf numFmtId="0" fontId="2" fillId="2" borderId="5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49" fontId="3" fillId="2" borderId="1" xfId="0" applyNumberFormat="1" applyFont="1" applyFill="1" applyBorder="1" applyAlignment="1">
      <alignment horizontal="center" vertical="top" wrapText="1"/>
    </xf>
    <xf numFmtId="0" fontId="3" fillId="0" borderId="11" xfId="0" applyFont="1" applyBorder="1" applyAlignment="1">
      <alignment vertical="top"/>
    </xf>
    <xf numFmtId="0" fontId="3" fillId="0" borderId="13" xfId="0" applyFont="1" applyBorder="1" applyAlignment="1">
      <alignment vertical="top" wrapText="1"/>
    </xf>
    <xf numFmtId="188" fontId="3" fillId="0" borderId="6" xfId="1" applyNumberFormat="1" applyFont="1" applyBorder="1" applyAlignment="1">
      <alignment horizontal="right" vertical="top"/>
    </xf>
    <xf numFmtId="0" fontId="2" fillId="2" borderId="1" xfId="0" applyFont="1" applyFill="1" applyBorder="1" applyAlignment="1">
      <alignment vertical="center"/>
    </xf>
    <xf numFmtId="188" fontId="2" fillId="2" borderId="1" xfId="1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top" wrapText="1"/>
    </xf>
    <xf numFmtId="49" fontId="3" fillId="0" borderId="7" xfId="0" applyNumberFormat="1" applyFont="1" applyBorder="1" applyAlignment="1">
      <alignment vertical="top" wrapText="1"/>
    </xf>
    <xf numFmtId="188" fontId="3" fillId="0" borderId="6" xfId="1" applyNumberFormat="1" applyFont="1" applyBorder="1"/>
    <xf numFmtId="188" fontId="3" fillId="0" borderId="12" xfId="1" applyNumberFormat="1" applyFont="1" applyBorder="1"/>
    <xf numFmtId="0" fontId="27" fillId="0" borderId="1" xfId="0" applyFont="1" applyFill="1" applyBorder="1" applyAlignment="1">
      <alignment vertical="top"/>
    </xf>
    <xf numFmtId="0" fontId="3" fillId="0" borderId="14" xfId="0" applyFont="1" applyBorder="1" applyAlignment="1">
      <alignment horizontal="left"/>
    </xf>
    <xf numFmtId="195" fontId="2" fillId="2" borderId="1" xfId="1" applyNumberFormat="1" applyFont="1" applyFill="1" applyBorder="1" applyAlignment="1">
      <alignment horizontal="left" vertical="top"/>
    </xf>
    <xf numFmtId="195" fontId="2" fillId="2" borderId="1" xfId="1" applyNumberFormat="1" applyFont="1" applyFill="1" applyBorder="1" applyAlignment="1">
      <alignment horizontal="left" vertical="top" wrapText="1"/>
    </xf>
    <xf numFmtId="188" fontId="2" fillId="2" borderId="1" xfId="1" applyNumberFormat="1" applyFont="1" applyFill="1" applyBorder="1" applyAlignment="1">
      <alignment horizontal="left" vertical="top" wrapText="1"/>
    </xf>
    <xf numFmtId="195" fontId="3" fillId="4" borderId="1" xfId="1" applyNumberFormat="1" applyFont="1" applyFill="1" applyBorder="1" applyAlignment="1">
      <alignment horizontal="left" vertical="top" wrapText="1"/>
    </xf>
    <xf numFmtId="0" fontId="3" fillId="0" borderId="9" xfId="0" applyFont="1" applyBorder="1" applyAlignment="1">
      <alignment vertical="top"/>
    </xf>
    <xf numFmtId="0" fontId="3" fillId="0" borderId="8" xfId="0" applyFont="1" applyFill="1" applyBorder="1" applyAlignment="1">
      <alignment horizontal="center" vertical="top" wrapText="1"/>
    </xf>
    <xf numFmtId="188" fontId="3" fillId="0" borderId="10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188" fontId="3" fillId="0" borderId="6" xfId="0" applyNumberFormat="1" applyFont="1" applyFill="1" applyBorder="1" applyAlignment="1">
      <alignment horizontal="center" vertical="top" wrapText="1"/>
    </xf>
    <xf numFmtId="188" fontId="3" fillId="0" borderId="12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188" fontId="2" fillId="2" borderId="1" xfId="0" applyNumberFormat="1" applyFont="1" applyFill="1" applyBorder="1" applyAlignment="1">
      <alignment horizontal="left" vertical="top" wrapText="1"/>
    </xf>
    <xf numFmtId="188" fontId="2" fillId="2" borderId="1" xfId="0" applyNumberFormat="1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vertical="top"/>
    </xf>
    <xf numFmtId="0" fontId="3" fillId="4" borderId="13" xfId="0" applyFont="1" applyFill="1" applyBorder="1" applyAlignment="1">
      <alignment vertical="top"/>
    </xf>
    <xf numFmtId="2" fontId="3" fillId="0" borderId="0" xfId="0" applyNumberFormat="1" applyFont="1" applyBorder="1" applyAlignment="1">
      <alignment vertical="top"/>
    </xf>
    <xf numFmtId="2" fontId="3" fillId="0" borderId="9" xfId="0" applyNumberFormat="1" applyFont="1" applyBorder="1" applyAlignment="1">
      <alignment vertical="top"/>
    </xf>
    <xf numFmtId="0" fontId="3" fillId="4" borderId="7" xfId="0" applyFont="1" applyFill="1" applyBorder="1" applyAlignment="1">
      <alignment horizontal="center" vertical="top" wrapText="1"/>
    </xf>
    <xf numFmtId="2" fontId="3" fillId="0" borderId="2" xfId="0" applyNumberFormat="1" applyFont="1" applyBorder="1" applyAlignment="1">
      <alignment vertical="top"/>
    </xf>
    <xf numFmtId="49" fontId="3" fillId="3" borderId="1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/>
    <xf numFmtId="188" fontId="2" fillId="2" borderId="1" xfId="1" applyNumberFormat="1" applyFont="1" applyFill="1" applyBorder="1" applyAlignment="1">
      <alignment vertical="top" wrapText="1"/>
    </xf>
    <xf numFmtId="49" fontId="3" fillId="3" borderId="6" xfId="0" applyNumberFormat="1" applyFont="1" applyFill="1" applyBorder="1" applyAlignment="1">
      <alignment horizontal="center" vertical="top" wrapText="1"/>
    </xf>
    <xf numFmtId="188" fontId="3" fillId="0" borderId="10" xfId="1" applyNumberFormat="1" applyFont="1" applyBorder="1" applyAlignment="1">
      <alignment vertical="top" wrapText="1"/>
    </xf>
    <xf numFmtId="188" fontId="3" fillId="0" borderId="12" xfId="1" applyNumberFormat="1" applyFont="1" applyBorder="1" applyAlignment="1">
      <alignment vertical="top" wrapText="1"/>
    </xf>
    <xf numFmtId="188" fontId="2" fillId="4" borderId="1" xfId="0" applyNumberFormat="1" applyFont="1" applyFill="1" applyBorder="1" applyAlignment="1">
      <alignment horizontal="center" vertical="top"/>
    </xf>
    <xf numFmtId="49" fontId="2" fillId="4" borderId="3" xfId="0" applyNumberFormat="1" applyFont="1" applyFill="1" applyBorder="1" applyAlignment="1">
      <alignment horizontal="right" vertical="top"/>
    </xf>
    <xf numFmtId="188" fontId="8" fillId="5" borderId="1" xfId="1" applyNumberFormat="1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vertical="top"/>
    </xf>
    <xf numFmtId="0" fontId="8" fillId="2" borderId="4" xfId="8" applyFont="1" applyFill="1" applyBorder="1" applyAlignment="1">
      <alignment vertical="top" wrapText="1"/>
    </xf>
    <xf numFmtId="0" fontId="8" fillId="8" borderId="1" xfId="8" applyFont="1" applyFill="1" applyBorder="1" applyAlignment="1">
      <alignment horizontal="center" vertical="top" wrapText="1"/>
    </xf>
    <xf numFmtId="193" fontId="8" fillId="2" borderId="1" xfId="8" applyNumberFormat="1" applyFont="1" applyFill="1" applyBorder="1" applyAlignment="1">
      <alignment vertical="top"/>
    </xf>
    <xf numFmtId="0" fontId="6" fillId="0" borderId="0" xfId="0" applyFont="1" applyBorder="1"/>
    <xf numFmtId="49" fontId="22" fillId="0" borderId="0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192" fontId="2" fillId="0" borderId="0" xfId="0" applyNumberFormat="1" applyFont="1" applyBorder="1" applyAlignment="1">
      <alignment horizontal="center" vertical="top"/>
    </xf>
    <xf numFmtId="188" fontId="16" fillId="4" borderId="1" xfId="1" applyNumberFormat="1" applyFont="1" applyFill="1" applyBorder="1" applyAlignment="1">
      <alignment vertical="top"/>
    </xf>
    <xf numFmtId="188" fontId="16" fillId="5" borderId="1" xfId="1" applyNumberFormat="1" applyFont="1" applyFill="1" applyBorder="1" applyAlignment="1">
      <alignment horizontal="left" vertical="top" wrapText="1"/>
    </xf>
    <xf numFmtId="188" fontId="8" fillId="4" borderId="6" xfId="1" applyNumberFormat="1" applyFont="1" applyFill="1" applyBorder="1" applyAlignment="1">
      <alignment vertical="top"/>
    </xf>
    <xf numFmtId="49" fontId="3" fillId="0" borderId="5" xfId="0" applyNumberFormat="1" applyFont="1" applyFill="1" applyBorder="1" applyAlignment="1">
      <alignment horizontal="right" vertical="top"/>
    </xf>
    <xf numFmtId="0" fontId="3" fillId="0" borderId="9" xfId="0" applyFont="1" applyBorder="1"/>
    <xf numFmtId="49" fontId="10" fillId="4" borderId="6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/>
    </xf>
    <xf numFmtId="188" fontId="9" fillId="2" borderId="1" xfId="1" applyNumberFormat="1" applyFont="1" applyFill="1" applyBorder="1" applyAlignment="1">
      <alignment vertical="center"/>
    </xf>
    <xf numFmtId="188" fontId="4" fillId="2" borderId="1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10" borderId="1" xfId="0" applyFont="1" applyFill="1" applyBorder="1" applyAlignment="1">
      <alignment vertical="center"/>
    </xf>
    <xf numFmtId="191" fontId="9" fillId="4" borderId="3" xfId="0" applyNumberFormat="1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center" vertical="center"/>
    </xf>
    <xf numFmtId="188" fontId="9" fillId="4" borderId="10" xfId="1" applyNumberFormat="1" applyFont="1" applyFill="1" applyBorder="1" applyAlignment="1">
      <alignment vertical="center"/>
    </xf>
    <xf numFmtId="188" fontId="4" fillId="4" borderId="10" xfId="1" applyNumberFormat="1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0" fontId="9" fillId="10" borderId="8" xfId="0" applyFont="1" applyFill="1" applyBorder="1" applyAlignment="1">
      <alignment vertical="center"/>
    </xf>
    <xf numFmtId="0" fontId="9" fillId="0" borderId="0" xfId="0" applyFont="1" applyBorder="1"/>
    <xf numFmtId="191" fontId="9" fillId="0" borderId="11" xfId="0" applyNumberFormat="1" applyFont="1" applyFill="1" applyBorder="1" applyAlignment="1">
      <alignment horizontal="right" vertical="center"/>
    </xf>
    <xf numFmtId="0" fontId="30" fillId="0" borderId="8" xfId="0" applyFont="1" applyFill="1" applyBorder="1" applyAlignment="1">
      <alignment horizontal="left" vertical="top" wrapText="1"/>
    </xf>
    <xf numFmtId="0" fontId="30" fillId="0" borderId="11" xfId="0" applyFont="1" applyFill="1" applyBorder="1" applyAlignment="1">
      <alignment horizontal="center" vertical="top" wrapText="1"/>
    </xf>
    <xf numFmtId="0" fontId="30" fillId="0" borderId="10" xfId="0" applyFont="1" applyFill="1" applyBorder="1" applyAlignment="1">
      <alignment horizontal="center" vertical="top" wrapText="1"/>
    </xf>
    <xf numFmtId="188" fontId="30" fillId="0" borderId="9" xfId="1" applyNumberFormat="1" applyFont="1" applyFill="1" applyBorder="1" applyAlignment="1">
      <alignment vertical="top" wrapText="1"/>
    </xf>
    <xf numFmtId="188" fontId="30" fillId="0" borderId="10" xfId="1" applyNumberFormat="1" applyFont="1" applyFill="1" applyBorder="1" applyAlignment="1">
      <alignment vertical="top" wrapText="1"/>
    </xf>
    <xf numFmtId="0" fontId="30" fillId="0" borderId="9" xfId="0" applyFont="1" applyFill="1" applyBorder="1" applyAlignment="1">
      <alignment horizontal="center" vertical="top" wrapText="1"/>
    </xf>
    <xf numFmtId="0" fontId="30" fillId="0" borderId="8" xfId="0" applyFont="1" applyFill="1" applyBorder="1" applyAlignment="1">
      <alignment vertical="top" wrapText="1"/>
    </xf>
    <xf numFmtId="0" fontId="30" fillId="9" borderId="0" xfId="0" applyFont="1" applyFill="1" applyBorder="1" applyAlignment="1">
      <alignment vertical="top" wrapText="1"/>
    </xf>
    <xf numFmtId="191" fontId="30" fillId="0" borderId="14" xfId="0" applyNumberFormat="1" applyFont="1" applyFill="1" applyBorder="1" applyAlignment="1">
      <alignment horizontal="right" vertical="top" wrapText="1"/>
    </xf>
    <xf numFmtId="0" fontId="30" fillId="0" borderId="15" xfId="0" applyFont="1" applyFill="1" applyBorder="1" applyAlignment="1">
      <alignment horizontal="left" vertical="top" wrapText="1"/>
    </xf>
    <xf numFmtId="0" fontId="30" fillId="0" borderId="14" xfId="0" applyFont="1" applyFill="1" applyBorder="1" applyAlignment="1">
      <alignment horizontal="center" vertical="top" wrapText="1"/>
    </xf>
    <xf numFmtId="0" fontId="30" fillId="0" borderId="12" xfId="0" applyFont="1" applyFill="1" applyBorder="1" applyAlignment="1">
      <alignment horizontal="center" vertical="top" wrapText="1"/>
    </xf>
    <xf numFmtId="188" fontId="30" fillId="0" borderId="0" xfId="1" applyNumberFormat="1" applyFont="1" applyFill="1" applyBorder="1" applyAlignment="1">
      <alignment vertical="top" wrapText="1"/>
    </xf>
    <xf numFmtId="188" fontId="30" fillId="0" borderId="12" xfId="1" applyNumberFormat="1" applyFont="1" applyFill="1" applyBorder="1" applyAlignment="1">
      <alignment vertical="top" wrapText="1"/>
    </xf>
    <xf numFmtId="0" fontId="30" fillId="0" borderId="0" xfId="0" applyFont="1" applyFill="1" applyBorder="1" applyAlignment="1">
      <alignment horizontal="center" vertical="top" wrapText="1"/>
    </xf>
    <xf numFmtId="0" fontId="30" fillId="0" borderId="15" xfId="0" applyFont="1" applyFill="1" applyBorder="1" applyAlignment="1">
      <alignment vertical="top" wrapText="1"/>
    </xf>
    <xf numFmtId="191" fontId="9" fillId="0" borderId="14" xfId="0" applyNumberFormat="1" applyFont="1" applyFill="1" applyBorder="1" applyAlignment="1">
      <alignment horizontal="right" vertical="center"/>
    </xf>
    <xf numFmtId="0" fontId="9" fillId="0" borderId="15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/>
    </xf>
    <xf numFmtId="188" fontId="9" fillId="0" borderId="0" xfId="1" applyNumberFormat="1" applyFont="1" applyFill="1" applyBorder="1" applyAlignment="1">
      <alignment vertical="center"/>
    </xf>
    <xf numFmtId="188" fontId="30" fillId="0" borderId="12" xfId="1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5" xfId="0" applyFont="1" applyFill="1" applyBorder="1"/>
    <xf numFmtId="0" fontId="9" fillId="9" borderId="7" xfId="0" applyFont="1" applyFill="1" applyBorder="1"/>
    <xf numFmtId="0" fontId="9" fillId="9" borderId="4" xfId="0" applyFont="1" applyFill="1" applyBorder="1"/>
    <xf numFmtId="0" fontId="9" fillId="11" borderId="15" xfId="0" applyFont="1" applyFill="1" applyBorder="1" applyAlignment="1">
      <alignment horizontal="left" vertical="center" wrapText="1"/>
    </xf>
    <xf numFmtId="0" fontId="9" fillId="11" borderId="14" xfId="0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/>
    </xf>
    <xf numFmtId="188" fontId="9" fillId="11" borderId="0" xfId="1" applyNumberFormat="1" applyFont="1" applyFill="1" applyBorder="1" applyAlignment="1">
      <alignment vertical="center"/>
    </xf>
    <xf numFmtId="188" fontId="30" fillId="11" borderId="12" xfId="1" applyNumberFormat="1" applyFont="1" applyFill="1" applyBorder="1" applyAlignment="1">
      <alignment vertical="center"/>
    </xf>
    <xf numFmtId="0" fontId="9" fillId="11" borderId="0" xfId="0" applyFont="1" applyFill="1" applyBorder="1" applyAlignment="1">
      <alignment horizontal="center" vertical="center"/>
    </xf>
    <xf numFmtId="0" fontId="9" fillId="11" borderId="15" xfId="0" applyFont="1" applyFill="1" applyBorder="1"/>
    <xf numFmtId="0" fontId="9" fillId="11" borderId="4" xfId="0" applyFont="1" applyFill="1" applyBorder="1"/>
    <xf numFmtId="191" fontId="9" fillId="0" borderId="13" xfId="0" applyNumberFormat="1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/>
    </xf>
    <xf numFmtId="188" fontId="9" fillId="0" borderId="2" xfId="1" applyNumberFormat="1" applyFont="1" applyFill="1" applyBorder="1" applyAlignment="1">
      <alignment vertical="center"/>
    </xf>
    <xf numFmtId="188" fontId="30" fillId="0" borderId="6" xfId="1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7" xfId="0" applyFont="1" applyFill="1" applyBorder="1"/>
    <xf numFmtId="0" fontId="9" fillId="0" borderId="4" xfId="0" applyFont="1" applyBorder="1"/>
    <xf numFmtId="191" fontId="9" fillId="0" borderId="14" xfId="0" applyNumberFormat="1" applyFont="1" applyFill="1" applyBorder="1" applyAlignment="1">
      <alignment horizontal="right" vertical="top"/>
    </xf>
    <xf numFmtId="0" fontId="9" fillId="0" borderId="15" xfId="0" applyFont="1" applyFill="1" applyBorder="1" applyAlignment="1">
      <alignment horizontal="left" vertical="top" wrapText="1"/>
    </xf>
    <xf numFmtId="0" fontId="9" fillId="0" borderId="14" xfId="0" applyFont="1" applyFill="1" applyBorder="1" applyAlignment="1">
      <alignment horizontal="center" vertical="top"/>
    </xf>
    <xf numFmtId="0" fontId="9" fillId="0" borderId="12" xfId="0" applyFont="1" applyFill="1" applyBorder="1" applyAlignment="1">
      <alignment horizontal="center" vertical="top"/>
    </xf>
    <xf numFmtId="188" fontId="9" fillId="0" borderId="0" xfId="1" applyNumberFormat="1" applyFont="1" applyFill="1" applyBorder="1" applyAlignment="1">
      <alignment vertical="top"/>
    </xf>
    <xf numFmtId="188" fontId="30" fillId="0" borderId="12" xfId="1" applyNumberFormat="1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/>
    </xf>
    <xf numFmtId="0" fontId="9" fillId="0" borderId="15" xfId="0" applyFont="1" applyFill="1" applyBorder="1" applyAlignment="1">
      <alignment vertical="top"/>
    </xf>
    <xf numFmtId="0" fontId="9" fillId="0" borderId="4" xfId="0" applyFont="1" applyBorder="1" applyAlignment="1">
      <alignment vertical="top"/>
    </xf>
    <xf numFmtId="191" fontId="30" fillId="4" borderId="3" xfId="0" applyNumberFormat="1" applyFont="1" applyFill="1" applyBorder="1" applyAlignment="1">
      <alignment horizontal="right" vertical="top" wrapText="1"/>
    </xf>
    <xf numFmtId="0" fontId="37" fillId="4" borderId="4" xfId="0" applyFont="1" applyFill="1" applyBorder="1" applyAlignment="1">
      <alignment horizontal="left" vertical="top" wrapText="1"/>
    </xf>
    <xf numFmtId="0" fontId="30" fillId="4" borderId="3" xfId="0" applyFont="1" applyFill="1" applyBorder="1" applyAlignment="1">
      <alignment horizontal="center" vertical="top" wrapText="1"/>
    </xf>
    <xf numFmtId="0" fontId="30" fillId="4" borderId="1" xfId="0" applyFont="1" applyFill="1" applyBorder="1" applyAlignment="1">
      <alignment horizontal="center" vertical="top" wrapText="1"/>
    </xf>
    <xf numFmtId="188" fontId="30" fillId="4" borderId="5" xfId="1" applyNumberFormat="1" applyFont="1" applyFill="1" applyBorder="1" applyAlignment="1">
      <alignment vertical="top" wrapText="1"/>
    </xf>
    <xf numFmtId="188" fontId="37" fillId="4" borderId="1" xfId="1" applyNumberFormat="1" applyFont="1" applyFill="1" applyBorder="1" applyAlignment="1">
      <alignment vertical="top" wrapText="1"/>
    </xf>
    <xf numFmtId="0" fontId="30" fillId="4" borderId="5" xfId="0" applyFont="1" applyFill="1" applyBorder="1" applyAlignment="1">
      <alignment horizontal="center" vertical="top" wrapText="1"/>
    </xf>
    <xf numFmtId="0" fontId="30" fillId="4" borderId="4" xfId="0" applyFont="1" applyFill="1" applyBorder="1" applyAlignment="1">
      <alignment vertical="top" wrapText="1"/>
    </xf>
    <xf numFmtId="0" fontId="30" fillId="10" borderId="4" xfId="0" applyFont="1" applyFill="1" applyBorder="1" applyAlignment="1">
      <alignment vertical="top" wrapText="1"/>
    </xf>
    <xf numFmtId="0" fontId="9" fillId="9" borderId="4" xfId="0" applyFont="1" applyFill="1" applyBorder="1" applyAlignment="1">
      <alignment vertical="top"/>
    </xf>
    <xf numFmtId="0" fontId="9" fillId="12" borderId="4" xfId="0" applyFont="1" applyFill="1" applyBorder="1" applyAlignment="1">
      <alignment vertical="top" wrapText="1"/>
    </xf>
    <xf numFmtId="0" fontId="30" fillId="0" borderId="4" xfId="0" applyFont="1" applyFill="1" applyBorder="1" applyAlignment="1">
      <alignment vertical="top" wrapText="1"/>
    </xf>
    <xf numFmtId="191" fontId="30" fillId="0" borderId="13" xfId="0" applyNumberFormat="1" applyFont="1" applyFill="1" applyBorder="1" applyAlignment="1">
      <alignment horizontal="right" vertical="top" wrapText="1"/>
    </xf>
    <xf numFmtId="0" fontId="30" fillId="0" borderId="7" xfId="0" applyFont="1" applyFill="1" applyBorder="1" applyAlignment="1">
      <alignment horizontal="left" vertical="top" wrapText="1"/>
    </xf>
    <xf numFmtId="0" fontId="30" fillId="0" borderId="13" xfId="0" applyFont="1" applyFill="1" applyBorder="1" applyAlignment="1">
      <alignment horizontal="center" vertical="top" wrapText="1"/>
    </xf>
    <xf numFmtId="0" fontId="30" fillId="0" borderId="6" xfId="0" applyFont="1" applyFill="1" applyBorder="1" applyAlignment="1">
      <alignment horizontal="center" vertical="top" wrapText="1"/>
    </xf>
    <xf numFmtId="188" fontId="30" fillId="0" borderId="2" xfId="1" applyNumberFormat="1" applyFont="1" applyFill="1" applyBorder="1" applyAlignment="1">
      <alignment vertical="top" wrapText="1"/>
    </xf>
    <xf numFmtId="0" fontId="30" fillId="0" borderId="2" xfId="0" applyFont="1" applyFill="1" applyBorder="1" applyAlignment="1">
      <alignment horizontal="center" vertical="top" wrapText="1"/>
    </xf>
    <xf numFmtId="0" fontId="30" fillId="0" borderId="7" xfId="0" applyFont="1" applyFill="1" applyBorder="1" applyAlignment="1">
      <alignment vertical="top" wrapText="1"/>
    </xf>
    <xf numFmtId="0" fontId="30" fillId="0" borderId="15" xfId="0" applyFont="1" applyFill="1" applyBorder="1" applyAlignment="1">
      <alignment horizontal="left" vertical="center" wrapText="1"/>
    </xf>
    <xf numFmtId="0" fontId="30" fillId="13" borderId="0" xfId="0" applyFont="1" applyFill="1" applyBorder="1" applyAlignment="1">
      <alignment horizontal="center" vertical="top" wrapText="1"/>
    </xf>
    <xf numFmtId="0" fontId="30" fillId="13" borderId="4" xfId="0" applyFont="1" applyFill="1" applyBorder="1" applyAlignment="1">
      <alignment vertical="top" wrapText="1"/>
    </xf>
    <xf numFmtId="188" fontId="9" fillId="0" borderId="12" xfId="1" applyNumberFormat="1" applyFont="1" applyFill="1" applyBorder="1" applyAlignment="1">
      <alignment vertical="top"/>
    </xf>
    <xf numFmtId="0" fontId="9" fillId="13" borderId="0" xfId="0" applyFont="1" applyFill="1" applyBorder="1" applyAlignment="1">
      <alignment horizontal="center" vertical="top"/>
    </xf>
    <xf numFmtId="188" fontId="9" fillId="0" borderId="12" xfId="1" applyNumberFormat="1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center"/>
    </xf>
    <xf numFmtId="188" fontId="9" fillId="2" borderId="5" xfId="1" applyNumberFormat="1" applyFont="1" applyFill="1" applyBorder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9" fillId="14" borderId="4" xfId="0" applyFont="1" applyFill="1" applyBorder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88" fontId="9" fillId="4" borderId="5" xfId="1" applyNumberFormat="1" applyFont="1" applyFill="1" applyBorder="1" applyAlignment="1">
      <alignment vertical="center"/>
    </xf>
    <xf numFmtId="188" fontId="4" fillId="4" borderId="1" xfId="1" applyNumberFormat="1" applyFont="1" applyFill="1" applyBorder="1" applyAlignment="1">
      <alignment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vertical="center"/>
    </xf>
    <xf numFmtId="0" fontId="9" fillId="0" borderId="4" xfId="0" applyFont="1" applyFill="1" applyBorder="1"/>
    <xf numFmtId="0" fontId="30" fillId="11" borderId="4" xfId="0" applyFont="1" applyFill="1" applyBorder="1" applyAlignment="1">
      <alignment vertical="top" wrapText="1"/>
    </xf>
    <xf numFmtId="188" fontId="30" fillId="0" borderId="6" xfId="1" applyNumberFormat="1" applyFont="1" applyFill="1" applyBorder="1" applyAlignment="1">
      <alignment vertical="top" wrapText="1"/>
    </xf>
    <xf numFmtId="0" fontId="30" fillId="15" borderId="4" xfId="0" applyFont="1" applyFill="1" applyBorder="1" applyAlignment="1">
      <alignment vertical="top" wrapText="1"/>
    </xf>
    <xf numFmtId="0" fontId="9" fillId="11" borderId="4" xfId="0" applyFont="1" applyFill="1" applyBorder="1" applyAlignment="1">
      <alignment vertical="center"/>
    </xf>
    <xf numFmtId="43" fontId="30" fillId="0" borderId="0" xfId="1" applyNumberFormat="1" applyFont="1" applyFill="1" applyBorder="1" applyAlignment="1">
      <alignment vertical="top" wrapText="1"/>
    </xf>
    <xf numFmtId="0" fontId="30" fillId="16" borderId="4" xfId="0" applyFont="1" applyFill="1" applyBorder="1" applyAlignment="1">
      <alignment vertical="top" wrapText="1"/>
    </xf>
    <xf numFmtId="0" fontId="9" fillId="0" borderId="0" xfId="0" applyFont="1" applyFill="1"/>
    <xf numFmtId="191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vertical="top"/>
    </xf>
    <xf numFmtId="194" fontId="9" fillId="0" borderId="0" xfId="0" applyNumberFormat="1" applyFont="1" applyAlignment="1">
      <alignment vertical="top"/>
    </xf>
    <xf numFmtId="194" fontId="4" fillId="0" borderId="0" xfId="0" applyNumberFormat="1" applyFont="1" applyAlignment="1">
      <alignment vertical="top"/>
    </xf>
    <xf numFmtId="0" fontId="30" fillId="0" borderId="0" xfId="9" applyFont="1" applyAlignment="1">
      <alignment horizontal="left" vertical="top" wrapText="1"/>
    </xf>
    <xf numFmtId="194" fontId="30" fillId="0" borderId="0" xfId="9" applyNumberFormat="1" applyFont="1" applyAlignment="1">
      <alignment horizontal="right" vertical="top" wrapText="1"/>
    </xf>
    <xf numFmtId="194" fontId="30" fillId="0" borderId="0" xfId="9" applyNumberFormat="1" applyFont="1" applyAlignment="1">
      <alignment horizontal="right" vertical="top"/>
    </xf>
    <xf numFmtId="0" fontId="30" fillId="0" borderId="0" xfId="0" applyFont="1" applyAlignment="1">
      <alignment horizontal="left" vertical="top"/>
    </xf>
    <xf numFmtId="194" fontId="30" fillId="0" borderId="0" xfId="0" applyNumberFormat="1" applyFont="1" applyAlignment="1">
      <alignment horizontal="right" vertical="top"/>
    </xf>
    <xf numFmtId="194" fontId="30" fillId="0" borderId="0" xfId="0" applyNumberFormat="1" applyFont="1" applyAlignment="1">
      <alignment horizontal="left" vertical="top"/>
    </xf>
    <xf numFmtId="194" fontId="30" fillId="0" borderId="0" xfId="0" applyNumberFormat="1" applyFont="1" applyAlignment="1">
      <alignment vertical="top"/>
    </xf>
    <xf numFmtId="0" fontId="30" fillId="0" borderId="0" xfId="0" applyNumberFormat="1" applyFont="1" applyAlignment="1">
      <alignment horizontal="left" vertical="top"/>
    </xf>
    <xf numFmtId="188" fontId="28" fillId="0" borderId="1" xfId="1" applyNumberFormat="1" applyFont="1" applyFill="1" applyBorder="1" applyAlignment="1">
      <alignment vertical="top"/>
    </xf>
    <xf numFmtId="0" fontId="31" fillId="0" borderId="4" xfId="0" applyFont="1" applyFill="1" applyBorder="1" applyAlignment="1">
      <alignment vertical="top" wrapText="1"/>
    </xf>
    <xf numFmtId="0" fontId="36" fillId="0" borderId="15" xfId="0" applyFont="1" applyFill="1" applyBorder="1" applyAlignment="1">
      <alignment vertical="top" wrapText="1"/>
    </xf>
    <xf numFmtId="0" fontId="36" fillId="0" borderId="7" xfId="0" applyFont="1" applyFill="1" applyBorder="1" applyAlignment="1">
      <alignment vertical="top" wrapText="1"/>
    </xf>
    <xf numFmtId="0" fontId="36" fillId="0" borderId="15" xfId="0" applyFont="1" applyBorder="1" applyAlignment="1">
      <alignment vertical="top" wrapText="1"/>
    </xf>
    <xf numFmtId="0" fontId="2" fillId="4" borderId="1" xfId="0" applyFont="1" applyFill="1" applyBorder="1" applyAlignment="1">
      <alignment horizontal="center"/>
    </xf>
    <xf numFmtId="188" fontId="3" fillId="0" borderId="1" xfId="1" applyNumberFormat="1" applyFont="1" applyFill="1" applyBorder="1"/>
    <xf numFmtId="191" fontId="3" fillId="0" borderId="3" xfId="0" applyNumberFormat="1" applyFont="1" applyBorder="1" applyAlignment="1">
      <alignment vertical="top"/>
    </xf>
    <xf numFmtId="188" fontId="3" fillId="0" borderId="1" xfId="0" applyNumberFormat="1" applyFont="1" applyFill="1" applyBorder="1" applyAlignment="1">
      <alignment vertical="top"/>
    </xf>
    <xf numFmtId="191" fontId="3" fillId="0" borderId="13" xfId="0" applyNumberFormat="1" applyFont="1" applyBorder="1" applyAlignment="1">
      <alignment vertical="top"/>
    </xf>
    <xf numFmtId="188" fontId="3" fillId="0" borderId="6" xfId="0" applyNumberFormat="1" applyFont="1" applyFill="1" applyBorder="1" applyAlignment="1">
      <alignment vertical="top"/>
    </xf>
    <xf numFmtId="0" fontId="3" fillId="0" borderId="1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8" fillId="0" borderId="15" xfId="0" applyFont="1" applyBorder="1" applyAlignment="1">
      <alignment horizontal="center" vertical="top"/>
    </xf>
    <xf numFmtId="0" fontId="28" fillId="0" borderId="0" xfId="0" applyFont="1" applyAlignment="1">
      <alignment horizontal="center" vertical="top"/>
    </xf>
    <xf numFmtId="0" fontId="8" fillId="4" borderId="13" xfId="0" applyFont="1" applyFill="1" applyBorder="1" applyAlignment="1">
      <alignment vertical="top"/>
    </xf>
    <xf numFmtId="49" fontId="8" fillId="4" borderId="5" xfId="0" applyNumberFormat="1" applyFont="1" applyFill="1" applyBorder="1" applyAlignment="1">
      <alignment horizontal="right" vertical="top"/>
    </xf>
    <xf numFmtId="0" fontId="40" fillId="0" borderId="0" xfId="0" applyFont="1" applyAlignment="1"/>
    <xf numFmtId="0" fontId="2" fillId="0" borderId="12" xfId="0" applyFont="1" applyBorder="1" applyAlignment="1"/>
    <xf numFmtId="0" fontId="8" fillId="4" borderId="1" xfId="0" applyFont="1" applyFill="1" applyBorder="1" applyAlignment="1">
      <alignment horizontal="center" wrapText="1"/>
    </xf>
    <xf numFmtId="188" fontId="8" fillId="4" borderId="1" xfId="1" applyNumberFormat="1" applyFont="1" applyFill="1" applyBorder="1" applyAlignment="1"/>
    <xf numFmtId="188" fontId="3" fillId="0" borderId="8" xfId="0" applyNumberFormat="1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188" fontId="3" fillId="0" borderId="10" xfId="0" applyNumberFormat="1" applyFont="1" applyFill="1" applyBorder="1" applyAlignment="1">
      <alignment vertical="top"/>
    </xf>
    <xf numFmtId="188" fontId="3" fillId="0" borderId="12" xfId="0" applyNumberFormat="1" applyFont="1" applyFill="1" applyBorder="1" applyAlignment="1">
      <alignment vertical="top"/>
    </xf>
    <xf numFmtId="0" fontId="3" fillId="4" borderId="6" xfId="0" applyFont="1" applyFill="1" applyBorder="1" applyAlignment="1">
      <alignment horizontal="center" vertical="top"/>
    </xf>
    <xf numFmtId="49" fontId="3" fillId="4" borderId="6" xfId="0" applyNumberFormat="1" applyFont="1" applyFill="1" applyBorder="1" applyAlignment="1">
      <alignment horizontal="center" vertical="top" wrapText="1"/>
    </xf>
    <xf numFmtId="188" fontId="2" fillId="4" borderId="6" xfId="1" applyNumberFormat="1" applyFont="1" applyFill="1" applyBorder="1" applyAlignment="1">
      <alignment vertical="top"/>
    </xf>
    <xf numFmtId="0" fontId="3" fillId="0" borderId="0" xfId="0" applyFont="1" applyFill="1" applyBorder="1"/>
    <xf numFmtId="187" fontId="2" fillId="0" borderId="0" xfId="0" applyNumberFormat="1" applyFont="1" applyBorder="1" applyAlignment="1"/>
    <xf numFmtId="0" fontId="2" fillId="0" borderId="0" xfId="0" applyFont="1" applyFill="1" applyAlignment="1"/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188" fontId="10" fillId="0" borderId="0" xfId="0" applyNumberFormat="1" applyFont="1"/>
    <xf numFmtId="188" fontId="10" fillId="0" borderId="0" xfId="0" applyNumberFormat="1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/>
    </xf>
    <xf numFmtId="0" fontId="10" fillId="0" borderId="7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49" fontId="2" fillId="0" borderId="13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0" fontId="8" fillId="2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0" fillId="0" borderId="4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8" fillId="0" borderId="15" xfId="0" applyFont="1" applyFill="1" applyBorder="1" applyAlignment="1">
      <alignment vertical="top"/>
    </xf>
    <xf numFmtId="0" fontId="10" fillId="3" borderId="8" xfId="0" applyFont="1" applyFill="1" applyBorder="1" applyAlignment="1">
      <alignment vertical="top"/>
    </xf>
    <xf numFmtId="187" fontId="10" fillId="0" borderId="15" xfId="0" applyNumberFormat="1" applyFont="1" applyBorder="1" applyAlignment="1">
      <alignment vertical="top"/>
    </xf>
    <xf numFmtId="187" fontId="10" fillId="0" borderId="6" xfId="0" applyNumberFormat="1" applyFont="1" applyBorder="1" applyAlignment="1">
      <alignment vertical="top"/>
    </xf>
    <xf numFmtId="0" fontId="10" fillId="0" borderId="0" xfId="0" applyFont="1" applyBorder="1" applyAlignment="1">
      <alignment horizontal="left" vertical="top" wrapText="1"/>
    </xf>
    <xf numFmtId="49" fontId="10" fillId="0" borderId="3" xfId="0" applyNumberFormat="1" applyFont="1" applyFill="1" applyBorder="1" applyAlignment="1">
      <alignment horizontal="right" vertical="top"/>
    </xf>
    <xf numFmtId="49" fontId="10" fillId="0" borderId="1" xfId="0" applyNumberFormat="1" applyFont="1" applyFill="1" applyBorder="1" applyAlignment="1">
      <alignment horizontal="center" vertical="top" wrapText="1"/>
    </xf>
    <xf numFmtId="188" fontId="8" fillId="0" borderId="1" xfId="1" applyNumberFormat="1" applyFont="1" applyFill="1" applyBorder="1" applyAlignment="1">
      <alignment vertical="top"/>
    </xf>
    <xf numFmtId="0" fontId="10" fillId="0" borderId="2" xfId="0" applyFont="1" applyBorder="1" applyAlignment="1">
      <alignment vertical="top"/>
    </xf>
    <xf numFmtId="0" fontId="10" fillId="0" borderId="6" xfId="0" applyFont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top" wrapText="1"/>
    </xf>
    <xf numFmtId="0" fontId="10" fillId="0" borderId="7" xfId="0" applyFont="1" applyBorder="1" applyAlignment="1">
      <alignment vertical="top"/>
    </xf>
    <xf numFmtId="0" fontId="10" fillId="0" borderId="5" xfId="0" applyFont="1" applyBorder="1" applyAlignment="1">
      <alignment vertical="top" wrapText="1"/>
    </xf>
    <xf numFmtId="49" fontId="10" fillId="0" borderId="3" xfId="0" applyNumberFormat="1" applyFont="1" applyBorder="1" applyAlignment="1">
      <alignment horizontal="left" vertical="top"/>
    </xf>
    <xf numFmtId="49" fontId="10" fillId="0" borderId="6" xfId="0" applyNumberFormat="1" applyFont="1" applyBorder="1" applyAlignment="1">
      <alignment horizontal="left" vertical="top"/>
    </xf>
    <xf numFmtId="49" fontId="10" fillId="0" borderId="12" xfId="0" applyNumberFormat="1" applyFont="1" applyBorder="1" applyAlignment="1">
      <alignment horizontal="left" vertical="top"/>
    </xf>
    <xf numFmtId="49" fontId="10" fillId="0" borderId="13" xfId="0" applyNumberFormat="1" applyFont="1" applyBorder="1" applyAlignment="1">
      <alignment horizontal="left" vertical="top"/>
    </xf>
    <xf numFmtId="190" fontId="10" fillId="0" borderId="3" xfId="0" applyNumberFormat="1" applyFont="1" applyBorder="1" applyAlignment="1">
      <alignment horizontal="right" vertical="top"/>
    </xf>
    <xf numFmtId="49" fontId="14" fillId="4" borderId="2" xfId="0" applyNumberFormat="1" applyFont="1" applyFill="1" applyBorder="1" applyAlignment="1">
      <alignment vertical="top"/>
    </xf>
    <xf numFmtId="49" fontId="14" fillId="4" borderId="7" xfId="0" applyNumberFormat="1" applyFont="1" applyFill="1" applyBorder="1" applyAlignment="1">
      <alignment vertical="top"/>
    </xf>
    <xf numFmtId="0" fontId="28" fillId="4" borderId="6" xfId="0" applyFont="1" applyFill="1" applyBorder="1" applyAlignment="1">
      <alignment horizontal="center" vertical="top" wrapText="1"/>
    </xf>
    <xf numFmtId="49" fontId="28" fillId="4" borderId="6" xfId="0" applyNumberFormat="1" applyFont="1" applyFill="1" applyBorder="1" applyAlignment="1">
      <alignment horizontal="center" vertical="top" wrapText="1"/>
    </xf>
    <xf numFmtId="0" fontId="28" fillId="4" borderId="6" xfId="0" applyFont="1" applyFill="1" applyBorder="1" applyAlignment="1">
      <alignment horizontal="center" vertical="top"/>
    </xf>
    <xf numFmtId="188" fontId="14" fillId="4" borderId="6" xfId="1" applyNumberFormat="1" applyFont="1" applyFill="1" applyBorder="1" applyAlignment="1">
      <alignment horizontal="center" vertical="top"/>
    </xf>
    <xf numFmtId="49" fontId="10" fillId="4" borderId="13" xfId="0" applyNumberFormat="1" applyFont="1" applyFill="1" applyBorder="1" applyAlignment="1">
      <alignment horizontal="right" vertical="top"/>
    </xf>
    <xf numFmtId="0" fontId="10" fillId="4" borderId="6" xfId="0" applyFont="1" applyFill="1" applyBorder="1" applyAlignment="1">
      <alignment horizontal="center" vertical="top" wrapText="1"/>
    </xf>
    <xf numFmtId="188" fontId="10" fillId="4" borderId="6" xfId="1" applyNumberFormat="1" applyFont="1" applyFill="1" applyBorder="1" applyAlignment="1">
      <alignment vertical="top"/>
    </xf>
    <xf numFmtId="0" fontId="10" fillId="0" borderId="7" xfId="0" applyFont="1" applyBorder="1" applyAlignment="1">
      <alignment horizontal="center" vertical="top" wrapText="1"/>
    </xf>
    <xf numFmtId="0" fontId="10" fillId="0" borderId="15" xfId="0" applyFont="1" applyBorder="1" applyAlignment="1">
      <alignment vertical="top" wrapText="1"/>
    </xf>
    <xf numFmtId="0" fontId="10" fillId="0" borderId="15" xfId="0" applyFont="1" applyBorder="1" applyAlignment="1">
      <alignment horizontal="center" vertical="top" wrapText="1"/>
    </xf>
    <xf numFmtId="49" fontId="10" fillId="0" borderId="4" xfId="0" applyNumberFormat="1" applyFont="1" applyBorder="1" applyAlignment="1">
      <alignment vertical="top" wrapText="1"/>
    </xf>
    <xf numFmtId="49" fontId="10" fillId="0" borderId="4" xfId="0" applyNumberFormat="1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4" borderId="8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right" vertical="top" wrapText="1"/>
    </xf>
    <xf numFmtId="0" fontId="10" fillId="0" borderId="2" xfId="0" applyFont="1" applyBorder="1" applyAlignment="1">
      <alignment horizontal="right" vertical="top" wrapText="1"/>
    </xf>
    <xf numFmtId="0" fontId="10" fillId="0" borderId="9" xfId="0" applyFont="1" applyBorder="1" applyAlignment="1">
      <alignment horizontal="right" vertical="top" wrapText="1"/>
    </xf>
    <xf numFmtId="0" fontId="10" fillId="0" borderId="8" xfId="0" applyFont="1" applyBorder="1" applyAlignment="1">
      <alignment horizontal="left" vertical="top" wrapText="1"/>
    </xf>
    <xf numFmtId="188" fontId="8" fillId="0" borderId="1" xfId="1" applyNumberFormat="1" applyFont="1" applyFill="1" applyBorder="1" applyAlignment="1">
      <alignment horizontal="center" vertical="top"/>
    </xf>
    <xf numFmtId="188" fontId="10" fillId="0" borderId="6" xfId="1" applyNumberFormat="1" applyFont="1" applyBorder="1" applyAlignment="1">
      <alignment horizontal="center" vertical="top"/>
    </xf>
    <xf numFmtId="188" fontId="8" fillId="0" borderId="6" xfId="1" applyNumberFormat="1" applyFont="1" applyBorder="1" applyAlignment="1">
      <alignment horizontal="center" vertical="top"/>
    </xf>
    <xf numFmtId="188" fontId="10" fillId="3" borderId="6" xfId="1" applyNumberFormat="1" applyFont="1" applyFill="1" applyBorder="1" applyAlignment="1">
      <alignment vertical="top"/>
    </xf>
    <xf numFmtId="0" fontId="10" fillId="3" borderId="15" xfId="0" applyFont="1" applyFill="1" applyBorder="1" applyAlignment="1">
      <alignment vertical="top"/>
    </xf>
    <xf numFmtId="0" fontId="10" fillId="3" borderId="5" xfId="0" applyFont="1" applyFill="1" applyBorder="1" applyAlignment="1">
      <alignment vertical="top"/>
    </xf>
    <xf numFmtId="0" fontId="10" fillId="3" borderId="4" xfId="0" applyFont="1" applyFill="1" applyBorder="1" applyAlignment="1">
      <alignment vertical="top" wrapText="1"/>
    </xf>
    <xf numFmtId="0" fontId="10" fillId="0" borderId="5" xfId="0" applyFont="1" applyBorder="1"/>
    <xf numFmtId="188" fontId="31" fillId="0" borderId="1" xfId="1" applyNumberFormat="1" applyFont="1" applyBorder="1" applyAlignment="1">
      <alignment horizontal="right" vertical="top"/>
    </xf>
    <xf numFmtId="0" fontId="10" fillId="0" borderId="4" xfId="0" applyFont="1" applyFill="1" applyBorder="1" applyAlignment="1">
      <alignment horizontal="center" vertical="top"/>
    </xf>
    <xf numFmtId="188" fontId="10" fillId="0" borderId="1" xfId="1" applyNumberFormat="1" applyFont="1" applyBorder="1" applyAlignment="1">
      <alignment horizontal="center" vertical="top" wrapText="1"/>
    </xf>
    <xf numFmtId="0" fontId="10" fillId="0" borderId="7" xfId="0" applyFont="1" applyFill="1" applyBorder="1" applyAlignment="1">
      <alignment vertical="top"/>
    </xf>
    <xf numFmtId="0" fontId="10" fillId="0" borderId="6" xfId="0" applyFont="1" applyBorder="1" applyAlignment="1">
      <alignment vertical="top" wrapText="1"/>
    </xf>
    <xf numFmtId="0" fontId="10" fillId="0" borderId="6" xfId="0" applyFont="1" applyFill="1" applyBorder="1" applyAlignment="1">
      <alignment horizontal="center" vertical="top"/>
    </xf>
    <xf numFmtId="188" fontId="10" fillId="0" borderId="6" xfId="1" applyNumberFormat="1" applyFont="1" applyFill="1" applyBorder="1" applyAlignment="1">
      <alignment vertical="top"/>
    </xf>
    <xf numFmtId="188" fontId="31" fillId="0" borderId="6" xfId="1" applyNumberFormat="1" applyFont="1" applyBorder="1" applyAlignment="1">
      <alignment horizontal="right" vertical="top"/>
    </xf>
    <xf numFmtId="0" fontId="10" fillId="0" borderId="1" xfId="0" applyFont="1" applyFill="1" applyBorder="1" applyAlignment="1">
      <alignment vertical="top"/>
    </xf>
    <xf numFmtId="3" fontId="10" fillId="0" borderId="1" xfId="0" applyNumberFormat="1" applyFont="1" applyBorder="1" applyAlignment="1">
      <alignment horizontal="center" vertical="top" wrapText="1"/>
    </xf>
    <xf numFmtId="188" fontId="10" fillId="0" borderId="6" xfId="1" applyNumberFormat="1" applyFont="1" applyBorder="1" applyAlignment="1">
      <alignment horizontal="right" vertical="top"/>
    </xf>
    <xf numFmtId="191" fontId="10" fillId="4" borderId="3" xfId="0" applyNumberFormat="1" applyFont="1" applyFill="1" applyBorder="1" applyAlignment="1">
      <alignment horizontal="right" vertical="top" wrapText="1"/>
    </xf>
    <xf numFmtId="0" fontId="10" fillId="0" borderId="1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9" fontId="10" fillId="0" borderId="6" xfId="0" applyNumberFormat="1" applyFont="1" applyBorder="1" applyAlignment="1">
      <alignment horizontal="center" vertical="top" wrapText="1"/>
    </xf>
    <xf numFmtId="188" fontId="10" fillId="0" borderId="6" xfId="1" applyNumberFormat="1" applyFont="1" applyFill="1" applyBorder="1" applyAlignment="1">
      <alignment horizontal="center" vertical="top"/>
    </xf>
    <xf numFmtId="49" fontId="10" fillId="0" borderId="2" xfId="0" applyNumberFormat="1" applyFont="1" applyBorder="1" applyAlignment="1">
      <alignment horizontal="right" vertical="top"/>
    </xf>
    <xf numFmtId="49" fontId="10" fillId="0" borderId="14" xfId="0" applyNumberFormat="1" applyFont="1" applyBorder="1" applyAlignment="1">
      <alignment horizontal="left" vertical="top"/>
    </xf>
    <xf numFmtId="49" fontId="10" fillId="0" borderId="0" xfId="0" applyNumberFormat="1" applyFont="1" applyBorder="1" applyAlignment="1">
      <alignment horizontal="right" vertical="top"/>
    </xf>
    <xf numFmtId="0" fontId="10" fillId="0" borderId="15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center" vertical="top" wrapText="1"/>
    </xf>
    <xf numFmtId="49" fontId="10" fillId="0" borderId="12" xfId="0" applyNumberFormat="1" applyFont="1" applyBorder="1" applyAlignment="1">
      <alignment horizontal="center" vertical="top" wrapText="1"/>
    </xf>
    <xf numFmtId="188" fontId="10" fillId="0" borderId="12" xfId="1" applyNumberFormat="1" applyFont="1" applyBorder="1" applyAlignment="1">
      <alignment horizontal="center" vertical="top"/>
    </xf>
    <xf numFmtId="188" fontId="10" fillId="0" borderId="12" xfId="1" applyNumberFormat="1" applyFont="1" applyFill="1" applyBorder="1" applyAlignment="1">
      <alignment horizontal="center" vertical="top"/>
    </xf>
    <xf numFmtId="49" fontId="10" fillId="0" borderId="11" xfId="0" applyNumberFormat="1" applyFont="1" applyBorder="1" applyAlignment="1">
      <alignment horizontal="left" vertical="top"/>
    </xf>
    <xf numFmtId="0" fontId="10" fillId="0" borderId="10" xfId="0" applyFont="1" applyBorder="1" applyAlignment="1">
      <alignment horizontal="center" vertical="top" wrapText="1"/>
    </xf>
    <xf numFmtId="188" fontId="10" fillId="0" borderId="10" xfId="1" applyNumberFormat="1" applyFont="1" applyBorder="1" applyAlignment="1">
      <alignment horizontal="center" vertical="top"/>
    </xf>
    <xf numFmtId="0" fontId="10" fillId="0" borderId="0" xfId="0" applyFont="1" applyBorder="1" applyAlignment="1">
      <alignment horizontal="center" vertical="center"/>
    </xf>
    <xf numFmtId="49" fontId="10" fillId="0" borderId="15" xfId="0" applyNumberFormat="1" applyFont="1" applyFill="1" applyBorder="1" applyAlignment="1">
      <alignment horizontal="left" vertical="top"/>
    </xf>
    <xf numFmtId="0" fontId="10" fillId="0" borderId="8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top" wrapText="1"/>
    </xf>
    <xf numFmtId="49" fontId="10" fillId="4" borderId="10" xfId="0" applyNumberFormat="1" applyFont="1" applyFill="1" applyBorder="1" applyAlignment="1">
      <alignment horizontal="center" vertical="top" wrapText="1"/>
    </xf>
    <xf numFmtId="0" fontId="31" fillId="0" borderId="1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/>
    </xf>
    <xf numFmtId="0" fontId="10" fillId="0" borderId="0" xfId="0" applyFont="1" applyFill="1" applyBorder="1"/>
    <xf numFmtId="188" fontId="10" fillId="0" borderId="14" xfId="1" applyNumberFormat="1" applyFont="1" applyBorder="1" applyAlignment="1">
      <alignment horizontal="center" vertical="top"/>
    </xf>
    <xf numFmtId="0" fontId="10" fillId="0" borderId="4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horizontal="right" vertical="top"/>
    </xf>
    <xf numFmtId="188" fontId="8" fillId="0" borderId="1" xfId="1" applyNumberFormat="1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right" vertical="top"/>
    </xf>
    <xf numFmtId="49" fontId="10" fillId="0" borderId="5" xfId="0" applyNumberFormat="1" applyFont="1" applyBorder="1" applyAlignment="1">
      <alignment horizontal="center" vertical="top" wrapText="1"/>
    </xf>
    <xf numFmtId="1" fontId="10" fillId="0" borderId="4" xfId="0" applyNumberFormat="1" applyFont="1" applyFill="1" applyBorder="1" applyAlignment="1">
      <alignment horizontal="left" vertical="top" wrapText="1"/>
    </xf>
    <xf numFmtId="1" fontId="10" fillId="0" borderId="1" xfId="0" applyNumberFormat="1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vertical="top"/>
    </xf>
    <xf numFmtId="49" fontId="10" fillId="0" borderId="10" xfId="0" applyNumberFormat="1" applyFont="1" applyFill="1" applyBorder="1" applyAlignment="1">
      <alignment horizontal="left" vertical="top"/>
    </xf>
    <xf numFmtId="0" fontId="28" fillId="4" borderId="5" xfId="0" applyFont="1" applyFill="1" applyBorder="1" applyAlignment="1">
      <alignment vertical="top"/>
    </xf>
    <xf numFmtId="0" fontId="28" fillId="4" borderId="4" xfId="0" applyFont="1" applyFill="1" applyBorder="1" applyAlignment="1">
      <alignment vertical="top"/>
    </xf>
    <xf numFmtId="49" fontId="8" fillId="0" borderId="12" xfId="0" applyNumberFormat="1" applyFont="1" applyFill="1" applyBorder="1" applyAlignment="1">
      <alignment horizontal="left" vertical="top"/>
    </xf>
    <xf numFmtId="49" fontId="10" fillId="3" borderId="4" xfId="0" applyNumberFormat="1" applyFont="1" applyFill="1" applyBorder="1" applyAlignment="1">
      <alignment horizontal="center" vertical="top" wrapText="1"/>
    </xf>
    <xf numFmtId="49" fontId="8" fillId="0" borderId="14" xfId="0" applyNumberFormat="1" applyFont="1" applyFill="1" applyBorder="1" applyAlignment="1">
      <alignment horizontal="left" vertical="top"/>
    </xf>
    <xf numFmtId="49" fontId="10" fillId="3" borderId="13" xfId="0" applyNumberFormat="1" applyFont="1" applyFill="1" applyBorder="1" applyAlignment="1">
      <alignment horizontal="right" vertical="top"/>
    </xf>
    <xf numFmtId="0" fontId="10" fillId="3" borderId="7" xfId="0" applyFont="1" applyFill="1" applyBorder="1" applyAlignment="1">
      <alignment vertical="top" wrapText="1"/>
    </xf>
    <xf numFmtId="49" fontId="10" fillId="3" borderId="6" xfId="0" applyNumberFormat="1" applyFont="1" applyFill="1" applyBorder="1" applyAlignment="1">
      <alignment horizontal="center" vertical="top" wrapText="1"/>
    </xf>
    <xf numFmtId="15" fontId="10" fillId="3" borderId="7" xfId="0" applyNumberFormat="1" applyFont="1" applyFill="1" applyBorder="1" applyAlignment="1">
      <alignment horizontal="center" vertical="top" wrapText="1"/>
    </xf>
    <xf numFmtId="188" fontId="10" fillId="3" borderId="6" xfId="1" applyNumberFormat="1" applyFont="1" applyFill="1" applyBorder="1" applyAlignment="1">
      <alignment horizontal="center" vertical="top"/>
    </xf>
    <xf numFmtId="49" fontId="10" fillId="0" borderId="12" xfId="0" applyNumberFormat="1" applyFont="1" applyFill="1" applyBorder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49" fontId="10" fillId="0" borderId="11" xfId="0" quotePrefix="1" applyNumberFormat="1" applyFont="1" applyFill="1" applyBorder="1" applyAlignment="1">
      <alignment horizontal="right" vertical="top"/>
    </xf>
    <xf numFmtId="0" fontId="10" fillId="0" borderId="0" xfId="0" applyFont="1" applyFill="1" applyAlignment="1">
      <alignment horizontal="center" vertical="top"/>
    </xf>
    <xf numFmtId="49" fontId="10" fillId="0" borderId="3" xfId="0" quotePrefix="1" applyNumberFormat="1" applyFont="1" applyFill="1" applyBorder="1" applyAlignment="1">
      <alignment horizontal="right" vertical="top"/>
    </xf>
    <xf numFmtId="0" fontId="10" fillId="0" borderId="5" xfId="0" applyFont="1" applyFill="1" applyBorder="1" applyAlignment="1">
      <alignment vertical="top" wrapText="1"/>
    </xf>
    <xf numFmtId="0" fontId="10" fillId="0" borderId="11" xfId="0" applyFont="1" applyBorder="1" applyAlignment="1">
      <alignment vertical="top"/>
    </xf>
    <xf numFmtId="49" fontId="8" fillId="4" borderId="2" xfId="0" applyNumberFormat="1" applyFont="1" applyFill="1" applyBorder="1" applyAlignment="1">
      <alignment horizontal="right"/>
    </xf>
    <xf numFmtId="0" fontId="8" fillId="4" borderId="7" xfId="0" applyFont="1" applyFill="1" applyBorder="1" applyAlignment="1"/>
    <xf numFmtId="0" fontId="10" fillId="0" borderId="3" xfId="0" applyFont="1" applyBorder="1" applyAlignment="1">
      <alignment vertical="top"/>
    </xf>
    <xf numFmtId="195" fontId="8" fillId="2" borderId="1" xfId="1" applyNumberFormat="1" applyFont="1" applyFill="1" applyBorder="1" applyAlignment="1">
      <alignment horizontal="left" vertical="top" wrapText="1"/>
    </xf>
    <xf numFmtId="188" fontId="8" fillId="2" borderId="1" xfId="1" applyNumberFormat="1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left" vertical="top" wrapText="1"/>
    </xf>
    <xf numFmtId="0" fontId="10" fillId="4" borderId="4" xfId="0" applyFont="1" applyFill="1" applyBorder="1" applyAlignment="1">
      <alignment horizontal="center" vertical="top"/>
    </xf>
    <xf numFmtId="195" fontId="10" fillId="4" borderId="1" xfId="1" applyNumberFormat="1" applyFont="1" applyFill="1" applyBorder="1" applyAlignment="1">
      <alignment horizontal="left" vertical="top" wrapText="1"/>
    </xf>
    <xf numFmtId="188" fontId="10" fillId="4" borderId="1" xfId="0" applyNumberFormat="1" applyFont="1" applyFill="1" applyBorder="1" applyAlignment="1">
      <alignment vertical="top" wrapText="1"/>
    </xf>
    <xf numFmtId="188" fontId="10" fillId="4" borderId="1" xfId="0" applyNumberFormat="1" applyFont="1" applyFill="1" applyBorder="1" applyAlignment="1">
      <alignment horizontal="center" vertical="top" wrapText="1"/>
    </xf>
    <xf numFmtId="0" fontId="10" fillId="0" borderId="9" xfId="0" applyFont="1" applyBorder="1" applyAlignment="1">
      <alignment vertical="top"/>
    </xf>
    <xf numFmtId="0" fontId="10" fillId="0" borderId="8" xfId="0" applyFont="1" applyBorder="1" applyAlignment="1">
      <alignment wrapText="1"/>
    </xf>
    <xf numFmtId="0" fontId="10" fillId="0" borderId="10" xfId="0" applyFont="1" applyBorder="1" applyAlignment="1">
      <alignment vertical="top"/>
    </xf>
    <xf numFmtId="188" fontId="10" fillId="0" borderId="10" xfId="0" applyNumberFormat="1" applyFont="1" applyFill="1" applyBorder="1" applyAlignment="1">
      <alignment horizontal="center" vertical="top" wrapText="1"/>
    </xf>
    <xf numFmtId="0" fontId="10" fillId="0" borderId="4" xfId="0" applyFont="1" applyBorder="1" applyAlignment="1">
      <alignment vertical="center" wrapText="1"/>
    </xf>
    <xf numFmtId="188" fontId="10" fillId="0" borderId="1" xfId="0" applyNumberFormat="1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vertical="top"/>
    </xf>
    <xf numFmtId="0" fontId="10" fillId="4" borderId="5" xfId="0" applyFont="1" applyFill="1" applyBorder="1" applyAlignment="1">
      <alignment vertical="top"/>
    </xf>
    <xf numFmtId="0" fontId="10" fillId="4" borderId="4" xfId="0" applyFont="1" applyFill="1" applyBorder="1" applyAlignment="1">
      <alignment vertical="center" wrapText="1"/>
    </xf>
    <xf numFmtId="0" fontId="10" fillId="0" borderId="13" xfId="0" applyFont="1" applyBorder="1" applyAlignment="1">
      <alignment vertical="top"/>
    </xf>
    <xf numFmtId="0" fontId="10" fillId="0" borderId="7" xfId="0" applyFont="1" applyBorder="1" applyAlignment="1">
      <alignment vertical="center" wrapText="1"/>
    </xf>
    <xf numFmtId="0" fontId="10" fillId="0" borderId="7" xfId="0" applyFont="1" applyFill="1" applyBorder="1" applyAlignment="1">
      <alignment horizontal="center" vertical="top" wrapText="1"/>
    </xf>
    <xf numFmtId="188" fontId="10" fillId="0" borderId="6" xfId="0" applyNumberFormat="1" applyFont="1" applyFill="1" applyBorder="1" applyAlignment="1">
      <alignment horizontal="center" vertical="top" wrapText="1"/>
    </xf>
    <xf numFmtId="0" fontId="10" fillId="0" borderId="8" xfId="0" applyFont="1" applyBorder="1" applyAlignment="1">
      <alignment vertical="center" wrapText="1"/>
    </xf>
    <xf numFmtId="188" fontId="10" fillId="0" borderId="11" xfId="1" applyNumberFormat="1" applyFont="1" applyBorder="1" applyAlignment="1">
      <alignment vertical="top"/>
    </xf>
    <xf numFmtId="188" fontId="10" fillId="0" borderId="9" xfId="1" applyNumberFormat="1" applyFont="1" applyBorder="1" applyAlignment="1">
      <alignment vertical="top"/>
    </xf>
    <xf numFmtId="188" fontId="10" fillId="0" borderId="8" xfId="1" applyNumberFormat="1" applyFont="1" applyBorder="1" applyAlignment="1">
      <alignment vertical="top"/>
    </xf>
    <xf numFmtId="188" fontId="8" fillId="2" borderId="1" xfId="0" applyNumberFormat="1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vertical="top"/>
    </xf>
    <xf numFmtId="0" fontId="8" fillId="3" borderId="5" xfId="0" applyFont="1" applyFill="1" applyBorder="1" applyAlignment="1">
      <alignment vertical="top"/>
    </xf>
    <xf numFmtId="0" fontId="8" fillId="3" borderId="1" xfId="0" applyFont="1" applyFill="1" applyBorder="1" applyAlignment="1">
      <alignment vertical="top"/>
    </xf>
    <xf numFmtId="188" fontId="8" fillId="3" borderId="1" xfId="1" applyNumberFormat="1" applyFont="1" applyFill="1" applyBorder="1" applyAlignment="1">
      <alignment horizontal="center" vertical="top"/>
    </xf>
    <xf numFmtId="188" fontId="10" fillId="3" borderId="1" xfId="0" applyNumberFormat="1" applyFont="1" applyFill="1" applyBorder="1" applyAlignment="1">
      <alignment horizontal="center" vertical="top" wrapText="1"/>
    </xf>
    <xf numFmtId="0" fontId="10" fillId="0" borderId="14" xfId="0" applyFont="1" applyBorder="1" applyAlignment="1">
      <alignment vertical="top"/>
    </xf>
    <xf numFmtId="0" fontId="10" fillId="0" borderId="15" xfId="0" applyFont="1" applyBorder="1" applyAlignment="1">
      <alignment vertical="center" wrapText="1"/>
    </xf>
    <xf numFmtId="0" fontId="10" fillId="0" borderId="15" xfId="0" applyFont="1" applyFill="1" applyBorder="1" applyAlignment="1">
      <alignment horizontal="center" vertical="top" wrapText="1"/>
    </xf>
    <xf numFmtId="188" fontId="10" fillId="3" borderId="12" xfId="1" applyNumberFormat="1" applyFont="1" applyFill="1" applyBorder="1" applyAlignment="1">
      <alignment horizontal="center" vertical="top"/>
    </xf>
    <xf numFmtId="188" fontId="10" fillId="3" borderId="12" xfId="0" applyNumberFormat="1" applyFont="1" applyFill="1" applyBorder="1" applyAlignment="1">
      <alignment horizontal="center" vertical="top" wrapText="1"/>
    </xf>
    <xf numFmtId="188" fontId="10" fillId="3" borderId="6" xfId="0" applyNumberFormat="1" applyFont="1" applyFill="1" applyBorder="1" applyAlignment="1">
      <alignment horizontal="center" vertical="top" wrapText="1"/>
    </xf>
    <xf numFmtId="0" fontId="8" fillId="0" borderId="12" xfId="0" applyFont="1" applyBorder="1" applyAlignment="1">
      <alignment vertical="top"/>
    </xf>
    <xf numFmtId="0" fontId="10" fillId="4" borderId="13" xfId="0" applyFont="1" applyFill="1" applyBorder="1" applyAlignment="1">
      <alignment vertical="top"/>
    </xf>
    <xf numFmtId="188" fontId="10" fillId="4" borderId="6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vertical="top"/>
    </xf>
    <xf numFmtId="2" fontId="10" fillId="0" borderId="5" xfId="0" applyNumberFormat="1" applyFont="1" applyBorder="1" applyAlignment="1">
      <alignment vertical="top"/>
    </xf>
    <xf numFmtId="188" fontId="8" fillId="2" borderId="1" xfId="0" applyNumberFormat="1" applyFont="1" applyFill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188" fontId="10" fillId="3" borderId="10" xfId="1" applyNumberFormat="1" applyFont="1" applyFill="1" applyBorder="1" applyAlignment="1">
      <alignment horizontal="center" vertical="top"/>
    </xf>
    <xf numFmtId="49" fontId="8" fillId="2" borderId="1" xfId="0" applyNumberFormat="1" applyFont="1" applyFill="1" applyBorder="1" applyAlignment="1">
      <alignment vertical="top" wrapText="1"/>
    </xf>
    <xf numFmtId="188" fontId="8" fillId="2" borderId="1" xfId="1" applyNumberFormat="1" applyFont="1" applyFill="1" applyBorder="1" applyAlignment="1">
      <alignment vertical="top" wrapText="1"/>
    </xf>
    <xf numFmtId="188" fontId="3" fillId="0" borderId="1" xfId="1" applyNumberFormat="1" applyFont="1" applyBorder="1" applyAlignment="1">
      <alignment vertical="top" wrapText="1"/>
    </xf>
    <xf numFmtId="188" fontId="10" fillId="0" borderId="2" xfId="1" applyNumberFormat="1" applyFont="1" applyBorder="1" applyAlignment="1">
      <alignment vertical="top"/>
    </xf>
    <xf numFmtId="0" fontId="10" fillId="0" borderId="8" xfId="0" applyFont="1" applyBorder="1" applyAlignment="1">
      <alignment vertical="top" wrapText="1"/>
    </xf>
    <xf numFmtId="49" fontId="2" fillId="0" borderId="3" xfId="0" applyNumberFormat="1" applyFont="1" applyBorder="1" applyAlignment="1">
      <alignment horizontal="center"/>
    </xf>
    <xf numFmtId="0" fontId="10" fillId="0" borderId="4" xfId="0" applyFont="1" applyBorder="1" applyAlignment="1">
      <alignment horizontal="left" wrapText="1"/>
    </xf>
    <xf numFmtId="2" fontId="10" fillId="0" borderId="5" xfId="0" applyNumberFormat="1" applyFont="1" applyBorder="1" applyAlignment="1">
      <alignment horizontal="right" vertical="top"/>
    </xf>
    <xf numFmtId="49" fontId="10" fillId="0" borderId="15" xfId="0" applyNumberFormat="1" applyFont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88" fontId="8" fillId="0" borderId="5" xfId="1" applyNumberFormat="1" applyFont="1" applyFill="1" applyBorder="1" applyAlignment="1">
      <alignment horizontal="center" vertical="top"/>
    </xf>
    <xf numFmtId="188" fontId="10" fillId="0" borderId="5" xfId="1" applyNumberFormat="1" applyFont="1" applyFill="1" applyBorder="1" applyAlignment="1">
      <alignment horizontal="center" vertical="top"/>
    </xf>
    <xf numFmtId="0" fontId="8" fillId="0" borderId="6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/>
    </xf>
    <xf numFmtId="0" fontId="10" fillId="0" borderId="4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8" fillId="0" borderId="12" xfId="0" applyFont="1" applyFill="1" applyBorder="1" applyAlignment="1">
      <alignment vertical="top"/>
    </xf>
    <xf numFmtId="0" fontId="10" fillId="0" borderId="4" xfId="0" applyFont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/>
    </xf>
    <xf numFmtId="0" fontId="10" fillId="0" borderId="8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2" fillId="5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/>
    <xf numFmtId="188" fontId="2" fillId="0" borderId="1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188" fontId="39" fillId="0" borderId="1" xfId="1" applyNumberFormat="1" applyFont="1" applyFill="1" applyBorder="1"/>
    <xf numFmtId="188" fontId="2" fillId="2" borderId="1" xfId="0" applyNumberFormat="1" applyFont="1" applyFill="1" applyBorder="1" applyAlignment="1">
      <alignment horizontal="center" vertical="top"/>
    </xf>
    <xf numFmtId="0" fontId="3" fillId="4" borderId="1" xfId="0" applyFont="1" applyFill="1" applyBorder="1" applyAlignment="1">
      <alignment vertical="top" wrapText="1"/>
    </xf>
    <xf numFmtId="196" fontId="3" fillId="0" borderId="1" xfId="1" applyNumberFormat="1" applyFont="1" applyFill="1" applyBorder="1" applyAlignment="1">
      <alignment horizontal="right" vertical="top"/>
    </xf>
    <xf numFmtId="188" fontId="3" fillId="0" borderId="6" xfId="1" applyNumberFormat="1" applyFont="1" applyFill="1" applyBorder="1" applyAlignment="1">
      <alignment horizontal="right" vertical="top" wrapText="1"/>
    </xf>
    <xf numFmtId="188" fontId="3" fillId="0" borderId="1" xfId="1" applyNumberFormat="1" applyFont="1" applyFill="1" applyBorder="1" applyAlignment="1">
      <alignment horizontal="right" vertical="top"/>
    </xf>
    <xf numFmtId="188" fontId="3" fillId="0" borderId="10" xfId="1" applyNumberFormat="1" applyFont="1" applyFill="1" applyBorder="1" applyAlignment="1">
      <alignment horizontal="right" vertical="top" wrapText="1"/>
    </xf>
    <xf numFmtId="3" fontId="3" fillId="0" borderId="1" xfId="1" applyNumberFormat="1" applyFont="1" applyFill="1" applyBorder="1" applyAlignment="1">
      <alignment horizontal="right" vertical="top"/>
    </xf>
    <xf numFmtId="3" fontId="3" fillId="0" borderId="10" xfId="0" applyNumberFormat="1" applyFont="1" applyFill="1" applyBorder="1" applyAlignment="1">
      <alignment horizontal="right" vertical="top"/>
    </xf>
    <xf numFmtId="3" fontId="3" fillId="0" borderId="10" xfId="1" applyNumberFormat="1" applyFont="1" applyFill="1" applyBorder="1" applyAlignment="1">
      <alignment horizontal="right" vertical="top"/>
    </xf>
    <xf numFmtId="0" fontId="3" fillId="0" borderId="4" xfId="0" applyFont="1" applyFill="1" applyBorder="1" applyAlignment="1">
      <alignment vertical="top"/>
    </xf>
    <xf numFmtId="188" fontId="3" fillId="0" borderId="1" xfId="1" applyNumberFormat="1" applyFont="1" applyFill="1" applyBorder="1" applyAlignment="1">
      <alignment horizontal="right" vertical="top" wrapText="1"/>
    </xf>
    <xf numFmtId="0" fontId="41" fillId="0" borderId="8" xfId="0" applyFont="1" applyFill="1" applyBorder="1" applyAlignment="1">
      <alignment horizontal="left" vertical="top" wrapText="1"/>
    </xf>
    <xf numFmtId="188" fontId="41" fillId="0" borderId="10" xfId="1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horizontal="left" vertical="top"/>
    </xf>
    <xf numFmtId="188" fontId="3" fillId="0" borderId="12" xfId="1" applyNumberFormat="1" applyFont="1" applyFill="1" applyBorder="1" applyAlignment="1">
      <alignment horizontal="right" vertical="top" wrapText="1"/>
    </xf>
    <xf numFmtId="188" fontId="10" fillId="0" borderId="6" xfId="0" applyNumberFormat="1" applyFont="1" applyFill="1" applyBorder="1" applyAlignment="1">
      <alignment vertical="top"/>
    </xf>
    <xf numFmtId="188" fontId="6" fillId="0" borderId="0" xfId="0" applyNumberFormat="1" applyFont="1"/>
    <xf numFmtId="0" fontId="3" fillId="0" borderId="2" xfId="0" applyFont="1" applyFill="1" applyBorder="1" applyAlignment="1">
      <alignment horizontal="left" vertical="top" wrapText="1"/>
    </xf>
    <xf numFmtId="188" fontId="2" fillId="0" borderId="2" xfId="1" applyNumberFormat="1" applyFont="1" applyFill="1" applyBorder="1" applyAlignment="1">
      <alignment horizontal="center" vertical="top"/>
    </xf>
    <xf numFmtId="188" fontId="3" fillId="0" borderId="2" xfId="1" applyNumberFormat="1" applyFont="1" applyFill="1" applyBorder="1" applyAlignment="1">
      <alignment horizontal="center" vertical="top"/>
    </xf>
    <xf numFmtId="0" fontId="2" fillId="0" borderId="15" xfId="0" applyFont="1" applyFill="1" applyBorder="1" applyAlignment="1">
      <alignment vertical="top"/>
    </xf>
    <xf numFmtId="0" fontId="10" fillId="0" borderId="4" xfId="0" applyFont="1" applyBorder="1" applyAlignment="1">
      <alignment horizontal="left" vertical="top" wrapText="1"/>
    </xf>
    <xf numFmtId="0" fontId="10" fillId="4" borderId="4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188" fontId="3" fillId="3" borderId="1" xfId="1" applyNumberFormat="1" applyFont="1" applyFill="1" applyBorder="1" applyAlignment="1">
      <alignment vertical="top"/>
    </xf>
    <xf numFmtId="0" fontId="3" fillId="0" borderId="5" xfId="0" applyFont="1" applyBorder="1" applyAlignment="1">
      <alignment vertical="top"/>
    </xf>
    <xf numFmtId="49" fontId="2" fillId="4" borderId="5" xfId="0" applyNumberFormat="1" applyFont="1" applyFill="1" applyBorder="1" applyAlignment="1">
      <alignment horizontal="center" vertical="top"/>
    </xf>
    <xf numFmtId="49" fontId="2" fillId="4" borderId="4" xfId="0" applyNumberFormat="1" applyFont="1" applyFill="1" applyBorder="1" applyAlignment="1">
      <alignment horizontal="center" vertical="top"/>
    </xf>
    <xf numFmtId="0" fontId="3" fillId="3" borderId="10" xfId="0" applyFont="1" applyFill="1" applyBorder="1" applyAlignment="1">
      <alignment vertical="top"/>
    </xf>
    <xf numFmtId="49" fontId="39" fillId="0" borderId="0" xfId="0" applyNumberFormat="1" applyFont="1" applyAlignment="1">
      <alignment horizontal="center" vertical="top"/>
    </xf>
    <xf numFmtId="188" fontId="39" fillId="0" borderId="0" xfId="1" applyNumberFormat="1" applyFont="1" applyAlignment="1">
      <alignment vertical="top"/>
    </xf>
    <xf numFmtId="188" fontId="39" fillId="0" borderId="6" xfId="1" applyNumberFormat="1" applyFont="1" applyBorder="1" applyAlignment="1">
      <alignment horizontal="center" vertical="top"/>
    </xf>
    <xf numFmtId="188" fontId="39" fillId="0" borderId="6" xfId="1" applyNumberFormat="1" applyFont="1" applyBorder="1" applyAlignment="1">
      <alignment vertical="top"/>
    </xf>
    <xf numFmtId="0" fontId="3" fillId="0" borderId="15" xfId="0" applyFont="1" applyFill="1" applyBorder="1" applyAlignment="1">
      <alignment horizontal="center" vertical="center"/>
    </xf>
    <xf numFmtId="191" fontId="3" fillId="4" borderId="3" xfId="0" applyNumberFormat="1" applyFont="1" applyFill="1" applyBorder="1" applyAlignment="1">
      <alignment horizontal="right" vertical="top" wrapText="1"/>
    </xf>
    <xf numFmtId="49" fontId="3" fillId="0" borderId="15" xfId="0" applyNumberFormat="1" applyFont="1" applyFill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0" fontId="3" fillId="4" borderId="10" xfId="0" applyFont="1" applyFill="1" applyBorder="1" applyAlignment="1">
      <alignment horizontal="center" vertical="top" wrapText="1"/>
    </xf>
    <xf numFmtId="49" fontId="3" fillId="4" borderId="10" xfId="0" applyNumberFormat="1" applyFont="1" applyFill="1" applyBorder="1" applyAlignment="1">
      <alignment horizontal="center" vertical="top" wrapText="1"/>
    </xf>
    <xf numFmtId="188" fontId="3" fillId="0" borderId="14" xfId="1" applyNumberFormat="1" applyFont="1" applyBorder="1" applyAlignment="1">
      <alignment horizontal="center" vertical="top"/>
    </xf>
    <xf numFmtId="190" fontId="10" fillId="0" borderId="13" xfId="0" applyNumberFormat="1" applyFont="1" applyBorder="1" applyAlignment="1">
      <alignment horizontal="right" vertical="top"/>
    </xf>
    <xf numFmtId="190" fontId="10" fillId="0" borderId="11" xfId="0" applyNumberFormat="1" applyFont="1" applyBorder="1" applyAlignment="1">
      <alignment horizontal="right" vertical="top"/>
    </xf>
    <xf numFmtId="49" fontId="3" fillId="4" borderId="13" xfId="0" applyNumberFormat="1" applyFont="1" applyFill="1" applyBorder="1" applyAlignment="1">
      <alignment horizontal="right" vertical="top"/>
    </xf>
    <xf numFmtId="0" fontId="3" fillId="4" borderId="6" xfId="0" applyFont="1" applyFill="1" applyBorder="1" applyAlignment="1">
      <alignment horizontal="center" vertical="top" wrapText="1"/>
    </xf>
    <xf numFmtId="188" fontId="3" fillId="4" borderId="6" xfId="1" applyNumberFormat="1" applyFont="1" applyFill="1" applyBorder="1" applyAlignment="1">
      <alignment vertical="top"/>
    </xf>
    <xf numFmtId="0" fontId="3" fillId="0" borderId="7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49" fontId="3" fillId="0" borderId="15" xfId="0" applyNumberFormat="1" applyFont="1" applyBorder="1" applyAlignment="1">
      <alignment vertical="top" wrapText="1"/>
    </xf>
    <xf numFmtId="0" fontId="3" fillId="3" borderId="8" xfId="0" applyFont="1" applyFill="1" applyBorder="1" applyAlignment="1">
      <alignment vertical="top"/>
    </xf>
    <xf numFmtId="0" fontId="3" fillId="3" borderId="15" xfId="0" applyFont="1" applyFill="1" applyBorder="1" applyAlignment="1">
      <alignment vertical="top"/>
    </xf>
    <xf numFmtId="49" fontId="3" fillId="3" borderId="14" xfId="0" applyNumberFormat="1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/>
    </xf>
    <xf numFmtId="0" fontId="3" fillId="3" borderId="15" xfId="0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center" vertical="top"/>
    </xf>
    <xf numFmtId="0" fontId="3" fillId="3" borderId="12" xfId="0" applyFont="1" applyFill="1" applyBorder="1" applyAlignment="1">
      <alignment horizontal="center" vertical="top" wrapText="1"/>
    </xf>
    <xf numFmtId="188" fontId="36" fillId="0" borderId="6" xfId="1" applyNumberFormat="1" applyFont="1" applyBorder="1" applyAlignment="1">
      <alignment horizontal="right" vertical="top"/>
    </xf>
    <xf numFmtId="188" fontId="36" fillId="0" borderId="10" xfId="1" applyNumberFormat="1" applyFont="1" applyBorder="1" applyAlignment="1">
      <alignment horizontal="right" vertical="top"/>
    </xf>
    <xf numFmtId="188" fontId="36" fillId="0" borderId="12" xfId="1" applyNumberFormat="1" applyFont="1" applyBorder="1" applyAlignment="1">
      <alignment horizontal="right" vertical="top"/>
    </xf>
    <xf numFmtId="0" fontId="2" fillId="0" borderId="6" xfId="0" applyFont="1" applyFill="1" applyBorder="1" applyAlignment="1">
      <alignment vertical="top"/>
    </xf>
    <xf numFmtId="15" fontId="3" fillId="3" borderId="7" xfId="0" applyNumberFormat="1" applyFont="1" applyFill="1" applyBorder="1" applyAlignment="1">
      <alignment horizontal="center" vertical="top" wrapText="1"/>
    </xf>
    <xf numFmtId="188" fontId="3" fillId="3" borderId="6" xfId="1" applyNumberFormat="1" applyFont="1" applyFill="1" applyBorder="1" applyAlignment="1">
      <alignment horizontal="center" vertical="top"/>
    </xf>
    <xf numFmtId="0" fontId="3" fillId="3" borderId="8" xfId="0" applyFont="1" applyFill="1" applyBorder="1" applyAlignment="1">
      <alignment vertical="top" wrapText="1"/>
    </xf>
    <xf numFmtId="49" fontId="3" fillId="3" borderId="8" xfId="0" applyNumberFormat="1" applyFont="1" applyFill="1" applyBorder="1" applyAlignment="1">
      <alignment horizontal="center" vertical="top" wrapText="1"/>
    </xf>
    <xf numFmtId="188" fontId="3" fillId="3" borderId="12" xfId="1" applyNumberFormat="1" applyFont="1" applyFill="1" applyBorder="1" applyAlignment="1">
      <alignment horizontal="center" vertical="top"/>
    </xf>
    <xf numFmtId="49" fontId="3" fillId="4" borderId="3" xfId="0" applyNumberFormat="1" applyFont="1" applyFill="1" applyBorder="1" applyAlignment="1">
      <alignment vertical="top"/>
    </xf>
    <xf numFmtId="188" fontId="3" fillId="4" borderId="1" xfId="0" applyNumberFormat="1" applyFont="1" applyFill="1" applyBorder="1" applyAlignment="1">
      <alignment vertical="top"/>
    </xf>
    <xf numFmtId="49" fontId="3" fillId="0" borderId="11" xfId="0" quotePrefix="1" applyNumberFormat="1" applyFont="1" applyFill="1" applyBorder="1" applyAlignment="1">
      <alignment horizontal="right" vertical="top"/>
    </xf>
    <xf numFmtId="49" fontId="3" fillId="0" borderId="14" xfId="0" quotePrefix="1" applyNumberFormat="1" applyFont="1" applyFill="1" applyBorder="1" applyAlignment="1">
      <alignment horizontal="right" vertical="top"/>
    </xf>
    <xf numFmtId="49" fontId="3" fillId="0" borderId="13" xfId="0" quotePrefix="1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49" fontId="2" fillId="4" borderId="4" xfId="0" applyNumberFormat="1" applyFont="1" applyFill="1" applyBorder="1" applyAlignment="1">
      <alignment vertical="top"/>
    </xf>
    <xf numFmtId="49" fontId="10" fillId="4" borderId="11" xfId="0" quotePrefix="1" applyNumberFormat="1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center" wrapText="1"/>
    </xf>
    <xf numFmtId="49" fontId="2" fillId="4" borderId="1" xfId="0" quotePrefix="1" applyNumberFormat="1" applyFont="1" applyFill="1" applyBorder="1" applyAlignment="1"/>
    <xf numFmtId="49" fontId="3" fillId="4" borderId="14" xfId="0" quotePrefix="1" applyNumberFormat="1" applyFont="1" applyFill="1" applyBorder="1" applyAlignment="1">
      <alignment horizontal="right" vertical="top"/>
    </xf>
    <xf numFmtId="0" fontId="3" fillId="4" borderId="15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center" vertical="top" wrapText="1"/>
    </xf>
    <xf numFmtId="49" fontId="3" fillId="4" borderId="12" xfId="0" applyNumberFormat="1" applyFont="1" applyFill="1" applyBorder="1" applyAlignment="1">
      <alignment horizontal="center" vertical="top" wrapText="1"/>
    </xf>
    <xf numFmtId="188" fontId="3" fillId="4" borderId="12" xfId="1" applyNumberFormat="1" applyFont="1" applyFill="1" applyBorder="1" applyAlignment="1">
      <alignment horizontal="center" vertical="top"/>
    </xf>
    <xf numFmtId="0" fontId="39" fillId="0" borderId="0" xfId="0" applyFont="1" applyAlignment="1">
      <alignment horizontal="center" vertical="top"/>
    </xf>
    <xf numFmtId="188" fontId="39" fillId="0" borderId="0" xfId="1" applyNumberFormat="1" applyFont="1" applyAlignment="1">
      <alignment horizontal="center" vertical="center"/>
    </xf>
    <xf numFmtId="0" fontId="2" fillId="0" borderId="16" xfId="0" applyFont="1" applyBorder="1" applyAlignment="1">
      <alignment vertical="top"/>
    </xf>
    <xf numFmtId="0" fontId="39" fillId="0" borderId="0" xfId="0" applyFont="1" applyBorder="1"/>
    <xf numFmtId="0" fontId="39" fillId="0" borderId="0" xfId="0" applyFont="1" applyBorder="1" applyAlignment="1">
      <alignment horizontal="left" vertical="top"/>
    </xf>
    <xf numFmtId="0" fontId="39" fillId="0" borderId="0" xfId="0" applyFont="1" applyAlignment="1">
      <alignment vertical="top" wrapText="1"/>
    </xf>
    <xf numFmtId="0" fontId="39" fillId="0" borderId="0" xfId="0" applyFont="1" applyAlignment="1">
      <alignment horizontal="center" vertical="top" wrapText="1"/>
    </xf>
    <xf numFmtId="0" fontId="10" fillId="0" borderId="6" xfId="0" applyFont="1" applyBorder="1" applyAlignment="1">
      <alignment horizontal="left" vertical="top" wrapText="1"/>
    </xf>
    <xf numFmtId="188" fontId="28" fillId="0" borderId="6" xfId="1" applyNumberFormat="1" applyFont="1" applyBorder="1" applyAlignment="1">
      <alignment vertical="top"/>
    </xf>
    <xf numFmtId="0" fontId="10" fillId="0" borderId="8" xfId="0" applyFont="1" applyBorder="1" applyAlignment="1">
      <alignment horizontal="left" vertical="top"/>
    </xf>
    <xf numFmtId="0" fontId="10" fillId="0" borderId="1" xfId="0" applyFont="1" applyBorder="1"/>
    <xf numFmtId="49" fontId="27" fillId="0" borderId="0" xfId="0" applyNumberFormat="1" applyFont="1" applyBorder="1" applyAlignment="1">
      <alignment horizontal="right" vertical="top"/>
    </xf>
    <xf numFmtId="190" fontId="3" fillId="0" borderId="11" xfId="0" applyNumberFormat="1" applyFont="1" applyBorder="1" applyAlignment="1">
      <alignment horizontal="right" vertical="top"/>
    </xf>
    <xf numFmtId="0" fontId="3" fillId="0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top" wrapText="1"/>
    </xf>
    <xf numFmtId="49" fontId="2" fillId="0" borderId="13" xfId="0" applyNumberFormat="1" applyFont="1" applyBorder="1" applyAlignment="1">
      <alignment horizontal="center" vertical="top"/>
    </xf>
    <xf numFmtId="0" fontId="3" fillId="0" borderId="4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3" fillId="4" borderId="7" xfId="0" applyFont="1" applyFill="1" applyBorder="1" applyAlignment="1">
      <alignment horizontal="left" vertical="top"/>
    </xf>
    <xf numFmtId="49" fontId="2" fillId="0" borderId="0" xfId="0" applyNumberFormat="1" applyFont="1" applyBorder="1" applyAlignment="1">
      <alignment horizontal="left" vertical="top"/>
    </xf>
    <xf numFmtId="0" fontId="2" fillId="2" borderId="4" xfId="0" applyFont="1" applyFill="1" applyBorder="1" applyAlignment="1">
      <alignment horizontal="center" vertical="top"/>
    </xf>
    <xf numFmtId="49" fontId="2" fillId="4" borderId="0" xfId="0" applyNumberFormat="1" applyFont="1" applyFill="1" applyBorder="1" applyAlignment="1">
      <alignment vertical="top"/>
    </xf>
    <xf numFmtId="0" fontId="3" fillId="4" borderId="0" xfId="0" applyFont="1" applyFill="1" applyBorder="1" applyAlignment="1">
      <alignment horizontal="center" vertical="top"/>
    </xf>
    <xf numFmtId="188" fontId="2" fillId="4" borderId="0" xfId="1" applyNumberFormat="1" applyFont="1" applyFill="1" applyBorder="1" applyAlignment="1">
      <alignment horizontal="center" vertical="top"/>
    </xf>
    <xf numFmtId="49" fontId="3" fillId="4" borderId="0" xfId="0" applyNumberFormat="1" applyFont="1" applyFill="1" applyBorder="1" applyAlignment="1">
      <alignment horizontal="center" vertical="top" wrapText="1"/>
    </xf>
    <xf numFmtId="49" fontId="3" fillId="4" borderId="7" xfId="0" applyNumberFormat="1" applyFont="1" applyFill="1" applyBorder="1" applyAlignment="1">
      <alignment horizontal="center" vertical="top" wrapText="1"/>
    </xf>
    <xf numFmtId="188" fontId="2" fillId="4" borderId="12" xfId="1" applyNumberFormat="1" applyFont="1" applyFill="1" applyBorder="1" applyAlignment="1">
      <alignment horizontal="center" vertical="top"/>
    </xf>
    <xf numFmtId="0" fontId="3" fillId="4" borderId="5" xfId="0" applyFont="1" applyFill="1" applyBorder="1" applyAlignment="1">
      <alignment horizontal="center" vertical="top"/>
    </xf>
    <xf numFmtId="49" fontId="3" fillId="4" borderId="5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14" xfId="0" applyFont="1" applyBorder="1" applyAlignment="1">
      <alignment horizontal="left"/>
    </xf>
    <xf numFmtId="0" fontId="2" fillId="0" borderId="4" xfId="0" applyFont="1" applyBorder="1" applyAlignment="1">
      <alignment horizontal="center" vertical="top" wrapText="1"/>
    </xf>
    <xf numFmtId="0" fontId="42" fillId="0" borderId="4" xfId="0" applyFont="1" applyFill="1" applyBorder="1" applyAlignment="1">
      <alignment vertical="top" wrapText="1"/>
    </xf>
    <xf numFmtId="0" fontId="42" fillId="0" borderId="7" xfId="0" applyFont="1" applyFill="1" applyBorder="1" applyAlignment="1">
      <alignment vertical="top" wrapText="1"/>
    </xf>
    <xf numFmtId="0" fontId="42" fillId="0" borderId="15" xfId="0" applyFont="1" applyFill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43" fillId="0" borderId="4" xfId="0" applyFont="1" applyFill="1" applyBorder="1" applyAlignment="1">
      <alignment vertical="top" wrapText="1"/>
    </xf>
    <xf numFmtId="0" fontId="43" fillId="0" borderId="4" xfId="0" applyFont="1" applyFill="1" applyBorder="1" applyAlignment="1">
      <alignment horizontal="left" vertical="top" wrapText="1"/>
    </xf>
    <xf numFmtId="0" fontId="43" fillId="0" borderId="4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4" borderId="4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188" fontId="3" fillId="0" borderId="11" xfId="1" applyNumberFormat="1" applyFont="1" applyBorder="1" applyAlignment="1">
      <alignment vertical="top"/>
    </xf>
    <xf numFmtId="188" fontId="3" fillId="0" borderId="9" xfId="1" applyNumberFormat="1" applyFont="1" applyBorder="1" applyAlignment="1">
      <alignment vertical="top"/>
    </xf>
    <xf numFmtId="188" fontId="3" fillId="0" borderId="8" xfId="1" applyNumberFormat="1" applyFont="1" applyBorder="1" applyAlignment="1">
      <alignment vertical="top"/>
    </xf>
    <xf numFmtId="0" fontId="3" fillId="0" borderId="15" xfId="0" applyFont="1" applyBorder="1" applyAlignment="1">
      <alignment vertical="center" wrapText="1"/>
    </xf>
    <xf numFmtId="188" fontId="3" fillId="3" borderId="12" xfId="0" applyNumberFormat="1" applyFont="1" applyFill="1" applyBorder="1" applyAlignment="1">
      <alignment horizontal="center" vertical="top" wrapText="1"/>
    </xf>
    <xf numFmtId="188" fontId="3" fillId="3" borderId="6" xfId="0" applyNumberFormat="1" applyFont="1" applyFill="1" applyBorder="1" applyAlignment="1">
      <alignment horizontal="center" vertical="top" wrapText="1"/>
    </xf>
    <xf numFmtId="188" fontId="3" fillId="0" borderId="2" xfId="1" applyNumberFormat="1" applyFont="1" applyBorder="1" applyAlignment="1">
      <alignment vertical="top"/>
    </xf>
    <xf numFmtId="0" fontId="2" fillId="3" borderId="10" xfId="0" applyFont="1" applyFill="1" applyBorder="1" applyAlignment="1">
      <alignment vertical="top"/>
    </xf>
    <xf numFmtId="188" fontId="2" fillId="3" borderId="10" xfId="1" applyNumberFormat="1" applyFont="1" applyFill="1" applyBorder="1" applyAlignment="1">
      <alignment horizontal="center" vertical="top"/>
    </xf>
    <xf numFmtId="188" fontId="3" fillId="3" borderId="10" xfId="0" applyNumberFormat="1" applyFont="1" applyFill="1" applyBorder="1" applyAlignment="1">
      <alignment horizontal="center" vertical="top" wrapText="1"/>
    </xf>
    <xf numFmtId="0" fontId="10" fillId="4" borderId="7" xfId="0" applyFont="1" applyFill="1" applyBorder="1" applyAlignment="1">
      <alignment vertical="center" wrapText="1"/>
    </xf>
    <xf numFmtId="2" fontId="10" fillId="0" borderId="2" xfId="0" applyNumberFormat="1" applyFont="1" applyBorder="1" applyAlignment="1">
      <alignment vertical="top"/>
    </xf>
    <xf numFmtId="188" fontId="3" fillId="0" borderId="6" xfId="1" applyNumberFormat="1" applyFont="1" applyBorder="1" applyAlignment="1">
      <alignment vertical="top" wrapText="1"/>
    </xf>
    <xf numFmtId="0" fontId="42" fillId="0" borderId="8" xfId="0" applyFont="1" applyFill="1" applyBorder="1" applyAlignment="1">
      <alignment vertical="top" wrapText="1"/>
    </xf>
    <xf numFmtId="0" fontId="42" fillId="0" borderId="15" xfId="0" applyFont="1" applyFill="1" applyBorder="1" applyAlignment="1">
      <alignment horizontal="left" vertical="top" wrapText="1"/>
    </xf>
    <xf numFmtId="0" fontId="42" fillId="0" borderId="7" xfId="0" applyFont="1" applyBorder="1" applyAlignment="1">
      <alignment vertical="top" wrapText="1"/>
    </xf>
    <xf numFmtId="0" fontId="32" fillId="0" borderId="15" xfId="0" applyFont="1" applyBorder="1" applyAlignment="1">
      <alignment vertical="top"/>
    </xf>
    <xf numFmtId="0" fontId="2" fillId="0" borderId="11" xfId="0" applyFont="1" applyFill="1" applyBorder="1" applyAlignment="1">
      <alignment vertical="top"/>
    </xf>
    <xf numFmtId="0" fontId="2" fillId="0" borderId="9" xfId="0" applyFont="1" applyFill="1" applyBorder="1" applyAlignment="1">
      <alignment vertical="top"/>
    </xf>
    <xf numFmtId="0" fontId="43" fillId="0" borderId="7" xfId="0" applyFont="1" applyFill="1" applyBorder="1" applyAlignment="1">
      <alignment vertical="top" wrapText="1"/>
    </xf>
    <xf numFmtId="0" fontId="3" fillId="0" borderId="10" xfId="0" applyFont="1" applyFill="1" applyBorder="1" applyAlignment="1"/>
    <xf numFmtId="49" fontId="2" fillId="4" borderId="11" xfId="0" applyNumberFormat="1" applyFont="1" applyFill="1" applyBorder="1" applyAlignment="1">
      <alignment horizontal="right" vertical="top"/>
    </xf>
    <xf numFmtId="49" fontId="2" fillId="0" borderId="11" xfId="0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right" vertical="top"/>
    </xf>
    <xf numFmtId="188" fontId="3" fillId="0" borderId="10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right" vertical="top"/>
    </xf>
    <xf numFmtId="188" fontId="3" fillId="0" borderId="6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/>
    </xf>
    <xf numFmtId="0" fontId="3" fillId="0" borderId="0" xfId="0" applyFont="1" applyBorder="1" applyAlignment="1">
      <alignment horizontal="right" vertical="top"/>
    </xf>
    <xf numFmtId="0" fontId="3" fillId="0" borderId="15" xfId="0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vertical="top"/>
    </xf>
    <xf numFmtId="2" fontId="3" fillId="0" borderId="0" xfId="0" applyNumberFormat="1" applyFont="1" applyBorder="1" applyAlignment="1">
      <alignment horizontal="right" vertical="top"/>
    </xf>
    <xf numFmtId="2" fontId="3" fillId="0" borderId="2" xfId="0" applyNumberFormat="1" applyFont="1" applyBorder="1" applyAlignment="1">
      <alignment horizontal="right" vertical="top"/>
    </xf>
    <xf numFmtId="49" fontId="2" fillId="0" borderId="11" xfId="0" applyNumberFormat="1" applyFont="1" applyBorder="1" applyAlignment="1">
      <alignment horizontal="right" vertical="top"/>
    </xf>
    <xf numFmtId="188" fontId="3" fillId="0" borderId="10" xfId="0" applyNumberFormat="1" applyFont="1" applyFill="1" applyBorder="1" applyAlignment="1">
      <alignment horizontal="center" vertical="top"/>
    </xf>
    <xf numFmtId="49" fontId="2" fillId="0" borderId="13" xfId="0" applyNumberFormat="1" applyFont="1" applyBorder="1" applyAlignment="1">
      <alignment horizontal="right" vertical="top"/>
    </xf>
    <xf numFmtId="188" fontId="3" fillId="0" borderId="6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49" fontId="2" fillId="4" borderId="5" xfId="0" applyNumberFormat="1" applyFont="1" applyFill="1" applyBorder="1" applyAlignment="1">
      <alignment horizontal="right" vertical="top"/>
    </xf>
    <xf numFmtId="0" fontId="2" fillId="0" borderId="12" xfId="0" applyFont="1" applyFill="1" applyBorder="1" applyAlignment="1">
      <alignment vertical="top"/>
    </xf>
    <xf numFmtId="0" fontId="32" fillId="0" borderId="0" xfId="0" applyFont="1" applyAlignment="1"/>
    <xf numFmtId="49" fontId="2" fillId="4" borderId="2" xfId="0" applyNumberFormat="1" applyFont="1" applyFill="1" applyBorder="1" applyAlignment="1">
      <alignment horizontal="right"/>
    </xf>
    <xf numFmtId="188" fontId="2" fillId="4" borderId="1" xfId="1" applyNumberFormat="1" applyFont="1" applyFill="1" applyBorder="1" applyAlignment="1"/>
    <xf numFmtId="0" fontId="2" fillId="4" borderId="6" xfId="0" applyFont="1" applyFill="1" applyBorder="1" applyAlignment="1"/>
    <xf numFmtId="0" fontId="43" fillId="3" borderId="4" xfId="0" applyFont="1" applyFill="1" applyBorder="1" applyAlignment="1">
      <alignment horizontal="left" vertical="top" wrapText="1"/>
    </xf>
    <xf numFmtId="0" fontId="8" fillId="0" borderId="0" xfId="0" applyFont="1" applyFill="1" applyBorder="1"/>
    <xf numFmtId="188" fontId="28" fillId="0" borderId="1" xfId="1" applyNumberFormat="1" applyFont="1" applyFill="1" applyBorder="1" applyAlignment="1">
      <alignment horizontal="center" vertical="top" wrapText="1"/>
    </xf>
    <xf numFmtId="49" fontId="8" fillId="4" borderId="13" xfId="0" applyNumberFormat="1" applyFont="1" applyFill="1" applyBorder="1" applyAlignment="1">
      <alignment horizontal="left" vertical="top"/>
    </xf>
    <xf numFmtId="0" fontId="10" fillId="4" borderId="7" xfId="0" applyFont="1" applyFill="1" applyBorder="1" applyAlignment="1">
      <alignment horizontal="left" vertical="top"/>
    </xf>
    <xf numFmtId="49" fontId="10" fillId="4" borderId="7" xfId="0" applyNumberFormat="1" applyFont="1" applyFill="1" applyBorder="1" applyAlignment="1">
      <alignment horizontal="center" vertical="top" wrapText="1"/>
    </xf>
    <xf numFmtId="188" fontId="8" fillId="4" borderId="6" xfId="1" applyNumberFormat="1" applyFont="1" applyFill="1" applyBorder="1" applyAlignment="1">
      <alignment horizontal="left" vertical="top" wrapText="1"/>
    </xf>
    <xf numFmtId="188" fontId="14" fillId="4" borderId="6" xfId="1" applyNumberFormat="1" applyFont="1" applyFill="1" applyBorder="1" applyAlignment="1">
      <alignment horizontal="left" vertical="top" wrapText="1"/>
    </xf>
    <xf numFmtId="49" fontId="10" fillId="0" borderId="7" xfId="0" applyNumberFormat="1" applyFont="1" applyFill="1" applyBorder="1" applyAlignment="1">
      <alignment horizontal="center" vertical="top" wrapText="1"/>
    </xf>
    <xf numFmtId="49" fontId="14" fillId="4" borderId="3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Border="1"/>
    <xf numFmtId="49" fontId="2" fillId="4" borderId="13" xfId="0" applyNumberFormat="1" applyFont="1" applyFill="1" applyBorder="1" applyAlignment="1">
      <alignment horizontal="left" vertical="top"/>
    </xf>
    <xf numFmtId="188" fontId="2" fillId="4" borderId="6" xfId="1" applyNumberFormat="1" applyFont="1" applyFill="1" applyBorder="1" applyAlignment="1">
      <alignment horizontal="left" vertical="top" wrapText="1"/>
    </xf>
    <xf numFmtId="0" fontId="42" fillId="3" borderId="15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188" fontId="2" fillId="2" borderId="1" xfId="1" applyNumberFormat="1" applyFont="1" applyFill="1" applyBorder="1" applyAlignment="1">
      <alignment horizontal="right" vertical="top" wrapText="1"/>
    </xf>
    <xf numFmtId="188" fontId="2" fillId="4" borderId="1" xfId="1" applyNumberFormat="1" applyFont="1" applyFill="1" applyBorder="1" applyAlignment="1">
      <alignment horizontal="right" vertical="top" wrapText="1"/>
    </xf>
    <xf numFmtId="188" fontId="2" fillId="4" borderId="6" xfId="1" applyNumberFormat="1" applyFont="1" applyFill="1" applyBorder="1" applyAlignment="1">
      <alignment horizontal="right" vertical="top" wrapText="1"/>
    </xf>
    <xf numFmtId="188" fontId="2" fillId="0" borderId="1" xfId="1" applyNumberFormat="1" applyFont="1" applyBorder="1" applyAlignment="1">
      <alignment horizontal="right" vertical="top"/>
    </xf>
    <xf numFmtId="0" fontId="2" fillId="0" borderId="0" xfId="0" applyFont="1" applyBorder="1" applyAlignment="1">
      <alignment horizontal="right" vertical="top" wrapText="1"/>
    </xf>
    <xf numFmtId="188" fontId="3" fillId="0" borderId="0" xfId="1" applyNumberFormat="1" applyFont="1" applyBorder="1" applyAlignment="1">
      <alignment horizontal="right" vertical="top"/>
    </xf>
    <xf numFmtId="188" fontId="14" fillId="6" borderId="1" xfId="1" applyNumberFormat="1" applyFont="1" applyFill="1" applyBorder="1" applyAlignment="1">
      <alignment horizontal="center" vertical="top" wrapText="1"/>
    </xf>
    <xf numFmtId="188" fontId="14" fillId="2" borderId="1" xfId="1" applyNumberFormat="1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right" vertical="top" wrapText="1"/>
    </xf>
    <xf numFmtId="188" fontId="3" fillId="0" borderId="7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vertical="top"/>
    </xf>
    <xf numFmtId="188" fontId="3" fillId="0" borderId="2" xfId="1" applyNumberFormat="1" applyFont="1" applyBorder="1" applyAlignment="1">
      <alignment horizontal="center" vertical="top"/>
    </xf>
    <xf numFmtId="0" fontId="3" fillId="0" borderId="9" xfId="0" applyFont="1" applyFill="1" applyBorder="1"/>
    <xf numFmtId="0" fontId="3" fillId="0" borderId="9" xfId="0" applyFont="1" applyBorder="1" applyAlignment="1">
      <alignment horizontal="center" vertical="top" wrapText="1"/>
    </xf>
    <xf numFmtId="188" fontId="3" fillId="0" borderId="8" xfId="1" applyNumberFormat="1" applyFont="1" applyFill="1" applyBorder="1" applyAlignment="1">
      <alignment vertical="top"/>
    </xf>
    <xf numFmtId="188" fontId="3" fillId="0" borderId="15" xfId="1" applyNumberFormat="1" applyFont="1" applyFill="1" applyBorder="1" applyAlignment="1">
      <alignment vertical="top"/>
    </xf>
    <xf numFmtId="0" fontId="3" fillId="0" borderId="2" xfId="0" applyFont="1" applyBorder="1" applyAlignment="1">
      <alignment horizontal="center" vertical="top" wrapText="1"/>
    </xf>
    <xf numFmtId="188" fontId="3" fillId="0" borderId="7" xfId="1" applyNumberFormat="1" applyFont="1" applyFill="1" applyBorder="1" applyAlignment="1">
      <alignment vertical="top"/>
    </xf>
    <xf numFmtId="49" fontId="3" fillId="0" borderId="8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/>
    </xf>
    <xf numFmtId="0" fontId="3" fillId="4" borderId="12" xfId="0" applyFont="1" applyFill="1" applyBorder="1" applyAlignment="1">
      <alignment horizontal="center" vertical="top"/>
    </xf>
    <xf numFmtId="0" fontId="28" fillId="0" borderId="15" xfId="0" applyFont="1" applyBorder="1" applyAlignment="1">
      <alignment vertical="top" wrapText="1"/>
    </xf>
    <xf numFmtId="0" fontId="44" fillId="0" borderId="0" xfId="0" applyFont="1" applyBorder="1" applyAlignment="1">
      <alignment horizontal="left" vertical="top"/>
    </xf>
    <xf numFmtId="3" fontId="2" fillId="0" borderId="1" xfId="0" applyNumberFormat="1" applyFont="1" applyBorder="1"/>
    <xf numFmtId="0" fontId="2" fillId="0" borderId="1" xfId="0" applyFont="1" applyBorder="1"/>
    <xf numFmtId="0" fontId="23" fillId="0" borderId="0" xfId="0" applyFont="1"/>
    <xf numFmtId="0" fontId="23" fillId="0" borderId="0" xfId="0" applyFont="1" applyBorder="1" applyAlignment="1"/>
    <xf numFmtId="188" fontId="22" fillId="0" borderId="1" xfId="1" applyNumberFormat="1" applyFont="1" applyBorder="1" applyAlignment="1">
      <alignment vertical="top"/>
    </xf>
    <xf numFmtId="188" fontId="22" fillId="0" borderId="1" xfId="1" applyNumberFormat="1" applyFont="1" applyBorder="1" applyAlignment="1">
      <alignment vertical="center"/>
    </xf>
    <xf numFmtId="49" fontId="23" fillId="0" borderId="1" xfId="0" applyNumberFormat="1" applyFont="1" applyFill="1" applyBorder="1" applyAlignment="1">
      <alignment horizontal="center" vertical="top" wrapText="1"/>
    </xf>
    <xf numFmtId="188" fontId="23" fillId="0" borderId="1" xfId="1" applyNumberFormat="1" applyFont="1" applyBorder="1" applyAlignment="1">
      <alignment vertical="top"/>
    </xf>
    <xf numFmtId="0" fontId="23" fillId="0" borderId="1" xfId="0" applyFont="1" applyBorder="1"/>
    <xf numFmtId="0" fontId="23" fillId="0" borderId="0" xfId="0" applyFont="1" applyAlignment="1">
      <alignment vertical="top"/>
    </xf>
    <xf numFmtId="0" fontId="23" fillId="0" borderId="0" xfId="0" applyFont="1" applyAlignment="1">
      <alignment horizontal="center" vertical="top"/>
    </xf>
    <xf numFmtId="188" fontId="23" fillId="0" borderId="0" xfId="1" applyNumberFormat="1" applyFont="1"/>
    <xf numFmtId="0" fontId="23" fillId="0" borderId="0" xfId="0" applyFont="1" applyBorder="1"/>
    <xf numFmtId="0" fontId="22" fillId="0" borderId="0" xfId="0" applyFont="1" applyBorder="1" applyAlignment="1"/>
    <xf numFmtId="187" fontId="22" fillId="0" borderId="0" xfId="0" applyNumberFormat="1" applyFont="1" applyBorder="1" applyAlignment="1"/>
    <xf numFmtId="0" fontId="23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2" fillId="0" borderId="0" xfId="0" applyFont="1" applyFill="1" applyAlignment="1"/>
    <xf numFmtId="0" fontId="22" fillId="0" borderId="0" xfId="0" applyFont="1" applyAlignment="1"/>
    <xf numFmtId="49" fontId="22" fillId="0" borderId="0" xfId="0" applyNumberFormat="1" applyFont="1" applyBorder="1" applyAlignment="1">
      <alignment horizontal="center"/>
    </xf>
    <xf numFmtId="189" fontId="23" fillId="0" borderId="0" xfId="0" applyNumberFormat="1" applyFont="1" applyAlignment="1">
      <alignment horizontal="center" vertical="top"/>
    </xf>
    <xf numFmtId="188" fontId="23" fillId="0" borderId="0" xfId="1" applyNumberFormat="1" applyFont="1" applyBorder="1" applyAlignment="1">
      <alignment vertical="top"/>
    </xf>
    <xf numFmtId="188" fontId="23" fillId="0" borderId="0" xfId="1" applyNumberFormat="1" applyFont="1" applyBorder="1"/>
    <xf numFmtId="188" fontId="22" fillId="0" borderId="1" xfId="1" applyNumberFormat="1" applyFont="1" applyBorder="1"/>
    <xf numFmtId="188" fontId="22" fillId="0" borderId="1" xfId="1" applyNumberFormat="1" applyFont="1" applyFill="1" applyBorder="1" applyAlignment="1">
      <alignment horizontal="center" vertical="top" wrapText="1"/>
    </xf>
    <xf numFmtId="188" fontId="22" fillId="0" borderId="0" xfId="1" applyNumberFormat="1" applyFont="1"/>
    <xf numFmtId="188" fontId="22" fillId="0" borderId="1" xfId="1" applyNumberFormat="1" applyFont="1" applyBorder="1" applyAlignment="1">
      <alignment horizontal="left" vertical="top"/>
    </xf>
    <xf numFmtId="188" fontId="22" fillId="0" borderId="1" xfId="1" applyNumberFormat="1" applyFont="1" applyBorder="1" applyAlignment="1">
      <alignment horizontal="center" vertical="top"/>
    </xf>
    <xf numFmtId="188" fontId="23" fillId="0" borderId="0" xfId="0" applyNumberFormat="1" applyFont="1"/>
    <xf numFmtId="0" fontId="22" fillId="0" borderId="0" xfId="0" applyFont="1" applyBorder="1" applyAlignment="1">
      <alignment horizontal="center" vertical="top" wrapText="1"/>
    </xf>
    <xf numFmtId="188" fontId="22" fillId="0" borderId="0" xfId="1" applyNumberFormat="1" applyFont="1" applyBorder="1" applyAlignment="1">
      <alignment vertical="top"/>
    </xf>
    <xf numFmtId="188" fontId="22" fillId="0" borderId="0" xfId="1" applyNumberFormat="1" applyFont="1" applyAlignment="1">
      <alignment vertical="top"/>
    </xf>
    <xf numFmtId="49" fontId="22" fillId="0" borderId="0" xfId="0" applyNumberFormat="1" applyFont="1" applyBorder="1" applyAlignment="1">
      <alignment horizontal="center" vertical="top"/>
    </xf>
    <xf numFmtId="0" fontId="23" fillId="0" borderId="0" xfId="0" applyFont="1" applyBorder="1" applyAlignment="1">
      <alignment horizontal="left" vertical="top"/>
    </xf>
    <xf numFmtId="0" fontId="23" fillId="0" borderId="0" xfId="0" applyFont="1" applyAlignment="1">
      <alignment vertical="top" wrapText="1"/>
    </xf>
    <xf numFmtId="0" fontId="23" fillId="0" borderId="0" xfId="0" applyFont="1" applyAlignment="1">
      <alignment horizontal="center" vertical="top" wrapText="1"/>
    </xf>
    <xf numFmtId="49" fontId="23" fillId="0" borderId="0" xfId="0" applyNumberFormat="1" applyFont="1" applyAlignment="1">
      <alignment horizontal="center" vertical="top"/>
    </xf>
    <xf numFmtId="188" fontId="23" fillId="0" borderId="0" xfId="1" applyNumberFormat="1" applyFont="1" applyAlignment="1">
      <alignment vertical="top"/>
    </xf>
    <xf numFmtId="0" fontId="22" fillId="0" borderId="0" xfId="0" applyFont="1"/>
    <xf numFmtId="49" fontId="23" fillId="0" borderId="0" xfId="0" applyNumberFormat="1" applyFont="1" applyBorder="1" applyAlignment="1">
      <alignment horizontal="center" vertical="top"/>
    </xf>
    <xf numFmtId="187" fontId="22" fillId="0" borderId="0" xfId="0" applyNumberFormat="1" applyFont="1" applyBorder="1" applyAlignment="1">
      <alignment vertical="top"/>
    </xf>
    <xf numFmtId="0" fontId="22" fillId="0" borderId="0" xfId="0" applyFont="1" applyBorder="1" applyAlignment="1">
      <alignment vertical="top" wrapText="1"/>
    </xf>
    <xf numFmtId="0" fontId="22" fillId="0" borderId="0" xfId="0" applyFont="1" applyBorder="1" applyAlignment="1">
      <alignment horizontal="center" vertical="top"/>
    </xf>
    <xf numFmtId="49" fontId="22" fillId="0" borderId="0" xfId="0" applyNumberFormat="1" applyFont="1" applyFill="1" applyBorder="1" applyAlignment="1">
      <alignment horizontal="center" vertical="top" wrapText="1"/>
    </xf>
    <xf numFmtId="0" fontId="22" fillId="0" borderId="0" xfId="0" applyFont="1" applyFill="1"/>
    <xf numFmtId="0" fontId="10" fillId="0" borderId="2" xfId="0" applyFont="1" applyBorder="1" applyAlignment="1">
      <alignment vertical="top" wrapText="1"/>
    </xf>
    <xf numFmtId="188" fontId="10" fillId="4" borderId="10" xfId="1" applyNumberFormat="1" applyFont="1" applyFill="1" applyBorder="1" applyAlignment="1">
      <alignment horizontal="center" vertical="top"/>
    </xf>
    <xf numFmtId="49" fontId="10" fillId="4" borderId="11" xfId="0" applyNumberFormat="1" applyFont="1" applyFill="1" applyBorder="1" applyAlignment="1">
      <alignment horizontal="right" vertical="top"/>
    </xf>
    <xf numFmtId="49" fontId="10" fillId="0" borderId="8" xfId="0" applyNumberFormat="1" applyFont="1" applyBorder="1" applyAlignment="1">
      <alignment horizontal="left" vertical="top"/>
    </xf>
    <xf numFmtId="49" fontId="10" fillId="0" borderId="7" xfId="0" applyNumberFormat="1" applyFont="1" applyBorder="1" applyAlignment="1">
      <alignment horizontal="left" vertical="top"/>
    </xf>
    <xf numFmtId="49" fontId="10" fillId="0" borderId="6" xfId="0" applyNumberFormat="1" applyFont="1" applyFill="1" applyBorder="1" applyAlignment="1">
      <alignment horizontal="center" vertical="top" wrapText="1"/>
    </xf>
    <xf numFmtId="49" fontId="10" fillId="0" borderId="2" xfId="0" applyNumberFormat="1" applyFont="1" applyFill="1" applyBorder="1" applyAlignment="1">
      <alignment horizontal="right" vertical="top"/>
    </xf>
    <xf numFmtId="0" fontId="10" fillId="0" borderId="7" xfId="0" applyFont="1" applyFill="1" applyBorder="1" applyAlignment="1">
      <alignment horizontal="center" vertical="top"/>
    </xf>
    <xf numFmtId="188" fontId="10" fillId="0" borderId="6" xfId="1" applyNumberFormat="1" applyFont="1" applyBorder="1" applyAlignment="1">
      <alignment horizontal="center" vertical="top" wrapText="1"/>
    </xf>
    <xf numFmtId="49" fontId="10" fillId="0" borderId="10" xfId="0" applyNumberFormat="1" applyFont="1" applyFill="1" applyBorder="1" applyAlignment="1">
      <alignment vertical="top"/>
    </xf>
    <xf numFmtId="49" fontId="10" fillId="0" borderId="12" xfId="0" applyNumberFormat="1" applyFont="1" applyFill="1" applyBorder="1" applyAlignment="1">
      <alignment vertical="top"/>
    </xf>
    <xf numFmtId="49" fontId="10" fillId="0" borderId="6" xfId="0" applyNumberFormat="1" applyFont="1" applyFill="1" applyBorder="1" applyAlignment="1">
      <alignment vertical="top"/>
    </xf>
    <xf numFmtId="49" fontId="10" fillId="0" borderId="14" xfId="0" quotePrefix="1" applyNumberFormat="1" applyFont="1" applyFill="1" applyBorder="1" applyAlignment="1">
      <alignment horizontal="right" vertical="top"/>
    </xf>
    <xf numFmtId="0" fontId="45" fillId="0" borderId="1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vertical="top"/>
    </xf>
    <xf numFmtId="0" fontId="42" fillId="0" borderId="8" xfId="0" applyFont="1" applyFill="1" applyBorder="1" applyAlignment="1">
      <alignment horizontal="left" vertical="top" wrapText="1"/>
    </xf>
    <xf numFmtId="0" fontId="42" fillId="0" borderId="7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191" fontId="30" fillId="0" borderId="3" xfId="0" applyNumberFormat="1" applyFont="1" applyFill="1" applyBorder="1" applyAlignment="1">
      <alignment horizontal="right" vertical="top" wrapText="1"/>
    </xf>
    <xf numFmtId="0" fontId="30" fillId="0" borderId="4" xfId="0" applyFont="1" applyFill="1" applyBorder="1" applyAlignment="1">
      <alignment horizontal="left" vertical="top" wrapText="1"/>
    </xf>
    <xf numFmtId="0" fontId="30" fillId="0" borderId="3" xfId="0" applyFont="1" applyFill="1" applyBorder="1" applyAlignment="1">
      <alignment horizontal="center" vertical="top" wrapText="1"/>
    </xf>
    <xf numFmtId="0" fontId="30" fillId="0" borderId="1" xfId="0" applyFont="1" applyFill="1" applyBorder="1" applyAlignment="1">
      <alignment horizontal="center" vertical="top" wrapText="1"/>
    </xf>
    <xf numFmtId="188" fontId="30" fillId="0" borderId="5" xfId="1" applyNumberFormat="1" applyFont="1" applyFill="1" applyBorder="1" applyAlignment="1">
      <alignment vertical="top" wrapText="1"/>
    </xf>
    <xf numFmtId="188" fontId="30" fillId="0" borderId="1" xfId="1" applyNumberFormat="1" applyFont="1" applyFill="1" applyBorder="1" applyAlignment="1">
      <alignment vertical="top" wrapText="1"/>
    </xf>
    <xf numFmtId="0" fontId="30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 vertical="top"/>
    </xf>
    <xf numFmtId="188" fontId="2" fillId="4" borderId="1" xfId="0" applyNumberFormat="1" applyFont="1" applyFill="1" applyBorder="1" applyAlignment="1">
      <alignment vertical="top"/>
    </xf>
    <xf numFmtId="0" fontId="10" fillId="0" borderId="10" xfId="0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/>
    </xf>
    <xf numFmtId="0" fontId="10" fillId="3" borderId="4" xfId="0" applyFont="1" applyFill="1" applyBorder="1" applyAlignment="1">
      <alignment horizontal="center" vertical="top" wrapText="1"/>
    </xf>
    <xf numFmtId="0" fontId="42" fillId="0" borderId="4" xfId="0" applyFont="1" applyBorder="1" applyAlignment="1">
      <alignment vertical="top" wrapText="1"/>
    </xf>
    <xf numFmtId="0" fontId="3" fillId="0" borderId="4" xfId="0" applyFont="1" applyFill="1" applyBorder="1" applyAlignment="1">
      <alignment horizontal="left" vertical="top" wrapText="1"/>
    </xf>
    <xf numFmtId="188" fontId="3" fillId="0" borderId="0" xfId="1" applyNumberFormat="1" applyFont="1" applyFill="1"/>
    <xf numFmtId="3" fontId="3" fillId="0" borderId="6" xfId="1" applyNumberFormat="1" applyFont="1" applyFill="1" applyBorder="1" applyAlignment="1">
      <alignment horizontal="right" vertical="top" wrapText="1"/>
    </xf>
    <xf numFmtId="43" fontId="41" fillId="0" borderId="10" xfId="1" applyNumberFormat="1" applyFont="1" applyFill="1" applyBorder="1" applyAlignment="1">
      <alignment horizontal="center" vertical="top"/>
    </xf>
    <xf numFmtId="3" fontId="3" fillId="0" borderId="6" xfId="0" applyNumberFormat="1" applyFont="1" applyFill="1" applyBorder="1" applyAlignment="1">
      <alignment horizontal="right" vertical="top"/>
    </xf>
    <xf numFmtId="43" fontId="10" fillId="0" borderId="0" xfId="1" applyFont="1" applyFill="1"/>
    <xf numFmtId="0" fontId="18" fillId="0" borderId="0" xfId="0" applyFont="1" applyAlignment="1">
      <alignment horizontal="center"/>
    </xf>
    <xf numFmtId="0" fontId="8" fillId="4" borderId="13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4" borderId="4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vertical="top" wrapText="1"/>
    </xf>
    <xf numFmtId="0" fontId="10" fillId="4" borderId="5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10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/>
    </xf>
    <xf numFmtId="0" fontId="10" fillId="0" borderId="6" xfId="0" applyFont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8" fillId="5" borderId="4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top" wrapText="1"/>
    </xf>
    <xf numFmtId="0" fontId="29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49" fontId="2" fillId="0" borderId="13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20" xfId="0" applyNumberFormat="1" applyFont="1" applyBorder="1" applyAlignment="1">
      <alignment horizontal="center" vertical="top"/>
    </xf>
    <xf numFmtId="49" fontId="2" fillId="0" borderId="21" xfId="0" applyNumberFormat="1" applyFont="1" applyBorder="1" applyAlignment="1">
      <alignment horizontal="center" vertical="top"/>
    </xf>
    <xf numFmtId="49" fontId="2" fillId="0" borderId="22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0" fontId="3" fillId="0" borderId="9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top"/>
    </xf>
    <xf numFmtId="0" fontId="3" fillId="0" borderId="9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/>
    </xf>
    <xf numFmtId="0" fontId="8" fillId="6" borderId="1" xfId="0" applyFont="1" applyFill="1" applyBorder="1" applyAlignment="1">
      <alignment horizontal="left" vertical="center"/>
    </xf>
    <xf numFmtId="49" fontId="8" fillId="4" borderId="3" xfId="0" applyNumberFormat="1" applyFont="1" applyFill="1" applyBorder="1" applyAlignment="1">
      <alignment horizontal="left" vertical="top"/>
    </xf>
    <xf numFmtId="49" fontId="8" fillId="4" borderId="5" xfId="0" applyNumberFormat="1" applyFont="1" applyFill="1" applyBorder="1" applyAlignment="1">
      <alignment horizontal="left" vertical="top"/>
    </xf>
    <xf numFmtId="49" fontId="8" fillId="4" borderId="4" xfId="0" applyNumberFormat="1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/>
    </xf>
    <xf numFmtId="0" fontId="8" fillId="4" borderId="13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horizontal="left" vertical="top"/>
    </xf>
    <xf numFmtId="0" fontId="8" fillId="4" borderId="7" xfId="0" applyFont="1" applyFill="1" applyBorder="1" applyAlignment="1">
      <alignment horizontal="left" vertical="top"/>
    </xf>
    <xf numFmtId="0" fontId="2" fillId="0" borderId="2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49" fontId="2" fillId="4" borderId="3" xfId="0" applyNumberFormat="1" applyFont="1" applyFill="1" applyBorder="1" applyAlignment="1">
      <alignment horizontal="left" vertical="top"/>
    </xf>
    <xf numFmtId="49" fontId="2" fillId="4" borderId="5" xfId="0" applyNumberFormat="1" applyFont="1" applyFill="1" applyBorder="1" applyAlignment="1">
      <alignment horizontal="left" vertical="top"/>
    </xf>
    <xf numFmtId="49" fontId="2" fillId="4" borderId="4" xfId="0" applyNumberFormat="1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left" vertical="top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4" borderId="13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/>
    </xf>
    <xf numFmtId="0" fontId="3" fillId="4" borderId="7" xfId="0" applyFont="1" applyFill="1" applyBorder="1" applyAlignment="1">
      <alignment horizontal="left" vertical="top"/>
    </xf>
    <xf numFmtId="0" fontId="23" fillId="0" borderId="0" xfId="0" applyFont="1" applyAlignment="1">
      <alignment horizontal="left" vertical="top"/>
    </xf>
    <xf numFmtId="0" fontId="22" fillId="0" borderId="3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49" fontId="8" fillId="4" borderId="1" xfId="0" quotePrefix="1" applyNumberFormat="1" applyFont="1" applyFill="1" applyBorder="1" applyAlignment="1">
      <alignment horizontal="left"/>
    </xf>
    <xf numFmtId="49" fontId="8" fillId="4" borderId="1" xfId="0" applyNumberFormat="1" applyFont="1" applyFill="1" applyBorder="1" applyAlignment="1">
      <alignment horizontal="left"/>
    </xf>
    <xf numFmtId="49" fontId="10" fillId="0" borderId="10" xfId="0" applyNumberFormat="1" applyFont="1" applyFill="1" applyBorder="1" applyAlignment="1">
      <alignment horizontal="center" vertical="top"/>
    </xf>
    <xf numFmtId="49" fontId="10" fillId="0" borderId="12" xfId="0" applyNumberFormat="1" applyFont="1" applyFill="1" applyBorder="1" applyAlignment="1">
      <alignment horizontal="center" vertical="top"/>
    </xf>
    <xf numFmtId="49" fontId="10" fillId="0" borderId="6" xfId="0" applyNumberFormat="1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49" fontId="8" fillId="4" borderId="3" xfId="0" applyNumberFormat="1" applyFont="1" applyFill="1" applyBorder="1" applyAlignment="1">
      <alignment horizontal="left"/>
    </xf>
    <xf numFmtId="49" fontId="8" fillId="4" borderId="5" xfId="0" applyNumberFormat="1" applyFont="1" applyFill="1" applyBorder="1" applyAlignment="1">
      <alignment horizontal="left"/>
    </xf>
    <xf numFmtId="49" fontId="8" fillId="4" borderId="4" xfId="0" applyNumberFormat="1" applyFont="1" applyFill="1" applyBorder="1" applyAlignment="1">
      <alignment horizontal="left"/>
    </xf>
    <xf numFmtId="49" fontId="8" fillId="2" borderId="11" xfId="0" applyNumberFormat="1" applyFont="1" applyFill="1" applyBorder="1" applyAlignment="1">
      <alignment vertical="top" wrapText="1"/>
    </xf>
    <xf numFmtId="0" fontId="13" fillId="2" borderId="9" xfId="0" applyFont="1" applyFill="1" applyBorder="1" applyAlignment="1">
      <alignment vertical="top" wrapText="1"/>
    </xf>
    <xf numFmtId="0" fontId="13" fillId="2" borderId="8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top"/>
    </xf>
    <xf numFmtId="49" fontId="3" fillId="0" borderId="12" xfId="0" applyNumberFormat="1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top"/>
    </xf>
    <xf numFmtId="0" fontId="20" fillId="0" borderId="0" xfId="0" applyFont="1" applyAlignment="1">
      <alignment horizontal="center"/>
    </xf>
    <xf numFmtId="49" fontId="10" fillId="0" borderId="5" xfId="0" applyNumberFormat="1" applyFont="1" applyBorder="1" applyAlignment="1">
      <alignment horizontal="left" vertical="top" wrapText="1"/>
    </xf>
    <xf numFmtId="49" fontId="10" fillId="0" borderId="4" xfId="0" applyNumberFormat="1" applyFont="1" applyBorder="1" applyAlignment="1">
      <alignment horizontal="left" vertical="top" wrapText="1"/>
    </xf>
    <xf numFmtId="49" fontId="10" fillId="0" borderId="5" xfId="0" applyNumberFormat="1" applyFont="1" applyBorder="1" applyAlignment="1">
      <alignment horizontal="left" vertical="top"/>
    </xf>
    <xf numFmtId="49" fontId="10" fillId="0" borderId="4" xfId="0" applyNumberFormat="1" applyFont="1" applyBorder="1" applyAlignment="1">
      <alignment horizontal="left" vertical="top"/>
    </xf>
    <xf numFmtId="0" fontId="8" fillId="5" borderId="3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22" fillId="0" borderId="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4" borderId="5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left" vertical="top"/>
    </xf>
    <xf numFmtId="49" fontId="22" fillId="0" borderId="20" xfId="0" applyNumberFormat="1" applyFont="1" applyFill="1" applyBorder="1" applyAlignment="1">
      <alignment horizontal="center" vertical="center"/>
    </xf>
    <xf numFmtId="49" fontId="22" fillId="0" borderId="21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49" fontId="22" fillId="0" borderId="16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</cellXfs>
  <cellStyles count="10">
    <cellStyle name="Normal 2" xfId="2"/>
    <cellStyle name="Normal 3" xfId="5"/>
    <cellStyle name="Normal 3 2" xfId="7"/>
    <cellStyle name="Normal 3 3" xfId="8"/>
    <cellStyle name="Normal 5" xfId="6"/>
    <cellStyle name="Normal_mask" xfId="9"/>
    <cellStyle name="เครื่องหมายจุลภาค" xfId="1" builtinId="3"/>
    <cellStyle name="เครื่องหมายจุลภาค 2" xfId="4"/>
    <cellStyle name="ปกติ" xfId="0" builtinId="0"/>
    <cellStyle name="ปกติ 2" xfId="3"/>
  </cellStyles>
  <dxfs count="0"/>
  <tableStyles count="0" defaultTableStyle="TableStyleMedium2" defaultPivotStyle="PivotStyleLight16"/>
  <colors>
    <mruColors>
      <color rgb="FFFFCCFF"/>
      <color rgb="FF9966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C20:G20"/>
  <sheetViews>
    <sheetView workbookViewId="0">
      <selection activeCell="G11" sqref="G11"/>
    </sheetView>
  </sheetViews>
  <sheetFormatPr defaultRowHeight="14.25" x14ac:dyDescent="0.2"/>
  <sheetData>
    <row r="20" spans="3:7" ht="52.5" customHeight="1" x14ac:dyDescent="0.55000000000000004">
      <c r="C20" s="1465" t="s">
        <v>102</v>
      </c>
      <c r="D20" s="1465"/>
      <c r="E20" s="1465"/>
      <c r="F20" s="1465"/>
      <c r="G20" s="1465"/>
    </row>
  </sheetData>
  <mergeCells count="1">
    <mergeCell ref="C20:G2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T33"/>
  <sheetViews>
    <sheetView zoomScale="112" zoomScaleNormal="112" workbookViewId="0">
      <selection activeCell="H2" sqref="H2:Q2"/>
    </sheetView>
  </sheetViews>
  <sheetFormatPr defaultColWidth="8.75" defaultRowHeight="18.75" x14ac:dyDescent="0.3"/>
  <cols>
    <col min="1" max="1" width="4.75" style="1" customWidth="1"/>
    <col min="2" max="2" width="7.875" style="1" hidden="1" customWidth="1"/>
    <col min="3" max="3" width="4" style="15" customWidth="1"/>
    <col min="4" max="4" width="4.875" style="5" customWidth="1"/>
    <col min="5" max="5" width="35.5" style="7" customWidth="1"/>
    <col min="6" max="6" width="8.875" style="8" customWidth="1"/>
    <col min="7" max="7" width="10" style="6" hidden="1" customWidth="1"/>
    <col min="8" max="8" width="12.375" style="11" customWidth="1"/>
    <col min="9" max="9" width="7.5" style="103" hidden="1" customWidth="1"/>
    <col min="10" max="10" width="8.125" style="103" hidden="1" customWidth="1"/>
    <col min="11" max="11" width="8.25" style="103" hidden="1" customWidth="1"/>
    <col min="12" max="12" width="8.125" style="103" hidden="1" customWidth="1"/>
    <col min="13" max="13" width="7.25" style="103" hidden="1" customWidth="1"/>
    <col min="14" max="14" width="7.625" style="103" hidden="1" customWidth="1"/>
    <col min="15" max="15" width="7.5" style="103" hidden="1" customWidth="1"/>
    <col min="16" max="16" width="7.875" style="103" hidden="1" customWidth="1"/>
    <col min="17" max="17" width="12.25" style="103" customWidth="1"/>
    <col min="18" max="16384" width="8.75" style="1"/>
  </cols>
  <sheetData>
    <row r="1" spans="1:17" ht="19.5" thickBot="1" x14ac:dyDescent="0.35"/>
    <row r="2" spans="1:17" ht="20.25" thickTop="1" thickBot="1" x14ac:dyDescent="0.35">
      <c r="B2" s="514"/>
      <c r="C2" s="1"/>
      <c r="D2" s="13"/>
      <c r="E2" s="4"/>
      <c r="H2" s="1521" t="s">
        <v>950</v>
      </c>
      <c r="I2" s="1522"/>
      <c r="J2" s="1522"/>
      <c r="K2" s="1522"/>
      <c r="L2" s="1522"/>
      <c r="M2" s="1522"/>
      <c r="N2" s="1522"/>
      <c r="O2" s="1522"/>
      <c r="P2" s="1522"/>
      <c r="Q2" s="1523"/>
    </row>
    <row r="3" spans="1:17" ht="19.5" thickTop="1" x14ac:dyDescent="0.3">
      <c r="B3" s="514"/>
      <c r="C3" s="515" t="s">
        <v>237</v>
      </c>
      <c r="D3" s="13"/>
      <c r="E3" s="4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3">
      <c r="B4" s="514"/>
      <c r="C4" s="515" t="s">
        <v>238</v>
      </c>
      <c r="D4" s="13"/>
      <c r="E4" s="4"/>
      <c r="H4" s="10"/>
      <c r="I4" s="4"/>
      <c r="J4" s="4"/>
      <c r="K4" s="4"/>
      <c r="L4" s="4"/>
      <c r="M4" s="4"/>
      <c r="N4" s="4"/>
      <c r="O4" s="4"/>
      <c r="P4" s="4"/>
      <c r="Q4" s="4"/>
    </row>
    <row r="5" spans="1:17" x14ac:dyDescent="0.3">
      <c r="B5" s="514"/>
      <c r="C5" s="515" t="s">
        <v>136</v>
      </c>
      <c r="D5" s="13"/>
      <c r="E5" s="4"/>
      <c r="H5" s="10"/>
      <c r="I5" s="4"/>
      <c r="J5" s="4"/>
      <c r="K5" s="4"/>
      <c r="L5" s="4"/>
      <c r="M5" s="4"/>
      <c r="N5" s="4"/>
      <c r="O5" s="4"/>
      <c r="P5" s="4"/>
      <c r="Q5" s="4"/>
    </row>
    <row r="6" spans="1:17" x14ac:dyDescent="0.3">
      <c r="B6" s="514"/>
      <c r="C6" s="515"/>
      <c r="D6" s="5" t="s">
        <v>239</v>
      </c>
      <c r="E6" s="4"/>
      <c r="H6" s="10"/>
      <c r="I6" s="4"/>
      <c r="J6" s="4"/>
      <c r="K6" s="4"/>
      <c r="L6" s="4"/>
      <c r="M6" s="4"/>
      <c r="N6" s="4"/>
      <c r="O6" s="4"/>
      <c r="P6" s="4"/>
      <c r="Q6" s="4"/>
    </row>
    <row r="7" spans="1:17" x14ac:dyDescent="0.3">
      <c r="B7" s="514"/>
      <c r="C7" s="515"/>
      <c r="D7" s="5" t="s">
        <v>240</v>
      </c>
      <c r="E7" s="4"/>
      <c r="H7" s="10"/>
      <c r="I7" s="4"/>
      <c r="J7" s="4"/>
      <c r="K7" s="4"/>
      <c r="L7" s="4"/>
      <c r="M7" s="4"/>
      <c r="N7" s="4"/>
      <c r="O7" s="4"/>
      <c r="P7" s="4"/>
      <c r="Q7" s="4"/>
    </row>
    <row r="8" spans="1:17" x14ac:dyDescent="0.3">
      <c r="B8" s="514"/>
      <c r="C8" s="515"/>
      <c r="D8" s="5" t="s">
        <v>241</v>
      </c>
      <c r="E8" s="4"/>
      <c r="H8" s="10"/>
      <c r="I8" s="4"/>
      <c r="J8" s="4"/>
      <c r="K8" s="4"/>
      <c r="L8" s="4"/>
      <c r="M8" s="4"/>
      <c r="N8" s="4"/>
      <c r="O8" s="4"/>
      <c r="P8" s="4"/>
      <c r="Q8" s="4"/>
    </row>
    <row r="9" spans="1:17" x14ac:dyDescent="0.3">
      <c r="B9" s="514"/>
      <c r="C9" s="515"/>
      <c r="D9" s="5" t="s">
        <v>242</v>
      </c>
      <c r="E9" s="4"/>
      <c r="H9" s="10"/>
      <c r="I9" s="4"/>
      <c r="J9" s="4"/>
      <c r="K9" s="4"/>
      <c r="L9" s="4"/>
      <c r="M9" s="4"/>
      <c r="N9" s="4"/>
      <c r="O9" s="4"/>
      <c r="P9" s="4"/>
      <c r="Q9" s="4"/>
    </row>
    <row r="10" spans="1:17" x14ac:dyDescent="0.3">
      <c r="B10" s="514"/>
      <c r="C10" s="515" t="s">
        <v>144</v>
      </c>
      <c r="D10" s="13"/>
      <c r="E10" s="4"/>
      <c r="H10" s="10"/>
      <c r="I10" s="4"/>
      <c r="J10" s="4"/>
      <c r="K10" s="4"/>
      <c r="L10" s="4"/>
      <c r="M10" s="4"/>
      <c r="N10" s="4"/>
      <c r="O10" s="4"/>
      <c r="P10" s="4"/>
      <c r="Q10" s="4"/>
    </row>
    <row r="11" spans="1:17" ht="18" customHeight="1" x14ac:dyDescent="0.3">
      <c r="B11" s="514"/>
      <c r="D11" s="13"/>
      <c r="E11" s="4"/>
      <c r="H11" s="10"/>
      <c r="I11" s="4"/>
      <c r="J11" s="4"/>
      <c r="K11" s="4"/>
      <c r="L11" s="4"/>
      <c r="M11" s="4"/>
      <c r="N11" s="4"/>
      <c r="O11" s="4"/>
      <c r="P11" s="4"/>
      <c r="Q11" s="4"/>
    </row>
    <row r="12" spans="1:17" s="9" customFormat="1" ht="37.5" x14ac:dyDescent="0.2">
      <c r="B12" s="257"/>
      <c r="C12" s="1484" t="s">
        <v>13</v>
      </c>
      <c r="D12" s="1484"/>
      <c r="E12" s="1484"/>
      <c r="F12" s="250" t="s">
        <v>9</v>
      </c>
      <c r="G12" s="510" t="s">
        <v>12</v>
      </c>
      <c r="H12" s="128" t="s">
        <v>1</v>
      </c>
      <c r="I12" s="129" t="s">
        <v>2</v>
      </c>
      <c r="J12" s="130" t="s">
        <v>3</v>
      </c>
      <c r="K12" s="130" t="s">
        <v>4</v>
      </c>
      <c r="L12" s="130" t="s">
        <v>5</v>
      </c>
      <c r="M12" s="130" t="s">
        <v>6</v>
      </c>
      <c r="N12" s="130" t="s">
        <v>118</v>
      </c>
      <c r="O12" s="130" t="s">
        <v>119</v>
      </c>
      <c r="P12" s="130" t="s">
        <v>93</v>
      </c>
      <c r="Q12" s="129" t="s">
        <v>109</v>
      </c>
    </row>
    <row r="13" spans="1:17" x14ac:dyDescent="0.3">
      <c r="A13" s="278"/>
      <c r="C13" s="544" t="s">
        <v>39</v>
      </c>
      <c r="D13" s="1172"/>
      <c r="E13" s="1173"/>
      <c r="F13" s="524"/>
      <c r="G13" s="525"/>
      <c r="H13" s="526"/>
      <c r="I13" s="531">
        <f>SUM(I14:I21)</f>
        <v>0</v>
      </c>
      <c r="J13" s="531">
        <f>SUM(J14:J21)</f>
        <v>9600</v>
      </c>
      <c r="K13" s="531">
        <f t="shared" ref="K13:P13" si="0">SUM(K14:K21)</f>
        <v>80000</v>
      </c>
      <c r="L13" s="531">
        <f>SUM(L14:L21)</f>
        <v>340400</v>
      </c>
      <c r="M13" s="531">
        <f t="shared" si="0"/>
        <v>0</v>
      </c>
      <c r="N13" s="531">
        <f t="shared" si="0"/>
        <v>0</v>
      </c>
      <c r="O13" s="531">
        <f t="shared" si="0"/>
        <v>0</v>
      </c>
      <c r="P13" s="531">
        <f t="shared" si="0"/>
        <v>60000</v>
      </c>
      <c r="Q13" s="531">
        <f>SUM(Q14:Q21)</f>
        <v>490000</v>
      </c>
    </row>
    <row r="14" spans="1:17" s="533" customFormat="1" ht="17.25" customHeight="1" x14ac:dyDescent="0.3">
      <c r="A14" s="532"/>
      <c r="B14" s="1174" t="s">
        <v>854</v>
      </c>
      <c r="C14" s="540" t="s">
        <v>10</v>
      </c>
      <c r="D14" s="1535" t="s">
        <v>459</v>
      </c>
      <c r="E14" s="1536"/>
      <c r="F14" s="536"/>
      <c r="G14" s="537" t="s">
        <v>40</v>
      </c>
      <c r="H14" s="538"/>
      <c r="I14" s="539"/>
      <c r="J14" s="539"/>
      <c r="K14" s="539"/>
      <c r="L14" s="539"/>
      <c r="M14" s="539"/>
      <c r="N14" s="539"/>
      <c r="O14" s="539"/>
      <c r="P14" s="539"/>
      <c r="Q14" s="236"/>
    </row>
    <row r="15" spans="1:17" ht="16.5" customHeight="1" x14ac:dyDescent="0.3">
      <c r="A15" s="278"/>
      <c r="B15" s="279"/>
      <c r="C15" s="247"/>
      <c r="D15" s="163">
        <v>1.1000000000000001</v>
      </c>
      <c r="E15" s="1128" t="s">
        <v>392</v>
      </c>
      <c r="F15" s="228">
        <v>9</v>
      </c>
      <c r="G15" s="230" t="s">
        <v>40</v>
      </c>
      <c r="H15" s="205" t="s">
        <v>790</v>
      </c>
      <c r="I15" s="270"/>
      <c r="J15" s="270"/>
      <c r="K15" s="270"/>
      <c r="L15" s="270">
        <v>150000</v>
      </c>
      <c r="M15" s="270"/>
      <c r="N15" s="270"/>
      <c r="O15" s="270"/>
      <c r="P15" s="270"/>
      <c r="Q15" s="237">
        <f>SUM(I15:P15)</f>
        <v>150000</v>
      </c>
    </row>
    <row r="16" spans="1:17" ht="41.25" customHeight="1" x14ac:dyDescent="0.3">
      <c r="A16" s="278"/>
      <c r="B16" s="279"/>
      <c r="C16" s="247"/>
      <c r="D16" s="163">
        <v>1.2</v>
      </c>
      <c r="E16" s="1128" t="s">
        <v>391</v>
      </c>
      <c r="F16" s="228">
        <v>9</v>
      </c>
      <c r="G16" s="230" t="s">
        <v>40</v>
      </c>
      <c r="H16" s="205" t="s">
        <v>790</v>
      </c>
      <c r="I16" s="270"/>
      <c r="J16" s="270"/>
      <c r="K16" s="270">
        <v>40000</v>
      </c>
      <c r="L16" s="270">
        <v>10000</v>
      </c>
      <c r="M16" s="270"/>
      <c r="N16" s="270"/>
      <c r="O16" s="270"/>
      <c r="P16" s="270"/>
      <c r="Q16" s="237">
        <f t="shared" ref="Q16:Q20" si="1">SUM(I16:P16)</f>
        <v>50000</v>
      </c>
    </row>
    <row r="17" spans="1:20" ht="40.5" customHeight="1" x14ac:dyDescent="0.3">
      <c r="A17" s="278"/>
      <c r="B17" s="279"/>
      <c r="C17" s="247"/>
      <c r="D17" s="163">
        <v>1.3</v>
      </c>
      <c r="E17" s="1128" t="s">
        <v>791</v>
      </c>
      <c r="F17" s="228">
        <v>6</v>
      </c>
      <c r="G17" s="230"/>
      <c r="H17" s="205" t="s">
        <v>792</v>
      </c>
      <c r="I17" s="270"/>
      <c r="J17" s="270">
        <v>3600</v>
      </c>
      <c r="K17" s="270">
        <v>11400</v>
      </c>
      <c r="L17" s="270">
        <v>10000</v>
      </c>
      <c r="M17" s="270"/>
      <c r="N17" s="270"/>
      <c r="O17" s="270"/>
      <c r="P17" s="270"/>
      <c r="Q17" s="237">
        <f t="shared" si="1"/>
        <v>25000</v>
      </c>
    </row>
    <row r="18" spans="1:20" ht="20.25" customHeight="1" x14ac:dyDescent="0.3">
      <c r="A18" s="278"/>
      <c r="B18" s="279"/>
      <c r="C18" s="247"/>
      <c r="D18" s="163">
        <v>1.4</v>
      </c>
      <c r="E18" s="1128" t="s">
        <v>793</v>
      </c>
      <c r="F18" s="228">
        <v>9</v>
      </c>
      <c r="G18" s="230"/>
      <c r="H18" s="205" t="s">
        <v>794</v>
      </c>
      <c r="I18" s="270"/>
      <c r="J18" s="270">
        <v>6000</v>
      </c>
      <c r="K18" s="270">
        <v>8600</v>
      </c>
      <c r="L18" s="270">
        <v>10400</v>
      </c>
      <c r="M18" s="270"/>
      <c r="N18" s="270"/>
      <c r="O18" s="270"/>
      <c r="P18" s="270"/>
      <c r="Q18" s="237">
        <f t="shared" si="1"/>
        <v>25000</v>
      </c>
    </row>
    <row r="19" spans="1:20" ht="38.25" customHeight="1" x14ac:dyDescent="0.3">
      <c r="A19" s="278"/>
      <c r="B19" s="535"/>
      <c r="C19" s="247"/>
      <c r="D19" s="163">
        <v>1.5</v>
      </c>
      <c r="E19" s="1125" t="s">
        <v>393</v>
      </c>
      <c r="F19" s="228">
        <v>9</v>
      </c>
      <c r="G19" s="230"/>
      <c r="H19" s="205" t="s">
        <v>790</v>
      </c>
      <c r="I19" s="270"/>
      <c r="J19" s="270"/>
      <c r="K19" s="270"/>
      <c r="L19" s="270"/>
      <c r="M19" s="270"/>
      <c r="N19" s="270"/>
      <c r="O19" s="270"/>
      <c r="P19" s="270">
        <v>60000</v>
      </c>
      <c r="Q19" s="237">
        <f t="shared" si="1"/>
        <v>60000</v>
      </c>
    </row>
    <row r="20" spans="1:20" ht="21" customHeight="1" x14ac:dyDescent="0.3">
      <c r="A20" s="278"/>
      <c r="B20" s="279"/>
      <c r="C20" s="247"/>
      <c r="D20" s="163">
        <v>1.6</v>
      </c>
      <c r="E20" s="1128" t="s">
        <v>795</v>
      </c>
      <c r="F20" s="228">
        <v>9</v>
      </c>
      <c r="G20" s="230"/>
      <c r="H20" s="205" t="s">
        <v>790</v>
      </c>
      <c r="I20" s="270"/>
      <c r="J20" s="270"/>
      <c r="K20" s="270"/>
      <c r="L20" s="270">
        <v>100000</v>
      </c>
      <c r="M20" s="270"/>
      <c r="N20" s="270"/>
      <c r="O20" s="270"/>
      <c r="P20" s="270"/>
      <c r="Q20" s="237">
        <f t="shared" si="1"/>
        <v>100000</v>
      </c>
    </row>
    <row r="21" spans="1:20" ht="21.75" customHeight="1" x14ac:dyDescent="0.3">
      <c r="A21" s="278"/>
      <c r="C21" s="249" t="s">
        <v>14</v>
      </c>
      <c r="D21" s="1533" t="s">
        <v>514</v>
      </c>
      <c r="E21" s="1534"/>
      <c r="F21" s="226">
        <v>9</v>
      </c>
      <c r="G21" s="223" t="s">
        <v>40</v>
      </c>
      <c r="H21" s="204" t="s">
        <v>790</v>
      </c>
      <c r="I21" s="273"/>
      <c r="J21" s="273"/>
      <c r="K21" s="273">
        <v>20000</v>
      </c>
      <c r="L21" s="273">
        <v>60000</v>
      </c>
      <c r="M21" s="273"/>
      <c r="N21" s="273"/>
      <c r="O21" s="273"/>
      <c r="P21" s="273"/>
      <c r="Q21" s="240">
        <f>SUM(I21:P21)</f>
        <v>80000</v>
      </c>
    </row>
    <row r="22" spans="1:20" x14ac:dyDescent="0.3">
      <c r="B22" s="203"/>
    </row>
    <row r="23" spans="1:20" x14ac:dyDescent="0.3">
      <c r="B23" s="203"/>
      <c r="C23" s="515" t="s">
        <v>231</v>
      </c>
      <c r="Q23" s="263"/>
    </row>
    <row r="24" spans="1:20" x14ac:dyDescent="0.3">
      <c r="B24" s="203"/>
      <c r="C24" s="1524" t="s">
        <v>146</v>
      </c>
      <c r="D24" s="1525"/>
      <c r="E24" s="1526"/>
      <c r="F24" s="208" t="s">
        <v>109</v>
      </c>
      <c r="H24" s="264" t="s">
        <v>232</v>
      </c>
      <c r="I24" s="187"/>
      <c r="J24" s="187"/>
      <c r="K24" s="187"/>
      <c r="L24" s="187"/>
      <c r="M24" s="187"/>
      <c r="N24" s="187"/>
      <c r="O24" s="187"/>
      <c r="P24" s="187"/>
      <c r="Q24" s="187" t="s">
        <v>233</v>
      </c>
    </row>
    <row r="25" spans="1:20" x14ac:dyDescent="0.3">
      <c r="B25" s="203"/>
      <c r="C25" s="265" t="s">
        <v>126</v>
      </c>
      <c r="D25" s="198"/>
      <c r="E25" s="266"/>
      <c r="F25" s="267"/>
      <c r="H25" s="267"/>
      <c r="I25" s="202"/>
      <c r="J25" s="202"/>
      <c r="K25" s="202"/>
      <c r="L25" s="202"/>
      <c r="M25" s="202"/>
      <c r="N25" s="202"/>
      <c r="O25" s="202"/>
      <c r="P25" s="202"/>
      <c r="Q25" s="202"/>
    </row>
    <row r="26" spans="1:20" x14ac:dyDescent="0.3">
      <c r="C26" s="269"/>
      <c r="D26" s="5" t="s">
        <v>234</v>
      </c>
      <c r="E26" s="512"/>
      <c r="F26" s="270">
        <f>J13</f>
        <v>9600</v>
      </c>
      <c r="H26" s="270"/>
      <c r="I26" s="189"/>
      <c r="J26" s="189"/>
      <c r="K26" s="189"/>
      <c r="L26" s="189"/>
      <c r="M26" s="189"/>
      <c r="N26" s="189"/>
      <c r="O26" s="189"/>
      <c r="P26" s="189"/>
      <c r="Q26" s="189"/>
    </row>
    <row r="27" spans="1:20" x14ac:dyDescent="0.3">
      <c r="C27" s="269"/>
      <c r="D27" s="5" t="s">
        <v>235</v>
      </c>
      <c r="E27" s="512"/>
      <c r="F27" s="270">
        <f>K13</f>
        <v>80000</v>
      </c>
      <c r="H27" s="270"/>
      <c r="I27" s="189"/>
      <c r="J27" s="189"/>
      <c r="K27" s="189"/>
      <c r="L27" s="189"/>
      <c r="M27" s="189"/>
      <c r="N27" s="189"/>
      <c r="O27" s="189"/>
      <c r="P27" s="189"/>
      <c r="Q27" s="189"/>
    </row>
    <row r="28" spans="1:20" x14ac:dyDescent="0.3">
      <c r="C28" s="269"/>
      <c r="D28" s="5" t="s">
        <v>236</v>
      </c>
      <c r="E28" s="512"/>
      <c r="F28" s="270">
        <f>L13</f>
        <v>340400</v>
      </c>
      <c r="H28" s="270"/>
      <c r="I28" s="189"/>
      <c r="J28" s="189"/>
      <c r="K28" s="189"/>
      <c r="L28" s="189"/>
      <c r="M28" s="189"/>
      <c r="N28" s="189"/>
      <c r="O28" s="189"/>
      <c r="P28" s="189"/>
      <c r="Q28" s="189"/>
    </row>
    <row r="29" spans="1:20" x14ac:dyDescent="0.3">
      <c r="C29" s="269" t="s">
        <v>175</v>
      </c>
      <c r="E29" s="512"/>
      <c r="F29" s="270"/>
      <c r="H29" s="270"/>
      <c r="I29" s="189"/>
      <c r="J29" s="189"/>
      <c r="K29" s="189"/>
      <c r="L29" s="189"/>
      <c r="M29" s="189"/>
      <c r="N29" s="189"/>
      <c r="O29" s="189"/>
      <c r="P29" s="189"/>
      <c r="Q29" s="189"/>
      <c r="T29" s="203"/>
    </row>
    <row r="30" spans="1:20" x14ac:dyDescent="0.3">
      <c r="C30" s="272"/>
      <c r="D30" s="245" t="s">
        <v>243</v>
      </c>
      <c r="E30" s="513"/>
      <c r="F30" s="273">
        <f>P13</f>
        <v>60000</v>
      </c>
      <c r="H30" s="273"/>
      <c r="I30" s="206"/>
      <c r="J30" s="206"/>
      <c r="K30" s="206"/>
      <c r="L30" s="206"/>
      <c r="M30" s="206"/>
      <c r="N30" s="206"/>
      <c r="O30" s="206"/>
      <c r="P30" s="206"/>
      <c r="Q30" s="206"/>
    </row>
    <row r="31" spans="1:20" x14ac:dyDescent="0.3">
      <c r="C31" s="1524" t="s">
        <v>109</v>
      </c>
      <c r="D31" s="1525"/>
      <c r="E31" s="1526"/>
      <c r="F31" s="187">
        <f>SUM(F25:F30)</f>
        <v>490000</v>
      </c>
      <c r="H31" s="187">
        <v>350000</v>
      </c>
      <c r="I31" s="190"/>
      <c r="J31" s="190"/>
      <c r="K31" s="190"/>
      <c r="L31" s="190"/>
      <c r="M31" s="190"/>
      <c r="N31" s="190"/>
      <c r="O31" s="190"/>
      <c r="P31" s="190"/>
      <c r="Q31" s="190">
        <f>SUM(F31-H31)</f>
        <v>140000</v>
      </c>
    </row>
    <row r="33" spans="3:17" ht="37.5" customHeight="1" x14ac:dyDescent="0.3">
      <c r="C33" s="277" t="s">
        <v>529</v>
      </c>
      <c r="E33" s="1517" t="s">
        <v>1075</v>
      </c>
      <c r="F33" s="1517"/>
      <c r="G33" s="1517"/>
      <c r="H33" s="1517"/>
      <c r="I33" s="1517"/>
      <c r="J33" s="1517"/>
      <c r="K33" s="1517"/>
      <c r="L33" s="1517"/>
      <c r="M33" s="1517"/>
      <c r="N33" s="1517"/>
      <c r="O33" s="1517"/>
      <c r="P33" s="1517"/>
      <c r="Q33" s="1517"/>
    </row>
  </sheetData>
  <mergeCells count="7">
    <mergeCell ref="E33:Q33"/>
    <mergeCell ref="C24:E24"/>
    <mergeCell ref="C31:E31"/>
    <mergeCell ref="H2:Q2"/>
    <mergeCell ref="C12:E12"/>
    <mergeCell ref="D14:E14"/>
    <mergeCell ref="D21:E21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V22" sqref="V22"/>
    </sheetView>
  </sheetViews>
  <sheetFormatPr defaultRowHeight="14.25" x14ac:dyDescent="0.2"/>
  <sheetData>
    <row r="21" spans="1:9" ht="45.75" x14ac:dyDescent="0.65">
      <c r="A21" s="1516" t="s">
        <v>320</v>
      </c>
      <c r="B21" s="1516"/>
      <c r="C21" s="1516"/>
      <c r="D21" s="1516"/>
      <c r="E21" s="1516"/>
      <c r="F21" s="1516"/>
      <c r="G21" s="1516"/>
      <c r="H21" s="1516"/>
      <c r="I21" s="1516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W27"/>
  <sheetViews>
    <sheetView zoomScale="112" zoomScaleNormal="112" workbookViewId="0">
      <selection activeCell="H2" sqref="H2:Q2"/>
    </sheetView>
  </sheetViews>
  <sheetFormatPr defaultColWidth="8.75" defaultRowHeight="18.75" x14ac:dyDescent="0.3"/>
  <cols>
    <col min="1" max="1" width="6" style="1" customWidth="1"/>
    <col min="2" max="2" width="7.875" style="1" hidden="1" customWidth="1"/>
    <col min="3" max="3" width="4" style="15" customWidth="1"/>
    <col min="4" max="4" width="4.875" style="5" customWidth="1"/>
    <col min="5" max="5" width="35.5" style="7" customWidth="1"/>
    <col min="6" max="6" width="8.875" style="8" customWidth="1"/>
    <col min="7" max="7" width="8.625" style="6" hidden="1" customWidth="1"/>
    <col min="8" max="8" width="12.375" style="11" customWidth="1"/>
    <col min="9" max="9" width="7.5" style="103" hidden="1" customWidth="1"/>
    <col min="10" max="10" width="8.125" style="103" hidden="1" customWidth="1"/>
    <col min="11" max="11" width="8.25" style="103" hidden="1" customWidth="1"/>
    <col min="12" max="12" width="8.125" style="103" hidden="1" customWidth="1"/>
    <col min="13" max="13" width="7.25" style="103" hidden="1" customWidth="1"/>
    <col min="14" max="14" width="7.625" style="103" hidden="1" customWidth="1"/>
    <col min="15" max="15" width="7.5" style="103" hidden="1" customWidth="1"/>
    <col min="16" max="16" width="7.875" style="103" hidden="1" customWidth="1"/>
    <col min="17" max="17" width="10.375" style="103" customWidth="1"/>
    <col min="18" max="16384" width="8.75" style="1"/>
  </cols>
  <sheetData>
    <row r="1" spans="1:17" ht="19.5" thickBot="1" x14ac:dyDescent="0.35"/>
    <row r="2" spans="1:17" ht="20.25" thickTop="1" thickBot="1" x14ac:dyDescent="0.35">
      <c r="B2" s="26"/>
      <c r="C2" s="1"/>
      <c r="D2" s="13"/>
      <c r="E2" s="4"/>
      <c r="H2" s="1521" t="s">
        <v>951</v>
      </c>
      <c r="I2" s="1522"/>
      <c r="J2" s="1522"/>
      <c r="K2" s="1522"/>
      <c r="L2" s="1522"/>
      <c r="M2" s="1522"/>
      <c r="N2" s="1522"/>
      <c r="O2" s="1522"/>
      <c r="P2" s="1522"/>
      <c r="Q2" s="1523"/>
    </row>
    <row r="3" spans="1:17" ht="19.5" thickTop="1" x14ac:dyDescent="0.3">
      <c r="B3" s="26"/>
      <c r="C3" s="221" t="s">
        <v>223</v>
      </c>
      <c r="D3" s="13"/>
      <c r="E3" s="4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3">
      <c r="B4" s="26"/>
      <c r="C4" s="221" t="s">
        <v>244</v>
      </c>
      <c r="D4" s="13"/>
      <c r="E4" s="4"/>
      <c r="H4" s="10"/>
      <c r="I4" s="4"/>
      <c r="J4" s="4"/>
      <c r="K4" s="4"/>
      <c r="L4" s="4"/>
      <c r="M4" s="4"/>
      <c r="N4" s="4"/>
      <c r="O4" s="4"/>
      <c r="P4" s="4"/>
      <c r="Q4" s="4"/>
    </row>
    <row r="5" spans="1:17" x14ac:dyDescent="0.3">
      <c r="B5" s="26"/>
      <c r="C5" s="221" t="s">
        <v>136</v>
      </c>
      <c r="D5" s="13"/>
      <c r="E5" s="4"/>
      <c r="H5" s="10"/>
      <c r="I5" s="4"/>
      <c r="J5" s="4"/>
      <c r="K5" s="4"/>
      <c r="L5" s="4"/>
      <c r="M5" s="4"/>
      <c r="N5" s="4"/>
      <c r="O5" s="4"/>
      <c r="P5" s="4"/>
      <c r="Q5" s="4"/>
    </row>
    <row r="6" spans="1:17" x14ac:dyDescent="0.3">
      <c r="B6" s="26"/>
      <c r="C6" s="221"/>
      <c r="D6" s="5" t="s">
        <v>245</v>
      </c>
      <c r="E6" s="4"/>
      <c r="H6" s="10"/>
      <c r="I6" s="4"/>
      <c r="J6" s="4"/>
      <c r="K6" s="4"/>
      <c r="L6" s="4"/>
      <c r="M6" s="4"/>
      <c r="N6" s="4"/>
      <c r="O6" s="4"/>
      <c r="P6" s="4"/>
      <c r="Q6" s="4"/>
    </row>
    <row r="7" spans="1:17" x14ac:dyDescent="0.3">
      <c r="B7" s="26"/>
      <c r="C7" s="221"/>
      <c r="D7" s="5" t="s">
        <v>246</v>
      </c>
      <c r="E7" s="4"/>
      <c r="H7" s="10"/>
      <c r="I7" s="4"/>
      <c r="J7" s="4"/>
      <c r="K7" s="4"/>
      <c r="L7" s="4"/>
      <c r="M7" s="4"/>
      <c r="N7" s="4"/>
      <c r="O7" s="4"/>
      <c r="P7" s="4"/>
      <c r="Q7" s="4"/>
    </row>
    <row r="8" spans="1:17" x14ac:dyDescent="0.3">
      <c r="B8" s="293"/>
      <c r="C8" s="221"/>
      <c r="D8" s="5" t="s">
        <v>247</v>
      </c>
      <c r="E8" s="4"/>
      <c r="H8" s="10"/>
      <c r="I8" s="4"/>
      <c r="J8" s="4"/>
      <c r="K8" s="4"/>
      <c r="L8" s="4"/>
      <c r="M8" s="4"/>
      <c r="N8" s="4"/>
      <c r="O8" s="4"/>
      <c r="P8" s="4"/>
      <c r="Q8" s="4"/>
    </row>
    <row r="9" spans="1:17" x14ac:dyDescent="0.3">
      <c r="B9" s="293"/>
      <c r="C9" s="221"/>
      <c r="D9" s="5" t="s">
        <v>248</v>
      </c>
      <c r="E9" s="4"/>
      <c r="H9" s="10"/>
      <c r="I9" s="4"/>
      <c r="J9" s="4"/>
      <c r="K9" s="4"/>
      <c r="L9" s="4"/>
      <c r="M9" s="4"/>
      <c r="N9" s="4"/>
      <c r="O9" s="4"/>
      <c r="P9" s="4"/>
      <c r="Q9" s="4"/>
    </row>
    <row r="10" spans="1:17" x14ac:dyDescent="0.3">
      <c r="B10" s="293"/>
      <c r="C10" s="221"/>
      <c r="D10" s="5" t="s">
        <v>249</v>
      </c>
      <c r="E10" s="4"/>
      <c r="H10" s="10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3">
      <c r="B11" s="293"/>
      <c r="C11" s="221" t="s">
        <v>144</v>
      </c>
      <c r="D11" s="13"/>
      <c r="E11" s="4"/>
      <c r="H11" s="10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3">
      <c r="B12" s="293"/>
      <c r="D12" s="13"/>
      <c r="E12" s="4"/>
      <c r="H12" s="10"/>
      <c r="I12" s="4"/>
      <c r="J12" s="4"/>
      <c r="K12" s="4"/>
      <c r="L12" s="4"/>
      <c r="M12" s="4"/>
      <c r="N12" s="4"/>
      <c r="O12" s="4"/>
      <c r="P12" s="4"/>
      <c r="Q12" s="4"/>
    </row>
    <row r="13" spans="1:17" s="9" customFormat="1" ht="37.5" x14ac:dyDescent="0.2">
      <c r="B13" s="257"/>
      <c r="C13" s="1484" t="s">
        <v>13</v>
      </c>
      <c r="D13" s="1484"/>
      <c r="E13" s="1484"/>
      <c r="F13" s="250" t="s">
        <v>9</v>
      </c>
      <c r="G13" s="222" t="s">
        <v>12</v>
      </c>
      <c r="H13" s="128" t="s">
        <v>1</v>
      </c>
      <c r="I13" s="129" t="s">
        <v>2</v>
      </c>
      <c r="J13" s="130" t="s">
        <v>3</v>
      </c>
      <c r="K13" s="130" t="s">
        <v>4</v>
      </c>
      <c r="L13" s="130" t="s">
        <v>5</v>
      </c>
      <c r="M13" s="130" t="s">
        <v>6</v>
      </c>
      <c r="N13" s="130" t="s">
        <v>118</v>
      </c>
      <c r="O13" s="130" t="s">
        <v>119</v>
      </c>
      <c r="P13" s="130" t="s">
        <v>93</v>
      </c>
      <c r="Q13" s="129" t="s">
        <v>109</v>
      </c>
    </row>
    <row r="14" spans="1:17" x14ac:dyDescent="0.3">
      <c r="A14" s="278"/>
      <c r="C14" s="544" t="s">
        <v>48</v>
      </c>
      <c r="D14" s="1129"/>
      <c r="E14" s="530"/>
      <c r="F14" s="524"/>
      <c r="G14" s="525"/>
      <c r="H14" s="526"/>
      <c r="I14" s="531">
        <f t="shared" ref="I14:Q14" si="0">SUM(I15:I17)</f>
        <v>0</v>
      </c>
      <c r="J14" s="531">
        <f t="shared" si="0"/>
        <v>0</v>
      </c>
      <c r="K14" s="531">
        <f t="shared" si="0"/>
        <v>20000</v>
      </c>
      <c r="L14" s="531">
        <f t="shared" si="0"/>
        <v>220000</v>
      </c>
      <c r="M14" s="531">
        <f t="shared" si="0"/>
        <v>0</v>
      </c>
      <c r="N14" s="531">
        <f t="shared" si="0"/>
        <v>0</v>
      </c>
      <c r="O14" s="531">
        <f t="shared" si="0"/>
        <v>0</v>
      </c>
      <c r="P14" s="531">
        <f t="shared" si="0"/>
        <v>0</v>
      </c>
      <c r="Q14" s="531">
        <f t="shared" si="0"/>
        <v>240000</v>
      </c>
    </row>
    <row r="15" spans="1:17" ht="16.5" customHeight="1" x14ac:dyDescent="0.3">
      <c r="A15" s="278"/>
      <c r="B15" s="541" t="s">
        <v>797</v>
      </c>
      <c r="C15" s="282" t="s">
        <v>10</v>
      </c>
      <c r="D15" s="1528" t="s">
        <v>870</v>
      </c>
      <c r="E15" s="1537"/>
      <c r="F15" s="254"/>
      <c r="G15" s="283" t="s">
        <v>49</v>
      </c>
      <c r="H15" s="235"/>
      <c r="I15" s="225"/>
      <c r="J15" s="225"/>
      <c r="K15" s="225"/>
      <c r="L15" s="225"/>
      <c r="M15" s="225"/>
      <c r="N15" s="225"/>
      <c r="O15" s="225"/>
      <c r="P15" s="225"/>
      <c r="Q15" s="252"/>
    </row>
    <row r="16" spans="1:17" ht="22.5" customHeight="1" x14ac:dyDescent="0.3">
      <c r="A16" s="278"/>
      <c r="B16" s="284"/>
      <c r="C16" s="247"/>
      <c r="D16" s="163">
        <v>1.1000000000000001</v>
      </c>
      <c r="E16" s="512" t="s">
        <v>796</v>
      </c>
      <c r="F16" s="228">
        <v>8</v>
      </c>
      <c r="G16" s="241" t="s">
        <v>49</v>
      </c>
      <c r="H16" s="205" t="s">
        <v>653</v>
      </c>
      <c r="I16" s="189"/>
      <c r="J16" s="189"/>
      <c r="K16" s="189"/>
      <c r="L16" s="189">
        <v>120000</v>
      </c>
      <c r="M16" s="189"/>
      <c r="N16" s="189"/>
      <c r="O16" s="189"/>
      <c r="P16" s="189"/>
      <c r="Q16" s="231">
        <f>SUM(I16:P16)</f>
        <v>120000</v>
      </c>
    </row>
    <row r="17" spans="1:23" ht="42.75" customHeight="1" x14ac:dyDescent="0.3">
      <c r="A17" s="278"/>
      <c r="B17" s="284"/>
      <c r="C17" s="249" t="s">
        <v>14</v>
      </c>
      <c r="D17" s="1533" t="s">
        <v>859</v>
      </c>
      <c r="E17" s="1534"/>
      <c r="F17" s="226">
        <v>8</v>
      </c>
      <c r="G17" s="244"/>
      <c r="H17" s="204" t="s">
        <v>653</v>
      </c>
      <c r="I17" s="206"/>
      <c r="J17" s="206"/>
      <c r="K17" s="206">
        <v>20000</v>
      </c>
      <c r="L17" s="206">
        <v>100000</v>
      </c>
      <c r="M17" s="206"/>
      <c r="N17" s="206"/>
      <c r="O17" s="206"/>
      <c r="P17" s="206"/>
      <c r="Q17" s="239">
        <f t="shared" ref="Q17" si="1">SUM(I17:P17)</f>
        <v>120000</v>
      </c>
    </row>
    <row r="18" spans="1:23" x14ac:dyDescent="0.3">
      <c r="B18" s="203"/>
    </row>
    <row r="19" spans="1:23" x14ac:dyDescent="0.3">
      <c r="B19" s="203"/>
      <c r="C19" s="221" t="s">
        <v>231</v>
      </c>
      <c r="Q19" s="263"/>
    </row>
    <row r="20" spans="1:23" x14ac:dyDescent="0.3">
      <c r="B20" s="203"/>
      <c r="C20" s="1524" t="s">
        <v>146</v>
      </c>
      <c r="D20" s="1525"/>
      <c r="E20" s="1526"/>
      <c r="F20" s="208" t="s">
        <v>109</v>
      </c>
      <c r="G20" s="209"/>
      <c r="H20" s="264" t="s">
        <v>232</v>
      </c>
      <c r="I20" s="187"/>
      <c r="J20" s="187"/>
      <c r="K20" s="187"/>
      <c r="L20" s="187"/>
      <c r="M20" s="187"/>
      <c r="N20" s="187"/>
      <c r="O20" s="187"/>
      <c r="P20" s="187"/>
      <c r="Q20" s="187" t="s">
        <v>233</v>
      </c>
    </row>
    <row r="21" spans="1:23" x14ac:dyDescent="0.3">
      <c r="B21" s="203"/>
      <c r="C21" s="265" t="s">
        <v>126</v>
      </c>
      <c r="D21" s="198"/>
      <c r="E21" s="266"/>
      <c r="F21" s="267"/>
      <c r="G21" s="268"/>
      <c r="H21" s="267"/>
      <c r="I21" s="202"/>
      <c r="J21" s="202"/>
      <c r="K21" s="202"/>
      <c r="L21" s="202"/>
      <c r="M21" s="202"/>
      <c r="N21" s="202"/>
      <c r="O21" s="202"/>
      <c r="P21" s="202"/>
      <c r="Q21" s="202"/>
      <c r="W21" s="203"/>
    </row>
    <row r="22" spans="1:23" x14ac:dyDescent="0.3">
      <c r="B22" s="203"/>
      <c r="C22" s="269"/>
      <c r="D22" s="5" t="s">
        <v>234</v>
      </c>
      <c r="E22" s="233"/>
      <c r="F22" s="270">
        <f>J14</f>
        <v>0</v>
      </c>
      <c r="G22" s="271"/>
      <c r="H22" s="270"/>
      <c r="I22" s="189"/>
      <c r="J22" s="189"/>
      <c r="K22" s="189"/>
      <c r="L22" s="189"/>
      <c r="M22" s="189"/>
      <c r="N22" s="189"/>
      <c r="O22" s="189"/>
      <c r="P22" s="189"/>
      <c r="Q22" s="189"/>
    </row>
    <row r="23" spans="1:23" x14ac:dyDescent="0.3">
      <c r="C23" s="269"/>
      <c r="D23" s="5" t="s">
        <v>235</v>
      </c>
      <c r="E23" s="233"/>
      <c r="F23" s="270">
        <f>K14</f>
        <v>20000</v>
      </c>
      <c r="G23" s="271"/>
      <c r="H23" s="270"/>
      <c r="I23" s="189"/>
      <c r="J23" s="189"/>
      <c r="K23" s="189"/>
      <c r="L23" s="189"/>
      <c r="M23" s="189"/>
      <c r="N23" s="189"/>
      <c r="O23" s="189"/>
      <c r="P23" s="189"/>
      <c r="Q23" s="189"/>
    </row>
    <row r="24" spans="1:23" x14ac:dyDescent="0.3">
      <c r="C24" s="269"/>
      <c r="D24" s="5" t="s">
        <v>236</v>
      </c>
      <c r="E24" s="233"/>
      <c r="F24" s="270">
        <f>L14</f>
        <v>220000</v>
      </c>
      <c r="G24" s="271"/>
      <c r="H24" s="270"/>
      <c r="I24" s="189"/>
      <c r="J24" s="189"/>
      <c r="K24" s="189"/>
      <c r="L24" s="189"/>
      <c r="M24" s="189"/>
      <c r="N24" s="189"/>
      <c r="O24" s="189"/>
      <c r="P24" s="189"/>
      <c r="Q24" s="189"/>
    </row>
    <row r="25" spans="1:23" x14ac:dyDescent="0.3">
      <c r="C25" s="1524" t="s">
        <v>109</v>
      </c>
      <c r="D25" s="1525"/>
      <c r="E25" s="1526"/>
      <c r="F25" s="187">
        <f>SUM(F21:F24)</f>
        <v>240000</v>
      </c>
      <c r="G25" s="286"/>
      <c r="H25" s="187">
        <v>140000</v>
      </c>
      <c r="I25" s="190"/>
      <c r="J25" s="190"/>
      <c r="K25" s="190"/>
      <c r="L25" s="190"/>
      <c r="M25" s="190"/>
      <c r="N25" s="190"/>
      <c r="O25" s="190"/>
      <c r="P25" s="190"/>
      <c r="Q25" s="190">
        <f>SUM(F25-H25)</f>
        <v>100000</v>
      </c>
    </row>
    <row r="26" spans="1:23" x14ac:dyDescent="0.3">
      <c r="H26" s="1175"/>
      <c r="I26" s="1176"/>
      <c r="J26" s="1176"/>
      <c r="K26" s="1176"/>
      <c r="L26" s="1176"/>
      <c r="M26" s="1176"/>
      <c r="N26" s="1176"/>
      <c r="O26" s="1176"/>
      <c r="P26" s="1176"/>
      <c r="Q26" s="1176"/>
    </row>
    <row r="27" spans="1:23" ht="37.5" customHeight="1" x14ac:dyDescent="0.3">
      <c r="C27" s="277" t="s">
        <v>529</v>
      </c>
      <c r="E27" s="1517" t="s">
        <v>1074</v>
      </c>
      <c r="F27" s="1517"/>
      <c r="G27" s="1517"/>
      <c r="H27" s="1517"/>
      <c r="I27" s="1517"/>
      <c r="J27" s="1517"/>
      <c r="K27" s="1517"/>
      <c r="L27" s="1517"/>
      <c r="M27" s="1517"/>
      <c r="N27" s="1517"/>
      <c r="O27" s="1517"/>
      <c r="P27" s="1517"/>
      <c r="Q27" s="1517"/>
    </row>
  </sheetData>
  <mergeCells count="7">
    <mergeCell ref="E27:Q27"/>
    <mergeCell ref="H2:Q2"/>
    <mergeCell ref="C13:E13"/>
    <mergeCell ref="C20:E20"/>
    <mergeCell ref="C25:E25"/>
    <mergeCell ref="D15:E15"/>
    <mergeCell ref="D17:E17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V22" sqref="V22"/>
    </sheetView>
  </sheetViews>
  <sheetFormatPr defaultRowHeight="14.25" x14ac:dyDescent="0.2"/>
  <sheetData>
    <row r="21" spans="1:9" ht="45.75" x14ac:dyDescent="0.65">
      <c r="A21" s="1516" t="s">
        <v>41</v>
      </c>
      <c r="B21" s="1516"/>
      <c r="C21" s="1516"/>
      <c r="D21" s="1516"/>
      <c r="E21" s="1516"/>
      <c r="F21" s="1516"/>
      <c r="G21" s="1516"/>
      <c r="H21" s="1516"/>
      <c r="I21" s="1516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V35"/>
  <sheetViews>
    <sheetView zoomScale="112" zoomScaleNormal="112" workbookViewId="0">
      <selection activeCell="H2" sqref="H2:Q2"/>
    </sheetView>
  </sheetViews>
  <sheetFormatPr defaultColWidth="8.75" defaultRowHeight="18.75" x14ac:dyDescent="0.3"/>
  <cols>
    <col min="1" max="1" width="7.875" style="1" customWidth="1"/>
    <col min="2" max="2" width="7.875" style="1" hidden="1" customWidth="1"/>
    <col min="3" max="3" width="4" style="15" customWidth="1"/>
    <col min="4" max="4" width="4.875" style="5" customWidth="1"/>
    <col min="5" max="5" width="32" style="7" customWidth="1"/>
    <col min="6" max="6" width="9.5" style="8" customWidth="1"/>
    <col min="7" max="7" width="8.625" style="6" hidden="1" customWidth="1"/>
    <col min="8" max="8" width="12.375" style="11" customWidth="1"/>
    <col min="9" max="9" width="7.5" style="103" hidden="1" customWidth="1"/>
    <col min="10" max="10" width="8.125" style="103" hidden="1" customWidth="1"/>
    <col min="11" max="11" width="8.25" style="103" hidden="1" customWidth="1"/>
    <col min="12" max="12" width="8.125" style="103" hidden="1" customWidth="1"/>
    <col min="13" max="13" width="7.25" style="103" hidden="1" customWidth="1"/>
    <col min="14" max="14" width="7.625" style="103" hidden="1" customWidth="1"/>
    <col min="15" max="15" width="7.5" style="103" hidden="1" customWidth="1"/>
    <col min="16" max="16" width="7.875" style="103" hidden="1" customWidth="1"/>
    <col min="17" max="17" width="11.5" style="103" customWidth="1"/>
    <col min="18" max="16384" width="8.75" style="1"/>
  </cols>
  <sheetData>
    <row r="1" spans="1:17" ht="19.5" thickBot="1" x14ac:dyDescent="0.35"/>
    <row r="2" spans="1:17" ht="20.25" thickTop="1" thickBot="1" x14ac:dyDescent="0.35">
      <c r="B2" s="26"/>
      <c r="C2" s="1"/>
      <c r="D2" s="13"/>
      <c r="E2" s="4"/>
      <c r="H2" s="1521" t="s">
        <v>952</v>
      </c>
      <c r="I2" s="1522"/>
      <c r="J2" s="1522"/>
      <c r="K2" s="1522"/>
      <c r="L2" s="1522"/>
      <c r="M2" s="1522"/>
      <c r="N2" s="1522"/>
      <c r="O2" s="1522"/>
      <c r="P2" s="1522"/>
      <c r="Q2" s="1523"/>
    </row>
    <row r="3" spans="1:17" ht="19.5" thickTop="1" x14ac:dyDescent="0.3">
      <c r="B3" s="26"/>
      <c r="C3" s="515" t="s">
        <v>223</v>
      </c>
      <c r="D3" s="13"/>
      <c r="E3" s="4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3">
      <c r="B4" s="514"/>
      <c r="C4" s="515" t="s">
        <v>250</v>
      </c>
      <c r="D4" s="13"/>
      <c r="E4" s="4"/>
      <c r="H4" s="10"/>
      <c r="I4" s="4"/>
      <c r="J4" s="4"/>
      <c r="K4" s="4"/>
      <c r="L4" s="4"/>
      <c r="M4" s="4"/>
      <c r="N4" s="4"/>
      <c r="O4" s="4"/>
      <c r="P4" s="4"/>
      <c r="Q4" s="4"/>
    </row>
    <row r="5" spans="1:17" x14ac:dyDescent="0.3">
      <c r="B5" s="514"/>
      <c r="C5" s="515" t="s">
        <v>136</v>
      </c>
      <c r="D5" s="13"/>
      <c r="E5" s="4"/>
      <c r="H5" s="10"/>
      <c r="I5" s="4"/>
      <c r="J5" s="4"/>
      <c r="K5" s="4"/>
      <c r="L5" s="4"/>
      <c r="M5" s="4"/>
      <c r="N5" s="4"/>
      <c r="O5" s="4"/>
      <c r="P5" s="4"/>
      <c r="Q5" s="4"/>
    </row>
    <row r="6" spans="1:17" x14ac:dyDescent="0.3">
      <c r="B6" s="514"/>
      <c r="C6" s="515"/>
      <c r="D6" s="5" t="s">
        <v>251</v>
      </c>
      <c r="E6" s="4"/>
      <c r="H6" s="10"/>
      <c r="I6" s="4"/>
      <c r="J6" s="4"/>
      <c r="K6" s="4"/>
      <c r="L6" s="4"/>
      <c r="M6" s="4"/>
      <c r="N6" s="4"/>
      <c r="O6" s="4"/>
      <c r="P6" s="4"/>
      <c r="Q6" s="4"/>
    </row>
    <row r="7" spans="1:17" x14ac:dyDescent="0.3">
      <c r="B7" s="514"/>
      <c r="C7" s="515"/>
      <c r="D7" s="5" t="s">
        <v>252</v>
      </c>
      <c r="E7" s="4"/>
      <c r="H7" s="10"/>
      <c r="I7" s="4"/>
      <c r="J7" s="4"/>
      <c r="K7" s="4"/>
      <c r="L7" s="4"/>
      <c r="M7" s="4"/>
      <c r="N7" s="4"/>
      <c r="O7" s="4"/>
      <c r="P7" s="4"/>
      <c r="Q7" s="4"/>
    </row>
    <row r="8" spans="1:17" x14ac:dyDescent="0.3">
      <c r="B8" s="514"/>
      <c r="C8" s="515"/>
      <c r="D8" s="5" t="s">
        <v>632</v>
      </c>
      <c r="E8" s="4"/>
      <c r="H8" s="10"/>
      <c r="I8" s="4"/>
      <c r="J8" s="4"/>
      <c r="K8" s="4"/>
      <c r="L8" s="4"/>
      <c r="M8" s="4"/>
      <c r="N8" s="4"/>
      <c r="O8" s="4"/>
      <c r="P8" s="4"/>
      <c r="Q8" s="4"/>
    </row>
    <row r="9" spans="1:17" x14ac:dyDescent="0.3">
      <c r="B9" s="514"/>
      <c r="C9" s="515"/>
      <c r="D9" s="5" t="s">
        <v>253</v>
      </c>
      <c r="E9" s="4"/>
      <c r="H9" s="10"/>
      <c r="I9" s="4"/>
      <c r="J9" s="4"/>
      <c r="K9" s="4"/>
      <c r="L9" s="4"/>
      <c r="M9" s="4"/>
      <c r="N9" s="4"/>
      <c r="O9" s="4"/>
      <c r="P9" s="4"/>
      <c r="Q9" s="4"/>
    </row>
    <row r="10" spans="1:17" x14ac:dyDescent="0.3">
      <c r="B10" s="514"/>
      <c r="C10" s="515"/>
      <c r="D10" s="5" t="s">
        <v>254</v>
      </c>
      <c r="E10" s="4"/>
      <c r="H10" s="10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3">
      <c r="B11" s="514"/>
      <c r="C11" s="515" t="s">
        <v>144</v>
      </c>
      <c r="D11" s="13"/>
      <c r="E11" s="4"/>
      <c r="H11" s="10"/>
      <c r="I11" s="4"/>
      <c r="J11" s="4"/>
      <c r="K11" s="4"/>
      <c r="L11" s="4"/>
      <c r="M11" s="4"/>
      <c r="N11" s="4"/>
      <c r="O11" s="4"/>
      <c r="P11" s="4"/>
      <c r="Q11" s="4"/>
    </row>
    <row r="12" spans="1:17" ht="9" customHeight="1" x14ac:dyDescent="0.3">
      <c r="B12" s="514"/>
      <c r="D12" s="13"/>
      <c r="E12" s="4"/>
      <c r="H12" s="10"/>
      <c r="I12" s="4"/>
      <c r="J12" s="4"/>
      <c r="K12" s="4"/>
      <c r="L12" s="4"/>
      <c r="M12" s="4"/>
      <c r="N12" s="4"/>
      <c r="O12" s="4"/>
      <c r="P12" s="4"/>
      <c r="Q12" s="4"/>
    </row>
    <row r="13" spans="1:17" s="9" customFormat="1" ht="36.75" customHeight="1" x14ac:dyDescent="0.2">
      <c r="B13" s="529"/>
      <c r="C13" s="1484" t="s">
        <v>13</v>
      </c>
      <c r="D13" s="1484"/>
      <c r="E13" s="1484"/>
      <c r="F13" s="250" t="s">
        <v>9</v>
      </c>
      <c r="G13" s="510" t="s">
        <v>12</v>
      </c>
      <c r="H13" s="128" t="s">
        <v>1</v>
      </c>
      <c r="I13" s="129" t="s">
        <v>2</v>
      </c>
      <c r="J13" s="130" t="s">
        <v>3</v>
      </c>
      <c r="K13" s="130" t="s">
        <v>4</v>
      </c>
      <c r="L13" s="130" t="s">
        <v>5</v>
      </c>
      <c r="M13" s="130" t="s">
        <v>6</v>
      </c>
      <c r="N13" s="130" t="s">
        <v>118</v>
      </c>
      <c r="O13" s="130" t="s">
        <v>119</v>
      </c>
      <c r="P13" s="130" t="s">
        <v>93</v>
      </c>
      <c r="Q13" s="129" t="s">
        <v>109</v>
      </c>
    </row>
    <row r="14" spans="1:17" x14ac:dyDescent="0.3">
      <c r="A14" s="278"/>
      <c r="C14" s="530" t="s">
        <v>41</v>
      </c>
      <c r="D14" s="1129"/>
      <c r="E14" s="530"/>
      <c r="F14" s="524"/>
      <c r="G14" s="525"/>
      <c r="H14" s="526"/>
      <c r="I14" s="531">
        <f>SUM(I15:I25)</f>
        <v>0</v>
      </c>
      <c r="J14" s="531">
        <f>SUM(J15:J25)</f>
        <v>520000</v>
      </c>
      <c r="K14" s="531">
        <f t="shared" ref="K14:P14" si="0">SUM(K15:K25)</f>
        <v>360000</v>
      </c>
      <c r="L14" s="531">
        <f t="shared" si="0"/>
        <v>410000</v>
      </c>
      <c r="M14" s="531">
        <f t="shared" si="0"/>
        <v>0</v>
      </c>
      <c r="N14" s="531">
        <f t="shared" si="0"/>
        <v>0</v>
      </c>
      <c r="O14" s="531">
        <f t="shared" si="0"/>
        <v>0</v>
      </c>
      <c r="P14" s="531">
        <f t="shared" si="0"/>
        <v>0</v>
      </c>
      <c r="Q14" s="531">
        <f>SUM(Q15:Q25)</f>
        <v>1290000</v>
      </c>
    </row>
    <row r="15" spans="1:17" ht="40.5" customHeight="1" x14ac:dyDescent="0.3">
      <c r="A15" s="278"/>
      <c r="B15" s="281" t="s">
        <v>666</v>
      </c>
      <c r="C15" s="246" t="s">
        <v>10</v>
      </c>
      <c r="D15" s="1538" t="s">
        <v>397</v>
      </c>
      <c r="E15" s="1539"/>
      <c r="F15" s="227"/>
      <c r="G15" s="224" t="s">
        <v>42</v>
      </c>
      <c r="H15" s="295"/>
      <c r="I15" s="202"/>
      <c r="J15" s="267"/>
      <c r="K15" s="267"/>
      <c r="L15" s="267"/>
      <c r="M15" s="202"/>
      <c r="N15" s="202"/>
      <c r="O15" s="202"/>
      <c r="P15" s="202"/>
      <c r="Q15" s="225"/>
    </row>
    <row r="16" spans="1:17" ht="32.25" customHeight="1" x14ac:dyDescent="0.3">
      <c r="A16" s="278"/>
      <c r="B16" s="281"/>
      <c r="C16" s="247"/>
      <c r="D16" s="511">
        <v>1.1000000000000001</v>
      </c>
      <c r="E16" s="1125" t="s">
        <v>398</v>
      </c>
      <c r="F16" s="228">
        <v>9</v>
      </c>
      <c r="G16" s="230"/>
      <c r="H16" s="205" t="s">
        <v>798</v>
      </c>
      <c r="I16" s="189"/>
      <c r="J16" s="270">
        <v>150000</v>
      </c>
      <c r="K16" s="270">
        <v>50000</v>
      </c>
      <c r="L16" s="270"/>
      <c r="M16" s="189"/>
      <c r="N16" s="189"/>
      <c r="O16" s="189"/>
      <c r="P16" s="189"/>
      <c r="Q16" s="231">
        <f t="shared" ref="Q16:Q22" si="1">SUM(I16:P16)</f>
        <v>200000</v>
      </c>
    </row>
    <row r="17" spans="1:22" ht="42" customHeight="1" x14ac:dyDescent="0.3">
      <c r="A17" s="278"/>
      <c r="B17" s="281"/>
      <c r="C17" s="247"/>
      <c r="D17" s="511">
        <v>1.2</v>
      </c>
      <c r="E17" s="1125" t="s">
        <v>399</v>
      </c>
      <c r="F17" s="228">
        <v>9</v>
      </c>
      <c r="G17" s="230"/>
      <c r="H17" s="205" t="s">
        <v>798</v>
      </c>
      <c r="I17" s="189"/>
      <c r="J17" s="270">
        <v>80000</v>
      </c>
      <c r="K17" s="270">
        <v>20000</v>
      </c>
      <c r="L17" s="270"/>
      <c r="M17" s="189"/>
      <c r="N17" s="189"/>
      <c r="O17" s="189"/>
      <c r="P17" s="189"/>
      <c r="Q17" s="231">
        <f t="shared" si="1"/>
        <v>100000</v>
      </c>
    </row>
    <row r="18" spans="1:22" ht="41.25" customHeight="1" x14ac:dyDescent="0.3">
      <c r="A18" s="278"/>
      <c r="B18" s="281"/>
      <c r="C18" s="247"/>
      <c r="D18" s="511">
        <v>1.3</v>
      </c>
      <c r="E18" s="1125" t="s">
        <v>400</v>
      </c>
      <c r="F18" s="228">
        <v>9</v>
      </c>
      <c r="G18" s="230"/>
      <c r="H18" s="205" t="s">
        <v>798</v>
      </c>
      <c r="I18" s="189"/>
      <c r="J18" s="270">
        <v>110000</v>
      </c>
      <c r="K18" s="270">
        <v>20000</v>
      </c>
      <c r="L18" s="270"/>
      <c r="M18" s="189"/>
      <c r="N18" s="189"/>
      <c r="O18" s="189"/>
      <c r="P18" s="189"/>
      <c r="Q18" s="231">
        <f t="shared" si="1"/>
        <v>130000</v>
      </c>
    </row>
    <row r="19" spans="1:22" ht="56.25" customHeight="1" x14ac:dyDescent="0.3">
      <c r="A19" s="278"/>
      <c r="B19" s="281"/>
      <c r="C19" s="247"/>
      <c r="D19" s="511">
        <v>1.4</v>
      </c>
      <c r="E19" s="1125" t="s">
        <v>401</v>
      </c>
      <c r="F19" s="228">
        <v>9</v>
      </c>
      <c r="G19" s="230"/>
      <c r="H19" s="205" t="s">
        <v>798</v>
      </c>
      <c r="I19" s="189"/>
      <c r="J19" s="270">
        <v>100000</v>
      </c>
      <c r="K19" s="270">
        <v>20000</v>
      </c>
      <c r="L19" s="270">
        <v>30000</v>
      </c>
      <c r="M19" s="189"/>
      <c r="N19" s="189"/>
      <c r="O19" s="189"/>
      <c r="P19" s="189"/>
      <c r="Q19" s="231">
        <f t="shared" si="1"/>
        <v>150000</v>
      </c>
    </row>
    <row r="20" spans="1:22" ht="39" customHeight="1" x14ac:dyDescent="0.3">
      <c r="A20" s="278"/>
      <c r="B20" s="384"/>
      <c r="C20" s="247"/>
      <c r="D20" s="511">
        <v>1.5</v>
      </c>
      <c r="E20" s="1125" t="s">
        <v>402</v>
      </c>
      <c r="F20" s="228">
        <v>9</v>
      </c>
      <c r="G20" s="230"/>
      <c r="H20" s="205" t="s">
        <v>798</v>
      </c>
      <c r="I20" s="189"/>
      <c r="J20" s="270"/>
      <c r="K20" s="270">
        <v>120000</v>
      </c>
      <c r="L20" s="270">
        <v>30000</v>
      </c>
      <c r="M20" s="189"/>
      <c r="N20" s="189"/>
      <c r="O20" s="189"/>
      <c r="P20" s="189"/>
      <c r="Q20" s="231">
        <f t="shared" si="1"/>
        <v>150000</v>
      </c>
    </row>
    <row r="21" spans="1:22" ht="21" customHeight="1" x14ac:dyDescent="0.3">
      <c r="A21" s="278"/>
      <c r="B21" s="384"/>
      <c r="C21" s="247"/>
      <c r="D21" s="511">
        <v>1.6</v>
      </c>
      <c r="E21" s="1125" t="s">
        <v>403</v>
      </c>
      <c r="F21" s="228">
        <v>9</v>
      </c>
      <c r="G21" s="230"/>
      <c r="H21" s="205" t="s">
        <v>798</v>
      </c>
      <c r="I21" s="545"/>
      <c r="J21" s="189"/>
      <c r="K21" s="189">
        <v>100000</v>
      </c>
      <c r="L21" s="270">
        <v>20000</v>
      </c>
      <c r="M21" s="189"/>
      <c r="N21" s="189"/>
      <c r="O21" s="189"/>
      <c r="P21" s="189"/>
      <c r="Q21" s="231">
        <f t="shared" si="1"/>
        <v>120000</v>
      </c>
    </row>
    <row r="22" spans="1:22" ht="21.75" customHeight="1" x14ac:dyDescent="0.3">
      <c r="A22" s="278"/>
      <c r="B22" s="281"/>
      <c r="C22" s="247"/>
      <c r="D22" s="511">
        <v>1.7</v>
      </c>
      <c r="E22" s="1125" t="s">
        <v>404</v>
      </c>
      <c r="F22" s="228">
        <v>9</v>
      </c>
      <c r="G22" s="230"/>
      <c r="H22" s="205" t="s">
        <v>798</v>
      </c>
      <c r="I22" s="189"/>
      <c r="J22" s="270"/>
      <c r="K22" s="270"/>
      <c r="L22" s="270">
        <v>20000</v>
      </c>
      <c r="M22" s="189"/>
      <c r="N22" s="189"/>
      <c r="O22" s="189"/>
      <c r="P22" s="189"/>
      <c r="Q22" s="231">
        <f t="shared" si="1"/>
        <v>20000</v>
      </c>
    </row>
    <row r="23" spans="1:22" ht="42" customHeight="1" x14ac:dyDescent="0.3">
      <c r="A23" s="278"/>
      <c r="B23" s="281"/>
      <c r="C23" s="247"/>
      <c r="D23" s="511">
        <v>1.8</v>
      </c>
      <c r="E23" s="1125" t="s">
        <v>34</v>
      </c>
      <c r="F23" s="228">
        <v>9</v>
      </c>
      <c r="G23" s="230"/>
      <c r="H23" s="205" t="s">
        <v>798</v>
      </c>
      <c r="I23" s="189"/>
      <c r="J23" s="231">
        <v>80000</v>
      </c>
      <c r="K23" s="231">
        <v>10000</v>
      </c>
      <c r="L23" s="231">
        <v>20000</v>
      </c>
      <c r="M23" s="189"/>
      <c r="N23" s="189"/>
      <c r="O23" s="189"/>
      <c r="P23" s="189"/>
      <c r="Q23" s="231">
        <f>SUM(I23:P23)</f>
        <v>110000</v>
      </c>
    </row>
    <row r="24" spans="1:22" ht="47.25" customHeight="1" x14ac:dyDescent="0.3">
      <c r="A24" s="278"/>
      <c r="B24" s="281"/>
      <c r="C24" s="247"/>
      <c r="D24" s="511">
        <v>1.9</v>
      </c>
      <c r="E24" s="1125" t="s">
        <v>35</v>
      </c>
      <c r="F24" s="228">
        <v>9</v>
      </c>
      <c r="G24" s="230"/>
      <c r="H24" s="205" t="s">
        <v>798</v>
      </c>
      <c r="I24" s="189"/>
      <c r="J24" s="189"/>
      <c r="K24" s="189">
        <v>20000</v>
      </c>
      <c r="L24" s="189"/>
      <c r="M24" s="189"/>
      <c r="N24" s="189"/>
      <c r="O24" s="189"/>
      <c r="P24" s="189"/>
      <c r="Q24" s="231">
        <f>SUM(I24:P24)</f>
        <v>20000</v>
      </c>
    </row>
    <row r="25" spans="1:22" ht="44.25" customHeight="1" x14ac:dyDescent="0.3">
      <c r="A25" s="278"/>
      <c r="B25" s="543"/>
      <c r="C25" s="249" t="s">
        <v>14</v>
      </c>
      <c r="D25" s="1533" t="s">
        <v>856</v>
      </c>
      <c r="E25" s="1534"/>
      <c r="F25" s="226">
        <v>9</v>
      </c>
      <c r="G25" s="223" t="s">
        <v>42</v>
      </c>
      <c r="H25" s="204" t="s">
        <v>653</v>
      </c>
      <c r="I25" s="206"/>
      <c r="J25" s="273"/>
      <c r="K25" s="273"/>
      <c r="L25" s="273">
        <v>290000</v>
      </c>
      <c r="M25" s="206"/>
      <c r="N25" s="206"/>
      <c r="O25" s="206"/>
      <c r="P25" s="206"/>
      <c r="Q25" s="239">
        <f>SUM(I25:P25)</f>
        <v>290000</v>
      </c>
    </row>
    <row r="26" spans="1:22" ht="24" customHeight="1" x14ac:dyDescent="0.3">
      <c r="B26" s="203"/>
    </row>
    <row r="27" spans="1:22" x14ac:dyDescent="0.3">
      <c r="B27" s="203"/>
      <c r="C27" s="515" t="s">
        <v>231</v>
      </c>
      <c r="Q27" s="263"/>
    </row>
    <row r="28" spans="1:22" x14ac:dyDescent="0.3">
      <c r="B28" s="203"/>
      <c r="C28" s="1524" t="s">
        <v>146</v>
      </c>
      <c r="D28" s="1525"/>
      <c r="E28" s="1526"/>
      <c r="F28" s="208" t="s">
        <v>109</v>
      </c>
      <c r="G28" s="209"/>
      <c r="H28" s="264" t="s">
        <v>232</v>
      </c>
      <c r="I28" s="187"/>
      <c r="J28" s="187"/>
      <c r="K28" s="187"/>
      <c r="L28" s="187"/>
      <c r="M28" s="187"/>
      <c r="N28" s="187"/>
      <c r="O28" s="187"/>
      <c r="P28" s="187"/>
      <c r="Q28" s="187" t="s">
        <v>233</v>
      </c>
    </row>
    <row r="29" spans="1:22" x14ac:dyDescent="0.3">
      <c r="B29" s="203"/>
      <c r="C29" s="265" t="s">
        <v>126</v>
      </c>
      <c r="D29" s="198"/>
      <c r="E29" s="266"/>
      <c r="F29" s="227"/>
      <c r="G29" s="224"/>
      <c r="H29" s="287"/>
      <c r="I29" s="202"/>
      <c r="J29" s="202"/>
      <c r="K29" s="202"/>
      <c r="L29" s="202"/>
      <c r="M29" s="202"/>
      <c r="N29" s="202"/>
      <c r="O29" s="202"/>
      <c r="P29" s="202"/>
      <c r="Q29" s="202"/>
      <c r="V29" s="203"/>
    </row>
    <row r="30" spans="1:22" x14ac:dyDescent="0.3">
      <c r="B30" s="203"/>
      <c r="C30" s="269"/>
      <c r="D30" s="5" t="s">
        <v>234</v>
      </c>
      <c r="E30" s="512"/>
      <c r="F30" s="270">
        <f>J14</f>
        <v>520000</v>
      </c>
      <c r="G30" s="271"/>
      <c r="H30" s="270"/>
      <c r="I30" s="189"/>
      <c r="J30" s="189"/>
      <c r="K30" s="189"/>
      <c r="L30" s="189"/>
      <c r="M30" s="189"/>
      <c r="N30" s="189"/>
      <c r="O30" s="189"/>
      <c r="P30" s="189"/>
      <c r="Q30" s="189"/>
    </row>
    <row r="31" spans="1:22" x14ac:dyDescent="0.3">
      <c r="C31" s="269"/>
      <c r="D31" s="5" t="s">
        <v>235</v>
      </c>
      <c r="E31" s="512"/>
      <c r="F31" s="270">
        <f>K14</f>
        <v>360000</v>
      </c>
      <c r="G31" s="271"/>
      <c r="H31" s="270"/>
      <c r="I31" s="189"/>
      <c r="J31" s="189"/>
      <c r="K31" s="189"/>
      <c r="L31" s="189"/>
      <c r="M31" s="189"/>
      <c r="N31" s="189"/>
      <c r="O31" s="189"/>
      <c r="P31" s="189"/>
      <c r="Q31" s="189"/>
    </row>
    <row r="32" spans="1:22" x14ac:dyDescent="0.3">
      <c r="C32" s="272"/>
      <c r="D32" s="245" t="s">
        <v>236</v>
      </c>
      <c r="E32" s="513"/>
      <c r="F32" s="273">
        <f>L14</f>
        <v>410000</v>
      </c>
      <c r="G32" s="274"/>
      <c r="H32" s="1177"/>
      <c r="I32" s="1178"/>
      <c r="J32" s="1178"/>
      <c r="K32" s="1178"/>
      <c r="L32" s="1178"/>
      <c r="M32" s="1178"/>
      <c r="N32" s="1178"/>
      <c r="O32" s="1178"/>
      <c r="P32" s="1178"/>
      <c r="Q32" s="1178"/>
    </row>
    <row r="33" spans="3:17" x14ac:dyDescent="0.3">
      <c r="C33" s="1524" t="s">
        <v>109</v>
      </c>
      <c r="D33" s="1525"/>
      <c r="E33" s="1526"/>
      <c r="F33" s="187">
        <f>SUM(F30:F32)</f>
        <v>1290000</v>
      </c>
      <c r="G33" s="286"/>
      <c r="H33" s="187">
        <v>450000</v>
      </c>
      <c r="I33" s="190"/>
      <c r="J33" s="190"/>
      <c r="K33" s="190"/>
      <c r="L33" s="190"/>
      <c r="M33" s="190"/>
      <c r="N33" s="190"/>
      <c r="O33" s="190"/>
      <c r="P33" s="190"/>
      <c r="Q33" s="190">
        <f>SUM(F33-H33)</f>
        <v>840000</v>
      </c>
    </row>
    <row r="34" spans="3:17" ht="7.5" customHeight="1" x14ac:dyDescent="0.3"/>
    <row r="35" spans="3:17" ht="37.5" customHeight="1" x14ac:dyDescent="0.3">
      <c r="C35" s="277" t="s">
        <v>529</v>
      </c>
      <c r="E35" s="1517" t="s">
        <v>1073</v>
      </c>
      <c r="F35" s="1517"/>
      <c r="G35" s="1517"/>
      <c r="H35" s="1517"/>
      <c r="I35" s="1517"/>
      <c r="J35" s="1517"/>
      <c r="K35" s="1517"/>
      <c r="L35" s="1517"/>
      <c r="M35" s="1517"/>
      <c r="N35" s="1517"/>
      <c r="O35" s="1517"/>
      <c r="P35" s="1517"/>
      <c r="Q35" s="1517"/>
    </row>
  </sheetData>
  <mergeCells count="7">
    <mergeCell ref="E35:Q35"/>
    <mergeCell ref="H2:Q2"/>
    <mergeCell ref="C13:E13"/>
    <mergeCell ref="C28:E28"/>
    <mergeCell ref="C33:E33"/>
    <mergeCell ref="D15:E15"/>
    <mergeCell ref="D25:E25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V22" sqref="V22"/>
    </sheetView>
  </sheetViews>
  <sheetFormatPr defaultRowHeight="14.25" x14ac:dyDescent="0.2"/>
  <sheetData>
    <row r="21" spans="1:9" ht="45.75" x14ac:dyDescent="0.65">
      <c r="A21" s="1516" t="s">
        <v>56</v>
      </c>
      <c r="B21" s="1516"/>
      <c r="C21" s="1516"/>
      <c r="D21" s="1516"/>
      <c r="E21" s="1516"/>
      <c r="F21" s="1516"/>
      <c r="G21" s="1516"/>
      <c r="H21" s="1516"/>
      <c r="I21" s="1516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U59"/>
  <sheetViews>
    <sheetView zoomScaleNormal="100" workbookViewId="0">
      <selection activeCell="E55" sqref="E55"/>
    </sheetView>
  </sheetViews>
  <sheetFormatPr defaultColWidth="8.75" defaultRowHeight="18.75" x14ac:dyDescent="0.3"/>
  <cols>
    <col min="1" max="1" width="4.875" style="1" customWidth="1"/>
    <col min="2" max="2" width="7.875" style="1" hidden="1" customWidth="1"/>
    <col min="3" max="3" width="4" style="15" customWidth="1"/>
    <col min="4" max="4" width="4.875" style="5" customWidth="1"/>
    <col min="5" max="5" width="35.5" style="7" customWidth="1"/>
    <col min="6" max="6" width="9.375" style="8" customWidth="1"/>
    <col min="7" max="7" width="9.375" style="6" hidden="1" customWidth="1"/>
    <col min="8" max="8" width="12.375" style="11" customWidth="1"/>
    <col min="9" max="9" width="7.5" style="103" hidden="1" customWidth="1"/>
    <col min="10" max="10" width="9.5" style="103" hidden="1" customWidth="1"/>
    <col min="11" max="11" width="8.25" style="103" hidden="1" customWidth="1"/>
    <col min="12" max="12" width="8.125" style="103" hidden="1" customWidth="1"/>
    <col min="13" max="13" width="7.25" style="103" hidden="1" customWidth="1"/>
    <col min="14" max="14" width="7.625" style="103" hidden="1" customWidth="1"/>
    <col min="15" max="15" width="10" style="103" hidden="1" customWidth="1"/>
    <col min="16" max="16" width="7.875" style="103" hidden="1" customWidth="1"/>
    <col min="17" max="17" width="11.875" style="103" customWidth="1"/>
    <col min="18" max="16384" width="8.75" style="1"/>
  </cols>
  <sheetData>
    <row r="1" spans="1:19" ht="19.5" thickBot="1" x14ac:dyDescent="0.35"/>
    <row r="2" spans="1:19" ht="20.25" thickTop="1" thickBot="1" x14ac:dyDescent="0.35">
      <c r="B2" s="26"/>
      <c r="C2" s="1"/>
      <c r="D2" s="13"/>
      <c r="E2" s="4"/>
      <c r="H2" s="1521" t="s">
        <v>953</v>
      </c>
      <c r="I2" s="1522"/>
      <c r="J2" s="1522"/>
      <c r="K2" s="1522"/>
      <c r="L2" s="1522"/>
      <c r="M2" s="1522"/>
      <c r="N2" s="1522"/>
      <c r="O2" s="1522"/>
      <c r="P2" s="1522"/>
      <c r="Q2" s="1523"/>
    </row>
    <row r="3" spans="1:19" ht="19.5" thickTop="1" x14ac:dyDescent="0.3">
      <c r="B3" s="26"/>
      <c r="C3" s="515" t="s">
        <v>223</v>
      </c>
      <c r="D3" s="13"/>
      <c r="E3" s="4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9" x14ac:dyDescent="0.3">
      <c r="B4" s="26"/>
      <c r="C4" s="515" t="s">
        <v>633</v>
      </c>
      <c r="D4" s="13"/>
      <c r="E4" s="4"/>
      <c r="H4" s="10"/>
      <c r="I4" s="4"/>
      <c r="J4" s="4"/>
      <c r="K4" s="4"/>
      <c r="L4" s="4"/>
      <c r="M4" s="4"/>
      <c r="N4" s="4"/>
      <c r="O4" s="4"/>
      <c r="P4" s="4"/>
      <c r="Q4" s="4"/>
    </row>
    <row r="5" spans="1:19" x14ac:dyDescent="0.3">
      <c r="B5" s="26"/>
      <c r="C5" s="515" t="s">
        <v>136</v>
      </c>
      <c r="D5" s="13"/>
      <c r="E5" s="4"/>
      <c r="H5" s="10"/>
      <c r="I5" s="4"/>
      <c r="J5" s="4"/>
      <c r="K5" s="4"/>
      <c r="L5" s="4"/>
      <c r="M5" s="4"/>
      <c r="N5" s="4"/>
      <c r="O5" s="4"/>
      <c r="P5" s="4"/>
      <c r="Q5" s="4"/>
    </row>
    <row r="6" spans="1:19" x14ac:dyDescent="0.3">
      <c r="B6" s="26"/>
      <c r="C6" s="515"/>
      <c r="D6" s="5" t="s">
        <v>255</v>
      </c>
      <c r="E6" s="4"/>
      <c r="H6" s="10"/>
      <c r="I6" s="4"/>
      <c r="J6" s="4"/>
      <c r="K6" s="4"/>
      <c r="L6" s="4"/>
      <c r="M6" s="4"/>
      <c r="N6" s="4"/>
      <c r="O6" s="4"/>
      <c r="P6" s="4"/>
      <c r="Q6" s="4"/>
    </row>
    <row r="7" spans="1:19" x14ac:dyDescent="0.3">
      <c r="B7" s="26"/>
      <c r="C7" s="515"/>
      <c r="D7" s="5" t="s">
        <v>256</v>
      </c>
      <c r="E7" s="4"/>
      <c r="H7" s="10"/>
      <c r="I7" s="4"/>
      <c r="J7" s="4"/>
      <c r="K7" s="4"/>
      <c r="L7" s="4"/>
      <c r="M7" s="4"/>
      <c r="N7" s="4"/>
      <c r="O7" s="4"/>
      <c r="P7" s="4"/>
      <c r="Q7" s="4"/>
    </row>
    <row r="8" spans="1:19" x14ac:dyDescent="0.3">
      <c r="B8" s="26"/>
      <c r="C8" s="515"/>
      <c r="D8" s="5" t="s">
        <v>257</v>
      </c>
      <c r="E8" s="4"/>
      <c r="H8" s="10"/>
      <c r="I8" s="4"/>
      <c r="J8" s="4"/>
      <c r="K8" s="4"/>
      <c r="L8" s="4"/>
      <c r="M8" s="4"/>
      <c r="N8" s="4"/>
      <c r="O8" s="4"/>
      <c r="P8" s="4"/>
      <c r="Q8" s="4"/>
    </row>
    <row r="9" spans="1:19" x14ac:dyDescent="0.3">
      <c r="B9" s="514"/>
      <c r="C9" s="515"/>
      <c r="D9" s="5" t="s">
        <v>258</v>
      </c>
      <c r="E9" s="4"/>
      <c r="H9" s="10"/>
      <c r="I9" s="4"/>
      <c r="J9" s="4"/>
      <c r="K9" s="4"/>
      <c r="L9" s="4"/>
      <c r="M9" s="4"/>
      <c r="N9" s="4"/>
      <c r="O9" s="4"/>
      <c r="P9" s="4"/>
      <c r="Q9" s="4"/>
    </row>
    <row r="10" spans="1:19" x14ac:dyDescent="0.3">
      <c r="B10" s="514"/>
      <c r="C10" s="515" t="s">
        <v>144</v>
      </c>
      <c r="D10" s="13"/>
      <c r="E10" s="4"/>
      <c r="H10" s="10"/>
      <c r="I10" s="4"/>
      <c r="J10" s="4"/>
      <c r="K10" s="4"/>
      <c r="L10" s="4"/>
      <c r="M10" s="4"/>
      <c r="N10" s="4"/>
      <c r="O10" s="4"/>
      <c r="P10" s="4"/>
      <c r="Q10" s="4"/>
    </row>
    <row r="11" spans="1:19" x14ac:dyDescent="0.3">
      <c r="B11" s="514"/>
      <c r="D11" s="13"/>
      <c r="E11" s="4"/>
      <c r="H11" s="10"/>
      <c r="I11" s="4"/>
      <c r="J11" s="4"/>
      <c r="K11" s="4"/>
      <c r="L11" s="4"/>
      <c r="M11" s="4"/>
      <c r="N11" s="4"/>
      <c r="O11" s="4"/>
      <c r="P11" s="4"/>
      <c r="Q11" s="4"/>
    </row>
    <row r="12" spans="1:19" s="9" customFormat="1" ht="29.25" customHeight="1" x14ac:dyDescent="0.2">
      <c r="B12" s="257"/>
      <c r="C12" s="1484" t="s">
        <v>13</v>
      </c>
      <c r="D12" s="1484"/>
      <c r="E12" s="1484"/>
      <c r="F12" s="250" t="s">
        <v>9</v>
      </c>
      <c r="G12" s="510" t="s">
        <v>12</v>
      </c>
      <c r="H12" s="128" t="s">
        <v>1</v>
      </c>
      <c r="I12" s="129" t="s">
        <v>2</v>
      </c>
      <c r="J12" s="130" t="s">
        <v>3</v>
      </c>
      <c r="K12" s="130" t="s">
        <v>4</v>
      </c>
      <c r="L12" s="130" t="s">
        <v>5</v>
      </c>
      <c r="M12" s="130" t="s">
        <v>6</v>
      </c>
      <c r="N12" s="130" t="s">
        <v>118</v>
      </c>
      <c r="O12" s="130" t="s">
        <v>119</v>
      </c>
      <c r="P12" s="130" t="s">
        <v>93</v>
      </c>
      <c r="Q12" s="129" t="s">
        <v>109</v>
      </c>
    </row>
    <row r="13" spans="1:19" x14ac:dyDescent="0.3">
      <c r="A13" s="278"/>
      <c r="C13" s="530" t="s">
        <v>56</v>
      </c>
      <c r="D13" s="1129"/>
      <c r="E13" s="530"/>
      <c r="F13" s="524"/>
      <c r="G13" s="525"/>
      <c r="H13" s="526"/>
      <c r="I13" s="531">
        <f>SUM(I14+I20+I28+I30+I31)</f>
        <v>0</v>
      </c>
      <c r="J13" s="531">
        <f>SUM(J14+J20+J28+J30+J31)</f>
        <v>1450000</v>
      </c>
      <c r="K13" s="531">
        <f t="shared" ref="K13:Q13" si="0">SUM(K14+K20+K28+K30+K31)</f>
        <v>360000</v>
      </c>
      <c r="L13" s="531">
        <f t="shared" si="0"/>
        <v>240000</v>
      </c>
      <c r="M13" s="531">
        <f t="shared" si="0"/>
        <v>0</v>
      </c>
      <c r="N13" s="531">
        <f t="shared" si="0"/>
        <v>0</v>
      </c>
      <c r="O13" s="531">
        <f t="shared" si="0"/>
        <v>2500000</v>
      </c>
      <c r="P13" s="531">
        <f t="shared" si="0"/>
        <v>0</v>
      </c>
      <c r="Q13" s="531">
        <f t="shared" si="0"/>
        <v>4550000</v>
      </c>
    </row>
    <row r="14" spans="1:19" s="677" customFormat="1" ht="41.25" customHeight="1" x14ac:dyDescent="0.2">
      <c r="A14" s="1179"/>
      <c r="B14" s="281" t="s">
        <v>852</v>
      </c>
      <c r="C14" s="1180">
        <v>1</v>
      </c>
      <c r="D14" s="1540" t="s">
        <v>832</v>
      </c>
      <c r="E14" s="1541"/>
      <c r="F14" s="391">
        <v>6</v>
      </c>
      <c r="G14" s="315"/>
      <c r="H14" s="315" t="s">
        <v>648</v>
      </c>
      <c r="I14" s="551"/>
      <c r="J14" s="551">
        <v>1300000</v>
      </c>
      <c r="K14" s="551">
        <v>200000</v>
      </c>
      <c r="L14" s="551"/>
      <c r="M14" s="551"/>
      <c r="N14" s="551"/>
      <c r="O14" s="551"/>
      <c r="P14" s="551"/>
      <c r="Q14" s="551">
        <f>SUM(I14:P14)</f>
        <v>1500000</v>
      </c>
    </row>
    <row r="15" spans="1:19" s="8" customFormat="1" ht="59.25" customHeight="1" x14ac:dyDescent="0.2">
      <c r="A15" s="552"/>
      <c r="B15" s="553"/>
      <c r="C15" s="561"/>
      <c r="D15" s="298" t="s">
        <v>834</v>
      </c>
      <c r="E15" s="1125" t="s">
        <v>836</v>
      </c>
      <c r="F15" s="230"/>
      <c r="G15" s="205"/>
      <c r="H15" s="205"/>
      <c r="I15" s="270"/>
      <c r="J15" s="270"/>
      <c r="K15" s="270"/>
      <c r="L15" s="270"/>
      <c r="M15" s="270"/>
      <c r="N15" s="270"/>
      <c r="O15" s="270"/>
      <c r="P15" s="270"/>
      <c r="Q15" s="232"/>
      <c r="S15" s="299"/>
    </row>
    <row r="16" spans="1:19" s="19" customFormat="1" ht="37.5" x14ac:dyDescent="0.2">
      <c r="A16" s="413"/>
      <c r="B16" s="553"/>
      <c r="C16" s="561"/>
      <c r="D16" s="298" t="s">
        <v>834</v>
      </c>
      <c r="E16" s="1125" t="s">
        <v>837</v>
      </c>
      <c r="F16" s="230"/>
      <c r="G16" s="205"/>
      <c r="H16" s="205"/>
      <c r="I16" s="270"/>
      <c r="J16" s="270"/>
      <c r="K16" s="270"/>
      <c r="L16" s="270"/>
      <c r="M16" s="270"/>
      <c r="N16" s="270"/>
      <c r="O16" s="270"/>
      <c r="P16" s="270"/>
      <c r="Q16" s="232"/>
    </row>
    <row r="17" spans="1:20" s="19" customFormat="1" ht="37.5" x14ac:dyDescent="0.2">
      <c r="A17" s="413"/>
      <c r="B17" s="553"/>
      <c r="C17" s="561"/>
      <c r="D17" s="298" t="s">
        <v>834</v>
      </c>
      <c r="E17" s="1125" t="s">
        <v>880</v>
      </c>
      <c r="F17" s="230"/>
      <c r="G17" s="205"/>
      <c r="H17" s="205"/>
      <c r="I17" s="270"/>
      <c r="J17" s="270"/>
      <c r="K17" s="270"/>
      <c r="L17" s="270"/>
      <c r="M17" s="270"/>
      <c r="N17" s="270"/>
      <c r="O17" s="270"/>
      <c r="P17" s="270"/>
      <c r="Q17" s="232"/>
    </row>
    <row r="18" spans="1:20" s="19" customFormat="1" ht="37.5" x14ac:dyDescent="0.2">
      <c r="A18" s="413"/>
      <c r="B18" s="553"/>
      <c r="C18" s="561"/>
      <c r="D18" s="298" t="s">
        <v>834</v>
      </c>
      <c r="E18" s="1125" t="s">
        <v>838</v>
      </c>
      <c r="F18" s="230"/>
      <c r="G18" s="205"/>
      <c r="H18" s="205"/>
      <c r="I18" s="270"/>
      <c r="J18" s="270"/>
      <c r="K18" s="270"/>
      <c r="L18" s="270"/>
      <c r="M18" s="270"/>
      <c r="N18" s="270"/>
      <c r="O18" s="270"/>
      <c r="P18" s="270"/>
      <c r="Q18" s="232"/>
    </row>
    <row r="19" spans="1:20" s="19" customFormat="1" ht="37.5" x14ac:dyDescent="0.2">
      <c r="A19" s="413"/>
      <c r="B19" s="553"/>
      <c r="C19" s="557"/>
      <c r="D19" s="298" t="s">
        <v>834</v>
      </c>
      <c r="E19" s="1126" t="s">
        <v>839</v>
      </c>
      <c r="F19" s="223"/>
      <c r="G19" s="204"/>
      <c r="H19" s="204"/>
      <c r="I19" s="273"/>
      <c r="J19" s="273"/>
      <c r="K19" s="273"/>
      <c r="L19" s="273"/>
      <c r="M19" s="273"/>
      <c r="N19" s="273"/>
      <c r="O19" s="273"/>
      <c r="P19" s="273"/>
      <c r="Q19" s="234"/>
    </row>
    <row r="20" spans="1:20" s="677" customFormat="1" ht="42" customHeight="1" x14ac:dyDescent="0.2">
      <c r="A20" s="1179"/>
      <c r="B20" s="1181"/>
      <c r="C20" s="403" t="s">
        <v>14</v>
      </c>
      <c r="D20" s="1540" t="s">
        <v>833</v>
      </c>
      <c r="E20" s="1541"/>
      <c r="F20" s="391">
        <v>6</v>
      </c>
      <c r="G20" s="315"/>
      <c r="H20" s="315" t="s">
        <v>648</v>
      </c>
      <c r="I20" s="551"/>
      <c r="J20" s="551">
        <v>140000</v>
      </c>
      <c r="K20" s="551">
        <v>40000</v>
      </c>
      <c r="L20" s="551">
        <v>20000</v>
      </c>
      <c r="M20" s="551"/>
      <c r="N20" s="551"/>
      <c r="O20" s="551"/>
      <c r="P20" s="551"/>
      <c r="Q20" s="551">
        <f>SUM(I20:P20)</f>
        <v>200000</v>
      </c>
    </row>
    <row r="21" spans="1:20" s="19" customFormat="1" ht="39.75" customHeight="1" x14ac:dyDescent="0.2">
      <c r="A21" s="413"/>
      <c r="B21" s="556"/>
      <c r="C21" s="561"/>
      <c r="D21" s="298" t="s">
        <v>834</v>
      </c>
      <c r="E21" s="1125" t="s">
        <v>840</v>
      </c>
      <c r="F21" s="230"/>
      <c r="G21" s="205"/>
      <c r="H21" s="205"/>
      <c r="I21" s="270"/>
      <c r="J21" s="270"/>
      <c r="K21" s="270"/>
      <c r="L21" s="270"/>
      <c r="M21" s="270"/>
      <c r="N21" s="270"/>
      <c r="O21" s="270"/>
      <c r="P21" s="270"/>
      <c r="Q21" s="232"/>
      <c r="T21" s="585"/>
    </row>
    <row r="22" spans="1:20" s="19" customFormat="1" ht="41.25" customHeight="1" x14ac:dyDescent="0.2">
      <c r="A22" s="413"/>
      <c r="B22" s="556"/>
      <c r="C22" s="561"/>
      <c r="D22" s="298" t="s">
        <v>834</v>
      </c>
      <c r="E22" s="1125" t="s">
        <v>841</v>
      </c>
      <c r="F22" s="230"/>
      <c r="G22" s="205"/>
      <c r="H22" s="205"/>
      <c r="I22" s="270"/>
      <c r="J22" s="270"/>
      <c r="K22" s="270"/>
      <c r="L22" s="270"/>
      <c r="M22" s="270"/>
      <c r="N22" s="270"/>
      <c r="O22" s="270"/>
      <c r="P22" s="270"/>
      <c r="Q22" s="232"/>
    </row>
    <row r="23" spans="1:20" s="19" customFormat="1" ht="39.75" customHeight="1" x14ac:dyDescent="0.2">
      <c r="A23" s="413"/>
      <c r="B23" s="556"/>
      <c r="C23" s="561"/>
      <c r="D23" s="298" t="s">
        <v>834</v>
      </c>
      <c r="E23" s="1125" t="s">
        <v>842</v>
      </c>
      <c r="F23" s="230"/>
      <c r="G23" s="205"/>
      <c r="H23" s="205"/>
      <c r="I23" s="270"/>
      <c r="J23" s="270"/>
      <c r="K23" s="270"/>
      <c r="L23" s="270"/>
      <c r="M23" s="270"/>
      <c r="N23" s="270"/>
      <c r="O23" s="270"/>
      <c r="P23" s="270"/>
      <c r="Q23" s="232"/>
    </row>
    <row r="24" spans="1:20" s="19" customFormat="1" ht="62.25" customHeight="1" x14ac:dyDescent="0.2">
      <c r="A24" s="413"/>
      <c r="B24" s="556"/>
      <c r="C24" s="557"/>
      <c r="D24" s="558" t="s">
        <v>834</v>
      </c>
      <c r="E24" s="1126" t="s">
        <v>843</v>
      </c>
      <c r="F24" s="223"/>
      <c r="G24" s="204"/>
      <c r="H24" s="204"/>
      <c r="I24" s="273"/>
      <c r="J24" s="273"/>
      <c r="K24" s="273"/>
      <c r="L24" s="273"/>
      <c r="M24" s="273"/>
      <c r="N24" s="273"/>
      <c r="O24" s="273"/>
      <c r="P24" s="273"/>
      <c r="Q24" s="234"/>
    </row>
    <row r="25" spans="1:20" s="19" customFormat="1" x14ac:dyDescent="0.2">
      <c r="A25" s="413"/>
      <c r="B25" s="553"/>
      <c r="C25" s="561"/>
      <c r="D25" s="298" t="s">
        <v>834</v>
      </c>
      <c r="E25" s="1125" t="s">
        <v>844</v>
      </c>
      <c r="F25" s="230"/>
      <c r="G25" s="205"/>
      <c r="H25" s="205"/>
      <c r="I25" s="270"/>
      <c r="J25" s="270"/>
      <c r="K25" s="270"/>
      <c r="L25" s="270"/>
      <c r="M25" s="270"/>
      <c r="N25" s="270"/>
      <c r="O25" s="270"/>
      <c r="P25" s="270"/>
      <c r="Q25" s="232"/>
    </row>
    <row r="26" spans="1:20" s="19" customFormat="1" ht="56.25" x14ac:dyDescent="0.2">
      <c r="A26" s="413"/>
      <c r="B26" s="553"/>
      <c r="C26" s="561"/>
      <c r="D26" s="298" t="s">
        <v>834</v>
      </c>
      <c r="E26" s="1125" t="s">
        <v>845</v>
      </c>
      <c r="F26" s="230"/>
      <c r="G26" s="205"/>
      <c r="H26" s="205"/>
      <c r="I26" s="270"/>
      <c r="J26" s="270"/>
      <c r="K26" s="270"/>
      <c r="L26" s="270"/>
      <c r="M26" s="270"/>
      <c r="N26" s="270"/>
      <c r="O26" s="270"/>
      <c r="P26" s="270"/>
      <c r="Q26" s="232"/>
    </row>
    <row r="27" spans="1:20" s="19" customFormat="1" ht="57" customHeight="1" x14ac:dyDescent="0.2">
      <c r="A27" s="413"/>
      <c r="B27" s="556"/>
      <c r="C27" s="557"/>
      <c r="D27" s="298" t="s">
        <v>834</v>
      </c>
      <c r="E27" s="1126" t="s">
        <v>949</v>
      </c>
      <c r="F27" s="223"/>
      <c r="G27" s="204"/>
      <c r="H27" s="204"/>
      <c r="I27" s="273"/>
      <c r="J27" s="273"/>
      <c r="K27" s="273"/>
      <c r="L27" s="273"/>
      <c r="M27" s="273"/>
      <c r="N27" s="273"/>
      <c r="O27" s="273"/>
      <c r="P27" s="273"/>
      <c r="Q27" s="234"/>
    </row>
    <row r="28" spans="1:20" s="19" customFormat="1" ht="37.5" x14ac:dyDescent="0.2">
      <c r="A28" s="413"/>
      <c r="B28" s="553"/>
      <c r="C28" s="403" t="s">
        <v>15</v>
      </c>
      <c r="D28" s="1540" t="s">
        <v>452</v>
      </c>
      <c r="E28" s="1541"/>
      <c r="F28" s="391">
        <v>6</v>
      </c>
      <c r="G28" s="315"/>
      <c r="H28" s="315" t="s">
        <v>648</v>
      </c>
      <c r="I28" s="551"/>
      <c r="J28" s="551"/>
      <c r="K28" s="551"/>
      <c r="L28" s="551"/>
      <c r="M28" s="551"/>
      <c r="N28" s="551"/>
      <c r="O28" s="551">
        <v>2500000</v>
      </c>
      <c r="P28" s="551"/>
      <c r="Q28" s="551">
        <f>SUM(I28:P28)</f>
        <v>2500000</v>
      </c>
    </row>
    <row r="29" spans="1:20" s="19" customFormat="1" x14ac:dyDescent="0.2">
      <c r="A29" s="413"/>
      <c r="B29" s="553"/>
      <c r="C29" s="1182"/>
      <c r="D29" s="554" t="s">
        <v>834</v>
      </c>
      <c r="E29" s="1130" t="s">
        <v>846</v>
      </c>
      <c r="F29" s="134"/>
      <c r="G29" s="135"/>
      <c r="H29" s="135"/>
      <c r="I29" s="534"/>
      <c r="J29" s="534"/>
      <c r="K29" s="534"/>
      <c r="L29" s="534"/>
      <c r="M29" s="534"/>
      <c r="N29" s="534"/>
      <c r="O29" s="534"/>
      <c r="P29" s="534"/>
      <c r="Q29" s="528"/>
    </row>
    <row r="30" spans="1:20" s="19" customFormat="1" ht="18" hidden="1" customHeight="1" x14ac:dyDescent="0.2">
      <c r="A30" s="413"/>
      <c r="B30" s="553"/>
      <c r="C30" s="403" t="s">
        <v>16</v>
      </c>
      <c r="D30" s="1540" t="s">
        <v>453</v>
      </c>
      <c r="E30" s="1541"/>
      <c r="F30" s="1541"/>
      <c r="G30" s="1541"/>
      <c r="H30" s="1541"/>
      <c r="I30" s="551">
        <f t="shared" ref="I30:Q30" si="1">SUM(I37)</f>
        <v>0</v>
      </c>
      <c r="J30" s="551">
        <f t="shared" si="1"/>
        <v>0</v>
      </c>
      <c r="K30" s="551">
        <f t="shared" si="1"/>
        <v>0</v>
      </c>
      <c r="L30" s="551">
        <f t="shared" si="1"/>
        <v>0</v>
      </c>
      <c r="M30" s="551">
        <f t="shared" si="1"/>
        <v>0</v>
      </c>
      <c r="N30" s="551">
        <f t="shared" si="1"/>
        <v>0</v>
      </c>
      <c r="O30" s="551">
        <f t="shared" si="1"/>
        <v>0</v>
      </c>
      <c r="P30" s="551">
        <f t="shared" si="1"/>
        <v>0</v>
      </c>
      <c r="Q30" s="551">
        <f t="shared" si="1"/>
        <v>0</v>
      </c>
    </row>
    <row r="31" spans="1:20" s="8" customFormat="1" ht="40.5" customHeight="1" x14ac:dyDescent="0.2">
      <c r="A31" s="552"/>
      <c r="B31" s="553"/>
      <c r="C31" s="403" t="s">
        <v>16</v>
      </c>
      <c r="D31" s="1542" t="s">
        <v>454</v>
      </c>
      <c r="E31" s="1540"/>
      <c r="F31" s="1183" t="s">
        <v>860</v>
      </c>
      <c r="G31" s="1184"/>
      <c r="H31" s="1184" t="s">
        <v>648</v>
      </c>
      <c r="I31" s="551"/>
      <c r="J31" s="551">
        <v>10000</v>
      </c>
      <c r="K31" s="551">
        <v>120000</v>
      </c>
      <c r="L31" s="551">
        <v>220000</v>
      </c>
      <c r="M31" s="551"/>
      <c r="N31" s="551"/>
      <c r="O31" s="551"/>
      <c r="P31" s="551"/>
      <c r="Q31" s="551">
        <f>SUM(I31:P31)</f>
        <v>350000</v>
      </c>
    </row>
    <row r="32" spans="1:20" s="8" customFormat="1" x14ac:dyDescent="0.2">
      <c r="A32" s="552"/>
      <c r="B32" s="553"/>
      <c r="C32" s="559"/>
      <c r="D32" s="560" t="s">
        <v>834</v>
      </c>
      <c r="E32" s="1127" t="s">
        <v>847</v>
      </c>
      <c r="F32" s="224"/>
      <c r="G32" s="201"/>
      <c r="H32" s="201"/>
      <c r="I32" s="267"/>
      <c r="J32" s="267"/>
      <c r="K32" s="267"/>
      <c r="L32" s="267"/>
      <c r="M32" s="267"/>
      <c r="N32" s="267"/>
      <c r="O32" s="267"/>
      <c r="P32" s="267"/>
      <c r="Q32" s="255"/>
    </row>
    <row r="33" spans="1:21" s="8" customFormat="1" ht="37.5" x14ac:dyDescent="0.2">
      <c r="A33" s="552"/>
      <c r="B33" s="553"/>
      <c r="C33" s="561"/>
      <c r="D33" s="298" t="s">
        <v>834</v>
      </c>
      <c r="E33" s="1125" t="s">
        <v>1040</v>
      </c>
      <c r="F33" s="230"/>
      <c r="G33" s="205"/>
      <c r="H33" s="205"/>
      <c r="I33" s="270"/>
      <c r="J33" s="270"/>
      <c r="K33" s="270"/>
      <c r="L33" s="270"/>
      <c r="M33" s="270"/>
      <c r="N33" s="270"/>
      <c r="O33" s="270"/>
      <c r="P33" s="270"/>
      <c r="Q33" s="232"/>
    </row>
    <row r="34" spans="1:21" s="19" customFormat="1" x14ac:dyDescent="0.2">
      <c r="A34" s="413"/>
      <c r="B34" s="553"/>
      <c r="C34" s="561"/>
      <c r="D34" s="298" t="s">
        <v>834</v>
      </c>
      <c r="E34" s="1125" t="s">
        <v>848</v>
      </c>
      <c r="F34" s="230"/>
      <c r="G34" s="205"/>
      <c r="H34" s="205"/>
      <c r="I34" s="270"/>
      <c r="J34" s="270"/>
      <c r="K34" s="270"/>
      <c r="L34" s="270"/>
      <c r="M34" s="270"/>
      <c r="N34" s="270"/>
      <c r="O34" s="270"/>
      <c r="P34" s="270"/>
      <c r="Q34" s="232"/>
    </row>
    <row r="35" spans="1:21" s="19" customFormat="1" ht="37.5" x14ac:dyDescent="0.2">
      <c r="A35" s="413"/>
      <c r="B35" s="553"/>
      <c r="C35" s="561"/>
      <c r="D35" s="298" t="s">
        <v>834</v>
      </c>
      <c r="E35" s="1125" t="s">
        <v>849</v>
      </c>
      <c r="F35" s="230"/>
      <c r="G35" s="205"/>
      <c r="H35" s="205"/>
      <c r="I35" s="270"/>
      <c r="J35" s="270"/>
      <c r="K35" s="270"/>
      <c r="L35" s="270"/>
      <c r="M35" s="270"/>
      <c r="N35" s="270"/>
      <c r="O35" s="270"/>
      <c r="P35" s="270"/>
      <c r="Q35" s="232"/>
    </row>
    <row r="36" spans="1:21" s="8" customFormat="1" ht="41.25" customHeight="1" x14ac:dyDescent="0.2">
      <c r="A36" s="552"/>
      <c r="B36" s="553"/>
      <c r="C36" s="561"/>
      <c r="D36" s="298" t="s">
        <v>834</v>
      </c>
      <c r="E36" s="1125" t="s">
        <v>515</v>
      </c>
      <c r="F36" s="230"/>
      <c r="G36" s="205"/>
      <c r="H36" s="205"/>
      <c r="I36" s="270"/>
      <c r="J36" s="270"/>
      <c r="K36" s="270"/>
      <c r="L36" s="1185"/>
      <c r="M36" s="270"/>
      <c r="N36" s="270"/>
      <c r="O36" s="270"/>
      <c r="P36" s="270"/>
      <c r="Q36" s="232"/>
      <c r="U36" s="299"/>
    </row>
    <row r="37" spans="1:21" s="8" customFormat="1" ht="37.5" x14ac:dyDescent="0.2">
      <c r="A37" s="552"/>
      <c r="B37" s="553"/>
      <c r="C37" s="247"/>
      <c r="D37" s="298" t="s">
        <v>834</v>
      </c>
      <c r="E37" s="892" t="s">
        <v>850</v>
      </c>
      <c r="F37" s="230"/>
      <c r="G37" s="205"/>
      <c r="H37" s="205"/>
      <c r="I37" s="270"/>
      <c r="J37" s="270"/>
      <c r="K37" s="270"/>
      <c r="L37" s="270"/>
      <c r="M37" s="270"/>
      <c r="N37" s="270"/>
      <c r="O37" s="270"/>
      <c r="P37" s="270"/>
      <c r="Q37" s="232"/>
    </row>
    <row r="38" spans="1:21" s="8" customFormat="1" ht="19.5" customHeight="1" x14ac:dyDescent="0.2">
      <c r="A38" s="552"/>
      <c r="B38" s="555"/>
      <c r="C38" s="557"/>
      <c r="D38" s="558" t="s">
        <v>834</v>
      </c>
      <c r="E38" s="1126" t="s">
        <v>851</v>
      </c>
      <c r="F38" s="223"/>
      <c r="G38" s="204"/>
      <c r="H38" s="204"/>
      <c r="I38" s="273"/>
      <c r="J38" s="273"/>
      <c r="K38" s="273"/>
      <c r="L38" s="273"/>
      <c r="M38" s="273"/>
      <c r="N38" s="273"/>
      <c r="O38" s="273"/>
      <c r="P38" s="273"/>
      <c r="Q38" s="234"/>
    </row>
    <row r="39" spans="1:21" x14ac:dyDescent="0.3">
      <c r="B39" s="203"/>
    </row>
    <row r="40" spans="1:21" x14ac:dyDescent="0.3">
      <c r="B40" s="203"/>
      <c r="C40" s="515" t="s">
        <v>231</v>
      </c>
      <c r="Q40" s="263"/>
    </row>
    <row r="41" spans="1:21" x14ac:dyDescent="0.3">
      <c r="B41" s="203"/>
      <c r="C41" s="1524" t="s">
        <v>146</v>
      </c>
      <c r="D41" s="1525"/>
      <c r="E41" s="1526"/>
      <c r="F41" s="208" t="s">
        <v>109</v>
      </c>
      <c r="G41" s="209"/>
      <c r="H41" s="264" t="s">
        <v>232</v>
      </c>
      <c r="I41" s="187"/>
      <c r="J41" s="187"/>
      <c r="K41" s="187"/>
      <c r="L41" s="187"/>
      <c r="M41" s="187"/>
      <c r="N41" s="187"/>
      <c r="O41" s="187"/>
      <c r="P41" s="187"/>
      <c r="Q41" s="187" t="s">
        <v>233</v>
      </c>
    </row>
    <row r="42" spans="1:21" x14ac:dyDescent="0.3">
      <c r="B42" s="203"/>
      <c r="C42" s="265" t="s">
        <v>126</v>
      </c>
      <c r="D42" s="198"/>
      <c r="E42" s="266"/>
      <c r="F42" s="227"/>
      <c r="G42" s="224"/>
      <c r="H42" s="287"/>
      <c r="I42" s="202"/>
      <c r="J42" s="202"/>
      <c r="K42" s="202"/>
      <c r="L42" s="202"/>
      <c r="M42" s="202"/>
      <c r="N42" s="202"/>
      <c r="O42" s="202"/>
      <c r="P42" s="202"/>
      <c r="Q42" s="202"/>
    </row>
    <row r="43" spans="1:21" x14ac:dyDescent="0.3">
      <c r="B43" s="203"/>
      <c r="C43" s="269"/>
      <c r="D43" s="5" t="s">
        <v>234</v>
      </c>
      <c r="E43" s="512"/>
      <c r="F43" s="270">
        <f>J13</f>
        <v>1450000</v>
      </c>
      <c r="G43" s="271"/>
      <c r="H43" s="270"/>
      <c r="I43" s="189"/>
      <c r="J43" s="189"/>
      <c r="K43" s="189"/>
      <c r="L43" s="189"/>
      <c r="M43" s="189"/>
      <c r="N43" s="189"/>
      <c r="O43" s="189"/>
      <c r="P43" s="189"/>
      <c r="Q43" s="189"/>
    </row>
    <row r="44" spans="1:21" x14ac:dyDescent="0.3">
      <c r="B44" s="203"/>
      <c r="C44" s="269"/>
      <c r="D44" s="5" t="s">
        <v>235</v>
      </c>
      <c r="E44" s="512"/>
      <c r="F44" s="270">
        <f>K13</f>
        <v>360000</v>
      </c>
      <c r="G44" s="271"/>
      <c r="H44" s="270"/>
      <c r="I44" s="189"/>
      <c r="J44" s="189"/>
      <c r="K44" s="189"/>
      <c r="L44" s="189"/>
      <c r="M44" s="189"/>
      <c r="N44" s="189"/>
      <c r="O44" s="189"/>
      <c r="P44" s="189"/>
      <c r="Q44" s="189"/>
    </row>
    <row r="45" spans="1:21" x14ac:dyDescent="0.3">
      <c r="B45" s="203"/>
      <c r="C45" s="269"/>
      <c r="D45" s="5" t="s">
        <v>236</v>
      </c>
      <c r="E45" s="512"/>
      <c r="F45" s="270">
        <f>L13</f>
        <v>240000</v>
      </c>
      <c r="G45" s="274"/>
      <c r="H45" s="270"/>
      <c r="I45" s="206"/>
      <c r="J45" s="206"/>
      <c r="K45" s="206"/>
      <c r="L45" s="206"/>
      <c r="M45" s="206"/>
      <c r="N45" s="206"/>
      <c r="O45" s="206"/>
      <c r="P45" s="206"/>
      <c r="Q45" s="189"/>
    </row>
    <row r="46" spans="1:21" x14ac:dyDescent="0.3">
      <c r="B46" s="203"/>
      <c r="C46" s="269" t="s">
        <v>8</v>
      </c>
      <c r="D46" s="245"/>
      <c r="E46" s="513"/>
      <c r="F46" s="273">
        <f>O13</f>
        <v>2500000</v>
      </c>
      <c r="G46" s="274"/>
      <c r="H46" s="273"/>
      <c r="I46" s="206"/>
      <c r="J46" s="206"/>
      <c r="K46" s="206"/>
      <c r="L46" s="206"/>
      <c r="M46" s="206"/>
      <c r="N46" s="206"/>
      <c r="O46" s="206"/>
      <c r="P46" s="206"/>
      <c r="Q46" s="206"/>
    </row>
    <row r="47" spans="1:21" x14ac:dyDescent="0.3">
      <c r="B47" s="203"/>
      <c r="C47" s="1524" t="s">
        <v>109</v>
      </c>
      <c r="D47" s="1525"/>
      <c r="E47" s="1526"/>
      <c r="F47" s="187">
        <f>SUM(F43:F46)</f>
        <v>4550000</v>
      </c>
      <c r="G47" s="280"/>
      <c r="H47" s="187">
        <v>350000</v>
      </c>
      <c r="I47" s="190"/>
      <c r="J47" s="190"/>
      <c r="K47" s="190"/>
      <c r="L47" s="190"/>
      <c r="M47" s="190"/>
      <c r="N47" s="190"/>
      <c r="O47" s="190"/>
      <c r="P47" s="190"/>
      <c r="Q47" s="190">
        <f>SUM(F47-H47)</f>
        <v>4200000</v>
      </c>
    </row>
    <row r="48" spans="1:21" x14ac:dyDescent="0.3">
      <c r="B48" s="203"/>
    </row>
    <row r="49" spans="2:17" ht="37.5" customHeight="1" x14ac:dyDescent="0.3">
      <c r="C49" s="277" t="s">
        <v>529</v>
      </c>
      <c r="E49" s="1517" t="s">
        <v>1072</v>
      </c>
      <c r="F49" s="1517"/>
      <c r="G49" s="1517"/>
      <c r="H49" s="1517"/>
      <c r="I49" s="1517"/>
      <c r="J49" s="1517"/>
      <c r="K49" s="1517"/>
      <c r="L49" s="1517"/>
      <c r="M49" s="1517"/>
      <c r="N49" s="1517"/>
      <c r="O49" s="1517"/>
      <c r="P49" s="1517"/>
      <c r="Q49" s="1517"/>
    </row>
    <row r="50" spans="2:17" x14ac:dyDescent="0.3">
      <c r="B50" s="203"/>
    </row>
    <row r="51" spans="2:17" x14ac:dyDescent="0.3">
      <c r="B51" s="203"/>
    </row>
    <row r="52" spans="2:17" x14ac:dyDescent="0.3">
      <c r="B52" s="203"/>
      <c r="Q52" s="253"/>
    </row>
    <row r="53" spans="2:17" x14ac:dyDescent="0.3">
      <c r="B53" s="203"/>
      <c r="Q53" s="253"/>
    </row>
    <row r="54" spans="2:17" x14ac:dyDescent="0.3">
      <c r="B54" s="203"/>
    </row>
    <row r="55" spans="2:17" x14ac:dyDescent="0.3">
      <c r="B55" s="203"/>
    </row>
    <row r="56" spans="2:17" x14ac:dyDescent="0.3">
      <c r="B56" s="203"/>
    </row>
    <row r="57" spans="2:17" x14ac:dyDescent="0.3">
      <c r="B57" s="203"/>
    </row>
    <row r="58" spans="2:17" x14ac:dyDescent="0.3">
      <c r="B58" s="203"/>
    </row>
    <row r="59" spans="2:17" x14ac:dyDescent="0.3">
      <c r="B59" s="203"/>
    </row>
  </sheetData>
  <mergeCells count="10">
    <mergeCell ref="E49:Q49"/>
    <mergeCell ref="C41:E41"/>
    <mergeCell ref="C47:E47"/>
    <mergeCell ref="H2:Q2"/>
    <mergeCell ref="C12:E12"/>
    <mergeCell ref="D14:E14"/>
    <mergeCell ref="D20:E20"/>
    <mergeCell ref="D28:E28"/>
    <mergeCell ref="D30:H30"/>
    <mergeCell ref="D31:E31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V22" sqref="V22"/>
    </sheetView>
  </sheetViews>
  <sheetFormatPr defaultRowHeight="14.25" x14ac:dyDescent="0.2"/>
  <sheetData>
    <row r="21" spans="1:9" ht="45.75" x14ac:dyDescent="0.65">
      <c r="A21" s="1516" t="s">
        <v>62</v>
      </c>
      <c r="B21" s="1516"/>
      <c r="C21" s="1516"/>
      <c r="D21" s="1516"/>
      <c r="E21" s="1516"/>
      <c r="F21" s="1516"/>
      <c r="G21" s="1516"/>
      <c r="H21" s="1516"/>
      <c r="I21" s="1516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X25"/>
  <sheetViews>
    <sheetView zoomScale="112" zoomScaleNormal="112" workbookViewId="0">
      <selection activeCell="H2" sqref="H2:Q2"/>
    </sheetView>
  </sheetViews>
  <sheetFormatPr defaultColWidth="8.75" defaultRowHeight="18.75" x14ac:dyDescent="0.3"/>
  <cols>
    <col min="1" max="1" width="8.75" style="1"/>
    <col min="2" max="2" width="7.875" style="1" hidden="1" customWidth="1"/>
    <col min="3" max="3" width="4" style="15" customWidth="1"/>
    <col min="4" max="4" width="4.875" style="5" customWidth="1"/>
    <col min="5" max="5" width="33.25" style="7" customWidth="1"/>
    <col min="6" max="6" width="8.875" style="8" customWidth="1"/>
    <col min="7" max="7" width="8.625" style="6" hidden="1" customWidth="1"/>
    <col min="8" max="8" width="12.375" style="11" customWidth="1"/>
    <col min="9" max="9" width="7.5" style="103" hidden="1" customWidth="1"/>
    <col min="10" max="10" width="8.125" style="103" hidden="1" customWidth="1"/>
    <col min="11" max="11" width="8.25" style="103" hidden="1" customWidth="1"/>
    <col min="12" max="12" width="8.125" style="103" hidden="1" customWidth="1"/>
    <col min="13" max="13" width="7.25" style="103" hidden="1" customWidth="1"/>
    <col min="14" max="14" width="7.625" style="103" hidden="1" customWidth="1"/>
    <col min="15" max="15" width="7.5" style="103" hidden="1" customWidth="1"/>
    <col min="16" max="16" width="7.875" style="103" hidden="1" customWidth="1"/>
    <col min="17" max="17" width="10.875" style="103" customWidth="1"/>
    <col min="18" max="16384" width="8.75" style="1"/>
  </cols>
  <sheetData>
    <row r="1" spans="1:24" ht="19.5" thickBot="1" x14ac:dyDescent="0.35"/>
    <row r="2" spans="1:24" ht="20.25" thickTop="1" thickBot="1" x14ac:dyDescent="0.35">
      <c r="B2" s="26"/>
      <c r="C2" s="1"/>
      <c r="D2" s="13"/>
      <c r="E2" s="4"/>
      <c r="H2" s="1521" t="s">
        <v>954</v>
      </c>
      <c r="I2" s="1522"/>
      <c r="J2" s="1522"/>
      <c r="K2" s="1522"/>
      <c r="L2" s="1522"/>
      <c r="M2" s="1522"/>
      <c r="N2" s="1522"/>
      <c r="O2" s="1522"/>
      <c r="P2" s="1522"/>
      <c r="Q2" s="1523"/>
    </row>
    <row r="3" spans="1:24" ht="19.5" thickTop="1" x14ac:dyDescent="0.3">
      <c r="B3" s="26"/>
      <c r="C3" s="221" t="s">
        <v>223</v>
      </c>
      <c r="D3" s="13"/>
      <c r="E3" s="4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4" x14ac:dyDescent="0.3">
      <c r="B4" s="293"/>
      <c r="C4" s="221" t="s">
        <v>259</v>
      </c>
      <c r="D4" s="13"/>
      <c r="E4" s="4"/>
      <c r="H4" s="10"/>
      <c r="I4" s="4"/>
      <c r="J4" s="4"/>
      <c r="K4" s="4"/>
      <c r="L4" s="4"/>
      <c r="M4" s="4"/>
      <c r="N4" s="4"/>
      <c r="O4" s="4"/>
      <c r="P4" s="4"/>
      <c r="Q4" s="4"/>
    </row>
    <row r="5" spans="1:24" x14ac:dyDescent="0.3">
      <c r="B5" s="293"/>
      <c r="C5" s="221" t="s">
        <v>136</v>
      </c>
      <c r="D5" s="13"/>
      <c r="E5" s="4"/>
      <c r="H5" s="10"/>
      <c r="I5" s="4"/>
      <c r="J5" s="4"/>
      <c r="K5" s="4"/>
      <c r="L5" s="4"/>
      <c r="M5" s="4"/>
      <c r="N5" s="4"/>
      <c r="O5" s="4"/>
      <c r="P5" s="4"/>
      <c r="Q5" s="4"/>
    </row>
    <row r="6" spans="1:24" x14ac:dyDescent="0.3">
      <c r="B6" s="293"/>
      <c r="C6" s="221"/>
      <c r="D6" s="5" t="s">
        <v>260</v>
      </c>
      <c r="E6" s="4"/>
      <c r="H6" s="10"/>
      <c r="I6" s="4"/>
      <c r="J6" s="4"/>
      <c r="K6" s="4"/>
      <c r="L6" s="4"/>
      <c r="M6" s="4"/>
      <c r="N6" s="4"/>
      <c r="O6" s="4"/>
      <c r="P6" s="4"/>
      <c r="Q6" s="4"/>
    </row>
    <row r="7" spans="1:24" x14ac:dyDescent="0.3">
      <c r="B7" s="293"/>
      <c r="C7" s="221"/>
      <c r="D7" s="5" t="s">
        <v>261</v>
      </c>
      <c r="E7" s="4"/>
      <c r="H7" s="10"/>
      <c r="I7" s="4"/>
      <c r="J7" s="4"/>
      <c r="K7" s="4"/>
      <c r="L7" s="4"/>
      <c r="M7" s="4"/>
      <c r="N7" s="4"/>
      <c r="O7" s="4"/>
      <c r="P7" s="4"/>
      <c r="Q7" s="4"/>
    </row>
    <row r="8" spans="1:24" x14ac:dyDescent="0.3">
      <c r="B8" s="293"/>
      <c r="C8" s="221"/>
      <c r="D8" s="5" t="s">
        <v>262</v>
      </c>
      <c r="E8" s="4"/>
      <c r="H8" s="10"/>
      <c r="I8" s="4"/>
      <c r="J8" s="4"/>
      <c r="K8" s="4"/>
      <c r="L8" s="4"/>
      <c r="M8" s="4"/>
      <c r="N8" s="4"/>
      <c r="O8" s="4"/>
      <c r="P8" s="4"/>
      <c r="Q8" s="4"/>
    </row>
    <row r="9" spans="1:24" x14ac:dyDescent="0.3">
      <c r="B9" s="293"/>
      <c r="C9" s="221" t="s">
        <v>144</v>
      </c>
      <c r="D9" s="13"/>
      <c r="E9" s="4"/>
      <c r="H9" s="10"/>
      <c r="I9" s="4"/>
      <c r="J9" s="4"/>
      <c r="K9" s="4"/>
      <c r="L9" s="4"/>
      <c r="M9" s="4"/>
      <c r="N9" s="4"/>
      <c r="O9" s="4"/>
      <c r="P9" s="4"/>
      <c r="Q9" s="4"/>
    </row>
    <row r="10" spans="1:24" x14ac:dyDescent="0.3">
      <c r="B10" s="293"/>
      <c r="D10" s="13"/>
      <c r="E10" s="4"/>
      <c r="H10" s="10"/>
      <c r="I10" s="4"/>
      <c r="J10" s="4"/>
      <c r="K10" s="4"/>
      <c r="L10" s="4"/>
      <c r="M10" s="4"/>
      <c r="N10" s="4"/>
      <c r="O10" s="4"/>
      <c r="P10" s="4"/>
      <c r="Q10" s="4"/>
    </row>
    <row r="11" spans="1:24" s="9" customFormat="1" ht="37.5" x14ac:dyDescent="0.2">
      <c r="B11" s="257"/>
      <c r="C11" s="1484" t="s">
        <v>13</v>
      </c>
      <c r="D11" s="1484"/>
      <c r="E11" s="1484"/>
      <c r="F11" s="250" t="s">
        <v>9</v>
      </c>
      <c r="G11" s="222" t="s">
        <v>12</v>
      </c>
      <c r="H11" s="128" t="s">
        <v>1</v>
      </c>
      <c r="I11" s="129" t="s">
        <v>2</v>
      </c>
      <c r="J11" s="130" t="s">
        <v>3</v>
      </c>
      <c r="K11" s="130" t="s">
        <v>4</v>
      </c>
      <c r="L11" s="130" t="s">
        <v>5</v>
      </c>
      <c r="M11" s="130" t="s">
        <v>6</v>
      </c>
      <c r="N11" s="130" t="s">
        <v>118</v>
      </c>
      <c r="O11" s="130" t="s">
        <v>119</v>
      </c>
      <c r="P11" s="130" t="s">
        <v>93</v>
      </c>
      <c r="Q11" s="129" t="s">
        <v>109</v>
      </c>
    </row>
    <row r="12" spans="1:24" ht="18.75" customHeight="1" x14ac:dyDescent="0.3">
      <c r="A12" s="278"/>
      <c r="C12" s="530" t="s">
        <v>62</v>
      </c>
      <c r="D12" s="1168"/>
      <c r="E12" s="530"/>
      <c r="F12" s="524"/>
      <c r="G12" s="525"/>
      <c r="H12" s="315"/>
      <c r="I12" s="531">
        <f t="shared" ref="I12:Q12" si="0">SUM(I13:I14)</f>
        <v>0</v>
      </c>
      <c r="J12" s="531">
        <f t="shared" si="0"/>
        <v>45000</v>
      </c>
      <c r="K12" s="531">
        <f t="shared" si="0"/>
        <v>350000</v>
      </c>
      <c r="L12" s="531">
        <f t="shared" si="0"/>
        <v>200000</v>
      </c>
      <c r="M12" s="531">
        <f t="shared" si="0"/>
        <v>0</v>
      </c>
      <c r="N12" s="531">
        <f t="shared" si="0"/>
        <v>0</v>
      </c>
      <c r="O12" s="531">
        <f t="shared" si="0"/>
        <v>0</v>
      </c>
      <c r="P12" s="531">
        <f t="shared" si="0"/>
        <v>0</v>
      </c>
      <c r="Q12" s="531">
        <f t="shared" si="0"/>
        <v>595000</v>
      </c>
    </row>
    <row r="13" spans="1:24" s="41" customFormat="1" ht="43.5" customHeight="1" x14ac:dyDescent="0.25">
      <c r="A13" s="212"/>
      <c r="B13" s="467" t="s">
        <v>667</v>
      </c>
      <c r="C13" s="1187" t="s">
        <v>10</v>
      </c>
      <c r="D13" s="1538" t="s">
        <v>869</v>
      </c>
      <c r="E13" s="1539"/>
      <c r="F13" s="227">
        <v>8</v>
      </c>
      <c r="G13" s="224" t="s">
        <v>63</v>
      </c>
      <c r="H13" s="201" t="s">
        <v>653</v>
      </c>
      <c r="I13" s="202"/>
      <c r="J13" s="202"/>
      <c r="K13" s="202">
        <v>150000</v>
      </c>
      <c r="L13" s="202">
        <v>150000</v>
      </c>
      <c r="M13" s="202"/>
      <c r="N13" s="202"/>
      <c r="O13" s="202"/>
      <c r="P13" s="202"/>
      <c r="Q13" s="236">
        <f>SUM(I13:P13)</f>
        <v>300000</v>
      </c>
    </row>
    <row r="14" spans="1:24" s="41" customFormat="1" ht="42.75" customHeight="1" x14ac:dyDescent="0.25">
      <c r="A14" s="212"/>
      <c r="B14" s="417"/>
      <c r="C14" s="1186" t="s">
        <v>14</v>
      </c>
      <c r="D14" s="1534" t="s">
        <v>861</v>
      </c>
      <c r="E14" s="1543"/>
      <c r="F14" s="226">
        <v>8</v>
      </c>
      <c r="G14" s="223" t="s">
        <v>63</v>
      </c>
      <c r="H14" s="204" t="s">
        <v>668</v>
      </c>
      <c r="I14" s="206"/>
      <c r="J14" s="206">
        <v>45000</v>
      </c>
      <c r="K14" s="206">
        <v>200000</v>
      </c>
      <c r="L14" s="206">
        <v>50000</v>
      </c>
      <c r="M14" s="206"/>
      <c r="N14" s="206"/>
      <c r="O14" s="206"/>
      <c r="P14" s="206"/>
      <c r="Q14" s="240">
        <f t="shared" ref="Q14" si="1">SUM(I14:P14)</f>
        <v>295000</v>
      </c>
    </row>
    <row r="15" spans="1:24" x14ac:dyDescent="0.3">
      <c r="B15" s="203"/>
      <c r="X15" s="203"/>
    </row>
    <row r="16" spans="1:24" x14ac:dyDescent="0.3">
      <c r="B16" s="203"/>
      <c r="C16" s="221" t="s">
        <v>231</v>
      </c>
      <c r="Q16" s="263"/>
    </row>
    <row r="17" spans="2:17" x14ac:dyDescent="0.3">
      <c r="B17" s="203"/>
      <c r="C17" s="1524" t="s">
        <v>146</v>
      </c>
      <c r="D17" s="1525"/>
      <c r="E17" s="1526"/>
      <c r="F17" s="208" t="s">
        <v>109</v>
      </c>
      <c r="G17" s="209"/>
      <c r="H17" s="264" t="s">
        <v>232</v>
      </c>
      <c r="I17" s="187"/>
      <c r="J17" s="187"/>
      <c r="K17" s="187"/>
      <c r="L17" s="187"/>
      <c r="M17" s="187"/>
      <c r="N17" s="187"/>
      <c r="O17" s="187"/>
      <c r="P17" s="187"/>
      <c r="Q17" s="187" t="s">
        <v>233</v>
      </c>
    </row>
    <row r="18" spans="2:17" x14ac:dyDescent="0.3">
      <c r="B18" s="203"/>
      <c r="C18" s="265" t="s">
        <v>126</v>
      </c>
      <c r="D18" s="198"/>
      <c r="E18" s="266"/>
      <c r="F18" s="227"/>
      <c r="G18" s="224"/>
      <c r="H18" s="287"/>
      <c r="I18" s="202"/>
      <c r="J18" s="202"/>
      <c r="K18" s="202"/>
      <c r="L18" s="202"/>
      <c r="M18" s="202"/>
      <c r="N18" s="202"/>
      <c r="O18" s="202"/>
      <c r="P18" s="202"/>
      <c r="Q18" s="202"/>
    </row>
    <row r="19" spans="2:17" x14ac:dyDescent="0.3">
      <c r="B19" s="203"/>
      <c r="C19" s="269"/>
      <c r="D19" s="5" t="s">
        <v>234</v>
      </c>
      <c r="E19" s="233"/>
      <c r="F19" s="270">
        <f>J12</f>
        <v>45000</v>
      </c>
      <c r="G19" s="271"/>
      <c r="H19" s="270"/>
      <c r="I19" s="189"/>
      <c r="J19" s="189"/>
      <c r="K19" s="189"/>
      <c r="L19" s="189"/>
      <c r="M19" s="189"/>
      <c r="N19" s="189"/>
      <c r="O19" s="189"/>
      <c r="P19" s="189"/>
      <c r="Q19" s="189"/>
    </row>
    <row r="20" spans="2:17" x14ac:dyDescent="0.3">
      <c r="C20" s="269"/>
      <c r="D20" s="5" t="s">
        <v>235</v>
      </c>
      <c r="E20" s="233"/>
      <c r="F20" s="270">
        <f>K12</f>
        <v>350000</v>
      </c>
      <c r="G20" s="271"/>
      <c r="H20" s="270"/>
      <c r="I20" s="189"/>
      <c r="J20" s="189"/>
      <c r="K20" s="189"/>
      <c r="L20" s="189"/>
      <c r="M20" s="189"/>
      <c r="N20" s="189"/>
      <c r="O20" s="189"/>
      <c r="P20" s="189"/>
      <c r="Q20" s="189"/>
    </row>
    <row r="21" spans="2:17" x14ac:dyDescent="0.3">
      <c r="C21" s="272"/>
      <c r="D21" s="245" t="s">
        <v>236</v>
      </c>
      <c r="E21" s="243"/>
      <c r="F21" s="273">
        <f>L12</f>
        <v>200000</v>
      </c>
      <c r="G21" s="274"/>
      <c r="H21" s="273"/>
      <c r="I21" s="206"/>
      <c r="J21" s="206"/>
      <c r="K21" s="206"/>
      <c r="L21" s="206"/>
      <c r="M21" s="206"/>
      <c r="N21" s="206"/>
      <c r="O21" s="206"/>
      <c r="P21" s="206"/>
      <c r="Q21" s="206"/>
    </row>
    <row r="22" spans="2:17" x14ac:dyDescent="0.3">
      <c r="C22" s="1524" t="s">
        <v>109</v>
      </c>
      <c r="D22" s="1525"/>
      <c r="E22" s="1526"/>
      <c r="F22" s="187">
        <f>SUM(F19:F21)</f>
        <v>595000</v>
      </c>
      <c r="G22" s="280"/>
      <c r="H22" s="187">
        <v>300000</v>
      </c>
      <c r="I22" s="190"/>
      <c r="J22" s="190"/>
      <c r="K22" s="190"/>
      <c r="L22" s="190"/>
      <c r="M22" s="190"/>
      <c r="N22" s="190"/>
      <c r="O22" s="190"/>
      <c r="P22" s="190"/>
      <c r="Q22" s="190">
        <f>SUM(F22-H22)</f>
        <v>295000</v>
      </c>
    </row>
    <row r="24" spans="2:17" ht="37.5" customHeight="1" x14ac:dyDescent="0.3">
      <c r="C24" s="277" t="s">
        <v>529</v>
      </c>
      <c r="E24" s="1517" t="s">
        <v>1071</v>
      </c>
      <c r="F24" s="1517"/>
      <c r="G24" s="1517"/>
      <c r="H24" s="1517"/>
      <c r="I24" s="1517"/>
      <c r="J24" s="1517"/>
      <c r="K24" s="1517"/>
      <c r="L24" s="1517"/>
      <c r="M24" s="1517"/>
      <c r="N24" s="1517"/>
      <c r="O24" s="1517"/>
      <c r="P24" s="1517"/>
      <c r="Q24" s="1517"/>
    </row>
    <row r="25" spans="2:17" x14ac:dyDescent="0.3">
      <c r="C25" s="277"/>
      <c r="E25" s="1517" t="s">
        <v>1041</v>
      </c>
      <c r="F25" s="1517"/>
      <c r="G25" s="1517"/>
      <c r="H25" s="1517"/>
      <c r="I25" s="1517"/>
      <c r="J25" s="1517"/>
      <c r="K25" s="1517"/>
      <c r="L25" s="1517"/>
      <c r="M25" s="1517"/>
      <c r="N25" s="1517"/>
      <c r="O25" s="1517"/>
      <c r="P25" s="1517"/>
      <c r="Q25" s="1517"/>
    </row>
  </sheetData>
  <mergeCells count="8">
    <mergeCell ref="E25:Q25"/>
    <mergeCell ref="C22:E22"/>
    <mergeCell ref="H2:Q2"/>
    <mergeCell ref="C11:E11"/>
    <mergeCell ref="C17:E17"/>
    <mergeCell ref="D13:E13"/>
    <mergeCell ref="D14:E14"/>
    <mergeCell ref="E24:Q24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V22" sqref="V22"/>
    </sheetView>
  </sheetViews>
  <sheetFormatPr defaultRowHeight="14.25" x14ac:dyDescent="0.2"/>
  <sheetData>
    <row r="21" spans="1:9" ht="45.75" x14ac:dyDescent="0.65">
      <c r="A21" s="1516" t="s">
        <v>64</v>
      </c>
      <c r="B21" s="1516"/>
      <c r="C21" s="1516"/>
      <c r="D21" s="1516"/>
      <c r="E21" s="1516"/>
      <c r="F21" s="1516"/>
      <c r="G21" s="1516"/>
      <c r="H21" s="1516"/>
      <c r="I21" s="1516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-0.499984740745262"/>
  </sheetPr>
  <dimension ref="A1:R23"/>
  <sheetViews>
    <sheetView zoomScale="120" zoomScaleNormal="120" workbookViewId="0">
      <selection activeCell="A13" sqref="A13"/>
    </sheetView>
  </sheetViews>
  <sheetFormatPr defaultColWidth="8.75" defaultRowHeight="18.75" x14ac:dyDescent="0.3"/>
  <cols>
    <col min="1" max="1" width="7.625" style="1" customWidth="1"/>
    <col min="2" max="2" width="2.625" style="1" customWidth="1"/>
    <col min="3" max="3" width="28.875" style="1" customWidth="1"/>
    <col min="4" max="4" width="6.875" style="29" customWidth="1"/>
    <col min="5" max="5" width="6.25" style="8" customWidth="1"/>
    <col min="6" max="6" width="9.25" style="1" customWidth="1"/>
    <col min="7" max="7" width="7.75" style="1" customWidth="1"/>
    <col min="8" max="8" width="9.875" style="1" customWidth="1"/>
    <col min="9" max="10" width="8.25" style="1" customWidth="1"/>
    <col min="11" max="11" width="6.875" style="1" hidden="1" customWidth="1"/>
    <col min="12" max="12" width="7.875" style="1" customWidth="1"/>
    <col min="13" max="13" width="8.5" style="1" customWidth="1"/>
    <col min="14" max="14" width="9.25" style="1" customWidth="1"/>
    <col min="15" max="15" width="4.5" style="1" customWidth="1"/>
    <col min="16" max="16" width="9" style="1" bestFit="1" customWidth="1"/>
    <col min="17" max="17" width="13.75" style="1" customWidth="1"/>
    <col min="18" max="18" width="11.75" style="1" bestFit="1" customWidth="1"/>
    <col min="19" max="16384" width="8.75" style="1"/>
  </cols>
  <sheetData>
    <row r="1" spans="1:18" s="53" customFormat="1" ht="21" x14ac:dyDescent="0.35">
      <c r="A1" s="1468" t="s">
        <v>757</v>
      </c>
      <c r="B1" s="1468"/>
      <c r="C1" s="1468"/>
      <c r="D1" s="1468"/>
      <c r="E1" s="1468"/>
      <c r="F1" s="1468"/>
      <c r="G1" s="1468"/>
      <c r="H1" s="1468"/>
      <c r="I1" s="1468"/>
      <c r="J1" s="1468"/>
      <c r="K1" s="1468"/>
      <c r="L1" s="1468"/>
      <c r="M1" s="1468"/>
      <c r="N1" s="1468"/>
    </row>
    <row r="2" spans="1:18" s="24" customFormat="1" ht="14.25" customHeight="1" x14ac:dyDescent="0.3">
      <c r="A2" s="26"/>
      <c r="B2" s="12"/>
      <c r="C2" s="4"/>
      <c r="D2" s="29"/>
      <c r="E2" s="6"/>
      <c r="F2" s="10"/>
      <c r="G2" s="26"/>
      <c r="H2" s="26"/>
      <c r="I2" s="26"/>
      <c r="J2" s="26"/>
      <c r="K2" s="26"/>
      <c r="L2" s="26"/>
      <c r="M2" s="26"/>
      <c r="N2" s="26"/>
    </row>
    <row r="3" spans="1:18" s="54" customFormat="1" ht="31.5" x14ac:dyDescent="0.2">
      <c r="A3" s="31" t="s">
        <v>11</v>
      </c>
      <c r="B3" s="1469" t="s">
        <v>13</v>
      </c>
      <c r="C3" s="1469"/>
      <c r="D3" s="30" t="s">
        <v>9</v>
      </c>
      <c r="E3" s="925" t="s">
        <v>12</v>
      </c>
      <c r="F3" s="33" t="s">
        <v>95</v>
      </c>
      <c r="G3" s="34" t="s">
        <v>2</v>
      </c>
      <c r="H3" s="35" t="s">
        <v>3</v>
      </c>
      <c r="I3" s="35" t="s">
        <v>4</v>
      </c>
      <c r="J3" s="35" t="s">
        <v>5</v>
      </c>
      <c r="K3" s="35" t="s">
        <v>6</v>
      </c>
      <c r="L3" s="35" t="s">
        <v>8</v>
      </c>
      <c r="M3" s="35" t="s">
        <v>93</v>
      </c>
      <c r="N3" s="34" t="s">
        <v>109</v>
      </c>
      <c r="Q3" s="407"/>
    </row>
    <row r="4" spans="1:18" s="54" customFormat="1" ht="15.75" x14ac:dyDescent="0.2">
      <c r="A4" s="1470" t="s">
        <v>102</v>
      </c>
      <c r="B4" s="1470"/>
      <c r="C4" s="1470"/>
      <c r="D4" s="50"/>
      <c r="E4" s="51"/>
      <c r="F4" s="52"/>
      <c r="G4" s="109">
        <f t="shared" ref="G4:N4" si="0">SUM(G5+G10+G14+G16)</f>
        <v>0</v>
      </c>
      <c r="H4" s="109">
        <f t="shared" si="0"/>
        <v>12850600</v>
      </c>
      <c r="I4" s="109">
        <f t="shared" si="0"/>
        <v>310400</v>
      </c>
      <c r="J4" s="109">
        <f t="shared" si="0"/>
        <v>199000</v>
      </c>
      <c r="K4" s="109">
        <f t="shared" si="0"/>
        <v>0</v>
      </c>
      <c r="L4" s="109">
        <f t="shared" si="0"/>
        <v>100000</v>
      </c>
      <c r="M4" s="109">
        <f t="shared" si="0"/>
        <v>0</v>
      </c>
      <c r="N4" s="109">
        <f t="shared" si="0"/>
        <v>13460000</v>
      </c>
      <c r="Q4" s="407"/>
      <c r="R4" s="407"/>
    </row>
    <row r="5" spans="1:18" s="37" customFormat="1" ht="15.75" x14ac:dyDescent="0.25">
      <c r="A5" s="152" t="s">
        <v>802</v>
      </c>
      <c r="B5" s="1471" t="s">
        <v>7</v>
      </c>
      <c r="C5" s="1472"/>
      <c r="D5" s="66"/>
      <c r="E5" s="47"/>
      <c r="F5" s="65"/>
      <c r="G5" s="124">
        <f t="shared" ref="G5:N5" si="1">SUM(G6:G9)</f>
        <v>0</v>
      </c>
      <c r="H5" s="124">
        <f t="shared" si="1"/>
        <v>130600</v>
      </c>
      <c r="I5" s="124">
        <f t="shared" si="1"/>
        <v>80400</v>
      </c>
      <c r="J5" s="124">
        <f t="shared" si="1"/>
        <v>59000</v>
      </c>
      <c r="K5" s="124">
        <f t="shared" si="1"/>
        <v>0</v>
      </c>
      <c r="L5" s="124">
        <f t="shared" si="1"/>
        <v>0</v>
      </c>
      <c r="M5" s="124">
        <f t="shared" si="1"/>
        <v>0</v>
      </c>
      <c r="N5" s="124">
        <f t="shared" si="1"/>
        <v>270000</v>
      </c>
      <c r="Q5" s="1464"/>
    </row>
    <row r="6" spans="1:18" s="37" customFormat="1" ht="31.5" x14ac:dyDescent="0.25">
      <c r="A6" s="91"/>
      <c r="B6" s="44" t="s">
        <v>10</v>
      </c>
      <c r="C6" s="926" t="s">
        <v>104</v>
      </c>
      <c r="D6" s="39">
        <v>1</v>
      </c>
      <c r="E6" s="39" t="s">
        <v>108</v>
      </c>
      <c r="F6" s="40" t="s">
        <v>755</v>
      </c>
      <c r="G6" s="153"/>
      <c r="H6" s="119">
        <v>3600</v>
      </c>
      <c r="I6" s="119">
        <v>11800</v>
      </c>
      <c r="J6" s="119">
        <v>4600</v>
      </c>
      <c r="K6" s="119"/>
      <c r="L6" s="153"/>
      <c r="M6" s="153"/>
      <c r="N6" s="142">
        <f>SUM(H6:M6)</f>
        <v>20000</v>
      </c>
      <c r="Q6" s="1464"/>
    </row>
    <row r="7" spans="1:18" s="37" customFormat="1" ht="31.5" x14ac:dyDescent="0.25">
      <c r="A7" s="91"/>
      <c r="B7" s="44" t="s">
        <v>14</v>
      </c>
      <c r="C7" s="926" t="s">
        <v>816</v>
      </c>
      <c r="D7" s="39">
        <v>1</v>
      </c>
      <c r="E7" s="39" t="s">
        <v>108</v>
      </c>
      <c r="F7" s="40" t="s">
        <v>748</v>
      </c>
      <c r="G7" s="153"/>
      <c r="H7" s="119">
        <v>15000</v>
      </c>
      <c r="I7" s="119">
        <v>15600</v>
      </c>
      <c r="J7" s="119">
        <v>19400</v>
      </c>
      <c r="K7" s="119"/>
      <c r="L7" s="153"/>
      <c r="M7" s="153"/>
      <c r="N7" s="142">
        <f>SUM(H7:M7)</f>
        <v>50000</v>
      </c>
      <c r="Q7" s="1464"/>
    </row>
    <row r="8" spans="1:18" s="37" customFormat="1" ht="33.75" customHeight="1" x14ac:dyDescent="0.25">
      <c r="A8" s="91"/>
      <c r="B8" s="44" t="s">
        <v>15</v>
      </c>
      <c r="C8" s="926" t="s">
        <v>752</v>
      </c>
      <c r="D8" s="39">
        <v>1</v>
      </c>
      <c r="E8" s="39" t="s">
        <v>108</v>
      </c>
      <c r="F8" s="40" t="s">
        <v>756</v>
      </c>
      <c r="G8" s="153"/>
      <c r="H8" s="119">
        <v>112000</v>
      </c>
      <c r="I8" s="119">
        <v>38000</v>
      </c>
      <c r="J8" s="119">
        <v>30000</v>
      </c>
      <c r="K8" s="119"/>
      <c r="L8" s="153"/>
      <c r="M8" s="153"/>
      <c r="N8" s="142">
        <f t="shared" ref="N8:N9" si="2">SUM(H8:M8)</f>
        <v>180000</v>
      </c>
      <c r="Q8" s="1464"/>
    </row>
    <row r="9" spans="1:18" s="37" customFormat="1" ht="47.25" x14ac:dyDescent="0.25">
      <c r="A9" s="91"/>
      <c r="B9" s="44" t="s">
        <v>16</v>
      </c>
      <c r="C9" s="926" t="s">
        <v>107</v>
      </c>
      <c r="D9" s="39">
        <v>4</v>
      </c>
      <c r="E9" s="39" t="s">
        <v>108</v>
      </c>
      <c r="F9" s="40" t="s">
        <v>754</v>
      </c>
      <c r="G9" s="153"/>
      <c r="H9" s="119"/>
      <c r="I9" s="119">
        <v>15000</v>
      </c>
      <c r="J9" s="119">
        <v>5000</v>
      </c>
      <c r="K9" s="119"/>
      <c r="L9" s="153"/>
      <c r="M9" s="153"/>
      <c r="N9" s="142">
        <f t="shared" si="2"/>
        <v>20000</v>
      </c>
      <c r="Q9" s="1464"/>
    </row>
    <row r="10" spans="1:18" s="37" customFormat="1" ht="15.75" x14ac:dyDescent="0.25">
      <c r="A10" s="91"/>
      <c r="B10" s="1473" t="s">
        <v>0</v>
      </c>
      <c r="C10" s="1474"/>
      <c r="D10" s="66"/>
      <c r="E10" s="47"/>
      <c r="F10" s="49"/>
      <c r="G10" s="124">
        <f t="shared" ref="G10:N10" si="3">SUM(G11:G13)</f>
        <v>0</v>
      </c>
      <c r="H10" s="124">
        <f t="shared" si="3"/>
        <v>15000</v>
      </c>
      <c r="I10" s="124">
        <f t="shared" si="3"/>
        <v>30000</v>
      </c>
      <c r="J10" s="124">
        <f t="shared" si="3"/>
        <v>25000</v>
      </c>
      <c r="K10" s="124">
        <f t="shared" si="3"/>
        <v>0</v>
      </c>
      <c r="L10" s="124">
        <f t="shared" si="3"/>
        <v>100000</v>
      </c>
      <c r="M10" s="124">
        <f t="shared" si="3"/>
        <v>0</v>
      </c>
      <c r="N10" s="124">
        <f t="shared" si="3"/>
        <v>170000</v>
      </c>
      <c r="Q10" s="1464"/>
    </row>
    <row r="11" spans="1:18" s="37" customFormat="1" ht="31.5" x14ac:dyDescent="0.25">
      <c r="A11" s="91"/>
      <c r="B11" s="44" t="s">
        <v>17</v>
      </c>
      <c r="C11" s="926" t="s">
        <v>105</v>
      </c>
      <c r="D11" s="39">
        <v>2</v>
      </c>
      <c r="E11" s="39" t="s">
        <v>108</v>
      </c>
      <c r="F11" s="40" t="s">
        <v>756</v>
      </c>
      <c r="G11" s="119"/>
      <c r="H11" s="119">
        <v>10000</v>
      </c>
      <c r="I11" s="119">
        <v>20000</v>
      </c>
      <c r="J11" s="119">
        <v>20000</v>
      </c>
      <c r="K11" s="119"/>
      <c r="L11" s="119"/>
      <c r="M11" s="119"/>
      <c r="N11" s="142">
        <f t="shared" ref="N11:N19" si="4">SUM(H11:M11)</f>
        <v>50000</v>
      </c>
      <c r="Q11" s="1464"/>
    </row>
    <row r="12" spans="1:18" s="37" customFormat="1" ht="31.5" x14ac:dyDescent="0.25">
      <c r="A12" s="91"/>
      <c r="B12" s="44" t="s">
        <v>18</v>
      </c>
      <c r="C12" s="926" t="s">
        <v>106</v>
      </c>
      <c r="D12" s="39">
        <v>2</v>
      </c>
      <c r="E12" s="39" t="s">
        <v>108</v>
      </c>
      <c r="F12" s="40" t="s">
        <v>753</v>
      </c>
      <c r="G12" s="119"/>
      <c r="H12" s="119">
        <v>5000</v>
      </c>
      <c r="I12" s="119">
        <v>10000</v>
      </c>
      <c r="J12" s="119">
        <v>5000</v>
      </c>
      <c r="K12" s="119"/>
      <c r="L12" s="119"/>
      <c r="M12" s="119"/>
      <c r="N12" s="142">
        <f t="shared" si="4"/>
        <v>20000</v>
      </c>
      <c r="Q12" s="1464"/>
    </row>
    <row r="13" spans="1:18" s="37" customFormat="1" ht="31.5" x14ac:dyDescent="0.25">
      <c r="A13" s="91"/>
      <c r="B13" s="44" t="s">
        <v>19</v>
      </c>
      <c r="C13" s="926" t="s">
        <v>749</v>
      </c>
      <c r="D13" s="39">
        <v>2</v>
      </c>
      <c r="E13" s="39" t="s">
        <v>108</v>
      </c>
      <c r="F13" s="40" t="s">
        <v>756</v>
      </c>
      <c r="G13" s="119"/>
      <c r="H13" s="119"/>
      <c r="I13" s="119"/>
      <c r="J13" s="119"/>
      <c r="K13" s="119"/>
      <c r="L13" s="119">
        <v>100000</v>
      </c>
      <c r="M13" s="119"/>
      <c r="N13" s="142">
        <f>SUM(H13:M13)</f>
        <v>100000</v>
      </c>
      <c r="Q13" s="1464"/>
    </row>
    <row r="14" spans="1:18" s="37" customFormat="1" ht="15.75" x14ac:dyDescent="0.25">
      <c r="A14" s="91"/>
      <c r="B14" s="1473" t="s">
        <v>92</v>
      </c>
      <c r="C14" s="1474"/>
      <c r="D14" s="66"/>
      <c r="E14" s="47"/>
      <c r="F14" s="49"/>
      <c r="G14" s="124">
        <f t="shared" ref="G14:N14" si="5">SUM(G15:G15)</f>
        <v>0</v>
      </c>
      <c r="H14" s="124">
        <f t="shared" si="5"/>
        <v>100000</v>
      </c>
      <c r="I14" s="124">
        <f t="shared" si="5"/>
        <v>90000</v>
      </c>
      <c r="J14" s="124">
        <f t="shared" si="5"/>
        <v>10000</v>
      </c>
      <c r="K14" s="124">
        <f t="shared" si="5"/>
        <v>0</v>
      </c>
      <c r="L14" s="124">
        <f t="shared" si="5"/>
        <v>0</v>
      </c>
      <c r="M14" s="124">
        <f t="shared" si="5"/>
        <v>0</v>
      </c>
      <c r="N14" s="124">
        <f t="shared" si="5"/>
        <v>200000</v>
      </c>
      <c r="Q14" s="1464"/>
    </row>
    <row r="15" spans="1:18" s="37" customFormat="1" ht="47.25" x14ac:dyDescent="0.25">
      <c r="A15" s="91"/>
      <c r="B15" s="44" t="s">
        <v>20</v>
      </c>
      <c r="C15" s="926" t="s">
        <v>750</v>
      </c>
      <c r="D15" s="39">
        <v>3</v>
      </c>
      <c r="E15" s="39" t="s">
        <v>108</v>
      </c>
      <c r="F15" s="40" t="s">
        <v>751</v>
      </c>
      <c r="G15" s="119"/>
      <c r="H15" s="119">
        <v>100000</v>
      </c>
      <c r="I15" s="119">
        <v>90000</v>
      </c>
      <c r="J15" s="119">
        <v>10000</v>
      </c>
      <c r="K15" s="119"/>
      <c r="L15" s="119"/>
      <c r="M15" s="119"/>
      <c r="N15" s="142">
        <f>SUM(H15:M15)</f>
        <v>200000</v>
      </c>
      <c r="Q15" s="1464"/>
    </row>
    <row r="16" spans="1:18" s="37" customFormat="1" ht="15.75" x14ac:dyDescent="0.25">
      <c r="A16" s="91"/>
      <c r="B16" s="1466" t="s">
        <v>90</v>
      </c>
      <c r="C16" s="1467"/>
      <c r="D16" s="419"/>
      <c r="E16" s="101"/>
      <c r="F16" s="760"/>
      <c r="G16" s="757">
        <f t="shared" ref="G16:N16" si="6">SUM(G17:G19)</f>
        <v>0</v>
      </c>
      <c r="H16" s="757">
        <f t="shared" si="6"/>
        <v>12605000</v>
      </c>
      <c r="I16" s="757">
        <f t="shared" si="6"/>
        <v>110000</v>
      </c>
      <c r="J16" s="757">
        <f t="shared" si="6"/>
        <v>105000</v>
      </c>
      <c r="K16" s="757">
        <f t="shared" si="6"/>
        <v>0</v>
      </c>
      <c r="L16" s="757">
        <f t="shared" si="6"/>
        <v>0</v>
      </c>
      <c r="M16" s="757">
        <f t="shared" si="6"/>
        <v>0</v>
      </c>
      <c r="N16" s="757">
        <f t="shared" si="6"/>
        <v>12820000</v>
      </c>
    </row>
    <row r="17" spans="1:14" s="37" customFormat="1" ht="31.5" x14ac:dyDescent="0.25">
      <c r="A17" s="92"/>
      <c r="B17" s="44" t="s">
        <v>21</v>
      </c>
      <c r="C17" s="1111" t="s">
        <v>103</v>
      </c>
      <c r="D17" s="39">
        <v>1</v>
      </c>
      <c r="E17" s="39" t="s">
        <v>108</v>
      </c>
      <c r="F17" s="40" t="s">
        <v>945</v>
      </c>
      <c r="G17" s="153"/>
      <c r="H17" s="119">
        <v>5000</v>
      </c>
      <c r="I17" s="119">
        <v>10000</v>
      </c>
      <c r="J17" s="119">
        <v>5000</v>
      </c>
      <c r="K17" s="119"/>
      <c r="L17" s="153"/>
      <c r="M17" s="153"/>
      <c r="N17" s="142">
        <f>SUM(H17:M17)</f>
        <v>20000</v>
      </c>
    </row>
    <row r="18" spans="1:14" s="37" customFormat="1" ht="31.5" x14ac:dyDescent="0.25">
      <c r="A18" s="91"/>
      <c r="B18" s="71" t="s">
        <v>22</v>
      </c>
      <c r="C18" s="1112" t="s">
        <v>817</v>
      </c>
      <c r="D18" s="59">
        <v>9</v>
      </c>
      <c r="E18" s="59" t="s">
        <v>108</v>
      </c>
      <c r="F18" s="1000" t="s">
        <v>756</v>
      </c>
      <c r="G18" s="980"/>
      <c r="H18" s="979"/>
      <c r="I18" s="979">
        <v>100000</v>
      </c>
      <c r="J18" s="979">
        <v>100000</v>
      </c>
      <c r="K18" s="979"/>
      <c r="L18" s="980"/>
      <c r="M18" s="980"/>
      <c r="N18" s="1155">
        <f>SUM(H18:M18)</f>
        <v>200000</v>
      </c>
    </row>
    <row r="19" spans="1:14" s="37" customFormat="1" ht="31.5" x14ac:dyDescent="0.25">
      <c r="A19" s="92"/>
      <c r="B19" s="945" t="s">
        <v>23</v>
      </c>
      <c r="C19" s="1104" t="s">
        <v>626</v>
      </c>
      <c r="D19" s="46">
        <v>9</v>
      </c>
      <c r="E19" s="46" t="s">
        <v>108</v>
      </c>
      <c r="F19" s="946" t="s">
        <v>947</v>
      </c>
      <c r="G19" s="1106"/>
      <c r="H19" s="93">
        <v>12600000</v>
      </c>
      <c r="I19" s="1107"/>
      <c r="J19" s="93"/>
      <c r="K19" s="1107"/>
      <c r="L19" s="1106"/>
      <c r="M19" s="978"/>
      <c r="N19" s="142">
        <f t="shared" si="4"/>
        <v>12600000</v>
      </c>
    </row>
    <row r="20" spans="1:14" x14ac:dyDescent="0.3">
      <c r="A20" s="759"/>
    </row>
    <row r="23" spans="1:14" x14ac:dyDescent="0.3">
      <c r="C23" s="203"/>
    </row>
  </sheetData>
  <mergeCells count="7">
    <mergeCell ref="B16:C16"/>
    <mergeCell ref="A1:N1"/>
    <mergeCell ref="B3:C3"/>
    <mergeCell ref="A4:C4"/>
    <mergeCell ref="B5:C5"/>
    <mergeCell ref="B10:C10"/>
    <mergeCell ref="B14:C14"/>
  </mergeCells>
  <pageMargins left="0.78740157480314965" right="0.59055118110236227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X29"/>
  <sheetViews>
    <sheetView zoomScale="112" zoomScaleNormal="112" workbookViewId="0">
      <selection activeCell="H2" sqref="H2:Q2"/>
    </sheetView>
  </sheetViews>
  <sheetFormatPr defaultColWidth="8.75" defaultRowHeight="18.75" x14ac:dyDescent="0.3"/>
  <cols>
    <col min="1" max="1" width="6.5" style="1" customWidth="1"/>
    <col min="2" max="2" width="7.875" style="1" hidden="1" customWidth="1"/>
    <col min="3" max="3" width="4" style="15" customWidth="1"/>
    <col min="4" max="4" width="4.875" style="5" customWidth="1"/>
    <col min="5" max="5" width="32.25" style="7" customWidth="1"/>
    <col min="6" max="6" width="9.375" style="8" customWidth="1"/>
    <col min="7" max="7" width="8.625" style="6" hidden="1" customWidth="1"/>
    <col min="8" max="8" width="12.875" style="11" customWidth="1"/>
    <col min="9" max="9" width="7.5" style="103" hidden="1" customWidth="1"/>
    <col min="10" max="10" width="9.75" style="103" hidden="1" customWidth="1"/>
    <col min="11" max="11" width="8.25" style="103" hidden="1" customWidth="1"/>
    <col min="12" max="12" width="8.125" style="103" hidden="1" customWidth="1"/>
    <col min="13" max="13" width="7.25" style="103" hidden="1" customWidth="1"/>
    <col min="14" max="14" width="7.625" style="103" hidden="1" customWidth="1"/>
    <col min="15" max="15" width="7.5" style="103" hidden="1" customWidth="1"/>
    <col min="16" max="16" width="7.75" style="103" hidden="1" customWidth="1"/>
    <col min="17" max="17" width="11" style="103" customWidth="1"/>
    <col min="18" max="16384" width="8.75" style="1"/>
  </cols>
  <sheetData>
    <row r="1" spans="1:24" ht="19.5" thickBot="1" x14ac:dyDescent="0.35"/>
    <row r="2" spans="1:24" ht="20.25" thickTop="1" thickBot="1" x14ac:dyDescent="0.35">
      <c r="B2" s="26"/>
      <c r="C2" s="1"/>
      <c r="D2" s="13"/>
      <c r="E2" s="4"/>
      <c r="H2" s="1521" t="s">
        <v>956</v>
      </c>
      <c r="I2" s="1522"/>
      <c r="J2" s="1522"/>
      <c r="K2" s="1522"/>
      <c r="L2" s="1522"/>
      <c r="M2" s="1522"/>
      <c r="N2" s="1522"/>
      <c r="O2" s="1522"/>
      <c r="P2" s="1522"/>
      <c r="Q2" s="1523"/>
    </row>
    <row r="3" spans="1:24" ht="19.5" thickTop="1" x14ac:dyDescent="0.3">
      <c r="B3" s="26"/>
      <c r="C3" s="221" t="s">
        <v>223</v>
      </c>
      <c r="D3" s="13"/>
      <c r="E3" s="4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4" x14ac:dyDescent="0.3">
      <c r="B4" s="26"/>
      <c r="C4" s="221" t="s">
        <v>1246</v>
      </c>
      <c r="D4" s="13"/>
      <c r="E4" s="4"/>
      <c r="H4" s="10"/>
      <c r="I4" s="4"/>
      <c r="J4" s="4"/>
      <c r="K4" s="4"/>
      <c r="L4" s="4"/>
      <c r="M4" s="4"/>
      <c r="N4" s="4"/>
      <c r="O4" s="4"/>
      <c r="P4" s="4"/>
      <c r="Q4" s="4"/>
    </row>
    <row r="5" spans="1:24" x14ac:dyDescent="0.3">
      <c r="B5" s="26"/>
      <c r="C5" s="221" t="s">
        <v>136</v>
      </c>
      <c r="D5" s="13"/>
      <c r="E5" s="4"/>
      <c r="H5" s="10"/>
      <c r="I5" s="4"/>
      <c r="J5" s="4"/>
      <c r="K5" s="4"/>
      <c r="L5" s="4"/>
      <c r="M5" s="4"/>
      <c r="N5" s="4"/>
      <c r="O5" s="4"/>
      <c r="P5" s="4"/>
      <c r="Q5" s="4"/>
    </row>
    <row r="6" spans="1:24" x14ac:dyDescent="0.3">
      <c r="B6" s="26"/>
      <c r="C6" s="221"/>
      <c r="D6" s="5" t="s">
        <v>196</v>
      </c>
      <c r="E6" s="4"/>
      <c r="H6" s="10"/>
      <c r="I6" s="4"/>
      <c r="J6" s="4"/>
      <c r="K6" s="4"/>
      <c r="L6" s="4"/>
      <c r="M6" s="4"/>
      <c r="N6" s="4"/>
      <c r="O6" s="4"/>
      <c r="P6" s="4"/>
      <c r="Q6" s="4"/>
    </row>
    <row r="7" spans="1:24" x14ac:dyDescent="0.3">
      <c r="B7" s="26"/>
      <c r="C7" s="221"/>
      <c r="D7" s="5" t="s">
        <v>263</v>
      </c>
      <c r="E7" s="4"/>
      <c r="H7" s="10"/>
      <c r="I7" s="4"/>
      <c r="J7" s="4"/>
      <c r="K7" s="4"/>
      <c r="L7" s="4"/>
      <c r="M7" s="4"/>
      <c r="N7" s="4"/>
      <c r="O7" s="4"/>
      <c r="P7" s="4"/>
      <c r="Q7" s="4"/>
    </row>
    <row r="8" spans="1:24" x14ac:dyDescent="0.3">
      <c r="B8" s="293"/>
      <c r="C8" s="221"/>
      <c r="D8" s="5" t="s">
        <v>264</v>
      </c>
      <c r="E8" s="4"/>
      <c r="H8" s="10"/>
      <c r="I8" s="4"/>
      <c r="J8" s="4"/>
      <c r="K8" s="4"/>
      <c r="L8" s="4"/>
      <c r="M8" s="4"/>
      <c r="N8" s="4"/>
      <c r="O8" s="4"/>
      <c r="P8" s="4"/>
      <c r="Q8" s="4"/>
    </row>
    <row r="9" spans="1:24" x14ac:dyDescent="0.3">
      <c r="B9" s="293"/>
      <c r="C9" s="221"/>
      <c r="D9" s="5" t="s">
        <v>265</v>
      </c>
      <c r="E9" s="4"/>
      <c r="H9" s="10"/>
      <c r="I9" s="4"/>
      <c r="J9" s="4"/>
      <c r="K9" s="4"/>
      <c r="L9" s="4"/>
      <c r="M9" s="4"/>
      <c r="N9" s="4"/>
      <c r="O9" s="4"/>
      <c r="P9" s="4"/>
      <c r="Q9" s="4"/>
    </row>
    <row r="10" spans="1:24" x14ac:dyDescent="0.3">
      <c r="B10" s="293"/>
      <c r="C10" s="221" t="s">
        <v>144</v>
      </c>
      <c r="D10" s="13"/>
      <c r="E10" s="4"/>
      <c r="H10" s="10"/>
      <c r="I10" s="4"/>
      <c r="J10" s="4"/>
      <c r="K10" s="4"/>
      <c r="L10" s="4"/>
      <c r="M10" s="4"/>
      <c r="N10" s="4"/>
      <c r="O10" s="4"/>
      <c r="P10" s="4"/>
      <c r="Q10" s="4"/>
    </row>
    <row r="11" spans="1:24" x14ac:dyDescent="0.3">
      <c r="B11" s="293"/>
      <c r="D11" s="13"/>
      <c r="E11" s="4"/>
      <c r="H11" s="10"/>
      <c r="I11" s="4"/>
      <c r="J11" s="4"/>
      <c r="K11" s="4"/>
      <c r="L11" s="4"/>
      <c r="M11" s="4"/>
      <c r="N11" s="4"/>
      <c r="O11" s="4"/>
      <c r="P11" s="4"/>
      <c r="Q11" s="4"/>
    </row>
    <row r="12" spans="1:24" s="9" customFormat="1" ht="37.5" x14ac:dyDescent="0.2">
      <c r="B12" s="257"/>
      <c r="C12" s="1484" t="s">
        <v>13</v>
      </c>
      <c r="D12" s="1484"/>
      <c r="E12" s="1484"/>
      <c r="F12" s="250" t="s">
        <v>9</v>
      </c>
      <c r="G12" s="222" t="s">
        <v>12</v>
      </c>
      <c r="H12" s="128" t="s">
        <v>1</v>
      </c>
      <c r="I12" s="129" t="s">
        <v>2</v>
      </c>
      <c r="J12" s="130" t="s">
        <v>3</v>
      </c>
      <c r="K12" s="130" t="s">
        <v>4</v>
      </c>
      <c r="L12" s="130" t="s">
        <v>5</v>
      </c>
      <c r="M12" s="130" t="s">
        <v>6</v>
      </c>
      <c r="N12" s="130" t="s">
        <v>118</v>
      </c>
      <c r="O12" s="130" t="s">
        <v>119</v>
      </c>
      <c r="P12" s="130" t="s">
        <v>93</v>
      </c>
      <c r="Q12" s="129" t="s">
        <v>109</v>
      </c>
    </row>
    <row r="13" spans="1:24" s="41" customFormat="1" x14ac:dyDescent="0.25">
      <c r="A13" s="212"/>
      <c r="C13" s="530" t="s">
        <v>64</v>
      </c>
      <c r="D13" s="1129"/>
      <c r="E13" s="530"/>
      <c r="F13" s="524"/>
      <c r="G13" s="525"/>
      <c r="H13" s="526"/>
      <c r="I13" s="531">
        <f t="shared" ref="I13:P13" si="0">SUM(I14:I17)</f>
        <v>0</v>
      </c>
      <c r="J13" s="531">
        <f t="shared" si="0"/>
        <v>1100000</v>
      </c>
      <c r="K13" s="531">
        <f t="shared" si="0"/>
        <v>20000</v>
      </c>
      <c r="L13" s="531">
        <f t="shared" si="0"/>
        <v>100000</v>
      </c>
      <c r="M13" s="531">
        <f t="shared" si="0"/>
        <v>0</v>
      </c>
      <c r="N13" s="531">
        <f t="shared" si="0"/>
        <v>0</v>
      </c>
      <c r="O13" s="531">
        <f t="shared" si="0"/>
        <v>648000</v>
      </c>
      <c r="P13" s="531">
        <f t="shared" si="0"/>
        <v>0</v>
      </c>
      <c r="Q13" s="531">
        <f>SUM(Q14:Q17)</f>
        <v>1868000</v>
      </c>
    </row>
    <row r="14" spans="1:24" s="41" customFormat="1" ht="39.75" customHeight="1" x14ac:dyDescent="0.25">
      <c r="A14" s="212"/>
      <c r="B14" s="467" t="s">
        <v>669</v>
      </c>
      <c r="C14" s="1241" t="s">
        <v>10</v>
      </c>
      <c r="D14" s="1538" t="s">
        <v>819</v>
      </c>
      <c r="E14" s="1539"/>
      <c r="F14" s="227">
        <v>8</v>
      </c>
      <c r="G14" s="224" t="s">
        <v>65</v>
      </c>
      <c r="H14" s="201" t="s">
        <v>653</v>
      </c>
      <c r="I14" s="202"/>
      <c r="J14" s="202"/>
      <c r="K14" s="202">
        <v>20000</v>
      </c>
      <c r="L14" s="202">
        <v>100000</v>
      </c>
      <c r="M14" s="202"/>
      <c r="N14" s="202"/>
      <c r="O14" s="202"/>
      <c r="P14" s="202"/>
      <c r="Q14" s="202">
        <f>SUM(I14:P14)</f>
        <v>120000</v>
      </c>
    </row>
    <row r="15" spans="1:24" s="41" customFormat="1" ht="21" customHeight="1" x14ac:dyDescent="0.25">
      <c r="A15" s="212"/>
      <c r="B15" s="417"/>
      <c r="C15" s="247" t="s">
        <v>14</v>
      </c>
      <c r="D15" s="1529" t="s">
        <v>516</v>
      </c>
      <c r="E15" s="1530"/>
      <c r="F15" s="228">
        <v>6</v>
      </c>
      <c r="G15" s="230" t="s">
        <v>65</v>
      </c>
      <c r="H15" s="205" t="s">
        <v>653</v>
      </c>
      <c r="I15" s="189"/>
      <c r="J15" s="189"/>
      <c r="K15" s="189"/>
      <c r="L15" s="189"/>
      <c r="M15" s="189"/>
      <c r="N15" s="189"/>
      <c r="O15" s="189">
        <v>648000</v>
      </c>
      <c r="P15" s="189"/>
      <c r="Q15" s="189">
        <f t="shared" ref="Q15:Q17" si="1">SUM(I15:P15)</f>
        <v>648000</v>
      </c>
    </row>
    <row r="16" spans="1:24" s="41" customFormat="1" ht="20.25" customHeight="1" x14ac:dyDescent="0.25">
      <c r="A16" s="212"/>
      <c r="B16" s="417"/>
      <c r="C16" s="247" t="s">
        <v>15</v>
      </c>
      <c r="D16" s="1529" t="s">
        <v>670</v>
      </c>
      <c r="E16" s="1530"/>
      <c r="F16" s="228">
        <v>6</v>
      </c>
      <c r="G16" s="230" t="s">
        <v>65</v>
      </c>
      <c r="H16" s="205" t="s">
        <v>653</v>
      </c>
      <c r="I16" s="189"/>
      <c r="J16" s="189">
        <v>700000</v>
      </c>
      <c r="K16" s="189"/>
      <c r="L16" s="189"/>
      <c r="M16" s="189"/>
      <c r="N16" s="189"/>
      <c r="O16" s="189"/>
      <c r="P16" s="189"/>
      <c r="Q16" s="189">
        <f t="shared" si="1"/>
        <v>700000</v>
      </c>
      <c r="X16" s="84"/>
    </row>
    <row r="17" spans="1:22" s="41" customFormat="1" ht="26.25" customHeight="1" x14ac:dyDescent="0.25">
      <c r="A17" s="212"/>
      <c r="B17" s="951"/>
      <c r="C17" s="249" t="s">
        <v>16</v>
      </c>
      <c r="D17" s="1534" t="s">
        <v>328</v>
      </c>
      <c r="E17" s="1543"/>
      <c r="F17" s="226">
        <v>6</v>
      </c>
      <c r="G17" s="223" t="s">
        <v>65</v>
      </c>
      <c r="H17" s="204" t="s">
        <v>653</v>
      </c>
      <c r="I17" s="206"/>
      <c r="J17" s="206">
        <v>400000</v>
      </c>
      <c r="K17" s="206"/>
      <c r="L17" s="206"/>
      <c r="M17" s="206"/>
      <c r="N17" s="206"/>
      <c r="O17" s="206"/>
      <c r="P17" s="206"/>
      <c r="Q17" s="206">
        <f t="shared" si="1"/>
        <v>400000</v>
      </c>
    </row>
    <row r="18" spans="1:22" x14ac:dyDescent="0.3">
      <c r="B18" s="203"/>
    </row>
    <row r="19" spans="1:22" x14ac:dyDescent="0.3">
      <c r="B19" s="203"/>
      <c r="C19" s="221" t="s">
        <v>231</v>
      </c>
      <c r="Q19" s="263"/>
    </row>
    <row r="20" spans="1:22" x14ac:dyDescent="0.3">
      <c r="B20" s="203"/>
      <c r="C20" s="1524" t="s">
        <v>146</v>
      </c>
      <c r="D20" s="1525"/>
      <c r="E20" s="1526"/>
      <c r="F20" s="208" t="s">
        <v>109</v>
      </c>
      <c r="G20" s="209"/>
      <c r="H20" s="264" t="s">
        <v>232</v>
      </c>
      <c r="I20" s="187"/>
      <c r="J20" s="187"/>
      <c r="K20" s="187"/>
      <c r="L20" s="187"/>
      <c r="M20" s="187"/>
      <c r="N20" s="187"/>
      <c r="O20" s="187"/>
      <c r="P20" s="187"/>
      <c r="Q20" s="187" t="s">
        <v>233</v>
      </c>
    </row>
    <row r="21" spans="1:22" x14ac:dyDescent="0.3">
      <c r="B21" s="203"/>
      <c r="C21" s="265" t="s">
        <v>126</v>
      </c>
      <c r="D21" s="198"/>
      <c r="E21" s="266"/>
      <c r="F21" s="227"/>
      <c r="G21" s="224"/>
      <c r="H21" s="287"/>
      <c r="I21" s="202"/>
      <c r="J21" s="202"/>
      <c r="K21" s="202"/>
      <c r="L21" s="202"/>
      <c r="M21" s="202"/>
      <c r="N21" s="202"/>
      <c r="O21" s="202"/>
      <c r="P21" s="202"/>
      <c r="Q21" s="202"/>
    </row>
    <row r="22" spans="1:22" x14ac:dyDescent="0.3">
      <c r="B22" s="203"/>
      <c r="C22" s="269"/>
      <c r="D22" s="5" t="s">
        <v>234</v>
      </c>
      <c r="E22" s="233"/>
      <c r="F22" s="270">
        <f>J13</f>
        <v>1100000</v>
      </c>
      <c r="G22" s="271"/>
      <c r="H22" s="270"/>
      <c r="I22" s="189"/>
      <c r="J22" s="189"/>
      <c r="K22" s="189"/>
      <c r="L22" s="189"/>
      <c r="M22" s="189"/>
      <c r="N22" s="189"/>
      <c r="O22" s="189"/>
      <c r="P22" s="189"/>
      <c r="Q22" s="189"/>
      <c r="V22" s="203"/>
    </row>
    <row r="23" spans="1:22" x14ac:dyDescent="0.3">
      <c r="B23" s="203"/>
      <c r="C23" s="269"/>
      <c r="D23" s="5" t="s">
        <v>235</v>
      </c>
      <c r="E23" s="233"/>
      <c r="F23" s="270">
        <f>K13</f>
        <v>20000</v>
      </c>
      <c r="G23" s="271"/>
      <c r="H23" s="270"/>
      <c r="I23" s="189"/>
      <c r="J23" s="189"/>
      <c r="K23" s="189"/>
      <c r="L23" s="189"/>
      <c r="M23" s="189"/>
      <c r="N23" s="189"/>
      <c r="O23" s="189"/>
      <c r="P23" s="189"/>
      <c r="Q23" s="189"/>
    </row>
    <row r="24" spans="1:22" x14ac:dyDescent="0.3">
      <c r="B24" s="203"/>
      <c r="C24" s="269"/>
      <c r="D24" s="5" t="s">
        <v>236</v>
      </c>
      <c r="E24" s="512"/>
      <c r="F24" s="270">
        <f>L13</f>
        <v>100000</v>
      </c>
      <c r="G24" s="271"/>
      <c r="H24" s="270"/>
      <c r="I24" s="189"/>
      <c r="J24" s="189"/>
      <c r="K24" s="189"/>
      <c r="L24" s="189"/>
      <c r="M24" s="189"/>
      <c r="N24" s="189"/>
      <c r="O24" s="189"/>
      <c r="P24" s="189"/>
      <c r="Q24" s="189"/>
    </row>
    <row r="25" spans="1:22" x14ac:dyDescent="0.3">
      <c r="B25" s="203"/>
      <c r="C25" s="269" t="s">
        <v>8</v>
      </c>
      <c r="E25" s="512"/>
      <c r="F25" s="270"/>
      <c r="G25" s="271"/>
      <c r="H25" s="270"/>
      <c r="I25" s="189"/>
      <c r="J25" s="189"/>
      <c r="K25" s="189"/>
      <c r="L25" s="189"/>
      <c r="M25" s="189"/>
      <c r="N25" s="189"/>
      <c r="O25" s="189"/>
      <c r="P25" s="189"/>
      <c r="Q25" s="189"/>
    </row>
    <row r="26" spans="1:22" x14ac:dyDescent="0.3">
      <c r="B26" s="203"/>
      <c r="C26" s="272"/>
      <c r="D26" s="245" t="s">
        <v>955</v>
      </c>
      <c r="E26" s="518"/>
      <c r="F26" s="273">
        <f>O13</f>
        <v>648000</v>
      </c>
      <c r="G26" s="274"/>
      <c r="H26" s="273"/>
      <c r="I26" s="206"/>
      <c r="J26" s="206"/>
      <c r="K26" s="206"/>
      <c r="L26" s="206"/>
      <c r="M26" s="206"/>
      <c r="N26" s="206"/>
      <c r="O26" s="206"/>
      <c r="P26" s="206"/>
      <c r="Q26" s="206"/>
    </row>
    <row r="27" spans="1:22" x14ac:dyDescent="0.3">
      <c r="B27" s="203"/>
      <c r="C27" s="1524" t="s">
        <v>109</v>
      </c>
      <c r="D27" s="1525"/>
      <c r="E27" s="1526"/>
      <c r="F27" s="187">
        <f>SUM(F22:G26)</f>
        <v>1868000</v>
      </c>
      <c r="G27" s="280"/>
      <c r="H27" s="187">
        <v>120000</v>
      </c>
      <c r="I27" s="190"/>
      <c r="J27" s="190"/>
      <c r="K27" s="190"/>
      <c r="L27" s="190"/>
      <c r="M27" s="190"/>
      <c r="N27" s="190"/>
      <c r="O27" s="190"/>
      <c r="P27" s="190"/>
      <c r="Q27" s="190">
        <f>SUM(F27-H27)</f>
        <v>1748000</v>
      </c>
    </row>
    <row r="29" spans="1:22" ht="37.5" customHeight="1" x14ac:dyDescent="0.3">
      <c r="C29" s="277" t="s">
        <v>529</v>
      </c>
      <c r="E29" s="1517" t="s">
        <v>1070</v>
      </c>
      <c r="F29" s="1517"/>
      <c r="G29" s="1517"/>
      <c r="H29" s="1517"/>
      <c r="I29" s="1517"/>
      <c r="J29" s="1517"/>
      <c r="K29" s="1517"/>
      <c r="L29" s="1517"/>
      <c r="M29" s="1517"/>
      <c r="N29" s="1517"/>
      <c r="O29" s="1517"/>
      <c r="P29" s="1517"/>
      <c r="Q29" s="1517"/>
    </row>
  </sheetData>
  <mergeCells count="9">
    <mergeCell ref="E29:Q29"/>
    <mergeCell ref="C20:E20"/>
    <mergeCell ref="C27:E27"/>
    <mergeCell ref="H2:Q2"/>
    <mergeCell ref="C12:E12"/>
    <mergeCell ref="D14:E14"/>
    <mergeCell ref="D15:E15"/>
    <mergeCell ref="D16:E16"/>
    <mergeCell ref="D17:E17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V22" sqref="V22"/>
    </sheetView>
  </sheetViews>
  <sheetFormatPr defaultRowHeight="14.25" x14ac:dyDescent="0.2"/>
  <sheetData>
    <row r="21" spans="1:9" ht="45.75" x14ac:dyDescent="0.65">
      <c r="A21" s="1516" t="s">
        <v>58</v>
      </c>
      <c r="B21" s="1516"/>
      <c r="C21" s="1516"/>
      <c r="D21" s="1516"/>
      <c r="E21" s="1516"/>
      <c r="F21" s="1516"/>
      <c r="G21" s="1516"/>
      <c r="H21" s="1516"/>
      <c r="I21" s="1516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Q79"/>
  <sheetViews>
    <sheetView zoomScale="98" zoomScaleNormal="98" workbookViewId="0">
      <selection activeCell="H2" sqref="H2:Q2"/>
    </sheetView>
  </sheetViews>
  <sheetFormatPr defaultColWidth="8.75" defaultRowHeight="18.75" x14ac:dyDescent="0.3"/>
  <cols>
    <col min="1" max="1" width="4.5" style="1" customWidth="1"/>
    <col min="2" max="2" width="7.875" style="1" hidden="1" customWidth="1"/>
    <col min="3" max="3" width="4" style="15" customWidth="1"/>
    <col min="4" max="4" width="4.875" style="5" customWidth="1"/>
    <col min="5" max="5" width="35.5" style="7" customWidth="1"/>
    <col min="6" max="6" width="9.125" style="8" customWidth="1"/>
    <col min="7" max="7" width="8.625" style="6" hidden="1" customWidth="1"/>
    <col min="8" max="8" width="12.375" style="11" customWidth="1"/>
    <col min="9" max="9" width="7.5" style="103" hidden="1" customWidth="1"/>
    <col min="10" max="10" width="8.125" style="103" hidden="1" customWidth="1"/>
    <col min="11" max="11" width="9.5" style="103" hidden="1" customWidth="1"/>
    <col min="12" max="12" width="8.125" style="103" hidden="1" customWidth="1"/>
    <col min="13" max="13" width="7.25" style="103" hidden="1" customWidth="1"/>
    <col min="14" max="14" width="7.625" style="103" hidden="1" customWidth="1"/>
    <col min="15" max="15" width="7.5" style="103" hidden="1" customWidth="1"/>
    <col min="16" max="16" width="7.875" style="103" hidden="1" customWidth="1"/>
    <col min="17" max="17" width="11" style="103" customWidth="1"/>
    <col min="18" max="16384" width="8.75" style="1"/>
  </cols>
  <sheetData>
    <row r="1" spans="1:17" ht="19.5" thickBot="1" x14ac:dyDescent="0.35"/>
    <row r="2" spans="1:17" ht="20.25" thickTop="1" thickBot="1" x14ac:dyDescent="0.35">
      <c r="B2" s="26"/>
      <c r="C2" s="1"/>
      <c r="D2" s="13"/>
      <c r="E2" s="4"/>
      <c r="H2" s="1521" t="s">
        <v>1010</v>
      </c>
      <c r="I2" s="1522"/>
      <c r="J2" s="1522"/>
      <c r="K2" s="1522"/>
      <c r="L2" s="1522"/>
      <c r="M2" s="1522"/>
      <c r="N2" s="1522"/>
      <c r="O2" s="1522"/>
      <c r="P2" s="1522"/>
      <c r="Q2" s="1523"/>
    </row>
    <row r="3" spans="1:17" ht="19.5" thickTop="1" x14ac:dyDescent="0.3">
      <c r="B3" s="26"/>
      <c r="C3" s="515" t="s">
        <v>223</v>
      </c>
      <c r="D3" s="13"/>
      <c r="E3" s="4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3">
      <c r="B4" s="26"/>
      <c r="C4" s="515" t="s">
        <v>501</v>
      </c>
      <c r="D4" s="13"/>
      <c r="E4" s="4"/>
      <c r="H4" s="10"/>
      <c r="I4" s="4"/>
      <c r="J4" s="4"/>
      <c r="K4" s="4"/>
      <c r="L4" s="4"/>
      <c r="M4" s="4"/>
      <c r="N4" s="4"/>
      <c r="O4" s="4"/>
      <c r="P4" s="4"/>
      <c r="Q4" s="4"/>
    </row>
    <row r="5" spans="1:17" x14ac:dyDescent="0.3">
      <c r="B5" s="26"/>
      <c r="C5" s="515" t="s">
        <v>136</v>
      </c>
      <c r="D5" s="13"/>
      <c r="E5" s="4"/>
      <c r="H5" s="10"/>
      <c r="I5" s="4"/>
      <c r="J5" s="4"/>
      <c r="K5" s="4"/>
      <c r="L5" s="4"/>
      <c r="M5" s="4"/>
      <c r="N5" s="4"/>
      <c r="O5" s="4"/>
      <c r="P5" s="4"/>
      <c r="Q5" s="4"/>
    </row>
    <row r="6" spans="1:17" x14ac:dyDescent="0.3">
      <c r="B6" s="26"/>
      <c r="C6" s="515"/>
      <c r="D6" s="5" t="s">
        <v>266</v>
      </c>
      <c r="E6" s="4"/>
      <c r="H6" s="10"/>
      <c r="I6" s="4"/>
      <c r="J6" s="4"/>
      <c r="K6" s="4"/>
      <c r="L6" s="4"/>
      <c r="M6" s="4"/>
      <c r="N6" s="4"/>
      <c r="O6" s="4"/>
      <c r="P6" s="4"/>
      <c r="Q6" s="4"/>
    </row>
    <row r="7" spans="1:17" x14ac:dyDescent="0.3">
      <c r="B7" s="26"/>
      <c r="C7" s="515"/>
      <c r="D7" s="5" t="s">
        <v>267</v>
      </c>
      <c r="E7" s="4"/>
      <c r="H7" s="10"/>
      <c r="I7" s="4"/>
      <c r="J7" s="4"/>
      <c r="K7" s="4"/>
      <c r="L7" s="4"/>
      <c r="M7" s="4"/>
      <c r="N7" s="4"/>
      <c r="O7" s="4"/>
      <c r="P7" s="4"/>
      <c r="Q7" s="4"/>
    </row>
    <row r="8" spans="1:17" x14ac:dyDescent="0.3">
      <c r="B8" s="26"/>
      <c r="C8" s="515"/>
      <c r="D8" s="5" t="s">
        <v>268</v>
      </c>
      <c r="E8" s="4"/>
      <c r="H8" s="10"/>
      <c r="I8" s="4"/>
      <c r="J8" s="4"/>
      <c r="K8" s="4"/>
      <c r="L8" s="4"/>
      <c r="M8" s="4"/>
      <c r="N8" s="4"/>
      <c r="O8" s="4"/>
      <c r="P8" s="4"/>
      <c r="Q8" s="4"/>
    </row>
    <row r="9" spans="1:17" x14ac:dyDescent="0.3">
      <c r="B9" s="26"/>
      <c r="C9" s="515"/>
      <c r="D9" s="5" t="s">
        <v>269</v>
      </c>
      <c r="E9" s="4"/>
      <c r="H9" s="10"/>
      <c r="I9" s="4"/>
      <c r="J9" s="4"/>
      <c r="K9" s="4"/>
      <c r="L9" s="4"/>
      <c r="M9" s="4"/>
      <c r="N9" s="4"/>
      <c r="O9" s="4"/>
      <c r="P9" s="4"/>
      <c r="Q9" s="4"/>
    </row>
    <row r="10" spans="1:17" x14ac:dyDescent="0.3">
      <c r="B10" s="26"/>
      <c r="C10" s="515"/>
      <c r="D10" s="5" t="s">
        <v>270</v>
      </c>
      <c r="E10" s="4"/>
      <c r="H10" s="10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3">
      <c r="B11" s="514"/>
      <c r="C11" s="515" t="s">
        <v>144</v>
      </c>
      <c r="D11" s="13"/>
      <c r="E11" s="4"/>
      <c r="H11" s="10"/>
      <c r="I11" s="4"/>
      <c r="J11" s="4"/>
      <c r="K11" s="4"/>
      <c r="L11" s="4"/>
      <c r="M11" s="4"/>
      <c r="N11" s="4"/>
      <c r="O11" s="4"/>
      <c r="P11" s="4"/>
      <c r="Q11" s="4"/>
    </row>
    <row r="12" spans="1:17" ht="15" customHeight="1" x14ac:dyDescent="0.3">
      <c r="B12" s="514"/>
      <c r="D12" s="13"/>
      <c r="E12" s="4"/>
      <c r="H12" s="10"/>
      <c r="I12" s="4"/>
      <c r="J12" s="4"/>
      <c r="K12" s="4"/>
      <c r="L12" s="4"/>
      <c r="M12" s="4"/>
      <c r="N12" s="4"/>
      <c r="O12" s="4"/>
      <c r="P12" s="4"/>
      <c r="Q12" s="4"/>
    </row>
    <row r="13" spans="1:17" s="9" customFormat="1" ht="37.5" x14ac:dyDescent="0.2">
      <c r="B13" s="257"/>
      <c r="C13" s="1544" t="s">
        <v>13</v>
      </c>
      <c r="D13" s="1544"/>
      <c r="E13" s="1544"/>
      <c r="F13" s="546" t="s">
        <v>9</v>
      </c>
      <c r="G13" s="547" t="s">
        <v>12</v>
      </c>
      <c r="H13" s="548" t="s">
        <v>1</v>
      </c>
      <c r="I13" s="564" t="s">
        <v>2</v>
      </c>
      <c r="J13" s="550" t="s">
        <v>3</v>
      </c>
      <c r="K13" s="550" t="s">
        <v>4</v>
      </c>
      <c r="L13" s="550" t="s">
        <v>5</v>
      </c>
      <c r="M13" s="550" t="s">
        <v>6</v>
      </c>
      <c r="N13" s="550" t="s">
        <v>118</v>
      </c>
      <c r="O13" s="550" t="s">
        <v>119</v>
      </c>
      <c r="P13" s="550" t="s">
        <v>93</v>
      </c>
      <c r="Q13" s="549" t="s">
        <v>109</v>
      </c>
    </row>
    <row r="14" spans="1:17" x14ac:dyDescent="0.3">
      <c r="A14" s="278"/>
      <c r="C14" s="335" t="s">
        <v>58</v>
      </c>
      <c r="D14" s="1243"/>
      <c r="E14" s="704"/>
      <c r="F14" s="409"/>
      <c r="G14" s="336"/>
      <c r="H14" s="337"/>
      <c r="I14" s="631">
        <f t="shared" ref="I14:Q14" si="0">I15+I32+I38+I47+I49+I50+I58</f>
        <v>0</v>
      </c>
      <c r="J14" s="631">
        <f t="shared" si="0"/>
        <v>87600</v>
      </c>
      <c r="K14" s="631">
        <f t="shared" si="0"/>
        <v>1401780</v>
      </c>
      <c r="L14" s="631">
        <f t="shared" si="0"/>
        <v>742620</v>
      </c>
      <c r="M14" s="631">
        <f t="shared" si="0"/>
        <v>0</v>
      </c>
      <c r="N14" s="631">
        <f t="shared" si="0"/>
        <v>0</v>
      </c>
      <c r="O14" s="631">
        <f t="shared" si="0"/>
        <v>160000</v>
      </c>
      <c r="P14" s="631">
        <f t="shared" si="0"/>
        <v>650000</v>
      </c>
      <c r="Q14" s="631">
        <f t="shared" si="0"/>
        <v>3042000</v>
      </c>
    </row>
    <row r="15" spans="1:17" s="8" customFormat="1" x14ac:dyDescent="0.3">
      <c r="A15" s="552"/>
      <c r="B15" s="1369" t="s">
        <v>853</v>
      </c>
      <c r="C15" s="562" t="s">
        <v>462</v>
      </c>
      <c r="D15" s="563"/>
      <c r="E15" s="563"/>
      <c r="F15" s="566"/>
      <c r="G15" s="1220"/>
      <c r="H15" s="314"/>
      <c r="I15" s="527">
        <f t="shared" ref="I15:P15" si="1">SUM(I16:I31)</f>
        <v>0</v>
      </c>
      <c r="J15" s="527">
        <f t="shared" si="1"/>
        <v>40400</v>
      </c>
      <c r="K15" s="527">
        <f t="shared" si="1"/>
        <v>1017000</v>
      </c>
      <c r="L15" s="527">
        <f t="shared" si="1"/>
        <v>194600</v>
      </c>
      <c r="M15" s="527">
        <f t="shared" si="1"/>
        <v>0</v>
      </c>
      <c r="N15" s="527">
        <f t="shared" si="1"/>
        <v>0</v>
      </c>
      <c r="O15" s="527">
        <f t="shared" si="1"/>
        <v>140000</v>
      </c>
      <c r="P15" s="527">
        <f t="shared" si="1"/>
        <v>0</v>
      </c>
      <c r="Q15" s="527">
        <f>SUM(Q16:Q31)</f>
        <v>1392000</v>
      </c>
    </row>
    <row r="16" spans="1:17" s="8" customFormat="1" ht="21" customHeight="1" x14ac:dyDescent="0.2">
      <c r="A16" s="552"/>
      <c r="B16" s="277"/>
      <c r="C16" s="247" t="s">
        <v>10</v>
      </c>
      <c r="D16" s="1545" t="s">
        <v>761</v>
      </c>
      <c r="E16" s="1545"/>
      <c r="F16" s="230">
        <v>5</v>
      </c>
      <c r="G16" s="300" t="s">
        <v>463</v>
      </c>
      <c r="H16" s="300" t="s">
        <v>762</v>
      </c>
      <c r="I16" s="319"/>
      <c r="J16" s="319">
        <v>5000</v>
      </c>
      <c r="K16" s="319">
        <v>65000</v>
      </c>
      <c r="L16" s="319">
        <v>20000</v>
      </c>
      <c r="M16" s="319"/>
      <c r="N16" s="319"/>
      <c r="O16" s="319">
        <v>70000</v>
      </c>
      <c r="P16" s="319"/>
      <c r="Q16" s="255">
        <f>SUM(I16:P16)</f>
        <v>160000</v>
      </c>
    </row>
    <row r="17" spans="1:17" s="8" customFormat="1" ht="21.75" customHeight="1" x14ac:dyDescent="0.2">
      <c r="A17" s="552"/>
      <c r="B17" s="277"/>
      <c r="C17" s="247" t="s">
        <v>14</v>
      </c>
      <c r="D17" s="1545" t="s">
        <v>410</v>
      </c>
      <c r="E17" s="1545"/>
      <c r="F17" s="230">
        <v>5</v>
      </c>
      <c r="G17" s="300" t="s">
        <v>463</v>
      </c>
      <c r="H17" s="300" t="s">
        <v>763</v>
      </c>
      <c r="I17" s="319"/>
      <c r="J17" s="319"/>
      <c r="K17" s="319">
        <v>50000</v>
      </c>
      <c r="L17" s="319">
        <v>10000</v>
      </c>
      <c r="M17" s="319"/>
      <c r="N17" s="319"/>
      <c r="O17" s="319"/>
      <c r="P17" s="319"/>
      <c r="Q17" s="232">
        <f t="shared" ref="Q17:Q31" si="2">SUM(I17:P17)</f>
        <v>60000</v>
      </c>
    </row>
    <row r="18" spans="1:17" s="8" customFormat="1" ht="18" customHeight="1" x14ac:dyDescent="0.2">
      <c r="A18" s="552"/>
      <c r="B18" s="277"/>
      <c r="C18" s="247" t="s">
        <v>15</v>
      </c>
      <c r="D18" s="1545" t="s">
        <v>71</v>
      </c>
      <c r="E18" s="1545"/>
      <c r="F18" s="230">
        <v>5</v>
      </c>
      <c r="G18" s="300" t="s">
        <v>463</v>
      </c>
      <c r="H18" s="300" t="s">
        <v>764</v>
      </c>
      <c r="I18" s="319"/>
      <c r="J18" s="319">
        <v>4000</v>
      </c>
      <c r="K18" s="319">
        <v>36000</v>
      </c>
      <c r="L18" s="319">
        <v>10000</v>
      </c>
      <c r="M18" s="319"/>
      <c r="N18" s="319"/>
      <c r="O18" s="319"/>
      <c r="P18" s="319"/>
      <c r="Q18" s="232">
        <f t="shared" si="2"/>
        <v>50000</v>
      </c>
    </row>
    <row r="19" spans="1:17" s="8" customFormat="1" ht="21" customHeight="1" x14ac:dyDescent="0.2">
      <c r="A19" s="552"/>
      <c r="B19" s="277"/>
      <c r="C19" s="247" t="s">
        <v>16</v>
      </c>
      <c r="D19" s="1545" t="s">
        <v>412</v>
      </c>
      <c r="E19" s="1545"/>
      <c r="F19" s="230">
        <v>5</v>
      </c>
      <c r="G19" s="300" t="s">
        <v>465</v>
      </c>
      <c r="H19" s="300" t="s">
        <v>486</v>
      </c>
      <c r="I19" s="319"/>
      <c r="J19" s="319"/>
      <c r="K19" s="319">
        <v>15000</v>
      </c>
      <c r="L19" s="319">
        <v>5000</v>
      </c>
      <c r="M19" s="319"/>
      <c r="N19" s="319"/>
      <c r="O19" s="319"/>
      <c r="P19" s="319"/>
      <c r="Q19" s="232">
        <f t="shared" si="2"/>
        <v>20000</v>
      </c>
    </row>
    <row r="20" spans="1:17" s="8" customFormat="1" ht="20.25" customHeight="1" x14ac:dyDescent="0.2">
      <c r="A20" s="552"/>
      <c r="B20" s="277"/>
      <c r="C20" s="247" t="s">
        <v>17</v>
      </c>
      <c r="D20" s="1545" t="s">
        <v>408</v>
      </c>
      <c r="E20" s="1545"/>
      <c r="F20" s="230">
        <v>5</v>
      </c>
      <c r="G20" s="300" t="s">
        <v>464</v>
      </c>
      <c r="H20" s="300" t="s">
        <v>653</v>
      </c>
      <c r="I20" s="319"/>
      <c r="J20" s="319"/>
      <c r="K20" s="319">
        <v>14000</v>
      </c>
      <c r="L20" s="319">
        <v>28000</v>
      </c>
      <c r="M20" s="319"/>
      <c r="N20" s="319"/>
      <c r="O20" s="319"/>
      <c r="P20" s="319"/>
      <c r="Q20" s="232">
        <f t="shared" si="2"/>
        <v>42000</v>
      </c>
    </row>
    <row r="21" spans="1:17" s="8" customFormat="1" ht="20.25" customHeight="1" x14ac:dyDescent="0.2">
      <c r="A21" s="552"/>
      <c r="B21" s="277"/>
      <c r="C21" s="247" t="s">
        <v>18</v>
      </c>
      <c r="D21" s="1545" t="s">
        <v>466</v>
      </c>
      <c r="E21" s="1545"/>
      <c r="F21" s="230">
        <v>1</v>
      </c>
      <c r="G21" s="300" t="s">
        <v>463</v>
      </c>
      <c r="H21" s="300" t="s">
        <v>765</v>
      </c>
      <c r="I21" s="319"/>
      <c r="J21" s="319">
        <v>5000</v>
      </c>
      <c r="K21" s="319">
        <v>20000</v>
      </c>
      <c r="L21" s="319">
        <v>20000</v>
      </c>
      <c r="M21" s="319"/>
      <c r="N21" s="319"/>
      <c r="O21" s="319">
        <v>35000</v>
      </c>
      <c r="P21" s="319"/>
      <c r="Q21" s="232">
        <f t="shared" si="2"/>
        <v>80000</v>
      </c>
    </row>
    <row r="22" spans="1:17" s="8" customFormat="1" ht="23.25" customHeight="1" x14ac:dyDescent="0.2">
      <c r="A22" s="552"/>
      <c r="B22" s="277"/>
      <c r="C22" s="247" t="s">
        <v>19</v>
      </c>
      <c r="D22" s="1545" t="s">
        <v>411</v>
      </c>
      <c r="E22" s="1545"/>
      <c r="F22" s="230">
        <v>5</v>
      </c>
      <c r="G22" s="300" t="s">
        <v>463</v>
      </c>
      <c r="H22" s="300" t="s">
        <v>766</v>
      </c>
      <c r="I22" s="319"/>
      <c r="J22" s="319">
        <v>10000</v>
      </c>
      <c r="K22" s="319">
        <v>25000</v>
      </c>
      <c r="L22" s="319">
        <v>10000</v>
      </c>
      <c r="M22" s="319"/>
      <c r="N22" s="319"/>
      <c r="O22" s="319">
        <v>35000</v>
      </c>
      <c r="P22" s="319"/>
      <c r="Q22" s="232">
        <f t="shared" si="2"/>
        <v>80000</v>
      </c>
    </row>
    <row r="23" spans="1:17" s="8" customFormat="1" ht="21" customHeight="1" x14ac:dyDescent="0.2">
      <c r="A23" s="552"/>
      <c r="B23" s="277"/>
      <c r="C23" s="247" t="s">
        <v>20</v>
      </c>
      <c r="D23" s="1545" t="s">
        <v>767</v>
      </c>
      <c r="E23" s="1545"/>
      <c r="F23" s="230">
        <v>8</v>
      </c>
      <c r="G23" s="300" t="s">
        <v>464</v>
      </c>
      <c r="H23" s="300" t="s">
        <v>653</v>
      </c>
      <c r="I23" s="319"/>
      <c r="J23" s="319"/>
      <c r="K23" s="319"/>
      <c r="L23" s="319">
        <v>35000</v>
      </c>
      <c r="M23" s="319"/>
      <c r="N23" s="319"/>
      <c r="O23" s="319"/>
      <c r="P23" s="319"/>
      <c r="Q23" s="232">
        <f t="shared" si="2"/>
        <v>35000</v>
      </c>
    </row>
    <row r="24" spans="1:17" s="8" customFormat="1" ht="21" customHeight="1" x14ac:dyDescent="0.2">
      <c r="A24" s="552"/>
      <c r="B24" s="561"/>
      <c r="C24" s="247" t="s">
        <v>21</v>
      </c>
      <c r="D24" s="1545" t="s">
        <v>467</v>
      </c>
      <c r="E24" s="1545"/>
      <c r="F24" s="230">
        <v>1</v>
      </c>
      <c r="G24" s="300" t="s">
        <v>419</v>
      </c>
      <c r="H24" s="300" t="s">
        <v>768</v>
      </c>
      <c r="I24" s="319"/>
      <c r="J24" s="319">
        <v>5000</v>
      </c>
      <c r="K24" s="319">
        <v>15000</v>
      </c>
      <c r="L24" s="319">
        <v>10000</v>
      </c>
      <c r="M24" s="319"/>
      <c r="N24" s="319"/>
      <c r="O24" s="319"/>
      <c r="P24" s="319"/>
      <c r="Q24" s="232">
        <f t="shared" si="2"/>
        <v>30000</v>
      </c>
    </row>
    <row r="25" spans="1:17" s="8" customFormat="1" ht="20.25" customHeight="1" x14ac:dyDescent="0.2">
      <c r="A25" s="552"/>
      <c r="B25" s="561"/>
      <c r="C25" s="247" t="s">
        <v>22</v>
      </c>
      <c r="D25" s="1545" t="s">
        <v>468</v>
      </c>
      <c r="E25" s="1545"/>
      <c r="F25" s="230">
        <v>1</v>
      </c>
      <c r="G25" s="300" t="s">
        <v>58</v>
      </c>
      <c r="H25" s="300" t="s">
        <v>769</v>
      </c>
      <c r="I25" s="319"/>
      <c r="J25" s="319">
        <v>4200</v>
      </c>
      <c r="K25" s="319">
        <v>4000</v>
      </c>
      <c r="L25" s="319">
        <v>6800</v>
      </c>
      <c r="M25" s="319"/>
      <c r="N25" s="319"/>
      <c r="O25" s="319"/>
      <c r="P25" s="319"/>
      <c r="Q25" s="232">
        <f t="shared" si="2"/>
        <v>15000</v>
      </c>
    </row>
    <row r="26" spans="1:17" s="8" customFormat="1" ht="21" customHeight="1" x14ac:dyDescent="0.2">
      <c r="A26" s="552"/>
      <c r="B26" s="277"/>
      <c r="C26" s="247" t="s">
        <v>23</v>
      </c>
      <c r="D26" s="1545" t="s">
        <v>72</v>
      </c>
      <c r="E26" s="1545"/>
      <c r="F26" s="230">
        <v>1</v>
      </c>
      <c r="G26" s="300" t="s">
        <v>419</v>
      </c>
      <c r="H26" s="300" t="s">
        <v>770</v>
      </c>
      <c r="I26" s="319"/>
      <c r="J26" s="319"/>
      <c r="K26" s="319">
        <v>5000</v>
      </c>
      <c r="L26" s="319">
        <v>25000</v>
      </c>
      <c r="M26" s="319"/>
      <c r="N26" s="319"/>
      <c r="O26" s="319"/>
      <c r="P26" s="319"/>
      <c r="Q26" s="232">
        <f t="shared" si="2"/>
        <v>30000</v>
      </c>
    </row>
    <row r="27" spans="1:17" s="8" customFormat="1" ht="20.25" customHeight="1" x14ac:dyDescent="0.2">
      <c r="A27" s="552"/>
      <c r="B27" s="277"/>
      <c r="C27" s="247" t="s">
        <v>24</v>
      </c>
      <c r="D27" s="1545" t="s">
        <v>469</v>
      </c>
      <c r="E27" s="1545"/>
      <c r="F27" s="230">
        <v>1</v>
      </c>
      <c r="G27" s="300" t="s">
        <v>470</v>
      </c>
      <c r="H27" s="300" t="s">
        <v>653</v>
      </c>
      <c r="I27" s="319"/>
      <c r="J27" s="319"/>
      <c r="K27" s="319">
        <v>700000</v>
      </c>
      <c r="L27" s="319"/>
      <c r="M27" s="319"/>
      <c r="N27" s="319"/>
      <c r="O27" s="319"/>
      <c r="P27" s="319"/>
      <c r="Q27" s="232">
        <f t="shared" si="2"/>
        <v>700000</v>
      </c>
    </row>
    <row r="28" spans="1:17" s="8" customFormat="1" ht="40.5" customHeight="1" x14ac:dyDescent="0.2">
      <c r="A28" s="552"/>
      <c r="B28" s="25"/>
      <c r="C28" s="247" t="s">
        <v>25</v>
      </c>
      <c r="D28" s="1545" t="s">
        <v>471</v>
      </c>
      <c r="E28" s="1545"/>
      <c r="F28" s="230">
        <v>1</v>
      </c>
      <c r="G28" s="300" t="s">
        <v>419</v>
      </c>
      <c r="H28" s="300" t="s">
        <v>771</v>
      </c>
      <c r="I28" s="319"/>
      <c r="J28" s="319"/>
      <c r="K28" s="319">
        <v>18000</v>
      </c>
      <c r="L28" s="319">
        <v>2000</v>
      </c>
      <c r="M28" s="319"/>
      <c r="N28" s="319"/>
      <c r="O28" s="319"/>
      <c r="P28" s="319"/>
      <c r="Q28" s="232">
        <f t="shared" si="2"/>
        <v>20000</v>
      </c>
    </row>
    <row r="29" spans="1:17" s="8" customFormat="1" ht="21" customHeight="1" x14ac:dyDescent="0.2">
      <c r="A29" s="552"/>
      <c r="B29" s="277"/>
      <c r="C29" s="247" t="s">
        <v>26</v>
      </c>
      <c r="D29" s="1545" t="s">
        <v>772</v>
      </c>
      <c r="E29" s="1545"/>
      <c r="F29" s="230">
        <v>1</v>
      </c>
      <c r="G29" s="300" t="s">
        <v>464</v>
      </c>
      <c r="H29" s="300" t="s">
        <v>773</v>
      </c>
      <c r="I29" s="319"/>
      <c r="J29" s="319"/>
      <c r="K29" s="319">
        <v>15000</v>
      </c>
      <c r="L29" s="319">
        <v>5000</v>
      </c>
      <c r="M29" s="319"/>
      <c r="N29" s="319"/>
      <c r="O29" s="319"/>
      <c r="P29" s="319"/>
      <c r="Q29" s="232">
        <f t="shared" si="2"/>
        <v>20000</v>
      </c>
    </row>
    <row r="30" spans="1:17" s="8" customFormat="1" ht="40.5" customHeight="1" x14ac:dyDescent="0.2">
      <c r="A30" s="552"/>
      <c r="B30" s="277"/>
      <c r="C30" s="247" t="s">
        <v>27</v>
      </c>
      <c r="D30" s="1545" t="s">
        <v>472</v>
      </c>
      <c r="E30" s="1545"/>
      <c r="F30" s="230">
        <v>1</v>
      </c>
      <c r="G30" s="300" t="s">
        <v>464</v>
      </c>
      <c r="H30" s="300" t="s">
        <v>774</v>
      </c>
      <c r="I30" s="319"/>
      <c r="J30" s="319">
        <v>7200</v>
      </c>
      <c r="K30" s="319">
        <v>10000</v>
      </c>
      <c r="L30" s="319">
        <v>2800</v>
      </c>
      <c r="M30" s="319"/>
      <c r="N30" s="319"/>
      <c r="O30" s="319"/>
      <c r="P30" s="319"/>
      <c r="Q30" s="232">
        <f t="shared" si="2"/>
        <v>20000</v>
      </c>
    </row>
    <row r="31" spans="1:17" s="8" customFormat="1" ht="78" customHeight="1" x14ac:dyDescent="0.2">
      <c r="A31" s="552"/>
      <c r="B31" s="277"/>
      <c r="C31" s="249" t="s">
        <v>28</v>
      </c>
      <c r="D31" s="1533" t="s">
        <v>1008</v>
      </c>
      <c r="E31" s="1533"/>
      <c r="F31" s="223">
        <v>1</v>
      </c>
      <c r="G31" s="612" t="s">
        <v>58</v>
      </c>
      <c r="H31" s="612" t="s">
        <v>775</v>
      </c>
      <c r="I31" s="1368"/>
      <c r="J31" s="1368"/>
      <c r="K31" s="1368">
        <v>25000</v>
      </c>
      <c r="L31" s="1368">
        <v>5000</v>
      </c>
      <c r="M31" s="1368"/>
      <c r="N31" s="1368"/>
      <c r="O31" s="1368"/>
      <c r="P31" s="1368"/>
      <c r="Q31" s="234">
        <f t="shared" si="2"/>
        <v>30000</v>
      </c>
    </row>
    <row r="32" spans="1:17" s="8" customFormat="1" x14ac:dyDescent="0.2">
      <c r="A32" s="552"/>
      <c r="B32" s="299"/>
      <c r="C32" s="566" t="s">
        <v>473</v>
      </c>
      <c r="D32" s="566"/>
      <c r="E32" s="566"/>
      <c r="F32" s="566"/>
      <c r="G32" s="566"/>
      <c r="H32" s="314"/>
      <c r="I32" s="527">
        <f>SUM(I33:I37)</f>
        <v>0</v>
      </c>
      <c r="J32" s="527">
        <f t="shared" ref="J32:P32" si="3">SUM(J33:J37)</f>
        <v>15400</v>
      </c>
      <c r="K32" s="527">
        <f>SUM(K33:K37)</f>
        <v>122500</v>
      </c>
      <c r="L32" s="527">
        <f t="shared" si="3"/>
        <v>52100</v>
      </c>
      <c r="M32" s="527">
        <f t="shared" si="3"/>
        <v>0</v>
      </c>
      <c r="N32" s="527">
        <f t="shared" si="3"/>
        <v>0</v>
      </c>
      <c r="O32" s="527">
        <f t="shared" si="3"/>
        <v>0</v>
      </c>
      <c r="P32" s="527">
        <f t="shared" si="3"/>
        <v>0</v>
      </c>
      <c r="Q32" s="527">
        <f>SUM(Q33:Q37)</f>
        <v>190000</v>
      </c>
    </row>
    <row r="33" spans="1:17" s="8" customFormat="1" ht="18.75" customHeight="1" x14ac:dyDescent="0.2">
      <c r="A33" s="552"/>
      <c r="B33" s="277"/>
      <c r="C33" s="298" t="s">
        <v>29</v>
      </c>
      <c r="D33" s="1545" t="s">
        <v>414</v>
      </c>
      <c r="E33" s="1545"/>
      <c r="F33" s="230">
        <v>1</v>
      </c>
      <c r="G33" s="300" t="s">
        <v>474</v>
      </c>
      <c r="H33" s="300" t="s">
        <v>777</v>
      </c>
      <c r="I33" s="319"/>
      <c r="J33" s="319"/>
      <c r="K33" s="319">
        <v>13500</v>
      </c>
      <c r="L33" s="319">
        <v>6500</v>
      </c>
      <c r="M33" s="319"/>
      <c r="N33" s="319"/>
      <c r="O33" s="319"/>
      <c r="P33" s="319"/>
      <c r="Q33" s="232">
        <f>SUM(I33:P33)</f>
        <v>20000</v>
      </c>
    </row>
    <row r="34" spans="1:17" s="8" customFormat="1" ht="19.5" customHeight="1" x14ac:dyDescent="0.2">
      <c r="A34" s="552"/>
      <c r="B34" s="277"/>
      <c r="C34" s="298" t="s">
        <v>213</v>
      </c>
      <c r="D34" s="1545" t="s">
        <v>332</v>
      </c>
      <c r="E34" s="1545"/>
      <c r="F34" s="230">
        <v>1</v>
      </c>
      <c r="G34" s="300" t="s">
        <v>409</v>
      </c>
      <c r="H34" s="300" t="s">
        <v>778</v>
      </c>
      <c r="I34" s="319"/>
      <c r="J34" s="319">
        <v>3600</v>
      </c>
      <c r="K34" s="319">
        <v>34000</v>
      </c>
      <c r="L34" s="319">
        <v>2400</v>
      </c>
      <c r="M34" s="319"/>
      <c r="N34" s="319"/>
      <c r="O34" s="319"/>
      <c r="P34" s="319"/>
      <c r="Q34" s="232">
        <f t="shared" ref="Q34:Q37" si="4">SUM(I34:P34)</f>
        <v>40000</v>
      </c>
    </row>
    <row r="35" spans="1:17" s="8" customFormat="1" ht="21" customHeight="1" x14ac:dyDescent="0.2">
      <c r="A35" s="552"/>
      <c r="B35" s="277"/>
      <c r="C35" s="298" t="s">
        <v>57</v>
      </c>
      <c r="D35" s="1545" t="s">
        <v>779</v>
      </c>
      <c r="E35" s="1545"/>
      <c r="F35" s="230">
        <v>1</v>
      </c>
      <c r="G35" s="300" t="s">
        <v>409</v>
      </c>
      <c r="H35" s="300" t="s">
        <v>689</v>
      </c>
      <c r="I35" s="319"/>
      <c r="J35" s="319">
        <v>4800</v>
      </c>
      <c r="K35" s="319">
        <v>17000</v>
      </c>
      <c r="L35" s="319">
        <v>8200</v>
      </c>
      <c r="M35" s="319"/>
      <c r="N35" s="319"/>
      <c r="O35" s="319"/>
      <c r="P35" s="319"/>
      <c r="Q35" s="232">
        <f t="shared" si="4"/>
        <v>30000</v>
      </c>
    </row>
    <row r="36" spans="1:17" s="8" customFormat="1" ht="38.25" customHeight="1" x14ac:dyDescent="0.2">
      <c r="A36" s="552"/>
      <c r="B36" s="277"/>
      <c r="C36" s="298" t="s">
        <v>347</v>
      </c>
      <c r="D36" s="1545" t="s">
        <v>780</v>
      </c>
      <c r="E36" s="1545"/>
      <c r="F36" s="230">
        <v>1</v>
      </c>
      <c r="G36" s="300" t="s">
        <v>464</v>
      </c>
      <c r="H36" s="300" t="s">
        <v>781</v>
      </c>
      <c r="I36" s="319"/>
      <c r="J36" s="319">
        <v>7000</v>
      </c>
      <c r="K36" s="319">
        <v>8000</v>
      </c>
      <c r="L36" s="319">
        <v>5000</v>
      </c>
      <c r="M36" s="319"/>
      <c r="N36" s="319"/>
      <c r="O36" s="319"/>
      <c r="P36" s="319"/>
      <c r="Q36" s="232">
        <f t="shared" si="4"/>
        <v>20000</v>
      </c>
    </row>
    <row r="37" spans="1:17" s="8" customFormat="1" ht="18" customHeight="1" x14ac:dyDescent="0.2">
      <c r="A37" s="552"/>
      <c r="B37" s="277"/>
      <c r="C37" s="298" t="s">
        <v>357</v>
      </c>
      <c r="D37" s="1545" t="s">
        <v>835</v>
      </c>
      <c r="E37" s="1545"/>
      <c r="F37" s="230" t="s">
        <v>487</v>
      </c>
      <c r="G37" s="300" t="s">
        <v>70</v>
      </c>
      <c r="H37" s="300" t="s">
        <v>775</v>
      </c>
      <c r="I37" s="319"/>
      <c r="J37" s="319"/>
      <c r="K37" s="319">
        <v>50000</v>
      </c>
      <c r="L37" s="319">
        <v>30000</v>
      </c>
      <c r="M37" s="319"/>
      <c r="N37" s="319"/>
      <c r="O37" s="319"/>
      <c r="P37" s="319"/>
      <c r="Q37" s="232">
        <f t="shared" si="4"/>
        <v>80000</v>
      </c>
    </row>
    <row r="38" spans="1:17" s="8" customFormat="1" x14ac:dyDescent="0.2">
      <c r="A38" s="552"/>
      <c r="B38" s="299"/>
      <c r="C38" s="562" t="s">
        <v>475</v>
      </c>
      <c r="D38" s="563"/>
      <c r="E38" s="563"/>
      <c r="F38" s="566"/>
      <c r="G38" s="563"/>
      <c r="H38" s="1267"/>
      <c r="I38" s="568">
        <f t="shared" ref="I38:P38" si="5">SUM(I39:I46)</f>
        <v>0</v>
      </c>
      <c r="J38" s="568">
        <f t="shared" si="5"/>
        <v>31800</v>
      </c>
      <c r="K38" s="568">
        <f t="shared" si="5"/>
        <v>137280</v>
      </c>
      <c r="L38" s="568">
        <f t="shared" si="5"/>
        <v>80920</v>
      </c>
      <c r="M38" s="568">
        <f t="shared" si="5"/>
        <v>0</v>
      </c>
      <c r="N38" s="568">
        <f t="shared" si="5"/>
        <v>0</v>
      </c>
      <c r="O38" s="568">
        <f>SUM(O39:O46)</f>
        <v>20000</v>
      </c>
      <c r="P38" s="568">
        <f t="shared" si="5"/>
        <v>0</v>
      </c>
      <c r="Q38" s="527">
        <f>SUM(Q39:Q46)</f>
        <v>270000</v>
      </c>
    </row>
    <row r="39" spans="1:17" s="8" customFormat="1" ht="39.75" customHeight="1" x14ac:dyDescent="0.2">
      <c r="A39" s="552"/>
      <c r="B39" s="277"/>
      <c r="C39" s="298" t="s">
        <v>405</v>
      </c>
      <c r="D39" s="1545" t="s">
        <v>517</v>
      </c>
      <c r="E39" s="1545"/>
      <c r="F39" s="230">
        <v>1</v>
      </c>
      <c r="G39" s="300" t="s">
        <v>463</v>
      </c>
      <c r="H39" s="300" t="s">
        <v>782</v>
      </c>
      <c r="I39" s="319"/>
      <c r="J39" s="319">
        <v>5400</v>
      </c>
      <c r="K39" s="319">
        <v>40000</v>
      </c>
      <c r="L39" s="319">
        <v>14600</v>
      </c>
      <c r="M39" s="319"/>
      <c r="N39" s="319"/>
      <c r="O39" s="319"/>
      <c r="P39" s="319"/>
      <c r="Q39" s="232">
        <f>SUM(I39:P39)</f>
        <v>60000</v>
      </c>
    </row>
    <row r="40" spans="1:17" s="8" customFormat="1" ht="21" customHeight="1" x14ac:dyDescent="0.2">
      <c r="A40" s="552"/>
      <c r="B40" s="277"/>
      <c r="C40" s="298" t="s">
        <v>406</v>
      </c>
      <c r="D40" s="1545" t="s">
        <v>789</v>
      </c>
      <c r="E40" s="1545"/>
      <c r="F40" s="230">
        <v>1</v>
      </c>
      <c r="G40" s="300"/>
      <c r="H40" s="300" t="s">
        <v>775</v>
      </c>
      <c r="I40" s="319"/>
      <c r="J40" s="319"/>
      <c r="K40" s="319"/>
      <c r="L40" s="319">
        <v>30000</v>
      </c>
      <c r="M40" s="319"/>
      <c r="N40" s="319"/>
      <c r="O40" s="319">
        <v>20000</v>
      </c>
      <c r="P40" s="319"/>
      <c r="Q40" s="232">
        <f t="shared" ref="Q40:Q46" si="6">SUM(I40:P40)</f>
        <v>50000</v>
      </c>
    </row>
    <row r="41" spans="1:17" s="8" customFormat="1" ht="18" customHeight="1" x14ac:dyDescent="0.2">
      <c r="A41" s="552"/>
      <c r="B41" s="561"/>
      <c r="C41" s="298" t="s">
        <v>407</v>
      </c>
      <c r="D41" s="1545" t="s">
        <v>413</v>
      </c>
      <c r="E41" s="1545"/>
      <c r="F41" s="230">
        <v>1</v>
      </c>
      <c r="G41" s="300" t="s">
        <v>474</v>
      </c>
      <c r="H41" s="300" t="s">
        <v>705</v>
      </c>
      <c r="I41" s="319"/>
      <c r="J41" s="319">
        <v>2700</v>
      </c>
      <c r="K41" s="319">
        <v>25900</v>
      </c>
      <c r="L41" s="319">
        <v>1400</v>
      </c>
      <c r="M41" s="319"/>
      <c r="N41" s="319"/>
      <c r="O41" s="319"/>
      <c r="P41" s="319"/>
      <c r="Q41" s="232">
        <f t="shared" si="6"/>
        <v>30000</v>
      </c>
    </row>
    <row r="42" spans="1:17" s="8" customFormat="1" ht="79.5" customHeight="1" x14ac:dyDescent="0.2">
      <c r="A42" s="552"/>
      <c r="B42" s="561"/>
      <c r="C42" s="298" t="s">
        <v>73</v>
      </c>
      <c r="D42" s="1545" t="s">
        <v>823</v>
      </c>
      <c r="E42" s="1545"/>
      <c r="F42" s="230" t="s">
        <v>487</v>
      </c>
      <c r="G42" s="300" t="s">
        <v>464</v>
      </c>
      <c r="H42" s="300" t="s">
        <v>770</v>
      </c>
      <c r="I42" s="319"/>
      <c r="J42" s="319">
        <v>7200</v>
      </c>
      <c r="K42" s="319">
        <v>20000</v>
      </c>
      <c r="L42" s="319">
        <v>2800</v>
      </c>
      <c r="M42" s="319"/>
      <c r="N42" s="319"/>
      <c r="O42" s="319"/>
      <c r="P42" s="319"/>
      <c r="Q42" s="232">
        <f t="shared" si="6"/>
        <v>30000</v>
      </c>
    </row>
    <row r="43" spans="1:17" s="8" customFormat="1" ht="18.75" customHeight="1" x14ac:dyDescent="0.2">
      <c r="A43" s="552"/>
      <c r="B43" s="277"/>
      <c r="C43" s="298" t="s">
        <v>74</v>
      </c>
      <c r="D43" s="1545" t="s">
        <v>476</v>
      </c>
      <c r="E43" s="1545"/>
      <c r="F43" s="230" t="s">
        <v>488</v>
      </c>
      <c r="G43" s="300" t="s">
        <v>464</v>
      </c>
      <c r="H43" s="300" t="s">
        <v>706</v>
      </c>
      <c r="I43" s="319"/>
      <c r="J43" s="319">
        <v>7200</v>
      </c>
      <c r="K43" s="319">
        <v>10500</v>
      </c>
      <c r="L43" s="319">
        <v>2300</v>
      </c>
      <c r="M43" s="319"/>
      <c r="N43" s="319"/>
      <c r="O43" s="319"/>
      <c r="P43" s="319"/>
      <c r="Q43" s="232">
        <f t="shared" si="6"/>
        <v>20000</v>
      </c>
    </row>
    <row r="44" spans="1:17" s="8" customFormat="1" ht="19.5" customHeight="1" x14ac:dyDescent="0.2">
      <c r="A44" s="552"/>
      <c r="B44" s="277"/>
      <c r="C44" s="298" t="s">
        <v>75</v>
      </c>
      <c r="D44" s="1545" t="s">
        <v>783</v>
      </c>
      <c r="E44" s="1545"/>
      <c r="F44" s="230">
        <v>1</v>
      </c>
      <c r="G44" s="300" t="s">
        <v>464</v>
      </c>
      <c r="H44" s="300" t="s">
        <v>784</v>
      </c>
      <c r="I44" s="319"/>
      <c r="J44" s="319"/>
      <c r="K44" s="319">
        <v>15000</v>
      </c>
      <c r="L44" s="319">
        <v>15000</v>
      </c>
      <c r="M44" s="319"/>
      <c r="N44" s="319"/>
      <c r="O44" s="319"/>
      <c r="P44" s="319"/>
      <c r="Q44" s="232">
        <f t="shared" ref="Q44:Q45" si="7">SUM(I44:P44)</f>
        <v>30000</v>
      </c>
    </row>
    <row r="45" spans="1:17" s="8" customFormat="1" ht="19.5" customHeight="1" x14ac:dyDescent="0.2">
      <c r="A45" s="552"/>
      <c r="B45" s="277"/>
      <c r="C45" s="298" t="s">
        <v>76</v>
      </c>
      <c r="D45" s="1545" t="s">
        <v>785</v>
      </c>
      <c r="E45" s="1545"/>
      <c r="F45" s="230">
        <v>1</v>
      </c>
      <c r="G45" s="300"/>
      <c r="H45" s="300" t="s">
        <v>786</v>
      </c>
      <c r="I45" s="319"/>
      <c r="J45" s="319">
        <v>2100</v>
      </c>
      <c r="K45" s="319">
        <v>10000</v>
      </c>
      <c r="L45" s="319">
        <v>7900</v>
      </c>
      <c r="M45" s="319"/>
      <c r="N45" s="319"/>
      <c r="O45" s="319"/>
      <c r="P45" s="319"/>
      <c r="Q45" s="232">
        <f t="shared" si="7"/>
        <v>20000</v>
      </c>
    </row>
    <row r="46" spans="1:17" s="8" customFormat="1" ht="38.25" customHeight="1" x14ac:dyDescent="0.2">
      <c r="A46" s="552"/>
      <c r="B46" s="277"/>
      <c r="C46" s="298" t="s">
        <v>77</v>
      </c>
      <c r="D46" s="1545" t="s">
        <v>477</v>
      </c>
      <c r="E46" s="1545"/>
      <c r="F46" s="230">
        <v>1</v>
      </c>
      <c r="G46" s="300" t="s">
        <v>419</v>
      </c>
      <c r="H46" s="300" t="s">
        <v>787</v>
      </c>
      <c r="I46" s="319"/>
      <c r="J46" s="319">
        <v>7200</v>
      </c>
      <c r="K46" s="319">
        <v>15880</v>
      </c>
      <c r="L46" s="319">
        <v>6920</v>
      </c>
      <c r="M46" s="319"/>
      <c r="N46" s="319"/>
      <c r="O46" s="319"/>
      <c r="P46" s="319"/>
      <c r="Q46" s="232">
        <f t="shared" si="6"/>
        <v>30000</v>
      </c>
    </row>
    <row r="47" spans="1:17" s="8" customFormat="1" x14ac:dyDescent="0.2">
      <c r="A47" s="552"/>
      <c r="B47" s="299"/>
      <c r="C47" s="562" t="s">
        <v>415</v>
      </c>
      <c r="D47" s="563"/>
      <c r="E47" s="563"/>
      <c r="F47" s="391"/>
      <c r="G47" s="1268"/>
      <c r="H47" s="1267"/>
      <c r="I47" s="568">
        <f t="shared" ref="I47:P47" si="8">SUM(I48:I48)</f>
        <v>0</v>
      </c>
      <c r="J47" s="568">
        <f t="shared" si="8"/>
        <v>0</v>
      </c>
      <c r="K47" s="568">
        <f t="shared" si="8"/>
        <v>30000</v>
      </c>
      <c r="L47" s="568">
        <f t="shared" si="8"/>
        <v>0</v>
      </c>
      <c r="M47" s="568">
        <f t="shared" si="8"/>
        <v>0</v>
      </c>
      <c r="N47" s="568">
        <f t="shared" si="8"/>
        <v>0</v>
      </c>
      <c r="O47" s="568">
        <f t="shared" si="8"/>
        <v>0</v>
      </c>
      <c r="P47" s="568">
        <f t="shared" si="8"/>
        <v>0</v>
      </c>
      <c r="Q47" s="527">
        <f>SUM(Q48:Q48)</f>
        <v>30000</v>
      </c>
    </row>
    <row r="48" spans="1:17" s="8" customFormat="1" ht="18.75" customHeight="1" x14ac:dyDescent="0.2">
      <c r="A48" s="552"/>
      <c r="B48" s="277"/>
      <c r="C48" s="298" t="s">
        <v>214</v>
      </c>
      <c r="D48" s="1545" t="s">
        <v>416</v>
      </c>
      <c r="E48" s="1545"/>
      <c r="F48" s="230">
        <v>1</v>
      </c>
      <c r="G48" s="300" t="s">
        <v>478</v>
      </c>
      <c r="H48" s="300" t="s">
        <v>788</v>
      </c>
      <c r="I48" s="319"/>
      <c r="J48" s="319"/>
      <c r="K48" s="319">
        <v>30000</v>
      </c>
      <c r="L48" s="319"/>
      <c r="M48" s="319"/>
      <c r="N48" s="319"/>
      <c r="O48" s="319"/>
      <c r="P48" s="319"/>
      <c r="Q48" s="232">
        <f t="shared" ref="Q48" si="9">SUM(I48:P48)</f>
        <v>30000</v>
      </c>
    </row>
    <row r="49" spans="1:17" s="8" customFormat="1" hidden="1" x14ac:dyDescent="0.2">
      <c r="A49" s="552"/>
      <c r="B49" s="299"/>
      <c r="C49" s="1261" t="s">
        <v>479</v>
      </c>
      <c r="D49" s="1261"/>
      <c r="E49" s="1261"/>
      <c r="F49" s="1226"/>
      <c r="G49" s="1264"/>
      <c r="H49" s="1262"/>
      <c r="I49" s="1263"/>
      <c r="J49" s="1263"/>
      <c r="K49" s="1263"/>
      <c r="L49" s="1263"/>
      <c r="M49" s="1263"/>
      <c r="N49" s="1263"/>
      <c r="O49" s="1263"/>
      <c r="P49" s="1263"/>
      <c r="Q49" s="1266"/>
    </row>
    <row r="50" spans="1:17" s="8" customFormat="1" x14ac:dyDescent="0.2">
      <c r="A50" s="552"/>
      <c r="C50" s="562" t="s">
        <v>518</v>
      </c>
      <c r="D50" s="563"/>
      <c r="E50" s="563"/>
      <c r="F50" s="391"/>
      <c r="G50" s="1268"/>
      <c r="H50" s="1267"/>
      <c r="I50" s="568">
        <f t="shared" ref="I50:Q50" si="10">SUM(I51:I57)</f>
        <v>0</v>
      </c>
      <c r="J50" s="568">
        <f t="shared" si="10"/>
        <v>0</v>
      </c>
      <c r="K50" s="568">
        <f t="shared" si="10"/>
        <v>95000</v>
      </c>
      <c r="L50" s="568">
        <f t="shared" si="10"/>
        <v>415000</v>
      </c>
      <c r="M50" s="568">
        <f t="shared" si="10"/>
        <v>0</v>
      </c>
      <c r="N50" s="568">
        <f t="shared" si="10"/>
        <v>0</v>
      </c>
      <c r="O50" s="568">
        <f t="shared" si="10"/>
        <v>0</v>
      </c>
      <c r="P50" s="568">
        <f t="shared" si="10"/>
        <v>0</v>
      </c>
      <c r="Q50" s="527">
        <f t="shared" si="10"/>
        <v>510000</v>
      </c>
    </row>
    <row r="51" spans="1:17" s="8" customFormat="1" ht="41.25" customHeight="1" x14ac:dyDescent="0.2">
      <c r="A51" s="552"/>
      <c r="B51" s="277"/>
      <c r="C51" s="298" t="s">
        <v>1115</v>
      </c>
      <c r="D51" s="1545" t="s">
        <v>628</v>
      </c>
      <c r="E51" s="1545"/>
      <c r="F51" s="230">
        <v>9</v>
      </c>
      <c r="G51" s="300" t="s">
        <v>58</v>
      </c>
      <c r="H51" s="300" t="s">
        <v>775</v>
      </c>
      <c r="I51" s="319"/>
      <c r="J51" s="319"/>
      <c r="K51" s="319"/>
      <c r="L51" s="319">
        <v>300000</v>
      </c>
      <c r="M51" s="319"/>
      <c r="N51" s="319"/>
      <c r="O51" s="319"/>
      <c r="P51" s="319"/>
      <c r="Q51" s="232">
        <f>SUM(I51:P51)</f>
        <v>300000</v>
      </c>
    </row>
    <row r="52" spans="1:17" s="8" customFormat="1" ht="21.75" customHeight="1" x14ac:dyDescent="0.2">
      <c r="A52" s="552"/>
      <c r="B52" s="277"/>
      <c r="C52" s="298" t="s">
        <v>215</v>
      </c>
      <c r="D52" s="1545" t="s">
        <v>480</v>
      </c>
      <c r="E52" s="1545"/>
      <c r="F52" s="230">
        <v>9</v>
      </c>
      <c r="G52" s="300" t="s">
        <v>409</v>
      </c>
      <c r="H52" s="300" t="s">
        <v>775</v>
      </c>
      <c r="I52" s="319"/>
      <c r="J52" s="319"/>
      <c r="K52" s="319"/>
      <c r="L52" s="319">
        <v>30000</v>
      </c>
      <c r="M52" s="319"/>
      <c r="N52" s="319"/>
      <c r="O52" s="319"/>
      <c r="P52" s="319"/>
      <c r="Q52" s="232">
        <f t="shared" ref="Q52:Q57" si="11">SUM(I52:P52)</f>
        <v>30000</v>
      </c>
    </row>
    <row r="53" spans="1:17" s="8" customFormat="1" ht="22.5" customHeight="1" x14ac:dyDescent="0.2">
      <c r="A53" s="552"/>
      <c r="B53" s="277"/>
      <c r="C53" s="298" t="s">
        <v>1116</v>
      </c>
      <c r="D53" s="1545" t="s">
        <v>481</v>
      </c>
      <c r="E53" s="1545"/>
      <c r="F53" s="230">
        <v>9</v>
      </c>
      <c r="G53" s="300" t="s">
        <v>482</v>
      </c>
      <c r="H53" s="300" t="s">
        <v>775</v>
      </c>
      <c r="I53" s="319"/>
      <c r="J53" s="319"/>
      <c r="K53" s="319">
        <v>15000</v>
      </c>
      <c r="L53" s="319">
        <v>15000</v>
      </c>
      <c r="M53" s="319"/>
      <c r="N53" s="319"/>
      <c r="O53" s="319"/>
      <c r="P53" s="319"/>
      <c r="Q53" s="232">
        <f t="shared" si="11"/>
        <v>30000</v>
      </c>
    </row>
    <row r="54" spans="1:17" s="8" customFormat="1" ht="22.5" customHeight="1" x14ac:dyDescent="0.2">
      <c r="A54" s="552"/>
      <c r="B54" s="277"/>
      <c r="C54" s="298" t="s">
        <v>1117</v>
      </c>
      <c r="D54" s="1545" t="s">
        <v>483</v>
      </c>
      <c r="E54" s="1545"/>
      <c r="F54" s="230">
        <v>9</v>
      </c>
      <c r="G54" s="300" t="s">
        <v>484</v>
      </c>
      <c r="H54" s="300" t="s">
        <v>775</v>
      </c>
      <c r="I54" s="319"/>
      <c r="J54" s="319"/>
      <c r="K54" s="319"/>
      <c r="L54" s="319">
        <v>10000</v>
      </c>
      <c r="M54" s="319"/>
      <c r="N54" s="319"/>
      <c r="O54" s="319"/>
      <c r="P54" s="319"/>
      <c r="Q54" s="232">
        <f t="shared" si="11"/>
        <v>10000</v>
      </c>
    </row>
    <row r="55" spans="1:17" s="8" customFormat="1" ht="21" customHeight="1" x14ac:dyDescent="0.2">
      <c r="A55" s="552"/>
      <c r="B55" s="277"/>
      <c r="C55" s="298" t="s">
        <v>78</v>
      </c>
      <c r="D55" s="1545" t="s">
        <v>485</v>
      </c>
      <c r="E55" s="1545"/>
      <c r="F55" s="230">
        <v>9</v>
      </c>
      <c r="G55" s="300" t="s">
        <v>463</v>
      </c>
      <c r="H55" s="300" t="s">
        <v>775</v>
      </c>
      <c r="I55" s="319"/>
      <c r="J55" s="319"/>
      <c r="K55" s="319">
        <v>40000</v>
      </c>
      <c r="L55" s="319">
        <v>40000</v>
      </c>
      <c r="M55" s="319"/>
      <c r="N55" s="319"/>
      <c r="O55" s="319"/>
      <c r="P55" s="319"/>
      <c r="Q55" s="232">
        <f t="shared" si="11"/>
        <v>80000</v>
      </c>
    </row>
    <row r="56" spans="1:17" s="8" customFormat="1" ht="21" customHeight="1" x14ac:dyDescent="0.2">
      <c r="A56" s="552"/>
      <c r="B56" s="277"/>
      <c r="C56" s="298" t="s">
        <v>79</v>
      </c>
      <c r="D56" s="1545" t="s">
        <v>868</v>
      </c>
      <c r="E56" s="1545"/>
      <c r="F56" s="230">
        <v>9</v>
      </c>
      <c r="G56" s="300" t="s">
        <v>419</v>
      </c>
      <c r="H56" s="300" t="s">
        <v>775</v>
      </c>
      <c r="I56" s="319"/>
      <c r="J56" s="319"/>
      <c r="K56" s="319">
        <v>20000</v>
      </c>
      <c r="L56" s="319">
        <v>20000</v>
      </c>
      <c r="M56" s="319"/>
      <c r="N56" s="319"/>
      <c r="O56" s="319"/>
      <c r="P56" s="319"/>
      <c r="Q56" s="232">
        <f t="shared" si="11"/>
        <v>40000</v>
      </c>
    </row>
    <row r="57" spans="1:17" s="8" customFormat="1" ht="71.25" customHeight="1" x14ac:dyDescent="0.2">
      <c r="A57" s="552"/>
      <c r="B57" s="561"/>
      <c r="C57" s="558" t="s">
        <v>1118</v>
      </c>
      <c r="D57" s="1533" t="s">
        <v>1009</v>
      </c>
      <c r="E57" s="1533"/>
      <c r="F57" s="223">
        <v>9</v>
      </c>
      <c r="G57" s="612" t="s">
        <v>464</v>
      </c>
      <c r="H57" s="612" t="s">
        <v>775</v>
      </c>
      <c r="I57" s="1368"/>
      <c r="J57" s="1368"/>
      <c r="K57" s="1368">
        <v>20000</v>
      </c>
      <c r="L57" s="1368"/>
      <c r="M57" s="1368"/>
      <c r="N57" s="1368"/>
      <c r="O57" s="1368"/>
      <c r="P57" s="1368"/>
      <c r="Q57" s="234">
        <f t="shared" si="11"/>
        <v>20000</v>
      </c>
    </row>
    <row r="58" spans="1:17" s="8" customFormat="1" x14ac:dyDescent="0.2">
      <c r="A58" s="552"/>
      <c r="C58" s="544" t="s">
        <v>200</v>
      </c>
      <c r="D58" s="566"/>
      <c r="E58" s="566"/>
      <c r="F58" s="391"/>
      <c r="G58" s="315"/>
      <c r="H58" s="314"/>
      <c r="I58" s="527">
        <f>SUM(I59:I62)</f>
        <v>0</v>
      </c>
      <c r="J58" s="527">
        <f t="shared" ref="J58:Q58" si="12">SUM(J59:J62)</f>
        <v>0</v>
      </c>
      <c r="K58" s="527">
        <f t="shared" si="12"/>
        <v>0</v>
      </c>
      <c r="L58" s="527">
        <f t="shared" si="12"/>
        <v>0</v>
      </c>
      <c r="M58" s="527">
        <f t="shared" si="12"/>
        <v>0</v>
      </c>
      <c r="N58" s="527">
        <f t="shared" si="12"/>
        <v>0</v>
      </c>
      <c r="O58" s="527">
        <f t="shared" si="12"/>
        <v>0</v>
      </c>
      <c r="P58" s="527">
        <f t="shared" si="12"/>
        <v>650000</v>
      </c>
      <c r="Q58" s="527">
        <f t="shared" si="12"/>
        <v>650000</v>
      </c>
    </row>
    <row r="59" spans="1:17" s="8" customFormat="1" ht="78" customHeight="1" x14ac:dyDescent="0.2">
      <c r="A59" s="552"/>
      <c r="B59" s="553"/>
      <c r="C59" s="758" t="s">
        <v>1119</v>
      </c>
      <c r="D59" s="1546" t="s">
        <v>1045</v>
      </c>
      <c r="E59" s="1546"/>
      <c r="F59" s="46" t="s">
        <v>1222</v>
      </c>
      <c r="G59" s="618"/>
      <c r="H59" s="135" t="s">
        <v>775</v>
      </c>
      <c r="I59" s="528"/>
      <c r="J59" s="528"/>
      <c r="K59" s="528"/>
      <c r="L59" s="528"/>
      <c r="M59" s="528"/>
      <c r="N59" s="528"/>
      <c r="O59" s="528"/>
      <c r="P59" s="528">
        <v>150000</v>
      </c>
      <c r="Q59" s="528">
        <f>SUM(I59:P59)</f>
        <v>150000</v>
      </c>
    </row>
    <row r="60" spans="1:17" s="8" customFormat="1" ht="63.75" customHeight="1" x14ac:dyDescent="0.2">
      <c r="A60" s="552"/>
      <c r="B60" s="553"/>
      <c r="C60" s="758" t="s">
        <v>80</v>
      </c>
      <c r="D60" s="1546" t="s">
        <v>1042</v>
      </c>
      <c r="E60" s="1546"/>
      <c r="F60" s="46" t="s">
        <v>1222</v>
      </c>
      <c r="G60" s="618"/>
      <c r="H60" s="135" t="s">
        <v>775</v>
      </c>
      <c r="I60" s="528"/>
      <c r="J60" s="528"/>
      <c r="K60" s="528"/>
      <c r="L60" s="528"/>
      <c r="M60" s="528"/>
      <c r="N60" s="528"/>
      <c r="O60" s="528"/>
      <c r="P60" s="528">
        <v>150000</v>
      </c>
      <c r="Q60" s="528">
        <f t="shared" ref="Q60:Q62" si="13">SUM(I60:P60)</f>
        <v>150000</v>
      </c>
    </row>
    <row r="61" spans="1:17" s="8" customFormat="1" ht="66" customHeight="1" x14ac:dyDescent="0.2">
      <c r="A61" s="552"/>
      <c r="B61" s="553"/>
      <c r="C61" s="758" t="s">
        <v>216</v>
      </c>
      <c r="D61" s="1546" t="s">
        <v>1220</v>
      </c>
      <c r="E61" s="1547"/>
      <c r="F61" s="46" t="s">
        <v>1222</v>
      </c>
      <c r="G61" s="596"/>
      <c r="H61" s="135" t="s">
        <v>775</v>
      </c>
      <c r="I61" s="528"/>
      <c r="J61" s="528"/>
      <c r="K61" s="528"/>
      <c r="L61" s="528"/>
      <c r="M61" s="528"/>
      <c r="N61" s="528"/>
      <c r="O61" s="528"/>
      <c r="P61" s="528">
        <v>150000</v>
      </c>
      <c r="Q61" s="528">
        <f t="shared" si="13"/>
        <v>150000</v>
      </c>
    </row>
    <row r="62" spans="1:17" s="8" customFormat="1" ht="70.5" customHeight="1" x14ac:dyDescent="0.2">
      <c r="A62" s="552"/>
      <c r="B62" s="553"/>
      <c r="C62" s="758" t="s">
        <v>333</v>
      </c>
      <c r="D62" s="1546" t="s">
        <v>1043</v>
      </c>
      <c r="E62" s="1547"/>
      <c r="F62" s="46" t="s">
        <v>1222</v>
      </c>
      <c r="G62" s="596"/>
      <c r="H62" s="135" t="s">
        <v>775</v>
      </c>
      <c r="I62" s="528"/>
      <c r="J62" s="528"/>
      <c r="K62" s="528"/>
      <c r="L62" s="528"/>
      <c r="M62" s="528"/>
      <c r="N62" s="528"/>
      <c r="O62" s="528"/>
      <c r="P62" s="528">
        <v>200000</v>
      </c>
      <c r="Q62" s="528">
        <f t="shared" si="13"/>
        <v>200000</v>
      </c>
    </row>
    <row r="63" spans="1:17" x14ac:dyDescent="0.3">
      <c r="B63" s="203"/>
    </row>
    <row r="64" spans="1:17" x14ac:dyDescent="0.3">
      <c r="B64" s="203"/>
      <c r="C64" s="515" t="s">
        <v>231</v>
      </c>
      <c r="Q64" s="263"/>
    </row>
    <row r="65" spans="1:17" x14ac:dyDescent="0.3">
      <c r="B65" s="203"/>
      <c r="C65" s="1524" t="s">
        <v>146</v>
      </c>
      <c r="D65" s="1525"/>
      <c r="E65" s="1526"/>
      <c r="F65" s="208" t="s">
        <v>109</v>
      </c>
      <c r="G65" s="209"/>
      <c r="H65" s="264" t="s">
        <v>232</v>
      </c>
      <c r="I65" s="187"/>
      <c r="J65" s="187"/>
      <c r="K65" s="187"/>
      <c r="L65" s="187"/>
      <c r="M65" s="187"/>
      <c r="N65" s="187"/>
      <c r="O65" s="187"/>
      <c r="P65" s="187"/>
      <c r="Q65" s="187" t="s">
        <v>233</v>
      </c>
    </row>
    <row r="66" spans="1:17" x14ac:dyDescent="0.3">
      <c r="B66" s="203"/>
      <c r="C66" s="265" t="s">
        <v>126</v>
      </c>
      <c r="D66" s="198"/>
      <c r="E66" s="266"/>
      <c r="F66" s="227"/>
      <c r="G66" s="224"/>
      <c r="H66" s="287"/>
      <c r="I66" s="202"/>
      <c r="J66" s="202"/>
      <c r="K66" s="202"/>
      <c r="L66" s="202"/>
      <c r="M66" s="202"/>
      <c r="N66" s="202"/>
      <c r="O66" s="202"/>
      <c r="P66" s="202"/>
      <c r="Q66" s="202"/>
    </row>
    <row r="67" spans="1:17" x14ac:dyDescent="0.3">
      <c r="B67" s="203"/>
      <c r="C67" s="269"/>
      <c r="D67" s="5" t="s">
        <v>234</v>
      </c>
      <c r="E67" s="512"/>
      <c r="F67" s="270">
        <f>J14</f>
        <v>87600</v>
      </c>
      <c r="G67" s="271"/>
      <c r="H67" s="270"/>
      <c r="I67" s="189"/>
      <c r="J67" s="189"/>
      <c r="K67" s="189"/>
      <c r="L67" s="189"/>
      <c r="M67" s="189"/>
      <c r="N67" s="189"/>
      <c r="O67" s="189"/>
      <c r="P67" s="189"/>
      <c r="Q67" s="189"/>
    </row>
    <row r="68" spans="1:17" x14ac:dyDescent="0.3">
      <c r="B68" s="203"/>
      <c r="C68" s="269"/>
      <c r="D68" s="5" t="s">
        <v>235</v>
      </c>
      <c r="E68" s="512"/>
      <c r="F68" s="270">
        <f>K14</f>
        <v>1401780</v>
      </c>
      <c r="G68" s="271"/>
      <c r="H68" s="270"/>
      <c r="I68" s="189"/>
      <c r="J68" s="189"/>
      <c r="K68" s="189"/>
      <c r="L68" s="189"/>
      <c r="M68" s="189"/>
      <c r="N68" s="189"/>
      <c r="O68" s="189"/>
      <c r="P68" s="189"/>
      <c r="Q68" s="189"/>
    </row>
    <row r="69" spans="1:17" x14ac:dyDescent="0.3">
      <c r="B69" s="203"/>
      <c r="C69" s="269"/>
      <c r="D69" s="5" t="s">
        <v>236</v>
      </c>
      <c r="E69" s="512"/>
      <c r="F69" s="270">
        <f>L14</f>
        <v>742620</v>
      </c>
      <c r="G69" s="271"/>
      <c r="H69" s="270"/>
      <c r="I69" s="189"/>
      <c r="J69" s="189"/>
      <c r="K69" s="189"/>
      <c r="L69" s="189"/>
      <c r="M69" s="189"/>
      <c r="N69" s="189"/>
      <c r="O69" s="189"/>
      <c r="P69" s="189"/>
      <c r="Q69" s="189"/>
    </row>
    <row r="70" spans="1:17" x14ac:dyDescent="0.3">
      <c r="B70" s="203"/>
      <c r="C70" s="269" t="s">
        <v>8</v>
      </c>
      <c r="E70" s="512"/>
      <c r="F70" s="270">
        <f>O14</f>
        <v>160000</v>
      </c>
      <c r="G70" s="271"/>
      <c r="H70" s="270"/>
      <c r="I70" s="189"/>
      <c r="J70" s="189"/>
      <c r="K70" s="189"/>
      <c r="L70" s="189"/>
      <c r="M70" s="189"/>
      <c r="N70" s="189"/>
      <c r="O70" s="189"/>
      <c r="P70" s="189"/>
      <c r="Q70" s="189"/>
    </row>
    <row r="71" spans="1:17" x14ac:dyDescent="0.3">
      <c r="A71" s="186"/>
      <c r="B71" s="186"/>
      <c r="C71" s="401" t="s">
        <v>175</v>
      </c>
      <c r="D71" s="900"/>
      <c r="E71" s="899"/>
      <c r="F71" s="228"/>
      <c r="G71" s="189"/>
      <c r="H71" s="242"/>
      <c r="I71" s="189"/>
      <c r="J71" s="189"/>
      <c r="K71" s="189"/>
      <c r="L71" s="189"/>
      <c r="M71" s="189"/>
      <c r="N71" s="1"/>
      <c r="O71" s="189"/>
      <c r="P71" s="323"/>
      <c r="Q71" s="323"/>
    </row>
    <row r="72" spans="1:17" ht="44.25" customHeight="1" x14ac:dyDescent="0.3">
      <c r="A72" s="186"/>
      <c r="B72" s="186"/>
      <c r="C72" s="401"/>
      <c r="D72" s="1533" t="s">
        <v>349</v>
      </c>
      <c r="E72" s="1534"/>
      <c r="F72" s="322">
        <f>P14</f>
        <v>650000</v>
      </c>
      <c r="G72" s="189" t="e">
        <f>#REF!</f>
        <v>#REF!</v>
      </c>
      <c r="H72" s="242"/>
      <c r="I72" s="189"/>
      <c r="J72" s="189"/>
      <c r="K72" s="189"/>
      <c r="L72" s="189"/>
      <c r="M72" s="189"/>
      <c r="N72" s="1"/>
      <c r="O72" s="189"/>
      <c r="P72" s="323"/>
      <c r="Q72" s="323"/>
    </row>
    <row r="73" spans="1:17" x14ac:dyDescent="0.3">
      <c r="B73" s="203"/>
      <c r="C73" s="1524" t="s">
        <v>109</v>
      </c>
      <c r="D73" s="1525"/>
      <c r="E73" s="1526"/>
      <c r="F73" s="187">
        <f>SUM(F67:F72)</f>
        <v>3042000</v>
      </c>
      <c r="G73" s="280"/>
      <c r="H73" s="187">
        <v>1172200</v>
      </c>
      <c r="I73" s="190"/>
      <c r="J73" s="190"/>
      <c r="K73" s="190"/>
      <c r="L73" s="190"/>
      <c r="M73" s="190"/>
      <c r="N73" s="190"/>
      <c r="O73" s="190"/>
      <c r="P73" s="190"/>
      <c r="Q73" s="190">
        <f>SUM(F73-H73)</f>
        <v>1869800</v>
      </c>
    </row>
    <row r="74" spans="1:17" x14ac:dyDescent="0.3">
      <c r="B74" s="203"/>
      <c r="F74" s="1229"/>
      <c r="G74" s="1235"/>
      <c r="H74" s="1175"/>
      <c r="I74" s="1176"/>
      <c r="J74" s="1176"/>
      <c r="K74" s="1176"/>
      <c r="L74" s="1176"/>
      <c r="M74" s="1176"/>
      <c r="N74" s="1176"/>
      <c r="O74" s="1176"/>
      <c r="P74" s="1176"/>
      <c r="Q74" s="1176"/>
    </row>
    <row r="75" spans="1:17" ht="37.5" customHeight="1" x14ac:dyDescent="0.3">
      <c r="C75" s="277" t="s">
        <v>529</v>
      </c>
      <c r="E75" s="1517" t="s">
        <v>1069</v>
      </c>
      <c r="F75" s="1517"/>
      <c r="G75" s="1517"/>
      <c r="H75" s="1517"/>
      <c r="I75" s="1517"/>
      <c r="J75" s="1517"/>
      <c r="K75" s="1517"/>
      <c r="L75" s="1517"/>
      <c r="M75" s="1517"/>
      <c r="N75" s="1517"/>
      <c r="O75" s="1517"/>
      <c r="P75" s="1517"/>
      <c r="Q75" s="1517"/>
    </row>
    <row r="76" spans="1:17" x14ac:dyDescent="0.3">
      <c r="B76" s="203"/>
    </row>
    <row r="77" spans="1:17" x14ac:dyDescent="0.3">
      <c r="B77" s="203"/>
    </row>
    <row r="78" spans="1:17" x14ac:dyDescent="0.3">
      <c r="B78" s="203"/>
    </row>
    <row r="79" spans="1:17" x14ac:dyDescent="0.3">
      <c r="B79" s="203"/>
    </row>
  </sheetData>
  <mergeCells count="47">
    <mergeCell ref="D62:E62"/>
    <mergeCell ref="D56:E56"/>
    <mergeCell ref="D57:E57"/>
    <mergeCell ref="D59:E59"/>
    <mergeCell ref="D60:E60"/>
    <mergeCell ref="D61:E61"/>
    <mergeCell ref="D51:E51"/>
    <mergeCell ref="D52:E52"/>
    <mergeCell ref="D53:E53"/>
    <mergeCell ref="D54:E54"/>
    <mergeCell ref="D55:E55"/>
    <mergeCell ref="D43:E43"/>
    <mergeCell ref="D44:E44"/>
    <mergeCell ref="D45:E45"/>
    <mergeCell ref="D46:E46"/>
    <mergeCell ref="D48:E48"/>
    <mergeCell ref="D37:E37"/>
    <mergeCell ref="D39:E39"/>
    <mergeCell ref="D40:E40"/>
    <mergeCell ref="D41:E41"/>
    <mergeCell ref="D42:E42"/>
    <mergeCell ref="D31:E31"/>
    <mergeCell ref="D33:E33"/>
    <mergeCell ref="D34:E34"/>
    <mergeCell ref="D35:E35"/>
    <mergeCell ref="D36:E36"/>
    <mergeCell ref="D26:E26"/>
    <mergeCell ref="D27:E27"/>
    <mergeCell ref="D28:E28"/>
    <mergeCell ref="D29:E29"/>
    <mergeCell ref="D30:E30"/>
    <mergeCell ref="E75:Q75"/>
    <mergeCell ref="D72:E72"/>
    <mergeCell ref="C65:E65"/>
    <mergeCell ref="C73:E73"/>
    <mergeCell ref="H2:Q2"/>
    <mergeCell ref="C13:E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V22" sqref="V22"/>
    </sheetView>
  </sheetViews>
  <sheetFormatPr defaultRowHeight="14.25" x14ac:dyDescent="0.2"/>
  <sheetData>
    <row r="21" spans="1:9" ht="45.75" x14ac:dyDescent="0.65">
      <c r="A21" s="1516" t="s">
        <v>52</v>
      </c>
      <c r="B21" s="1516"/>
      <c r="C21" s="1516"/>
      <c r="D21" s="1516"/>
      <c r="E21" s="1516"/>
      <c r="F21" s="1516"/>
      <c r="G21" s="1516"/>
      <c r="H21" s="1516"/>
      <c r="I21" s="1516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Q32"/>
  <sheetViews>
    <sheetView zoomScaleNormal="100" workbookViewId="0">
      <selection activeCell="H2" sqref="H2:Q2"/>
    </sheetView>
  </sheetViews>
  <sheetFormatPr defaultColWidth="8.75" defaultRowHeight="18.75" x14ac:dyDescent="0.3"/>
  <cols>
    <col min="1" max="1" width="7.75" style="1" customWidth="1"/>
    <col min="2" max="2" width="7.875" style="1" hidden="1" customWidth="1"/>
    <col min="3" max="3" width="4" style="15" customWidth="1"/>
    <col min="4" max="4" width="4.875" style="5" customWidth="1"/>
    <col min="5" max="5" width="32.25" style="7" customWidth="1"/>
    <col min="6" max="6" width="8.875" style="8" customWidth="1"/>
    <col min="7" max="7" width="8.625" style="6" hidden="1" customWidth="1"/>
    <col min="8" max="8" width="13" style="11" customWidth="1"/>
    <col min="9" max="9" width="7.5" style="103" hidden="1" customWidth="1"/>
    <col min="10" max="10" width="8.125" style="103" hidden="1" customWidth="1"/>
    <col min="11" max="11" width="8.25" style="103" hidden="1" customWidth="1"/>
    <col min="12" max="12" width="8.125" style="103" hidden="1" customWidth="1"/>
    <col min="13" max="13" width="7.25" style="103" hidden="1" customWidth="1"/>
    <col min="14" max="14" width="7.625" style="103" hidden="1" customWidth="1"/>
    <col min="15" max="15" width="7.5" style="103" hidden="1" customWidth="1"/>
    <col min="16" max="16" width="7.875" style="103" hidden="1" customWidth="1"/>
    <col min="17" max="17" width="12" style="103" customWidth="1"/>
    <col min="18" max="16384" width="8.75" style="1"/>
  </cols>
  <sheetData>
    <row r="1" spans="1:17" ht="19.5" thickBot="1" x14ac:dyDescent="0.35"/>
    <row r="2" spans="1:17" ht="20.25" thickTop="1" thickBot="1" x14ac:dyDescent="0.35">
      <c r="B2" s="26"/>
      <c r="C2" s="1"/>
      <c r="D2" s="13"/>
      <c r="E2" s="4"/>
      <c r="H2" s="1521" t="s">
        <v>957</v>
      </c>
      <c r="I2" s="1522"/>
      <c r="J2" s="1522"/>
      <c r="K2" s="1522"/>
      <c r="L2" s="1522"/>
      <c r="M2" s="1522"/>
      <c r="N2" s="1522"/>
      <c r="O2" s="1522"/>
      <c r="P2" s="1522"/>
      <c r="Q2" s="1523"/>
    </row>
    <row r="3" spans="1:17" ht="19.5" thickTop="1" x14ac:dyDescent="0.3">
      <c r="B3" s="26"/>
      <c r="C3" s="221" t="s">
        <v>223</v>
      </c>
      <c r="D3" s="13"/>
      <c r="E3" s="4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3">
      <c r="B4" s="26"/>
      <c r="C4" s="221" t="s">
        <v>271</v>
      </c>
      <c r="D4" s="13"/>
      <c r="E4" s="4"/>
      <c r="H4" s="10"/>
      <c r="I4" s="4"/>
      <c r="J4" s="4"/>
      <c r="K4" s="4"/>
      <c r="L4" s="4"/>
      <c r="M4" s="4"/>
      <c r="N4" s="4"/>
      <c r="O4" s="4"/>
      <c r="P4" s="4"/>
      <c r="Q4" s="4"/>
    </row>
    <row r="5" spans="1:17" x14ac:dyDescent="0.3">
      <c r="B5" s="26"/>
      <c r="C5" s="221" t="s">
        <v>136</v>
      </c>
      <c r="D5" s="13"/>
      <c r="E5" s="4"/>
      <c r="H5" s="10"/>
      <c r="I5" s="4"/>
      <c r="J5" s="4"/>
      <c r="K5" s="4"/>
      <c r="L5" s="4"/>
      <c r="M5" s="4"/>
      <c r="N5" s="4"/>
      <c r="O5" s="4"/>
      <c r="P5" s="4"/>
      <c r="Q5" s="4"/>
    </row>
    <row r="6" spans="1:17" x14ac:dyDescent="0.3">
      <c r="B6" s="26"/>
      <c r="C6" s="221"/>
      <c r="D6" s="5" t="s">
        <v>272</v>
      </c>
      <c r="E6" s="4"/>
      <c r="H6" s="10"/>
      <c r="I6" s="4"/>
      <c r="J6" s="4"/>
      <c r="K6" s="4"/>
      <c r="L6" s="4"/>
      <c r="M6" s="4"/>
      <c r="N6" s="4"/>
      <c r="O6" s="4"/>
      <c r="P6" s="4"/>
      <c r="Q6" s="4"/>
    </row>
    <row r="7" spans="1:17" x14ac:dyDescent="0.3">
      <c r="B7" s="293"/>
      <c r="C7" s="221"/>
      <c r="D7" s="5" t="s">
        <v>273</v>
      </c>
      <c r="E7" s="4"/>
      <c r="H7" s="10"/>
      <c r="I7" s="4"/>
      <c r="J7" s="4"/>
      <c r="K7" s="4"/>
      <c r="L7" s="4"/>
      <c r="M7" s="4"/>
      <c r="N7" s="4"/>
      <c r="O7" s="4"/>
      <c r="P7" s="4"/>
      <c r="Q7" s="4"/>
    </row>
    <row r="8" spans="1:17" x14ac:dyDescent="0.3">
      <c r="B8" s="293"/>
      <c r="C8" s="221"/>
      <c r="D8" s="5" t="s">
        <v>274</v>
      </c>
      <c r="E8" s="4"/>
      <c r="H8" s="10"/>
      <c r="I8" s="4"/>
      <c r="J8" s="4"/>
      <c r="K8" s="4"/>
      <c r="L8" s="4"/>
      <c r="M8" s="4"/>
      <c r="N8" s="4"/>
      <c r="O8" s="4"/>
      <c r="P8" s="4"/>
      <c r="Q8" s="4"/>
    </row>
    <row r="9" spans="1:17" x14ac:dyDescent="0.3">
      <c r="B9" s="293"/>
      <c r="C9" s="221"/>
      <c r="D9" s="5" t="s">
        <v>275</v>
      </c>
      <c r="E9" s="4"/>
      <c r="H9" s="10"/>
      <c r="I9" s="4"/>
      <c r="J9" s="4"/>
      <c r="K9" s="4"/>
      <c r="L9" s="4"/>
      <c r="M9" s="4"/>
      <c r="N9" s="4"/>
      <c r="O9" s="4"/>
      <c r="P9" s="4"/>
      <c r="Q9" s="4"/>
    </row>
    <row r="10" spans="1:17" x14ac:dyDescent="0.3">
      <c r="B10" s="293"/>
      <c r="C10" s="221"/>
      <c r="D10" s="5" t="s">
        <v>276</v>
      </c>
      <c r="E10" s="4"/>
      <c r="H10" s="10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3">
      <c r="B11" s="293"/>
      <c r="C11" s="221"/>
      <c r="D11" s="5" t="s">
        <v>277</v>
      </c>
      <c r="E11" s="4"/>
      <c r="H11" s="10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3">
      <c r="B12" s="293"/>
      <c r="C12" s="221" t="s">
        <v>144</v>
      </c>
      <c r="D12" s="13"/>
      <c r="E12" s="4"/>
      <c r="H12" s="10"/>
      <c r="I12" s="4"/>
      <c r="J12" s="4"/>
      <c r="K12" s="4"/>
      <c r="L12" s="4"/>
      <c r="M12" s="4"/>
      <c r="N12" s="4"/>
      <c r="O12" s="4"/>
      <c r="P12" s="4"/>
      <c r="Q12" s="4"/>
    </row>
    <row r="13" spans="1:17" ht="8.25" customHeight="1" x14ac:dyDescent="0.3">
      <c r="B13" s="293"/>
      <c r="D13" s="13"/>
      <c r="E13" s="4"/>
      <c r="H13" s="10"/>
      <c r="I13" s="4"/>
      <c r="J13" s="4"/>
      <c r="K13" s="4"/>
      <c r="L13" s="4"/>
      <c r="M13" s="4"/>
      <c r="N13" s="4"/>
      <c r="O13" s="4"/>
      <c r="P13" s="4"/>
      <c r="Q13" s="4"/>
    </row>
    <row r="14" spans="1:17" s="9" customFormat="1" ht="27" customHeight="1" x14ac:dyDescent="0.2">
      <c r="B14" s="257"/>
      <c r="C14" s="1484" t="s">
        <v>13</v>
      </c>
      <c r="D14" s="1484"/>
      <c r="E14" s="1484"/>
      <c r="F14" s="250" t="s">
        <v>9</v>
      </c>
      <c r="G14" s="222" t="s">
        <v>12</v>
      </c>
      <c r="H14" s="128" t="s">
        <v>1</v>
      </c>
      <c r="I14" s="129" t="s">
        <v>2</v>
      </c>
      <c r="J14" s="130" t="s">
        <v>3</v>
      </c>
      <c r="K14" s="130" t="s">
        <v>4</v>
      </c>
      <c r="L14" s="130" t="s">
        <v>5</v>
      </c>
      <c r="M14" s="130" t="s">
        <v>6</v>
      </c>
      <c r="N14" s="130" t="s">
        <v>118</v>
      </c>
      <c r="O14" s="130" t="s">
        <v>119</v>
      </c>
      <c r="P14" s="130" t="s">
        <v>93</v>
      </c>
      <c r="Q14" s="129" t="s">
        <v>109</v>
      </c>
    </row>
    <row r="15" spans="1:17" ht="21" customHeight="1" x14ac:dyDescent="0.3">
      <c r="A15" s="278"/>
      <c r="C15" s="530" t="s">
        <v>52</v>
      </c>
      <c r="D15" s="1129"/>
      <c r="E15" s="530"/>
      <c r="F15" s="524"/>
      <c r="G15" s="525"/>
      <c r="H15" s="569"/>
      <c r="I15" s="531">
        <f>I16+I21</f>
        <v>0</v>
      </c>
      <c r="J15" s="531">
        <f t="shared" ref="J15:Q15" si="0">J16+J21</f>
        <v>2400</v>
      </c>
      <c r="K15" s="531">
        <f t="shared" si="0"/>
        <v>17600</v>
      </c>
      <c r="L15" s="531">
        <f t="shared" si="0"/>
        <v>430000</v>
      </c>
      <c r="M15" s="531">
        <f t="shared" si="0"/>
        <v>0</v>
      </c>
      <c r="N15" s="531">
        <f t="shared" si="0"/>
        <v>0</v>
      </c>
      <c r="O15" s="531">
        <f t="shared" si="0"/>
        <v>0</v>
      </c>
      <c r="P15" s="531">
        <f t="shared" si="0"/>
        <v>0</v>
      </c>
      <c r="Q15" s="531">
        <f t="shared" si="0"/>
        <v>450000</v>
      </c>
    </row>
    <row r="16" spans="1:17" ht="39" customHeight="1" x14ac:dyDescent="0.3">
      <c r="A16" s="278"/>
      <c r="B16" s="541" t="s">
        <v>651</v>
      </c>
      <c r="C16" s="1188" t="s">
        <v>10</v>
      </c>
      <c r="D16" s="1542" t="s">
        <v>504</v>
      </c>
      <c r="E16" s="1540"/>
      <c r="F16" s="391"/>
      <c r="G16" s="1189"/>
      <c r="H16" s="315"/>
      <c r="I16" s="1190"/>
      <c r="J16" s="1190">
        <f>SUM(J17:J20)</f>
        <v>2400</v>
      </c>
      <c r="K16" s="1190">
        <f t="shared" ref="K16:Q16" si="1">SUM(K17:K20)</f>
        <v>17600</v>
      </c>
      <c r="L16" s="1190">
        <f t="shared" si="1"/>
        <v>30000</v>
      </c>
      <c r="M16" s="1190">
        <f t="shared" si="1"/>
        <v>0</v>
      </c>
      <c r="N16" s="1190">
        <f t="shared" si="1"/>
        <v>0</v>
      </c>
      <c r="O16" s="1190">
        <f t="shared" si="1"/>
        <v>0</v>
      </c>
      <c r="P16" s="1190">
        <f t="shared" si="1"/>
        <v>0</v>
      </c>
      <c r="Q16" s="1190">
        <f t="shared" si="1"/>
        <v>50000</v>
      </c>
    </row>
    <row r="17" spans="1:17" ht="42" customHeight="1" x14ac:dyDescent="0.3">
      <c r="A17" s="278"/>
      <c r="B17" s="284"/>
      <c r="C17" s="246"/>
      <c r="D17" s="721">
        <v>1.1000000000000001</v>
      </c>
      <c r="E17" s="266" t="s">
        <v>505</v>
      </c>
      <c r="F17" s="1194">
        <v>9</v>
      </c>
      <c r="G17" s="224" t="s">
        <v>53</v>
      </c>
      <c r="H17" s="201" t="s">
        <v>958</v>
      </c>
      <c r="I17" s="202"/>
      <c r="J17" s="202"/>
      <c r="K17" s="202">
        <v>8000</v>
      </c>
      <c r="L17" s="202">
        <v>5000</v>
      </c>
      <c r="M17" s="202"/>
      <c r="N17" s="202"/>
      <c r="O17" s="202"/>
      <c r="P17" s="202"/>
      <c r="Q17" s="236">
        <f>SUM(I17:P17)</f>
        <v>13000</v>
      </c>
    </row>
    <row r="18" spans="1:17" ht="41.25" customHeight="1" x14ac:dyDescent="0.3">
      <c r="A18" s="278"/>
      <c r="B18" s="284"/>
      <c r="C18" s="247"/>
      <c r="D18" s="163">
        <v>1.2</v>
      </c>
      <c r="E18" s="512" t="s">
        <v>507</v>
      </c>
      <c r="F18" s="1192">
        <v>9</v>
      </c>
      <c r="G18" s="230" t="s">
        <v>53</v>
      </c>
      <c r="H18" s="205" t="s">
        <v>648</v>
      </c>
      <c r="I18" s="189"/>
      <c r="J18" s="189"/>
      <c r="K18" s="189"/>
      <c r="L18" s="189">
        <v>10000</v>
      </c>
      <c r="M18" s="189"/>
      <c r="N18" s="189"/>
      <c r="O18" s="189"/>
      <c r="P18" s="189"/>
      <c r="Q18" s="237">
        <f t="shared" ref="Q18:Q20" si="2">SUM(I18:P18)</f>
        <v>10000</v>
      </c>
    </row>
    <row r="19" spans="1:17" ht="33" customHeight="1" x14ac:dyDescent="0.3">
      <c r="A19" s="278"/>
      <c r="B19" s="284"/>
      <c r="C19" s="247"/>
      <c r="D19" s="163">
        <v>1.3</v>
      </c>
      <c r="E19" s="1195" t="s">
        <v>506</v>
      </c>
      <c r="F19" s="565" t="s">
        <v>84</v>
      </c>
      <c r="G19" s="230" t="s">
        <v>53</v>
      </c>
      <c r="H19" s="205" t="s">
        <v>959</v>
      </c>
      <c r="I19" s="189"/>
      <c r="J19" s="189">
        <v>2400</v>
      </c>
      <c r="K19" s="189">
        <v>4600</v>
      </c>
      <c r="L19" s="189">
        <v>5000</v>
      </c>
      <c r="M19" s="189"/>
      <c r="N19" s="189"/>
      <c r="O19" s="189"/>
      <c r="P19" s="189"/>
      <c r="Q19" s="237">
        <f t="shared" si="2"/>
        <v>12000</v>
      </c>
    </row>
    <row r="20" spans="1:17" ht="38.25" customHeight="1" x14ac:dyDescent="0.3">
      <c r="A20" s="278"/>
      <c r="B20" s="284"/>
      <c r="C20" s="249"/>
      <c r="D20" s="285">
        <v>1.4</v>
      </c>
      <c r="E20" s="518" t="s">
        <v>520</v>
      </c>
      <c r="F20" s="1191">
        <v>9</v>
      </c>
      <c r="G20" s="223" t="s">
        <v>53</v>
      </c>
      <c r="H20" s="204" t="s">
        <v>960</v>
      </c>
      <c r="I20" s="206"/>
      <c r="J20" s="206"/>
      <c r="K20" s="206">
        <v>5000</v>
      </c>
      <c r="L20" s="206">
        <v>10000</v>
      </c>
      <c r="M20" s="206"/>
      <c r="N20" s="206"/>
      <c r="O20" s="206"/>
      <c r="P20" s="206"/>
      <c r="Q20" s="240">
        <f t="shared" si="2"/>
        <v>15000</v>
      </c>
    </row>
    <row r="21" spans="1:17" ht="19.5" customHeight="1" x14ac:dyDescent="0.3">
      <c r="A21" s="278"/>
      <c r="B21" s="284"/>
      <c r="C21" s="1188" t="s">
        <v>14</v>
      </c>
      <c r="D21" s="1542" t="s">
        <v>530</v>
      </c>
      <c r="E21" s="1540"/>
      <c r="F21" s="1193"/>
      <c r="G21" s="391"/>
      <c r="H21" s="315"/>
      <c r="I21" s="316">
        <f>SUM(I22)</f>
        <v>0</v>
      </c>
      <c r="J21" s="316">
        <f t="shared" ref="J21:Q21" si="3">SUM(J22)</f>
        <v>0</v>
      </c>
      <c r="K21" s="316">
        <f t="shared" si="3"/>
        <v>0</v>
      </c>
      <c r="L21" s="316">
        <f t="shared" si="3"/>
        <v>400000</v>
      </c>
      <c r="M21" s="316">
        <f t="shared" si="3"/>
        <v>0</v>
      </c>
      <c r="N21" s="316">
        <f t="shared" si="3"/>
        <v>0</v>
      </c>
      <c r="O21" s="316">
        <f t="shared" si="3"/>
        <v>0</v>
      </c>
      <c r="P21" s="316">
        <f t="shared" si="3"/>
        <v>0</v>
      </c>
      <c r="Q21" s="316">
        <f t="shared" si="3"/>
        <v>400000</v>
      </c>
    </row>
    <row r="22" spans="1:17" ht="38.25" customHeight="1" x14ac:dyDescent="0.3">
      <c r="A22" s="278"/>
      <c r="B22" s="284"/>
      <c r="C22" s="249"/>
      <c r="D22" s="1171">
        <v>2.1</v>
      </c>
      <c r="E22" s="542" t="s">
        <v>652</v>
      </c>
      <c r="F22" s="134">
        <v>9</v>
      </c>
      <c r="G22" s="134"/>
      <c r="H22" s="135" t="s">
        <v>648</v>
      </c>
      <c r="I22" s="148"/>
      <c r="J22" s="148"/>
      <c r="K22" s="148"/>
      <c r="L22" s="148">
        <v>400000</v>
      </c>
      <c r="M22" s="148"/>
      <c r="N22" s="148"/>
      <c r="O22" s="148"/>
      <c r="P22" s="148"/>
      <c r="Q22" s="1170">
        <f>SUM(I22:P22)</f>
        <v>400000</v>
      </c>
    </row>
    <row r="23" spans="1:17" ht="9" customHeight="1" x14ac:dyDescent="0.3">
      <c r="B23" s="203"/>
    </row>
    <row r="24" spans="1:17" x14ac:dyDescent="0.3">
      <c r="B24" s="203"/>
      <c r="C24" s="221" t="s">
        <v>231</v>
      </c>
      <c r="Q24" s="263"/>
    </row>
    <row r="25" spans="1:17" x14ac:dyDescent="0.3">
      <c r="C25" s="1524" t="s">
        <v>146</v>
      </c>
      <c r="D25" s="1525"/>
      <c r="E25" s="1526"/>
      <c r="F25" s="208" t="s">
        <v>109</v>
      </c>
      <c r="G25" s="209"/>
      <c r="H25" s="264" t="s">
        <v>232</v>
      </c>
      <c r="I25" s="187"/>
      <c r="J25" s="187"/>
      <c r="K25" s="187"/>
      <c r="L25" s="187"/>
      <c r="M25" s="187"/>
      <c r="N25" s="187"/>
      <c r="O25" s="187"/>
      <c r="P25" s="187"/>
      <c r="Q25" s="187" t="s">
        <v>233</v>
      </c>
    </row>
    <row r="26" spans="1:17" x14ac:dyDescent="0.3">
      <c r="C26" s="265" t="s">
        <v>126</v>
      </c>
      <c r="D26" s="198"/>
      <c r="E26" s="266"/>
      <c r="F26" s="227"/>
      <c r="G26" s="224"/>
      <c r="H26" s="287"/>
      <c r="I26" s="202"/>
      <c r="J26" s="202"/>
      <c r="K26" s="202"/>
      <c r="L26" s="202"/>
      <c r="M26" s="202"/>
      <c r="N26" s="202"/>
      <c r="O26" s="202"/>
      <c r="P26" s="202"/>
      <c r="Q26" s="202"/>
    </row>
    <row r="27" spans="1:17" x14ac:dyDescent="0.3">
      <c r="C27" s="269"/>
      <c r="D27" s="5" t="s">
        <v>234</v>
      </c>
      <c r="E27" s="233"/>
      <c r="F27" s="270">
        <f>J15</f>
        <v>2400</v>
      </c>
      <c r="G27" s="271"/>
      <c r="H27" s="270"/>
      <c r="I27" s="189"/>
      <c r="J27" s="189"/>
      <c r="K27" s="189"/>
      <c r="L27" s="189"/>
      <c r="M27" s="189"/>
      <c r="N27" s="189"/>
      <c r="O27" s="189"/>
      <c r="P27" s="189"/>
      <c r="Q27" s="189"/>
    </row>
    <row r="28" spans="1:17" x14ac:dyDescent="0.3">
      <c r="C28" s="269"/>
      <c r="D28" s="5" t="s">
        <v>235</v>
      </c>
      <c r="E28" s="233"/>
      <c r="F28" s="270">
        <f>K15</f>
        <v>17600</v>
      </c>
      <c r="G28" s="271"/>
      <c r="H28" s="270"/>
      <c r="I28" s="189"/>
      <c r="J28" s="189"/>
      <c r="K28" s="189"/>
      <c r="L28" s="189"/>
      <c r="M28" s="189"/>
      <c r="N28" s="189"/>
      <c r="O28" s="189"/>
      <c r="P28" s="189"/>
      <c r="Q28" s="189"/>
    </row>
    <row r="29" spans="1:17" x14ac:dyDescent="0.3">
      <c r="C29" s="272"/>
      <c r="D29" s="245" t="s">
        <v>236</v>
      </c>
      <c r="E29" s="243"/>
      <c r="F29" s="273">
        <f>L15</f>
        <v>430000</v>
      </c>
      <c r="G29" s="274"/>
      <c r="H29" s="273"/>
      <c r="I29" s="206"/>
      <c r="J29" s="206"/>
      <c r="K29" s="206"/>
      <c r="L29" s="206"/>
      <c r="M29" s="206"/>
      <c r="N29" s="206"/>
      <c r="O29" s="206"/>
      <c r="P29" s="206"/>
      <c r="Q29" s="206"/>
    </row>
    <row r="30" spans="1:17" x14ac:dyDescent="0.3">
      <c r="C30" s="1524" t="s">
        <v>109</v>
      </c>
      <c r="D30" s="1525"/>
      <c r="E30" s="1526"/>
      <c r="F30" s="187">
        <f>SUM(F27:F29)</f>
        <v>450000</v>
      </c>
      <c r="G30" s="280"/>
      <c r="H30" s="187">
        <v>380000</v>
      </c>
      <c r="I30" s="190"/>
      <c r="J30" s="190"/>
      <c r="K30" s="190"/>
      <c r="L30" s="190"/>
      <c r="M30" s="190"/>
      <c r="N30" s="190"/>
      <c r="O30" s="190"/>
      <c r="P30" s="190"/>
      <c r="Q30" s="190">
        <f>SUM(F30-H30)</f>
        <v>70000</v>
      </c>
    </row>
    <row r="32" spans="1:17" ht="37.5" customHeight="1" x14ac:dyDescent="0.3">
      <c r="C32" s="277" t="s">
        <v>529</v>
      </c>
      <c r="E32" s="1517" t="s">
        <v>1068</v>
      </c>
      <c r="F32" s="1517"/>
      <c r="G32" s="1517"/>
      <c r="H32" s="1517"/>
      <c r="I32" s="1517"/>
      <c r="J32" s="1517"/>
      <c r="K32" s="1517"/>
      <c r="L32" s="1517"/>
      <c r="M32" s="1517"/>
      <c r="N32" s="1517"/>
      <c r="O32" s="1517"/>
      <c r="P32" s="1517"/>
      <c r="Q32" s="1517"/>
    </row>
  </sheetData>
  <mergeCells count="7">
    <mergeCell ref="E32:Q32"/>
    <mergeCell ref="C25:E25"/>
    <mergeCell ref="C30:E30"/>
    <mergeCell ref="H2:Q2"/>
    <mergeCell ref="C14:E14"/>
    <mergeCell ref="D16:E16"/>
    <mergeCell ref="D21:E21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K24" sqref="K24"/>
    </sheetView>
  </sheetViews>
  <sheetFormatPr defaultRowHeight="14.25" x14ac:dyDescent="0.2"/>
  <sheetData>
    <row r="21" spans="1:9" ht="45.75" x14ac:dyDescent="0.65">
      <c r="A21" s="1516" t="s">
        <v>54</v>
      </c>
      <c r="B21" s="1516"/>
      <c r="C21" s="1516"/>
      <c r="D21" s="1516"/>
      <c r="E21" s="1516"/>
      <c r="F21" s="1516"/>
      <c r="G21" s="1516"/>
      <c r="H21" s="1516"/>
      <c r="I21" s="1516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T96"/>
  <sheetViews>
    <sheetView zoomScaleNormal="100" workbookViewId="0">
      <selection activeCell="H2" sqref="H2:Q2"/>
    </sheetView>
  </sheetViews>
  <sheetFormatPr defaultColWidth="8.75" defaultRowHeight="18.75" x14ac:dyDescent="0.3"/>
  <cols>
    <col min="1" max="1" width="4.875" style="1" customWidth="1"/>
    <col min="2" max="2" width="7.875" style="1" hidden="1" customWidth="1"/>
    <col min="3" max="3" width="4" style="15" customWidth="1"/>
    <col min="4" max="4" width="4.875" style="5" customWidth="1"/>
    <col min="5" max="5" width="33.125" style="7" customWidth="1"/>
    <col min="6" max="6" width="12.125" style="8" customWidth="1"/>
    <col min="7" max="7" width="8.625" style="6" hidden="1" customWidth="1"/>
    <col min="8" max="8" width="13" style="11" customWidth="1"/>
    <col min="9" max="9" width="14" style="103" hidden="1" customWidth="1"/>
    <col min="10" max="10" width="13.375" style="103" hidden="1" customWidth="1"/>
    <col min="11" max="11" width="8.25" style="103" hidden="1" customWidth="1"/>
    <col min="12" max="12" width="8.125" style="103" hidden="1" customWidth="1"/>
    <col min="13" max="13" width="7.25" style="103" hidden="1" customWidth="1"/>
    <col min="14" max="14" width="7.625" style="103" hidden="1" customWidth="1"/>
    <col min="15" max="15" width="7.5" style="103" hidden="1" customWidth="1"/>
    <col min="16" max="16" width="11.625" style="103" hidden="1" customWidth="1"/>
    <col min="17" max="17" width="11.75" style="103" customWidth="1"/>
    <col min="18" max="18" width="13.625" style="1" bestFit="1" customWidth="1"/>
    <col min="19" max="19" width="8.75" style="1"/>
    <col min="20" max="20" width="9.625" style="1" bestFit="1" customWidth="1"/>
    <col min="21" max="16384" width="8.75" style="1"/>
  </cols>
  <sheetData>
    <row r="1" spans="1:20" ht="19.5" thickBot="1" x14ac:dyDescent="0.35"/>
    <row r="2" spans="1:20" ht="20.25" thickTop="1" thickBot="1" x14ac:dyDescent="0.35">
      <c r="B2" s="26"/>
      <c r="C2" s="1"/>
      <c r="E2" s="13"/>
      <c r="F2" s="4"/>
      <c r="G2" s="8"/>
      <c r="H2" s="1548" t="s">
        <v>1053</v>
      </c>
      <c r="I2" s="1549"/>
      <c r="J2" s="1549"/>
      <c r="K2" s="1549"/>
      <c r="L2" s="1549"/>
      <c r="M2" s="1549"/>
      <c r="N2" s="1549"/>
      <c r="O2" s="1549"/>
      <c r="P2" s="1549"/>
      <c r="Q2" s="1550"/>
    </row>
    <row r="3" spans="1:20" ht="19.5" thickTop="1" x14ac:dyDescent="0.3">
      <c r="B3" s="26"/>
      <c r="C3" s="634" t="s">
        <v>223</v>
      </c>
      <c r="E3" s="13"/>
      <c r="F3" s="4"/>
      <c r="G3" s="8"/>
      <c r="H3" s="183"/>
      <c r="I3" s="183"/>
      <c r="J3" s="183"/>
      <c r="K3" s="183"/>
      <c r="L3" s="183"/>
      <c r="M3" s="183"/>
      <c r="N3" s="183"/>
      <c r="O3" s="183"/>
      <c r="P3" s="183"/>
      <c r="Q3" s="183"/>
    </row>
    <row r="4" spans="1:20" x14ac:dyDescent="0.3">
      <c r="B4" s="26"/>
      <c r="C4" s="634" t="s">
        <v>278</v>
      </c>
      <c r="E4" s="13"/>
      <c r="F4" s="4"/>
      <c r="G4" s="8"/>
      <c r="H4" s="6"/>
      <c r="I4" s="10"/>
      <c r="J4" s="4"/>
      <c r="K4" s="4"/>
      <c r="L4" s="4"/>
      <c r="M4" s="4"/>
      <c r="N4" s="4"/>
      <c r="O4" s="4"/>
      <c r="P4" s="4"/>
      <c r="Q4" s="4"/>
    </row>
    <row r="5" spans="1:20" x14ac:dyDescent="0.3">
      <c r="B5" s="26"/>
      <c r="C5" s="634" t="s">
        <v>136</v>
      </c>
      <c r="E5" s="13"/>
      <c r="F5" s="4"/>
      <c r="G5" s="8"/>
      <c r="H5" s="6"/>
      <c r="I5" s="10"/>
      <c r="J5" s="4"/>
      <c r="K5" s="4"/>
      <c r="L5" s="4"/>
      <c r="M5" s="4"/>
      <c r="N5" s="4"/>
      <c r="O5" s="4"/>
      <c r="P5" s="4"/>
      <c r="Q5" s="4"/>
    </row>
    <row r="6" spans="1:20" x14ac:dyDescent="0.3">
      <c r="B6" s="26"/>
      <c r="C6" s="634"/>
      <c r="D6" s="5" t="s">
        <v>260</v>
      </c>
      <c r="F6" s="4"/>
      <c r="G6" s="8"/>
      <c r="H6" s="6"/>
      <c r="I6" s="10"/>
      <c r="J6" s="4"/>
      <c r="K6" s="4"/>
      <c r="L6" s="4"/>
      <c r="M6" s="4"/>
      <c r="N6" s="4"/>
      <c r="O6" s="4"/>
      <c r="P6" s="4"/>
      <c r="Q6" s="4"/>
    </row>
    <row r="7" spans="1:20" x14ac:dyDescent="0.3">
      <c r="B7" s="26"/>
      <c r="C7" s="634"/>
      <c r="D7" s="5" t="s">
        <v>279</v>
      </c>
      <c r="F7" s="4"/>
      <c r="G7" s="8"/>
      <c r="H7" s="6"/>
      <c r="I7" s="10"/>
      <c r="J7" s="4"/>
      <c r="K7" s="4"/>
      <c r="L7" s="4"/>
      <c r="M7" s="4"/>
      <c r="N7" s="4"/>
      <c r="O7" s="4"/>
      <c r="P7" s="4"/>
      <c r="Q7" s="4"/>
    </row>
    <row r="8" spans="1:20" x14ac:dyDescent="0.3">
      <c r="B8" s="26"/>
      <c r="C8" s="634" t="s">
        <v>144</v>
      </c>
      <c r="E8" s="13"/>
      <c r="F8" s="4"/>
      <c r="G8" s="8"/>
      <c r="H8" s="6"/>
      <c r="I8" s="10"/>
      <c r="J8" s="4"/>
      <c r="K8" s="4"/>
      <c r="L8" s="4"/>
      <c r="M8" s="4"/>
      <c r="N8" s="4"/>
      <c r="O8" s="4"/>
      <c r="P8" s="4"/>
      <c r="Q8" s="4"/>
    </row>
    <row r="9" spans="1:20" ht="7.5" customHeight="1" x14ac:dyDescent="0.3">
      <c r="B9" s="633"/>
      <c r="D9" s="13"/>
      <c r="E9" s="4"/>
      <c r="H9" s="10"/>
      <c r="I9" s="4"/>
      <c r="J9" s="4"/>
      <c r="K9" s="4"/>
      <c r="L9" s="4"/>
      <c r="M9" s="4"/>
      <c r="N9" s="4"/>
      <c r="O9" s="4"/>
      <c r="P9" s="4"/>
      <c r="Q9" s="4"/>
    </row>
    <row r="10" spans="1:20" s="2" customFormat="1" ht="36" customHeight="1" x14ac:dyDescent="0.3">
      <c r="B10" s="294"/>
      <c r="C10" s="1551" t="s">
        <v>13</v>
      </c>
      <c r="D10" s="1552"/>
      <c r="E10" s="1553"/>
      <c r="F10" s="250" t="s">
        <v>9</v>
      </c>
      <c r="G10" s="632" t="s">
        <v>12</v>
      </c>
      <c r="H10" s="128" t="s">
        <v>1</v>
      </c>
      <c r="I10" s="129" t="s">
        <v>2</v>
      </c>
      <c r="J10" s="130" t="s">
        <v>3</v>
      </c>
      <c r="K10" s="130" t="s">
        <v>4</v>
      </c>
      <c r="L10" s="130" t="s">
        <v>5</v>
      </c>
      <c r="M10" s="130" t="s">
        <v>6</v>
      </c>
      <c r="N10" s="130" t="s">
        <v>118</v>
      </c>
      <c r="O10" s="130" t="s">
        <v>119</v>
      </c>
      <c r="P10" s="130" t="s">
        <v>93</v>
      </c>
      <c r="Q10" s="129" t="s">
        <v>109</v>
      </c>
    </row>
    <row r="11" spans="1:20" x14ac:dyDescent="0.3">
      <c r="A11" s="278"/>
      <c r="C11" s="530" t="s">
        <v>54</v>
      </c>
      <c r="D11" s="1253"/>
      <c r="E11" s="530"/>
      <c r="F11" s="524"/>
      <c r="G11" s="525"/>
      <c r="H11" s="526"/>
      <c r="I11" s="531">
        <f>SUM(I12:I31)</f>
        <v>318389600</v>
      </c>
      <c r="J11" s="531">
        <f>SUM(J12:J31)</f>
        <v>30518400</v>
      </c>
      <c r="K11" s="531">
        <f t="shared" ref="K11:O11" si="0">SUM(K12:K31)</f>
        <v>50000</v>
      </c>
      <c r="L11" s="531">
        <f t="shared" si="0"/>
        <v>270000</v>
      </c>
      <c r="M11" s="531">
        <f t="shared" si="0"/>
        <v>0</v>
      </c>
      <c r="N11" s="531">
        <f t="shared" si="0"/>
        <v>0</v>
      </c>
      <c r="O11" s="531">
        <f t="shared" si="0"/>
        <v>0</v>
      </c>
      <c r="P11" s="531">
        <f>SUM(P12:P31)</f>
        <v>23229800</v>
      </c>
      <c r="Q11" s="531">
        <f>SUM(Q12:Q31)</f>
        <v>372457800</v>
      </c>
      <c r="S11" s="3"/>
      <c r="T11" s="308"/>
    </row>
    <row r="12" spans="1:20" x14ac:dyDescent="0.3">
      <c r="A12" s="278"/>
      <c r="B12" s="352" t="s">
        <v>857</v>
      </c>
      <c r="C12" s="246" t="s">
        <v>10</v>
      </c>
      <c r="D12" s="198" t="s">
        <v>217</v>
      </c>
      <c r="E12" s="1255"/>
      <c r="F12" s="1377"/>
      <c r="G12" s="1370"/>
      <c r="H12" s="1375" t="s">
        <v>798</v>
      </c>
      <c r="I12" s="1291">
        <v>61998700</v>
      </c>
      <c r="J12" s="1291"/>
      <c r="K12" s="1291"/>
      <c r="L12" s="1291"/>
      <c r="M12" s="1291"/>
      <c r="N12" s="1291"/>
      <c r="O12" s="1291"/>
      <c r="P12" s="1291"/>
      <c r="Q12" s="1371">
        <f>SUM(I12:P12)</f>
        <v>61998700</v>
      </c>
    </row>
    <row r="13" spans="1:20" x14ac:dyDescent="0.3">
      <c r="A13" s="278"/>
      <c r="B13" s="163"/>
      <c r="C13" s="247" t="s">
        <v>14</v>
      </c>
      <c r="D13" s="5" t="s">
        <v>218</v>
      </c>
      <c r="E13" s="1254"/>
      <c r="F13" s="1378"/>
      <c r="G13" s="197"/>
      <c r="H13" s="565" t="s">
        <v>798</v>
      </c>
      <c r="I13" s="253">
        <v>1598000</v>
      </c>
      <c r="J13" s="253"/>
      <c r="K13" s="253"/>
      <c r="L13" s="253"/>
      <c r="M13" s="253"/>
      <c r="N13" s="253"/>
      <c r="O13" s="253"/>
      <c r="P13" s="253"/>
      <c r="Q13" s="1372">
        <f t="shared" ref="Q13:Q31" si="1">SUM(I13:P13)</f>
        <v>1598000</v>
      </c>
    </row>
    <row r="14" spans="1:20" x14ac:dyDescent="0.3">
      <c r="A14" s="278"/>
      <c r="B14" s="353"/>
      <c r="C14" s="247" t="s">
        <v>15</v>
      </c>
      <c r="D14" s="5" t="s">
        <v>219</v>
      </c>
      <c r="E14" s="1254"/>
      <c r="F14" s="1378"/>
      <c r="G14" s="197"/>
      <c r="H14" s="565" t="s">
        <v>798</v>
      </c>
      <c r="I14" s="253">
        <v>65758000</v>
      </c>
      <c r="J14" s="253"/>
      <c r="K14" s="253"/>
      <c r="L14" s="253"/>
      <c r="M14" s="253"/>
      <c r="N14" s="253"/>
      <c r="O14" s="253"/>
      <c r="P14" s="253"/>
      <c r="Q14" s="1372">
        <f t="shared" si="1"/>
        <v>65758000</v>
      </c>
    </row>
    <row r="15" spans="1:20" x14ac:dyDescent="0.3">
      <c r="A15" s="278"/>
      <c r="B15" s="353"/>
      <c r="C15" s="247" t="s">
        <v>16</v>
      </c>
      <c r="D15" s="5" t="s">
        <v>993</v>
      </c>
      <c r="E15" s="1254"/>
      <c r="F15" s="1378"/>
      <c r="G15" s="197"/>
      <c r="H15" s="565" t="s">
        <v>798</v>
      </c>
      <c r="I15" s="253">
        <v>9392400</v>
      </c>
      <c r="J15" s="253"/>
      <c r="K15" s="253"/>
      <c r="L15" s="253"/>
      <c r="M15" s="253"/>
      <c r="N15" s="253"/>
      <c r="O15" s="253"/>
      <c r="P15" s="253"/>
      <c r="Q15" s="1372">
        <f t="shared" si="1"/>
        <v>9392400</v>
      </c>
    </row>
    <row r="16" spans="1:20" x14ac:dyDescent="0.3">
      <c r="A16" s="278"/>
      <c r="B16" s="163"/>
      <c r="C16" s="247" t="s">
        <v>17</v>
      </c>
      <c r="D16" s="5" t="s">
        <v>994</v>
      </c>
      <c r="E16" s="1254"/>
      <c r="F16" s="1378"/>
      <c r="G16" s="197"/>
      <c r="H16" s="565" t="s">
        <v>798</v>
      </c>
      <c r="I16" s="292">
        <v>179642500</v>
      </c>
      <c r="J16" s="253"/>
      <c r="K16" s="253"/>
      <c r="L16" s="253"/>
      <c r="M16" s="253"/>
      <c r="N16" s="253"/>
      <c r="O16" s="253"/>
      <c r="P16" s="253"/>
      <c r="Q16" s="1372">
        <f t="shared" si="1"/>
        <v>179642500</v>
      </c>
    </row>
    <row r="17" spans="1:17" x14ac:dyDescent="0.3">
      <c r="A17" s="278"/>
      <c r="B17" s="163"/>
      <c r="C17" s="247" t="s">
        <v>18</v>
      </c>
      <c r="D17" s="5" t="s">
        <v>220</v>
      </c>
      <c r="E17" s="1254"/>
      <c r="F17" s="1378"/>
      <c r="G17" s="197"/>
      <c r="H17" s="565" t="s">
        <v>798</v>
      </c>
      <c r="I17" s="203"/>
      <c r="J17" s="253">
        <v>11623200</v>
      </c>
      <c r="K17" s="253"/>
      <c r="L17" s="253"/>
      <c r="M17" s="253"/>
      <c r="N17" s="253"/>
      <c r="O17" s="253"/>
      <c r="P17" s="253"/>
      <c r="Q17" s="1372">
        <f>SUM(J17:P17)</f>
        <v>11623200</v>
      </c>
    </row>
    <row r="18" spans="1:17" x14ac:dyDescent="0.3">
      <c r="A18" s="278"/>
      <c r="B18" s="353"/>
      <c r="C18" s="247" t="s">
        <v>19</v>
      </c>
      <c r="D18" s="5" t="s">
        <v>355</v>
      </c>
      <c r="E18" s="1254"/>
      <c r="F18" s="1378"/>
      <c r="G18" s="197"/>
      <c r="H18" s="565" t="s">
        <v>798</v>
      </c>
      <c r="I18" s="203"/>
      <c r="J18" s="253">
        <v>1209600</v>
      </c>
      <c r="K18" s="253"/>
      <c r="L18" s="253"/>
      <c r="M18" s="253"/>
      <c r="N18" s="253"/>
      <c r="O18" s="253"/>
      <c r="P18" s="253"/>
      <c r="Q18" s="1372">
        <f>SUM(J18:P18)</f>
        <v>1209600</v>
      </c>
    </row>
    <row r="19" spans="1:17" x14ac:dyDescent="0.3">
      <c r="A19" s="278"/>
      <c r="B19" s="353"/>
      <c r="C19" s="247" t="s">
        <v>20</v>
      </c>
      <c r="D19" s="5" t="s">
        <v>221</v>
      </c>
      <c r="E19" s="1254"/>
      <c r="F19" s="1378"/>
      <c r="G19" s="197"/>
      <c r="H19" s="565" t="s">
        <v>798</v>
      </c>
      <c r="I19" s="253"/>
      <c r="J19" s="253">
        <v>1905600</v>
      </c>
      <c r="K19" s="253"/>
      <c r="L19" s="253"/>
      <c r="M19" s="253"/>
      <c r="N19" s="253"/>
      <c r="O19" s="253"/>
      <c r="P19" s="253"/>
      <c r="Q19" s="1372">
        <f t="shared" si="1"/>
        <v>1905600</v>
      </c>
    </row>
    <row r="20" spans="1:17" x14ac:dyDescent="0.3">
      <c r="A20" s="278"/>
      <c r="B20" s="163"/>
      <c r="C20" s="247" t="s">
        <v>21</v>
      </c>
      <c r="D20" s="5" t="s">
        <v>121</v>
      </c>
      <c r="E20" s="1254"/>
      <c r="F20" s="1378"/>
      <c r="G20" s="197"/>
      <c r="H20" s="565" t="s">
        <v>798</v>
      </c>
      <c r="I20" s="163"/>
      <c r="J20" s="253"/>
      <c r="K20" s="253"/>
      <c r="L20" s="253"/>
      <c r="M20" s="253"/>
      <c r="N20" s="253"/>
      <c r="O20" s="253"/>
      <c r="P20" s="253">
        <v>480000</v>
      </c>
      <c r="Q20" s="1372">
        <f t="shared" si="1"/>
        <v>480000</v>
      </c>
    </row>
    <row r="21" spans="1:17" x14ac:dyDescent="0.3">
      <c r="A21" s="278"/>
      <c r="B21" s="163"/>
      <c r="C21" s="247" t="s">
        <v>22</v>
      </c>
      <c r="D21" s="5" t="s">
        <v>122</v>
      </c>
      <c r="E21" s="1254"/>
      <c r="F21" s="1378"/>
      <c r="G21" s="197"/>
      <c r="H21" s="565" t="s">
        <v>798</v>
      </c>
      <c r="I21" s="163"/>
      <c r="J21" s="253">
        <v>150000</v>
      </c>
      <c r="K21" s="253"/>
      <c r="L21" s="253"/>
      <c r="M21" s="253"/>
      <c r="N21" s="253"/>
      <c r="O21" s="253"/>
      <c r="P21" s="253"/>
      <c r="Q21" s="1372">
        <f t="shared" si="1"/>
        <v>150000</v>
      </c>
    </row>
    <row r="22" spans="1:17" x14ac:dyDescent="0.3">
      <c r="A22" s="278"/>
      <c r="B22" s="163"/>
      <c r="C22" s="247" t="s">
        <v>23</v>
      </c>
      <c r="D22" s="5" t="s">
        <v>125</v>
      </c>
      <c r="E22" s="1254"/>
      <c r="F22" s="1378"/>
      <c r="G22" s="197"/>
      <c r="H22" s="565" t="s">
        <v>798</v>
      </c>
      <c r="I22" s="163"/>
      <c r="J22" s="253">
        <v>5600000</v>
      </c>
      <c r="K22" s="253"/>
      <c r="L22" s="253"/>
      <c r="M22" s="253"/>
      <c r="N22" s="253"/>
      <c r="O22" s="253"/>
      <c r="P22" s="253"/>
      <c r="Q22" s="1372">
        <f t="shared" si="1"/>
        <v>5600000</v>
      </c>
    </row>
    <row r="23" spans="1:17" x14ac:dyDescent="0.3">
      <c r="A23" s="278"/>
      <c r="B23" s="163"/>
      <c r="C23" s="247" t="s">
        <v>24</v>
      </c>
      <c r="D23" s="5" t="s">
        <v>552</v>
      </c>
      <c r="E23" s="1254"/>
      <c r="F23" s="1378"/>
      <c r="G23" s="197"/>
      <c r="H23" s="565" t="s">
        <v>798</v>
      </c>
      <c r="I23" s="163"/>
      <c r="J23" s="253">
        <v>10000000</v>
      </c>
      <c r="K23" s="253"/>
      <c r="L23" s="253"/>
      <c r="M23" s="253"/>
      <c r="N23" s="253"/>
      <c r="O23" s="253"/>
      <c r="P23" s="253"/>
      <c r="Q23" s="1372">
        <f t="shared" si="1"/>
        <v>10000000</v>
      </c>
    </row>
    <row r="24" spans="1:17" x14ac:dyDescent="0.3">
      <c r="A24" s="278"/>
      <c r="B24" s="163"/>
      <c r="C24" s="247" t="s">
        <v>25</v>
      </c>
      <c r="D24" s="5" t="s">
        <v>356</v>
      </c>
      <c r="E24" s="1254"/>
      <c r="F24" s="1378"/>
      <c r="G24" s="197"/>
      <c r="H24" s="565" t="s">
        <v>798</v>
      </c>
      <c r="I24" s="163"/>
      <c r="J24" s="253"/>
      <c r="K24" s="253"/>
      <c r="L24" s="253"/>
      <c r="M24" s="253"/>
      <c r="N24" s="253"/>
      <c r="O24" s="253"/>
      <c r="P24" s="253">
        <v>17300</v>
      </c>
      <c r="Q24" s="1372">
        <f t="shared" si="1"/>
        <v>17300</v>
      </c>
    </row>
    <row r="25" spans="1:17" x14ac:dyDescent="0.3">
      <c r="A25" s="278"/>
      <c r="B25" s="163"/>
      <c r="C25" s="247" t="s">
        <v>26</v>
      </c>
      <c r="D25" s="5" t="s">
        <v>123</v>
      </c>
      <c r="E25" s="1254"/>
      <c r="F25" s="1378"/>
      <c r="G25" s="197"/>
      <c r="H25" s="565" t="s">
        <v>798</v>
      </c>
      <c r="I25" s="253"/>
      <c r="J25" s="253"/>
      <c r="K25" s="253"/>
      <c r="L25" s="253"/>
      <c r="M25" s="253"/>
      <c r="N25" s="253"/>
      <c r="O25" s="253"/>
      <c r="P25" s="253">
        <v>2905200</v>
      </c>
      <c r="Q25" s="1372">
        <f>SUM(K25:P25)</f>
        <v>2905200</v>
      </c>
    </row>
    <row r="26" spans="1:17" x14ac:dyDescent="0.3">
      <c r="A26" s="278"/>
      <c r="B26" s="163"/>
      <c r="C26" s="247" t="s">
        <v>27</v>
      </c>
      <c r="D26" s="5" t="s">
        <v>997</v>
      </c>
      <c r="E26" s="1254"/>
      <c r="F26" s="1378"/>
      <c r="G26" s="197"/>
      <c r="H26" s="565" t="s">
        <v>798</v>
      </c>
      <c r="I26" s="163"/>
      <c r="J26" s="253"/>
      <c r="K26" s="253"/>
      <c r="L26" s="253"/>
      <c r="M26" s="253"/>
      <c r="N26" s="253"/>
      <c r="O26" s="253"/>
      <c r="P26" s="253">
        <v>480000</v>
      </c>
      <c r="Q26" s="1372">
        <f>SUM(I26:P26)</f>
        <v>480000</v>
      </c>
    </row>
    <row r="27" spans="1:17" x14ac:dyDescent="0.3">
      <c r="A27" s="278"/>
      <c r="B27" s="163"/>
      <c r="C27" s="247" t="s">
        <v>28</v>
      </c>
      <c r="D27" s="5" t="s">
        <v>124</v>
      </c>
      <c r="E27" s="1254"/>
      <c r="F27" s="1378"/>
      <c r="G27" s="197"/>
      <c r="H27" s="565" t="s">
        <v>798</v>
      </c>
      <c r="I27" s="163"/>
      <c r="J27" s="253"/>
      <c r="K27" s="253"/>
      <c r="L27" s="253"/>
      <c r="M27" s="253"/>
      <c r="N27" s="253"/>
      <c r="O27" s="253"/>
      <c r="P27" s="253">
        <v>19004600</v>
      </c>
      <c r="Q27" s="1372">
        <f t="shared" si="1"/>
        <v>19004600</v>
      </c>
    </row>
    <row r="28" spans="1:17" x14ac:dyDescent="0.3">
      <c r="A28" s="278"/>
      <c r="B28" s="163"/>
      <c r="C28" s="247" t="s">
        <v>29</v>
      </c>
      <c r="D28" s="5" t="s">
        <v>551</v>
      </c>
      <c r="E28" s="1254"/>
      <c r="F28" s="1378"/>
      <c r="G28" s="197"/>
      <c r="H28" s="565" t="s">
        <v>798</v>
      </c>
      <c r="I28" s="163"/>
      <c r="J28" s="253"/>
      <c r="K28" s="253"/>
      <c r="L28" s="253"/>
      <c r="M28" s="253"/>
      <c r="N28" s="253"/>
      <c r="O28" s="253"/>
      <c r="P28" s="253">
        <v>342700</v>
      </c>
      <c r="Q28" s="1372">
        <f t="shared" si="1"/>
        <v>342700</v>
      </c>
    </row>
    <row r="29" spans="1:17" ht="39.75" customHeight="1" x14ac:dyDescent="0.3">
      <c r="A29" s="278"/>
      <c r="B29" s="163"/>
      <c r="C29" s="247" t="s">
        <v>213</v>
      </c>
      <c r="D29" s="1545" t="s">
        <v>824</v>
      </c>
      <c r="E29" s="1545"/>
      <c r="F29" s="248">
        <v>7</v>
      </c>
      <c r="G29" s="197"/>
      <c r="H29" s="565" t="s">
        <v>653</v>
      </c>
      <c r="I29" s="163"/>
      <c r="J29" s="253">
        <v>20000</v>
      </c>
      <c r="K29" s="253">
        <v>30000</v>
      </c>
      <c r="L29" s="253">
        <v>250000</v>
      </c>
      <c r="M29" s="253"/>
      <c r="N29" s="253"/>
      <c r="O29" s="253"/>
      <c r="P29" s="253"/>
      <c r="Q29" s="1372">
        <f t="shared" si="1"/>
        <v>300000</v>
      </c>
    </row>
    <row r="30" spans="1:17" ht="39.75" customHeight="1" x14ac:dyDescent="0.3">
      <c r="A30" s="278"/>
      <c r="B30" s="163"/>
      <c r="C30" s="247" t="s">
        <v>57</v>
      </c>
      <c r="D30" s="1545" t="s">
        <v>799</v>
      </c>
      <c r="E30" s="1545"/>
      <c r="F30" s="228">
        <v>7</v>
      </c>
      <c r="G30" s="197" t="s">
        <v>55</v>
      </c>
      <c r="H30" s="565" t="s">
        <v>653</v>
      </c>
      <c r="I30" s="253"/>
      <c r="J30" s="253">
        <v>10000</v>
      </c>
      <c r="K30" s="253">
        <v>20000</v>
      </c>
      <c r="L30" s="253">
        <v>10000</v>
      </c>
      <c r="M30" s="253"/>
      <c r="N30" s="253"/>
      <c r="O30" s="253"/>
      <c r="P30" s="253"/>
      <c r="Q30" s="1372">
        <f t="shared" si="1"/>
        <v>40000</v>
      </c>
    </row>
    <row r="31" spans="1:17" x14ac:dyDescent="0.3">
      <c r="A31" s="278"/>
      <c r="B31" s="285"/>
      <c r="C31" s="249" t="s">
        <v>347</v>
      </c>
      <c r="D31" s="1533" t="s">
        <v>992</v>
      </c>
      <c r="E31" s="1533"/>
      <c r="F31" s="226">
        <v>9</v>
      </c>
      <c r="G31" s="1373" t="s">
        <v>55</v>
      </c>
      <c r="H31" s="1376" t="s">
        <v>653</v>
      </c>
      <c r="I31" s="1296"/>
      <c r="J31" s="1368" t="s">
        <v>389</v>
      </c>
      <c r="K31" s="1368" t="s">
        <v>389</v>
      </c>
      <c r="L31" s="1296">
        <v>10000</v>
      </c>
      <c r="M31" s="1296"/>
      <c r="N31" s="1296"/>
      <c r="O31" s="1296"/>
      <c r="P31" s="1296"/>
      <c r="Q31" s="1374">
        <f t="shared" si="1"/>
        <v>10000</v>
      </c>
    </row>
    <row r="32" spans="1:17" ht="88.5" customHeight="1" x14ac:dyDescent="0.3">
      <c r="B32" s="203"/>
      <c r="F32" s="299"/>
      <c r="G32" s="197"/>
      <c r="H32" s="326"/>
    </row>
    <row r="33" spans="2:20" x14ac:dyDescent="0.3">
      <c r="B33" s="203"/>
      <c r="C33" s="634" t="s">
        <v>231</v>
      </c>
      <c r="Q33" s="263"/>
    </row>
    <row r="34" spans="2:20" x14ac:dyDescent="0.3">
      <c r="B34" s="203"/>
      <c r="C34" s="1524" t="s">
        <v>146</v>
      </c>
      <c r="D34" s="1525"/>
      <c r="E34" s="1526"/>
      <c r="F34" s="208" t="s">
        <v>109</v>
      </c>
      <c r="G34" s="673"/>
      <c r="H34" s="264" t="s">
        <v>232</v>
      </c>
      <c r="I34" s="187"/>
      <c r="J34" s="187"/>
      <c r="K34" s="187"/>
      <c r="L34" s="187"/>
      <c r="M34" s="187"/>
      <c r="N34" s="187"/>
      <c r="O34" s="187"/>
      <c r="P34" s="187"/>
      <c r="Q34" s="187" t="s">
        <v>233</v>
      </c>
    </row>
    <row r="35" spans="2:20" x14ac:dyDescent="0.3">
      <c r="B35" s="203"/>
      <c r="C35" s="265" t="s">
        <v>2</v>
      </c>
      <c r="D35" s="295"/>
      <c r="E35" s="296"/>
      <c r="F35" s="227"/>
      <c r="G35" s="224"/>
      <c r="H35" s="287"/>
      <c r="I35" s="267"/>
      <c r="J35" s="267"/>
      <c r="K35" s="267"/>
      <c r="L35" s="267"/>
      <c r="M35" s="267"/>
      <c r="N35" s="267"/>
      <c r="O35" s="267"/>
      <c r="P35" s="267"/>
      <c r="Q35" s="267"/>
      <c r="R35" s="3"/>
    </row>
    <row r="36" spans="2:20" x14ac:dyDescent="0.3">
      <c r="B36" s="203"/>
      <c r="C36" s="269"/>
      <c r="D36" s="5" t="s">
        <v>1002</v>
      </c>
      <c r="E36" s="297"/>
      <c r="F36" s="270">
        <f>I12</f>
        <v>61998700</v>
      </c>
      <c r="G36" s="271"/>
      <c r="H36" s="270">
        <v>61998700</v>
      </c>
      <c r="I36" s="270"/>
      <c r="J36" s="270"/>
      <c r="K36" s="270"/>
      <c r="L36" s="270"/>
      <c r="M36" s="270"/>
      <c r="N36" s="270"/>
      <c r="O36" s="270"/>
      <c r="P36" s="270"/>
      <c r="Q36" s="270"/>
      <c r="R36" s="3"/>
    </row>
    <row r="37" spans="2:20" x14ac:dyDescent="0.3">
      <c r="B37" s="203"/>
      <c r="C37" s="269"/>
      <c r="D37" s="5" t="s">
        <v>1001</v>
      </c>
      <c r="E37" s="297"/>
      <c r="F37" s="270">
        <f>I13</f>
        <v>1598000</v>
      </c>
      <c r="G37" s="271"/>
      <c r="H37" s="270">
        <v>1598000</v>
      </c>
      <c r="I37" s="270"/>
      <c r="J37" s="270"/>
      <c r="K37" s="270"/>
      <c r="L37" s="270"/>
      <c r="M37" s="270"/>
      <c r="N37" s="270"/>
      <c r="O37" s="270"/>
      <c r="P37" s="270"/>
      <c r="Q37" s="270"/>
      <c r="R37" s="3"/>
      <c r="T37" s="308"/>
    </row>
    <row r="38" spans="2:20" x14ac:dyDescent="0.3">
      <c r="B38" s="203"/>
      <c r="C38" s="269"/>
      <c r="D38" s="5" t="s">
        <v>1000</v>
      </c>
      <c r="E38" s="297"/>
      <c r="F38" s="270">
        <f>I14</f>
        <v>65758000</v>
      </c>
      <c r="G38" s="271"/>
      <c r="H38" s="270">
        <v>1235400</v>
      </c>
      <c r="I38" s="270"/>
      <c r="J38" s="270"/>
      <c r="K38" s="270"/>
      <c r="L38" s="270"/>
      <c r="M38" s="270"/>
      <c r="N38" s="270"/>
      <c r="O38" s="270"/>
      <c r="P38" s="270"/>
      <c r="Q38" s="270">
        <v>64522600</v>
      </c>
      <c r="R38" s="3"/>
    </row>
    <row r="39" spans="2:20" x14ac:dyDescent="0.3">
      <c r="B39" s="203"/>
      <c r="C39" s="269"/>
      <c r="D39" s="5" t="s">
        <v>999</v>
      </c>
      <c r="E39" s="297"/>
      <c r="F39" s="270">
        <f>I15</f>
        <v>9392400</v>
      </c>
      <c r="G39" s="271"/>
      <c r="H39" s="270">
        <v>9392400</v>
      </c>
      <c r="I39" s="270"/>
      <c r="J39" s="270"/>
      <c r="K39" s="270"/>
      <c r="L39" s="270"/>
      <c r="M39" s="270"/>
      <c r="N39" s="270"/>
      <c r="O39" s="270"/>
      <c r="P39" s="270"/>
      <c r="Q39" s="270"/>
      <c r="R39" s="3"/>
    </row>
    <row r="40" spans="2:20" x14ac:dyDescent="0.3">
      <c r="B40" s="203"/>
      <c r="C40" s="269"/>
      <c r="D40" s="5" t="s">
        <v>998</v>
      </c>
      <c r="E40" s="297"/>
      <c r="F40" s="270">
        <f>I16</f>
        <v>179642500</v>
      </c>
      <c r="G40" s="271"/>
      <c r="H40" s="270">
        <v>179642500</v>
      </c>
      <c r="I40" s="270"/>
      <c r="J40" s="270"/>
      <c r="K40" s="270"/>
      <c r="L40" s="270"/>
      <c r="M40" s="270"/>
      <c r="N40" s="270"/>
      <c r="O40" s="270"/>
      <c r="P40" s="270"/>
      <c r="Q40" s="270"/>
      <c r="R40" s="3"/>
    </row>
    <row r="41" spans="2:20" x14ac:dyDescent="0.3">
      <c r="B41" s="203"/>
      <c r="C41" s="269" t="s">
        <v>126</v>
      </c>
      <c r="E41" s="512"/>
      <c r="F41" s="270"/>
      <c r="G41" s="271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3"/>
    </row>
    <row r="42" spans="2:20" x14ac:dyDescent="0.3">
      <c r="B42" s="203"/>
      <c r="C42" s="269"/>
      <c r="D42" s="5" t="s">
        <v>280</v>
      </c>
      <c r="E42" s="512"/>
      <c r="F42" s="270">
        <f>J17</f>
        <v>11623200</v>
      </c>
      <c r="G42" s="271"/>
      <c r="H42" s="270">
        <v>7123200</v>
      </c>
      <c r="I42" s="189"/>
      <c r="J42" s="189"/>
      <c r="K42" s="189"/>
      <c r="L42" s="189"/>
      <c r="M42" s="189"/>
      <c r="N42" s="189"/>
      <c r="O42" s="189"/>
      <c r="P42" s="189"/>
      <c r="Q42" s="189">
        <v>4500000</v>
      </c>
      <c r="R42" s="3"/>
    </row>
    <row r="43" spans="2:20" x14ac:dyDescent="0.3">
      <c r="B43" s="203"/>
      <c r="C43" s="269"/>
      <c r="D43" s="5" t="s">
        <v>995</v>
      </c>
      <c r="E43" s="512"/>
      <c r="F43" s="270">
        <f>J18</f>
        <v>1209600</v>
      </c>
      <c r="G43" s="271"/>
      <c r="H43" s="270">
        <v>1209600</v>
      </c>
      <c r="I43" s="189"/>
      <c r="J43" s="189"/>
      <c r="K43" s="189"/>
      <c r="L43" s="189"/>
      <c r="M43" s="189"/>
      <c r="N43" s="189"/>
      <c r="O43" s="189"/>
      <c r="P43" s="189"/>
      <c r="Q43" s="189"/>
      <c r="R43" s="3"/>
    </row>
    <row r="44" spans="2:20" x14ac:dyDescent="0.3">
      <c r="B44" s="203"/>
      <c r="C44" s="269"/>
      <c r="D44" s="5" t="s">
        <v>281</v>
      </c>
      <c r="E44" s="512"/>
      <c r="F44" s="270">
        <f>J19</f>
        <v>1905600</v>
      </c>
      <c r="G44" s="271"/>
      <c r="H44" s="270">
        <v>1905600</v>
      </c>
      <c r="I44" s="189"/>
      <c r="J44" s="189"/>
      <c r="K44" s="189"/>
      <c r="L44" s="189"/>
      <c r="M44" s="189"/>
      <c r="N44" s="189"/>
      <c r="O44" s="189"/>
      <c r="P44" s="189"/>
      <c r="Q44" s="189"/>
      <c r="R44" s="3"/>
    </row>
    <row r="45" spans="2:20" x14ac:dyDescent="0.3">
      <c r="B45" s="203"/>
      <c r="C45" s="269"/>
      <c r="D45" s="5" t="s">
        <v>282</v>
      </c>
      <c r="E45" s="512"/>
      <c r="F45" s="270">
        <f>J21</f>
        <v>150000</v>
      </c>
      <c r="G45" s="271"/>
      <c r="H45" s="270"/>
      <c r="I45" s="189"/>
      <c r="J45" s="189"/>
      <c r="K45" s="189"/>
      <c r="L45" s="189"/>
      <c r="M45" s="189"/>
      <c r="N45" s="189"/>
      <c r="O45" s="189"/>
      <c r="P45" s="189"/>
      <c r="Q45" s="189">
        <v>150000</v>
      </c>
      <c r="R45" s="3"/>
    </row>
    <row r="46" spans="2:20" x14ac:dyDescent="0.3">
      <c r="B46" s="203"/>
      <c r="C46" s="269"/>
      <c r="D46" s="5" t="s">
        <v>283</v>
      </c>
      <c r="E46" s="512"/>
      <c r="F46" s="270">
        <f>J22</f>
        <v>5600000</v>
      </c>
      <c r="G46" s="271"/>
      <c r="H46" s="270"/>
      <c r="I46" s="189"/>
      <c r="J46" s="189"/>
      <c r="K46" s="189"/>
      <c r="L46" s="189"/>
      <c r="M46" s="189"/>
      <c r="N46" s="189"/>
      <c r="O46" s="189"/>
      <c r="P46" s="189"/>
      <c r="Q46" s="189">
        <v>5600000</v>
      </c>
      <c r="R46" s="3"/>
    </row>
    <row r="47" spans="2:20" x14ac:dyDescent="0.3">
      <c r="B47" s="203"/>
      <c r="C47" s="269"/>
      <c r="D47" s="5" t="s">
        <v>638</v>
      </c>
      <c r="E47" s="512"/>
      <c r="F47" s="270">
        <f>J23</f>
        <v>10000000</v>
      </c>
      <c r="G47" s="271"/>
      <c r="H47" s="270"/>
      <c r="I47" s="189"/>
      <c r="J47" s="189"/>
      <c r="K47" s="189"/>
      <c r="L47" s="189"/>
      <c r="M47" s="189"/>
      <c r="N47" s="189"/>
      <c r="O47" s="189"/>
      <c r="P47" s="189"/>
      <c r="Q47" s="189">
        <v>10000000</v>
      </c>
      <c r="R47" s="3"/>
    </row>
    <row r="48" spans="2:20" x14ac:dyDescent="0.3">
      <c r="B48" s="203"/>
      <c r="C48" s="269"/>
      <c r="D48" s="5" t="s">
        <v>1050</v>
      </c>
      <c r="E48" s="512"/>
      <c r="F48" s="270"/>
      <c r="G48" s="271"/>
      <c r="H48" s="270">
        <v>250000</v>
      </c>
      <c r="I48" s="189"/>
      <c r="J48" s="189"/>
      <c r="K48" s="189"/>
      <c r="L48" s="189"/>
      <c r="M48" s="189"/>
      <c r="N48" s="189"/>
      <c r="O48" s="189"/>
      <c r="P48" s="189"/>
      <c r="Q48" s="189">
        <v>100000</v>
      </c>
      <c r="R48" s="3"/>
    </row>
    <row r="49" spans="2:18" x14ac:dyDescent="0.3">
      <c r="B49" s="203"/>
      <c r="C49" s="269"/>
      <c r="D49" s="1380" t="s">
        <v>1047</v>
      </c>
      <c r="E49" s="1379"/>
      <c r="F49" s="270">
        <v>30000</v>
      </c>
      <c r="G49" s="271"/>
      <c r="H49" s="270"/>
      <c r="I49" s="189"/>
      <c r="J49" s="189"/>
      <c r="K49" s="189"/>
      <c r="L49" s="189"/>
      <c r="M49" s="189"/>
      <c r="N49" s="189"/>
      <c r="O49" s="189"/>
      <c r="P49" s="189"/>
      <c r="Q49" s="189"/>
      <c r="R49" s="3"/>
    </row>
    <row r="50" spans="2:18" x14ac:dyDescent="0.3">
      <c r="B50" s="203"/>
      <c r="C50" s="269"/>
      <c r="D50" s="5" t="s">
        <v>1048</v>
      </c>
      <c r="E50" s="512"/>
      <c r="F50" s="270">
        <f>K11</f>
        <v>50000</v>
      </c>
      <c r="G50" s="271"/>
      <c r="H50" s="270"/>
      <c r="I50" s="189"/>
      <c r="J50" s="189"/>
      <c r="K50" s="189"/>
      <c r="L50" s="189"/>
      <c r="M50" s="189"/>
      <c r="N50" s="189"/>
      <c r="O50" s="189"/>
      <c r="P50" s="189"/>
      <c r="Q50" s="189"/>
      <c r="R50" s="3"/>
    </row>
    <row r="51" spans="2:18" x14ac:dyDescent="0.3">
      <c r="B51" s="203"/>
      <c r="C51" s="269"/>
      <c r="D51" s="5" t="s">
        <v>1049</v>
      </c>
      <c r="E51" s="512"/>
      <c r="F51" s="270">
        <f>L11</f>
        <v>270000</v>
      </c>
      <c r="G51" s="271"/>
      <c r="H51" s="270"/>
      <c r="I51" s="189"/>
      <c r="J51" s="189"/>
      <c r="K51" s="189"/>
      <c r="L51" s="189"/>
      <c r="M51" s="189"/>
      <c r="N51" s="189"/>
      <c r="O51" s="189"/>
      <c r="P51" s="189"/>
      <c r="Q51" s="189"/>
      <c r="R51" s="3"/>
    </row>
    <row r="52" spans="2:18" x14ac:dyDescent="0.3">
      <c r="B52" s="203"/>
      <c r="C52" s="269" t="s">
        <v>175</v>
      </c>
      <c r="E52" s="512"/>
      <c r="F52" s="270"/>
      <c r="G52" s="271"/>
      <c r="H52" s="270"/>
      <c r="I52" s="189"/>
      <c r="J52" s="189"/>
      <c r="K52" s="189"/>
      <c r="L52" s="189"/>
      <c r="M52" s="189"/>
      <c r="N52" s="189"/>
      <c r="O52" s="189"/>
      <c r="P52" s="189"/>
      <c r="Q52" s="189"/>
      <c r="R52" s="3"/>
    </row>
    <row r="53" spans="2:18" x14ac:dyDescent="0.3">
      <c r="B53" s="203"/>
      <c r="C53" s="269"/>
      <c r="D53" s="5" t="s">
        <v>1003</v>
      </c>
      <c r="E53" s="512"/>
      <c r="F53" s="270">
        <f>Q27</f>
        <v>19004600</v>
      </c>
      <c r="G53" s="271"/>
      <c r="H53" s="270">
        <v>6004600</v>
      </c>
      <c r="I53" s="189"/>
      <c r="J53" s="189"/>
      <c r="K53" s="189"/>
      <c r="L53" s="189"/>
      <c r="M53" s="189"/>
      <c r="N53" s="189"/>
      <c r="O53" s="189"/>
      <c r="P53" s="189"/>
      <c r="Q53" s="189">
        <f>SUM(F53-H53)</f>
        <v>13000000</v>
      </c>
      <c r="R53" s="3"/>
    </row>
    <row r="54" spans="2:18" x14ac:dyDescent="0.3">
      <c r="B54" s="203"/>
      <c r="C54" s="269"/>
      <c r="D54" s="5" t="s">
        <v>996</v>
      </c>
      <c r="E54" s="512"/>
      <c r="F54" s="270">
        <f>P26</f>
        <v>480000</v>
      </c>
      <c r="G54" s="271"/>
      <c r="H54" s="270"/>
      <c r="I54" s="189"/>
      <c r="J54" s="189"/>
      <c r="K54" s="189"/>
      <c r="L54" s="189"/>
      <c r="M54" s="189"/>
      <c r="N54" s="189"/>
      <c r="O54" s="189"/>
      <c r="P54" s="189"/>
      <c r="Q54" s="189">
        <v>480000</v>
      </c>
      <c r="R54" s="3"/>
    </row>
    <row r="55" spans="2:18" x14ac:dyDescent="0.3">
      <c r="B55" s="203"/>
      <c r="C55" s="269"/>
      <c r="D55" s="5" t="s">
        <v>1004</v>
      </c>
      <c r="E55" s="512"/>
      <c r="F55" s="270">
        <f>P28</f>
        <v>342700</v>
      </c>
      <c r="G55" s="271"/>
      <c r="H55" s="270"/>
      <c r="I55" s="189"/>
      <c r="J55" s="189"/>
      <c r="K55" s="189"/>
      <c r="L55" s="189"/>
      <c r="M55" s="189"/>
      <c r="N55" s="189"/>
      <c r="O55" s="189"/>
      <c r="P55" s="189"/>
      <c r="Q55" s="189">
        <v>342700</v>
      </c>
      <c r="R55" s="3"/>
    </row>
    <row r="56" spans="2:18" x14ac:dyDescent="0.3">
      <c r="B56" s="203"/>
      <c r="C56" s="269"/>
      <c r="D56" s="5" t="s">
        <v>1005</v>
      </c>
      <c r="E56" s="512"/>
      <c r="F56" s="270">
        <f>P20</f>
        <v>480000</v>
      </c>
      <c r="G56" s="271"/>
      <c r="H56" s="270">
        <v>480000</v>
      </c>
      <c r="I56" s="189"/>
      <c r="J56" s="189"/>
      <c r="K56" s="189"/>
      <c r="L56" s="189"/>
      <c r="M56" s="189"/>
      <c r="N56" s="189"/>
      <c r="O56" s="189"/>
      <c r="P56" s="189"/>
      <c r="Q56" s="189"/>
      <c r="R56" s="3"/>
    </row>
    <row r="57" spans="2:18" x14ac:dyDescent="0.3">
      <c r="B57" s="203"/>
      <c r="C57" s="269"/>
      <c r="D57" s="5" t="s">
        <v>1006</v>
      </c>
      <c r="E57" s="512"/>
      <c r="F57" s="270">
        <f>P25</f>
        <v>2905200</v>
      </c>
      <c r="G57" s="271"/>
      <c r="H57" s="462">
        <v>366900</v>
      </c>
      <c r="I57" s="189"/>
      <c r="J57" s="189"/>
      <c r="K57" s="189"/>
      <c r="L57" s="189"/>
      <c r="M57" s="189"/>
      <c r="N57" s="189"/>
      <c r="O57" s="189"/>
      <c r="P57" s="189"/>
      <c r="Q57" s="270">
        <v>2538300</v>
      </c>
      <c r="R57" s="3"/>
    </row>
    <row r="58" spans="2:18" x14ac:dyDescent="0.3">
      <c r="B58" s="203"/>
      <c r="C58" s="269"/>
      <c r="D58" s="5" t="s">
        <v>1007</v>
      </c>
      <c r="E58" s="512"/>
      <c r="F58" s="270">
        <f>P24</f>
        <v>17300</v>
      </c>
      <c r="G58" s="271"/>
      <c r="H58" s="270">
        <v>17300</v>
      </c>
      <c r="I58" s="189"/>
      <c r="J58" s="189"/>
      <c r="K58" s="189"/>
      <c r="L58" s="189"/>
      <c r="M58" s="189"/>
      <c r="N58" s="189"/>
      <c r="O58" s="189"/>
      <c r="P58" s="189"/>
      <c r="Q58" s="189"/>
      <c r="R58" s="3"/>
    </row>
    <row r="59" spans="2:18" x14ac:dyDescent="0.3">
      <c r="B59" s="203"/>
      <c r="C59" s="1524" t="s">
        <v>109</v>
      </c>
      <c r="D59" s="1525"/>
      <c r="E59" s="1526"/>
      <c r="F59" s="187">
        <f>SUM(F36:F58)</f>
        <v>372457800</v>
      </c>
      <c r="G59" s="280"/>
      <c r="H59" s="187">
        <f>SUM(H35:H58)</f>
        <v>271224200</v>
      </c>
      <c r="I59" s="190"/>
      <c r="J59" s="190"/>
      <c r="K59" s="190"/>
      <c r="L59" s="190"/>
      <c r="M59" s="190"/>
      <c r="N59" s="190"/>
      <c r="O59" s="190"/>
      <c r="P59" s="190"/>
      <c r="Q59" s="190">
        <f>SUM(Q36:Q58)</f>
        <v>101233600</v>
      </c>
      <c r="R59" s="3"/>
    </row>
    <row r="60" spans="2:18" x14ac:dyDescent="0.3">
      <c r="B60" s="203"/>
    </row>
    <row r="61" spans="2:18" ht="21" customHeight="1" x14ac:dyDescent="0.3">
      <c r="B61" s="203"/>
      <c r="C61" s="1259" t="s">
        <v>284</v>
      </c>
      <c r="E61" s="1517" t="s">
        <v>1051</v>
      </c>
      <c r="F61" s="1517"/>
      <c r="G61" s="1517"/>
      <c r="H61" s="1517"/>
      <c r="I61" s="1517"/>
      <c r="J61" s="1517"/>
      <c r="K61" s="1517"/>
      <c r="L61" s="1517"/>
      <c r="M61" s="1517"/>
      <c r="N61" s="1517"/>
      <c r="O61" s="1517"/>
      <c r="P61" s="1517"/>
      <c r="Q61" s="1517"/>
    </row>
    <row r="62" spans="2:18" x14ac:dyDescent="0.3">
      <c r="B62" s="203"/>
      <c r="E62" s="1256" t="s">
        <v>1067</v>
      </c>
    </row>
    <row r="63" spans="2:18" x14ac:dyDescent="0.3">
      <c r="B63" s="203"/>
      <c r="E63" s="1256" t="s">
        <v>1052</v>
      </c>
      <c r="R63" s="203"/>
    </row>
    <row r="64" spans="2:18" x14ac:dyDescent="0.3">
      <c r="B64" s="203"/>
    </row>
    <row r="65" spans="2:18" s="508" customFormat="1" x14ac:dyDescent="0.3">
      <c r="B65" s="1232"/>
      <c r="C65" s="1240"/>
      <c r="D65" s="1233"/>
      <c r="E65" s="1234"/>
      <c r="F65" s="1229"/>
      <c r="G65" s="1235"/>
      <c r="H65" s="1175"/>
      <c r="I65" s="1176"/>
      <c r="J65" s="1176"/>
      <c r="K65" s="1176"/>
      <c r="L65" s="1176"/>
      <c r="M65" s="1176"/>
      <c r="N65" s="1176"/>
      <c r="O65" s="1176"/>
      <c r="P65" s="1176"/>
      <c r="Q65" s="1176"/>
    </row>
    <row r="66" spans="2:18" s="508" customFormat="1" x14ac:dyDescent="0.3">
      <c r="B66" s="1232"/>
      <c r="C66" s="1240"/>
      <c r="D66" s="1233"/>
      <c r="E66" s="1234"/>
      <c r="F66" s="1229"/>
      <c r="G66" s="1235"/>
      <c r="H66" s="1175"/>
      <c r="I66" s="1176"/>
      <c r="J66" s="1176"/>
      <c r="K66" s="1176"/>
      <c r="L66" s="1176"/>
      <c r="M66" s="1176"/>
      <c r="N66" s="1176"/>
      <c r="O66" s="1176"/>
      <c r="P66" s="1176"/>
      <c r="Q66" s="1176"/>
    </row>
    <row r="67" spans="2:18" x14ac:dyDescent="0.3">
      <c r="B67" s="203"/>
      <c r="R67" s="3"/>
    </row>
    <row r="68" spans="2:18" x14ac:dyDescent="0.3">
      <c r="B68" s="203"/>
    </row>
    <row r="69" spans="2:18" x14ac:dyDescent="0.3">
      <c r="B69" s="203"/>
    </row>
    <row r="70" spans="2:18" x14ac:dyDescent="0.3">
      <c r="B70" s="203"/>
    </row>
    <row r="71" spans="2:18" x14ac:dyDescent="0.3">
      <c r="B71" s="203"/>
      <c r="R71" s="308"/>
    </row>
    <row r="72" spans="2:18" x14ac:dyDescent="0.3">
      <c r="B72" s="203"/>
    </row>
    <row r="73" spans="2:18" x14ac:dyDescent="0.3">
      <c r="B73" s="203"/>
    </row>
    <row r="74" spans="2:18" x14ac:dyDescent="0.3">
      <c r="B74" s="203"/>
    </row>
    <row r="75" spans="2:18" x14ac:dyDescent="0.3">
      <c r="B75" s="203"/>
    </row>
    <row r="76" spans="2:18" x14ac:dyDescent="0.3">
      <c r="B76" s="203"/>
    </row>
    <row r="77" spans="2:18" x14ac:dyDescent="0.3">
      <c r="B77" s="203"/>
    </row>
    <row r="78" spans="2:18" x14ac:dyDescent="0.3">
      <c r="B78" s="203"/>
    </row>
    <row r="79" spans="2:18" x14ac:dyDescent="0.3">
      <c r="B79" s="203"/>
    </row>
    <row r="80" spans="2:18" x14ac:dyDescent="0.3">
      <c r="B80" s="203"/>
    </row>
    <row r="81" spans="2:2" x14ac:dyDescent="0.3">
      <c r="B81" s="203"/>
    </row>
    <row r="82" spans="2:2" x14ac:dyDescent="0.3">
      <c r="B82" s="203"/>
    </row>
    <row r="83" spans="2:2" x14ac:dyDescent="0.3">
      <c r="B83" s="203"/>
    </row>
    <row r="84" spans="2:2" x14ac:dyDescent="0.3">
      <c r="B84" s="203"/>
    </row>
    <row r="85" spans="2:2" x14ac:dyDescent="0.3">
      <c r="B85" s="203"/>
    </row>
    <row r="86" spans="2:2" x14ac:dyDescent="0.3">
      <c r="B86" s="203"/>
    </row>
    <row r="87" spans="2:2" x14ac:dyDescent="0.3">
      <c r="B87" s="203"/>
    </row>
    <row r="88" spans="2:2" x14ac:dyDescent="0.3">
      <c r="B88" s="203"/>
    </row>
    <row r="89" spans="2:2" x14ac:dyDescent="0.3">
      <c r="B89" s="203"/>
    </row>
    <row r="90" spans="2:2" x14ac:dyDescent="0.3">
      <c r="B90" s="203"/>
    </row>
    <row r="91" spans="2:2" x14ac:dyDescent="0.3">
      <c r="B91" s="203"/>
    </row>
    <row r="92" spans="2:2" x14ac:dyDescent="0.3">
      <c r="B92" s="203"/>
    </row>
    <row r="93" spans="2:2" x14ac:dyDescent="0.3">
      <c r="B93" s="203"/>
    </row>
    <row r="94" spans="2:2" x14ac:dyDescent="0.3">
      <c r="B94" s="203"/>
    </row>
    <row r="95" spans="2:2" x14ac:dyDescent="0.3">
      <c r="B95" s="203"/>
    </row>
    <row r="96" spans="2:2" x14ac:dyDescent="0.3">
      <c r="B96" s="203"/>
    </row>
  </sheetData>
  <mergeCells count="8">
    <mergeCell ref="E61:Q61"/>
    <mergeCell ref="C59:E59"/>
    <mergeCell ref="H2:Q2"/>
    <mergeCell ref="C10:E10"/>
    <mergeCell ref="C34:E34"/>
    <mergeCell ref="D29:E29"/>
    <mergeCell ref="D30:E30"/>
    <mergeCell ref="D31:E31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topLeftCell="A4" workbookViewId="0">
      <selection activeCell="V22" sqref="V22"/>
    </sheetView>
  </sheetViews>
  <sheetFormatPr defaultRowHeight="14.25" x14ac:dyDescent="0.2"/>
  <sheetData>
    <row r="21" spans="1:9" ht="45.75" x14ac:dyDescent="0.65">
      <c r="A21" s="1516" t="s">
        <v>44</v>
      </c>
      <c r="B21" s="1516"/>
      <c r="C21" s="1516"/>
      <c r="D21" s="1516"/>
      <c r="E21" s="1516"/>
      <c r="F21" s="1516"/>
      <c r="G21" s="1516"/>
      <c r="H21" s="1516"/>
      <c r="I21" s="1516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-0.499984740745262"/>
  </sheetPr>
  <dimension ref="A1:R103"/>
  <sheetViews>
    <sheetView zoomScale="112" zoomScaleNormal="112" workbookViewId="0">
      <selection activeCell="H3" sqref="H3:Q3"/>
    </sheetView>
  </sheetViews>
  <sheetFormatPr defaultColWidth="8.75" defaultRowHeight="18.75" x14ac:dyDescent="0.3"/>
  <cols>
    <col min="1" max="1" width="5.75" style="1" customWidth="1"/>
    <col min="2" max="2" width="7.875" style="1" hidden="1" customWidth="1"/>
    <col min="3" max="3" width="4" style="15" customWidth="1"/>
    <col min="4" max="4" width="4.875" style="5" customWidth="1"/>
    <col min="5" max="5" width="32.5" style="7" customWidth="1"/>
    <col min="6" max="6" width="12.125" style="8" customWidth="1"/>
    <col min="7" max="7" width="8.625" style="6" hidden="1" customWidth="1"/>
    <col min="8" max="8" width="12.375" style="11" customWidth="1"/>
    <col min="9" max="9" width="7.5" style="103" hidden="1" customWidth="1"/>
    <col min="10" max="10" width="8.125" style="103" hidden="1" customWidth="1"/>
    <col min="11" max="11" width="9" style="103" hidden="1" customWidth="1"/>
    <col min="12" max="12" width="9.25" style="103" hidden="1" customWidth="1"/>
    <col min="13" max="13" width="13.875" style="103" hidden="1" customWidth="1"/>
    <col min="14" max="14" width="13.375" style="103" hidden="1" customWidth="1"/>
    <col min="15" max="15" width="7.5" style="103" hidden="1" customWidth="1"/>
    <col min="16" max="16" width="7.875" style="103" hidden="1" customWidth="1"/>
    <col min="17" max="17" width="12" style="103" customWidth="1"/>
    <col min="18" max="18" width="12.375" style="1" customWidth="1"/>
    <col min="19" max="16384" width="8.75" style="1"/>
  </cols>
  <sheetData>
    <row r="1" spans="1:17" ht="8.25" customHeight="1" x14ac:dyDescent="0.3"/>
    <row r="2" spans="1:17" ht="0.75" customHeight="1" thickBot="1" x14ac:dyDescent="0.35"/>
    <row r="3" spans="1:17" ht="18" customHeight="1" thickTop="1" thickBot="1" x14ac:dyDescent="0.35">
      <c r="B3" s="26"/>
      <c r="C3" s="1"/>
      <c r="D3" s="13"/>
      <c r="E3" s="4"/>
      <c r="H3" s="1521" t="s">
        <v>961</v>
      </c>
      <c r="I3" s="1522"/>
      <c r="J3" s="1522"/>
      <c r="K3" s="1522"/>
      <c r="L3" s="1522"/>
      <c r="M3" s="1522"/>
      <c r="N3" s="1522"/>
      <c r="O3" s="1522"/>
      <c r="P3" s="1522"/>
      <c r="Q3" s="1523"/>
    </row>
    <row r="4" spans="1:17" ht="18" customHeight="1" thickTop="1" x14ac:dyDescent="0.3">
      <c r="B4" s="26"/>
      <c r="C4" s="221" t="s">
        <v>223</v>
      </c>
      <c r="D4" s="13"/>
      <c r="E4" s="4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x14ac:dyDescent="0.3">
      <c r="B5" s="406"/>
      <c r="C5" s="221" t="s">
        <v>285</v>
      </c>
      <c r="D5" s="13"/>
      <c r="E5" s="4"/>
      <c r="H5" s="10"/>
      <c r="I5" s="4"/>
      <c r="J5" s="4"/>
      <c r="K5" s="4"/>
      <c r="L5" s="4"/>
      <c r="M5" s="4"/>
      <c r="N5" s="4"/>
      <c r="O5" s="4"/>
      <c r="P5" s="4"/>
      <c r="Q5" s="4"/>
    </row>
    <row r="6" spans="1:17" ht="16.5" customHeight="1" x14ac:dyDescent="0.3">
      <c r="B6" s="406"/>
      <c r="C6" s="412" t="s">
        <v>136</v>
      </c>
      <c r="D6" s="13"/>
      <c r="E6" s="4"/>
      <c r="H6" s="10"/>
      <c r="I6" s="4"/>
      <c r="J6" s="4"/>
      <c r="K6" s="4"/>
      <c r="L6" s="4"/>
      <c r="M6" s="4"/>
      <c r="N6" s="4"/>
      <c r="O6" s="4"/>
      <c r="P6" s="4"/>
      <c r="Q6" s="4"/>
    </row>
    <row r="7" spans="1:17" ht="16.5" customHeight="1" x14ac:dyDescent="0.3">
      <c r="B7" s="406"/>
      <c r="C7" s="221"/>
      <c r="D7" s="5" t="s">
        <v>196</v>
      </c>
      <c r="E7" s="4"/>
      <c r="H7" s="10"/>
      <c r="I7" s="4"/>
      <c r="J7" s="4"/>
      <c r="K7" s="4"/>
      <c r="L7" s="4"/>
      <c r="M7" s="4"/>
      <c r="N7" s="4"/>
      <c r="O7" s="4"/>
      <c r="P7" s="4"/>
      <c r="Q7" s="4"/>
    </row>
    <row r="8" spans="1:17" x14ac:dyDescent="0.3">
      <c r="B8" s="406"/>
      <c r="C8" s="221"/>
      <c r="D8" s="5" t="s">
        <v>286</v>
      </c>
      <c r="E8" s="4"/>
      <c r="H8" s="10"/>
      <c r="I8" s="4"/>
      <c r="J8" s="4"/>
      <c r="K8" s="4"/>
      <c r="L8" s="4"/>
      <c r="M8" s="4"/>
      <c r="N8" s="4"/>
      <c r="O8" s="4"/>
      <c r="P8" s="4"/>
      <c r="Q8" s="4"/>
    </row>
    <row r="9" spans="1:17" x14ac:dyDescent="0.3">
      <c r="B9" s="406"/>
      <c r="C9" s="221" t="s">
        <v>144</v>
      </c>
      <c r="D9" s="13"/>
      <c r="E9" s="4"/>
      <c r="H9" s="10"/>
      <c r="I9" s="4"/>
      <c r="J9" s="4"/>
      <c r="K9" s="4"/>
      <c r="L9" s="4"/>
      <c r="M9" s="4"/>
      <c r="N9" s="4"/>
      <c r="O9" s="4"/>
      <c r="P9" s="4"/>
      <c r="Q9" s="4"/>
    </row>
    <row r="10" spans="1:17" ht="7.5" customHeight="1" x14ac:dyDescent="0.3">
      <c r="B10" s="406"/>
      <c r="D10" s="13"/>
      <c r="E10" s="4"/>
      <c r="H10" s="10"/>
      <c r="I10" s="4"/>
      <c r="J10" s="4"/>
      <c r="K10" s="4"/>
      <c r="L10" s="4"/>
      <c r="M10" s="4"/>
      <c r="N10" s="4"/>
      <c r="O10" s="4"/>
      <c r="P10" s="4"/>
      <c r="Q10" s="4"/>
    </row>
    <row r="11" spans="1:17" s="9" customFormat="1" ht="18.75" customHeight="1" x14ac:dyDescent="0.2">
      <c r="B11" s="257"/>
      <c r="C11" s="1484" t="s">
        <v>13</v>
      </c>
      <c r="D11" s="1484"/>
      <c r="E11" s="1484"/>
      <c r="F11" s="250" t="s">
        <v>9</v>
      </c>
      <c r="G11" s="222" t="s">
        <v>12</v>
      </c>
      <c r="H11" s="128" t="s">
        <v>1</v>
      </c>
      <c r="I11" s="129" t="s">
        <v>2</v>
      </c>
      <c r="J11" s="130" t="s">
        <v>3</v>
      </c>
      <c r="K11" s="130" t="s">
        <v>4</v>
      </c>
      <c r="L11" s="130" t="s">
        <v>5</v>
      </c>
      <c r="M11" s="130" t="s">
        <v>6</v>
      </c>
      <c r="N11" s="130" t="s">
        <v>118</v>
      </c>
      <c r="O11" s="130" t="s">
        <v>119</v>
      </c>
      <c r="P11" s="130" t="s">
        <v>93</v>
      </c>
      <c r="Q11" s="129" t="s">
        <v>109</v>
      </c>
    </row>
    <row r="12" spans="1:17" x14ac:dyDescent="0.3">
      <c r="A12" s="278"/>
      <c r="B12" s="1485" t="s">
        <v>44</v>
      </c>
      <c r="C12" s="1554"/>
      <c r="D12" s="1554"/>
      <c r="E12" s="1486"/>
      <c r="F12" s="524"/>
      <c r="G12" s="525"/>
      <c r="H12" s="531"/>
      <c r="I12" s="531">
        <f>SUM(I13:I23)</f>
        <v>0</v>
      </c>
      <c r="J12" s="531">
        <f t="shared" ref="J12:P12" si="0">SUM(J13:J23)</f>
        <v>200000</v>
      </c>
      <c r="K12" s="531">
        <f t="shared" si="0"/>
        <v>90000</v>
      </c>
      <c r="L12" s="531">
        <f>SUM(L13:L23)</f>
        <v>3600000</v>
      </c>
      <c r="M12" s="531">
        <f t="shared" si="0"/>
        <v>129765700</v>
      </c>
      <c r="N12" s="531">
        <f t="shared" si="0"/>
        <v>30904800</v>
      </c>
      <c r="O12" s="531">
        <f t="shared" si="0"/>
        <v>0</v>
      </c>
      <c r="P12" s="531">
        <f t="shared" si="0"/>
        <v>0</v>
      </c>
      <c r="Q12" s="531">
        <f>SUM(Q13:Q23)</f>
        <v>164560500</v>
      </c>
    </row>
    <row r="13" spans="1:17" ht="15.75" customHeight="1" x14ac:dyDescent="0.3">
      <c r="A13" s="278"/>
      <c r="B13" s="541" t="s">
        <v>654</v>
      </c>
      <c r="C13" s="246" t="s">
        <v>10</v>
      </c>
      <c r="D13" s="1538" t="s">
        <v>825</v>
      </c>
      <c r="E13" s="1539"/>
      <c r="F13" s="227"/>
      <c r="G13" s="224"/>
      <c r="H13" s="201"/>
      <c r="I13" s="202"/>
      <c r="J13" s="202"/>
      <c r="K13" s="202"/>
      <c r="L13" s="202"/>
      <c r="M13" s="202"/>
      <c r="N13" s="202"/>
      <c r="O13" s="202"/>
      <c r="P13" s="202"/>
      <c r="Q13" s="225"/>
    </row>
    <row r="14" spans="1:17" ht="17.25" customHeight="1" x14ac:dyDescent="0.3">
      <c r="A14" s="278"/>
      <c r="B14" s="284"/>
      <c r="C14" s="247"/>
      <c r="D14" s="251">
        <v>1.1000000000000001</v>
      </c>
      <c r="E14" s="1125" t="s">
        <v>111</v>
      </c>
      <c r="F14" s="228">
        <v>8</v>
      </c>
      <c r="G14" s="230" t="s">
        <v>45</v>
      </c>
      <c r="H14" s="205" t="s">
        <v>653</v>
      </c>
      <c r="I14" s="189"/>
      <c r="J14" s="189"/>
      <c r="K14" s="189"/>
      <c r="L14" s="189">
        <v>300000</v>
      </c>
      <c r="M14" s="189"/>
      <c r="N14" s="189"/>
      <c r="O14" s="189"/>
      <c r="P14" s="189"/>
      <c r="Q14" s="231">
        <f>SUM(I14:P14)</f>
        <v>300000</v>
      </c>
    </row>
    <row r="15" spans="1:17" x14ac:dyDescent="0.3">
      <c r="A15" s="278"/>
      <c r="B15" s="284"/>
      <c r="C15" s="247"/>
      <c r="D15" s="251">
        <v>1.2</v>
      </c>
      <c r="E15" s="1125" t="s">
        <v>555</v>
      </c>
      <c r="F15" s="228">
        <v>8</v>
      </c>
      <c r="G15" s="230"/>
      <c r="H15" s="205" t="s">
        <v>653</v>
      </c>
      <c r="I15" s="189"/>
      <c r="J15" s="189"/>
      <c r="K15" s="189"/>
      <c r="L15" s="189">
        <v>1000000</v>
      </c>
      <c r="M15" s="189"/>
      <c r="N15" s="189"/>
      <c r="O15" s="189"/>
      <c r="P15" s="189"/>
      <c r="Q15" s="231">
        <f>SUM(I15:P15)</f>
        <v>1000000</v>
      </c>
    </row>
    <row r="16" spans="1:17" ht="36" customHeight="1" x14ac:dyDescent="0.3">
      <c r="A16" s="278"/>
      <c r="B16" s="284"/>
      <c r="C16" s="247"/>
      <c r="D16" s="251">
        <v>1.3</v>
      </c>
      <c r="E16" s="1125" t="s">
        <v>360</v>
      </c>
      <c r="F16" s="228">
        <v>8</v>
      </c>
      <c r="G16" s="230" t="s">
        <v>45</v>
      </c>
      <c r="H16" s="205" t="s">
        <v>653</v>
      </c>
      <c r="I16" s="189"/>
      <c r="J16" s="189">
        <v>200000</v>
      </c>
      <c r="K16" s="189">
        <v>50000</v>
      </c>
      <c r="L16" s="189">
        <v>50000</v>
      </c>
      <c r="M16" s="189"/>
      <c r="N16" s="189"/>
      <c r="O16" s="189"/>
      <c r="P16" s="189"/>
      <c r="Q16" s="231">
        <f>SUM(I16:P16)</f>
        <v>300000</v>
      </c>
    </row>
    <row r="17" spans="1:17" ht="17.25" customHeight="1" x14ac:dyDescent="0.3">
      <c r="A17" s="278"/>
      <c r="B17" s="284"/>
      <c r="C17" s="247"/>
      <c r="D17" s="251">
        <v>1.4</v>
      </c>
      <c r="E17" s="1125" t="s">
        <v>113</v>
      </c>
      <c r="F17" s="228">
        <v>8</v>
      </c>
      <c r="G17" s="230" t="s">
        <v>45</v>
      </c>
      <c r="H17" s="205" t="s">
        <v>653</v>
      </c>
      <c r="I17" s="189"/>
      <c r="J17" s="189"/>
      <c r="K17" s="189"/>
      <c r="L17" s="189">
        <v>50000</v>
      </c>
      <c r="M17" s="189"/>
      <c r="N17" s="189"/>
      <c r="O17" s="189"/>
      <c r="P17" s="189"/>
      <c r="Q17" s="231">
        <f t="shared" ref="Q17:Q23" si="1">SUM(I17:P17)</f>
        <v>50000</v>
      </c>
    </row>
    <row r="18" spans="1:17" ht="17.25" customHeight="1" x14ac:dyDescent="0.3">
      <c r="A18" s="278"/>
      <c r="B18" s="545"/>
      <c r="C18" s="247"/>
      <c r="D18" s="251">
        <v>1.5</v>
      </c>
      <c r="E18" s="1125" t="s">
        <v>114</v>
      </c>
      <c r="F18" s="228">
        <v>8</v>
      </c>
      <c r="G18" s="230" t="s">
        <v>45</v>
      </c>
      <c r="H18" s="205" t="s">
        <v>653</v>
      </c>
      <c r="I18" s="189"/>
      <c r="J18" s="189"/>
      <c r="K18" s="189">
        <v>40000</v>
      </c>
      <c r="L18" s="189"/>
      <c r="M18" s="189"/>
      <c r="N18" s="189"/>
      <c r="O18" s="189"/>
      <c r="P18" s="189"/>
      <c r="Q18" s="231">
        <f t="shared" si="1"/>
        <v>40000</v>
      </c>
    </row>
    <row r="19" spans="1:17" ht="17.25" customHeight="1" x14ac:dyDescent="0.3">
      <c r="A19" s="278"/>
      <c r="B19" s="545"/>
      <c r="C19" s="247"/>
      <c r="D19" s="251">
        <v>1.6</v>
      </c>
      <c r="E19" s="1125" t="s">
        <v>112</v>
      </c>
      <c r="F19" s="228">
        <v>8</v>
      </c>
      <c r="G19" s="230"/>
      <c r="H19" s="205" t="s">
        <v>653</v>
      </c>
      <c r="I19" s="189"/>
      <c r="J19" s="189"/>
      <c r="K19" s="189"/>
      <c r="L19" s="189">
        <v>1000000</v>
      </c>
      <c r="M19" s="189"/>
      <c r="N19" s="189"/>
      <c r="O19" s="189"/>
      <c r="P19" s="189"/>
      <c r="Q19" s="231">
        <f t="shared" si="1"/>
        <v>1000000</v>
      </c>
    </row>
    <row r="20" spans="1:17" ht="17.25" customHeight="1" x14ac:dyDescent="0.3">
      <c r="A20" s="278"/>
      <c r="B20" s="545"/>
      <c r="C20" s="247"/>
      <c r="D20" s="251">
        <v>1.7</v>
      </c>
      <c r="E20" s="1125" t="s">
        <v>655</v>
      </c>
      <c r="F20" s="228">
        <v>8</v>
      </c>
      <c r="G20" s="230"/>
      <c r="H20" s="205" t="s">
        <v>653</v>
      </c>
      <c r="I20" s="189"/>
      <c r="J20" s="189"/>
      <c r="K20" s="189"/>
      <c r="L20" s="189">
        <v>1200000</v>
      </c>
      <c r="M20" s="189"/>
      <c r="N20" s="189"/>
      <c r="O20" s="189"/>
      <c r="P20" s="189"/>
      <c r="Q20" s="231">
        <f t="shared" si="1"/>
        <v>1200000</v>
      </c>
    </row>
    <row r="21" spans="1:17" ht="17.25" customHeight="1" x14ac:dyDescent="0.3">
      <c r="A21" s="278"/>
      <c r="B21" s="146"/>
      <c r="C21" s="247" t="s">
        <v>14</v>
      </c>
      <c r="D21" s="1545" t="s">
        <v>553</v>
      </c>
      <c r="E21" s="1529"/>
      <c r="F21" s="228"/>
      <c r="G21" s="230"/>
      <c r="H21" s="205" t="s">
        <v>653</v>
      </c>
      <c r="I21" s="189"/>
      <c r="J21" s="189"/>
      <c r="K21" s="189"/>
      <c r="L21" s="189"/>
      <c r="M21" s="189"/>
      <c r="N21" s="189">
        <v>30904800</v>
      </c>
      <c r="O21" s="189"/>
      <c r="P21" s="189"/>
      <c r="Q21" s="231">
        <f t="shared" si="1"/>
        <v>30904800</v>
      </c>
    </row>
    <row r="22" spans="1:17" ht="17.25" customHeight="1" x14ac:dyDescent="0.3">
      <c r="A22" s="278"/>
      <c r="B22" s="545"/>
      <c r="C22" s="247" t="s">
        <v>15</v>
      </c>
      <c r="D22" s="1545" t="s">
        <v>554</v>
      </c>
      <c r="E22" s="1529"/>
      <c r="F22" s="228"/>
      <c r="G22" s="230"/>
      <c r="H22" s="205" t="s">
        <v>653</v>
      </c>
      <c r="I22" s="189"/>
      <c r="J22" s="189"/>
      <c r="K22" s="189"/>
      <c r="L22" s="189"/>
      <c r="M22" s="189">
        <v>79765700</v>
      </c>
      <c r="N22" s="189"/>
      <c r="O22" s="189"/>
      <c r="P22" s="189"/>
      <c r="Q22" s="231">
        <f t="shared" si="1"/>
        <v>79765700</v>
      </c>
    </row>
    <row r="23" spans="1:17" ht="18" customHeight="1" x14ac:dyDescent="0.3">
      <c r="A23" s="278"/>
      <c r="B23" s="146"/>
      <c r="C23" s="249" t="s">
        <v>16</v>
      </c>
      <c r="D23" s="1533" t="s">
        <v>630</v>
      </c>
      <c r="E23" s="1534"/>
      <c r="F23" s="226"/>
      <c r="G23" s="223"/>
      <c r="H23" s="204" t="s">
        <v>653</v>
      </c>
      <c r="I23" s="206"/>
      <c r="J23" s="206"/>
      <c r="K23" s="206"/>
      <c r="L23" s="206"/>
      <c r="M23" s="206">
        <v>50000000</v>
      </c>
      <c r="N23" s="206"/>
      <c r="O23" s="206"/>
      <c r="P23" s="206"/>
      <c r="Q23" s="239">
        <f t="shared" si="1"/>
        <v>50000000</v>
      </c>
    </row>
    <row r="24" spans="1:17" ht="4.5" customHeight="1" x14ac:dyDescent="0.3">
      <c r="B24" s="163"/>
      <c r="C24" s="298"/>
      <c r="D24" s="251"/>
      <c r="E24" s="220"/>
      <c r="F24" s="299"/>
      <c r="G24" s="197"/>
      <c r="H24" s="300"/>
      <c r="I24" s="253"/>
      <c r="J24" s="253"/>
      <c r="K24" s="253"/>
      <c r="L24" s="253"/>
      <c r="M24" s="253"/>
      <c r="N24" s="253"/>
      <c r="O24" s="253"/>
      <c r="P24" s="253"/>
      <c r="Q24" s="301"/>
    </row>
    <row r="25" spans="1:17" x14ac:dyDescent="0.3">
      <c r="B25" s="203"/>
      <c r="C25" s="221" t="s">
        <v>231</v>
      </c>
      <c r="Q25" s="263"/>
    </row>
    <row r="26" spans="1:17" ht="16.5" customHeight="1" x14ac:dyDescent="0.3">
      <c r="B26" s="203"/>
      <c r="C26" s="1524" t="s">
        <v>146</v>
      </c>
      <c r="D26" s="1525"/>
      <c r="E26" s="1526"/>
      <c r="F26" s="208" t="s">
        <v>109</v>
      </c>
      <c r="G26" s="209"/>
      <c r="H26" s="264" t="s">
        <v>232</v>
      </c>
      <c r="I26" s="187"/>
      <c r="J26" s="187"/>
      <c r="K26" s="187"/>
      <c r="L26" s="187"/>
      <c r="M26" s="187"/>
      <c r="N26" s="187"/>
      <c r="O26" s="187"/>
      <c r="P26" s="187"/>
      <c r="Q26" s="187" t="s">
        <v>233</v>
      </c>
    </row>
    <row r="27" spans="1:17" x14ac:dyDescent="0.3">
      <c r="B27" s="203"/>
      <c r="C27" s="265" t="s">
        <v>126</v>
      </c>
      <c r="D27" s="198"/>
      <c r="E27" s="266"/>
      <c r="F27" s="227"/>
      <c r="G27" s="224"/>
      <c r="H27" s="287"/>
      <c r="I27" s="202"/>
      <c r="J27" s="202"/>
      <c r="K27" s="202"/>
      <c r="L27" s="202"/>
      <c r="M27" s="202"/>
      <c r="N27" s="202"/>
      <c r="O27" s="202"/>
      <c r="P27" s="202"/>
      <c r="Q27" s="202"/>
    </row>
    <row r="28" spans="1:17" x14ac:dyDescent="0.3">
      <c r="B28" s="203"/>
      <c r="C28" s="269"/>
      <c r="D28" s="5" t="s">
        <v>1060</v>
      </c>
      <c r="E28" s="233"/>
      <c r="F28" s="270">
        <v>390000</v>
      </c>
      <c r="G28" s="271"/>
      <c r="H28" s="270">
        <v>270000</v>
      </c>
      <c r="I28" s="189"/>
      <c r="J28" s="189"/>
      <c r="K28" s="189"/>
      <c r="L28" s="189"/>
      <c r="M28" s="189"/>
      <c r="N28" s="189"/>
      <c r="O28" s="189"/>
      <c r="P28" s="189"/>
      <c r="Q28" s="189">
        <v>120000</v>
      </c>
    </row>
    <row r="29" spans="1:17" x14ac:dyDescent="0.3">
      <c r="B29" s="203"/>
      <c r="C29" s="269"/>
      <c r="D29" s="5" t="s">
        <v>1061</v>
      </c>
      <c r="E29" s="233"/>
      <c r="F29" s="270"/>
      <c r="G29" s="271"/>
      <c r="H29" s="270"/>
      <c r="I29" s="189"/>
      <c r="J29" s="189"/>
      <c r="K29" s="189"/>
      <c r="L29" s="189"/>
      <c r="M29" s="189"/>
      <c r="N29" s="189"/>
      <c r="O29" s="189"/>
      <c r="P29" s="189"/>
      <c r="Q29" s="189"/>
    </row>
    <row r="30" spans="1:17" x14ac:dyDescent="0.3">
      <c r="B30" s="203"/>
      <c r="C30" s="269"/>
      <c r="D30" s="5" t="s">
        <v>1055</v>
      </c>
      <c r="E30" s="512"/>
      <c r="F30" s="270">
        <f>Q15</f>
        <v>1000000</v>
      </c>
      <c r="G30" s="271"/>
      <c r="H30" s="270">
        <v>700000</v>
      </c>
      <c r="I30" s="189"/>
      <c r="J30" s="189"/>
      <c r="K30" s="189"/>
      <c r="L30" s="189"/>
      <c r="M30" s="189"/>
      <c r="N30" s="189"/>
      <c r="O30" s="189"/>
      <c r="P30" s="189"/>
      <c r="Q30" s="189">
        <v>300000</v>
      </c>
    </row>
    <row r="31" spans="1:17" ht="20.25" customHeight="1" x14ac:dyDescent="0.3">
      <c r="B31" s="203"/>
      <c r="C31" s="269"/>
      <c r="D31" s="1545" t="s">
        <v>1065</v>
      </c>
      <c r="E31" s="1529"/>
      <c r="F31" s="322">
        <f>Q16</f>
        <v>300000</v>
      </c>
      <c r="G31" s="230"/>
      <c r="H31" s="289"/>
      <c r="I31" s="189"/>
      <c r="J31" s="189"/>
      <c r="K31" s="189"/>
      <c r="L31" s="189"/>
      <c r="M31" s="189"/>
      <c r="N31" s="189"/>
      <c r="O31" s="189"/>
      <c r="P31" s="189"/>
      <c r="Q31" s="189">
        <v>300000</v>
      </c>
    </row>
    <row r="32" spans="1:17" x14ac:dyDescent="0.3">
      <c r="B32" s="203"/>
      <c r="C32" s="269"/>
      <c r="D32" s="5" t="s">
        <v>1056</v>
      </c>
      <c r="E32" s="512"/>
      <c r="F32" s="270">
        <f>Q19</f>
        <v>1000000</v>
      </c>
      <c r="G32" s="271"/>
      <c r="H32" s="270">
        <v>700000</v>
      </c>
      <c r="I32" s="189"/>
      <c r="J32" s="189"/>
      <c r="K32" s="189"/>
      <c r="L32" s="189"/>
      <c r="M32" s="189"/>
      <c r="N32" s="189"/>
      <c r="O32" s="189"/>
      <c r="P32" s="189"/>
      <c r="Q32" s="189">
        <v>300000</v>
      </c>
    </row>
    <row r="33" spans="2:18" x14ac:dyDescent="0.3">
      <c r="B33" s="203"/>
      <c r="C33" s="269"/>
      <c r="D33" s="5" t="s">
        <v>1057</v>
      </c>
      <c r="E33" s="512"/>
      <c r="F33" s="270">
        <f>Q20</f>
        <v>1200000</v>
      </c>
      <c r="G33" s="271"/>
      <c r="H33" s="270">
        <v>700000</v>
      </c>
      <c r="I33" s="189"/>
      <c r="J33" s="189"/>
      <c r="K33" s="189"/>
      <c r="L33" s="189"/>
      <c r="M33" s="189"/>
      <c r="N33" s="189"/>
      <c r="O33" s="189"/>
      <c r="P33" s="189"/>
      <c r="Q33" s="189">
        <v>500000</v>
      </c>
    </row>
    <row r="34" spans="2:18" x14ac:dyDescent="0.3">
      <c r="B34" s="203"/>
      <c r="C34" s="269" t="s">
        <v>6</v>
      </c>
      <c r="E34" s="405"/>
      <c r="F34" s="270"/>
      <c r="G34" s="271"/>
      <c r="H34" s="270"/>
      <c r="I34" s="189"/>
      <c r="J34" s="189"/>
      <c r="K34" s="189"/>
      <c r="L34" s="189"/>
      <c r="M34" s="189"/>
      <c r="N34" s="189"/>
      <c r="O34" s="189"/>
      <c r="P34" s="189"/>
      <c r="Q34" s="189"/>
    </row>
    <row r="35" spans="2:18" x14ac:dyDescent="0.3">
      <c r="B35" s="203"/>
      <c r="C35" s="269"/>
      <c r="D35" s="5" t="s">
        <v>1058</v>
      </c>
      <c r="E35" s="405"/>
      <c r="F35" s="270">
        <f>N12</f>
        <v>30904800</v>
      </c>
      <c r="G35" s="271"/>
      <c r="H35" s="270">
        <v>26904800</v>
      </c>
      <c r="I35" s="189"/>
      <c r="J35" s="189"/>
      <c r="K35" s="189"/>
      <c r="L35" s="189"/>
      <c r="M35" s="189"/>
      <c r="N35" s="189"/>
      <c r="O35" s="189"/>
      <c r="P35" s="189"/>
      <c r="Q35" s="189">
        <v>4000000</v>
      </c>
    </row>
    <row r="36" spans="2:18" x14ac:dyDescent="0.3">
      <c r="B36" s="203"/>
      <c r="C36" s="269"/>
      <c r="D36" s="5" t="s">
        <v>1054</v>
      </c>
      <c r="E36" s="512"/>
      <c r="F36" s="270">
        <f>M22</f>
        <v>79765700</v>
      </c>
      <c r="G36" s="271"/>
      <c r="H36" s="270">
        <v>79765700</v>
      </c>
      <c r="I36" s="189"/>
      <c r="J36" s="189"/>
      <c r="K36" s="189"/>
      <c r="L36" s="189"/>
      <c r="M36" s="189"/>
      <c r="N36" s="189"/>
      <c r="O36" s="189"/>
      <c r="P36" s="189"/>
      <c r="Q36" s="189"/>
    </row>
    <row r="37" spans="2:18" x14ac:dyDescent="0.3">
      <c r="B37" s="203"/>
      <c r="C37" s="269"/>
      <c r="D37" s="5" t="s">
        <v>1059</v>
      </c>
      <c r="E37" s="512"/>
      <c r="F37" s="270">
        <f>M23</f>
        <v>50000000</v>
      </c>
      <c r="G37" s="271"/>
      <c r="H37" s="270">
        <v>50000000</v>
      </c>
      <c r="I37" s="189"/>
      <c r="J37" s="189"/>
      <c r="K37" s="189"/>
      <c r="L37" s="189"/>
      <c r="M37" s="189"/>
      <c r="N37" s="189"/>
      <c r="O37" s="189"/>
      <c r="P37" s="189"/>
      <c r="Q37" s="189"/>
    </row>
    <row r="38" spans="2:18" x14ac:dyDescent="0.3">
      <c r="B38" s="203"/>
      <c r="C38" s="1524" t="s">
        <v>109</v>
      </c>
      <c r="D38" s="1525"/>
      <c r="E38" s="1526"/>
      <c r="F38" s="187">
        <f t="shared" ref="F38:Q38" si="2">SUM(F27:F37)</f>
        <v>164560500</v>
      </c>
      <c r="G38" s="187">
        <f t="shared" si="2"/>
        <v>0</v>
      </c>
      <c r="H38" s="187">
        <f t="shared" si="2"/>
        <v>159040500</v>
      </c>
      <c r="I38" s="187">
        <f t="shared" si="2"/>
        <v>0</v>
      </c>
      <c r="J38" s="187">
        <f t="shared" si="2"/>
        <v>0</v>
      </c>
      <c r="K38" s="187">
        <f t="shared" si="2"/>
        <v>0</v>
      </c>
      <c r="L38" s="187">
        <f t="shared" si="2"/>
        <v>0</v>
      </c>
      <c r="M38" s="187">
        <f t="shared" si="2"/>
        <v>0</v>
      </c>
      <c r="N38" s="187">
        <f t="shared" si="2"/>
        <v>0</v>
      </c>
      <c r="O38" s="187">
        <f t="shared" si="2"/>
        <v>0</v>
      </c>
      <c r="P38" s="187">
        <f t="shared" si="2"/>
        <v>0</v>
      </c>
      <c r="Q38" s="187">
        <f t="shared" si="2"/>
        <v>5520000</v>
      </c>
      <c r="R38" s="308"/>
    </row>
    <row r="39" spans="2:18" ht="3.75" customHeight="1" x14ac:dyDescent="0.3">
      <c r="B39" s="203"/>
    </row>
    <row r="40" spans="2:18" x14ac:dyDescent="0.3">
      <c r="B40" s="203"/>
      <c r="C40" s="277" t="s">
        <v>529</v>
      </c>
      <c r="E40" s="1517" t="s">
        <v>1063</v>
      </c>
      <c r="F40" s="1517"/>
      <c r="G40" s="1517"/>
      <c r="H40" s="1517"/>
      <c r="I40" s="1517"/>
      <c r="J40" s="1517"/>
      <c r="K40" s="1517"/>
      <c r="L40" s="1517"/>
      <c r="M40" s="1517"/>
      <c r="N40" s="1517"/>
      <c r="O40" s="1517"/>
      <c r="P40" s="1517"/>
      <c r="Q40" s="1517"/>
    </row>
    <row r="41" spans="2:18" ht="18.75" customHeight="1" x14ac:dyDescent="0.3">
      <c r="B41" s="203"/>
      <c r="E41" s="1517" t="s">
        <v>1062</v>
      </c>
      <c r="F41" s="1517"/>
      <c r="G41" s="1517"/>
      <c r="H41" s="1517"/>
      <c r="I41" s="1517"/>
      <c r="J41" s="1517"/>
      <c r="K41" s="1517"/>
      <c r="L41" s="1517"/>
      <c r="M41" s="1517"/>
      <c r="N41" s="1517"/>
      <c r="O41" s="1517"/>
      <c r="P41" s="1517"/>
      <c r="Q41" s="1517"/>
    </row>
    <row r="42" spans="2:18" x14ac:dyDescent="0.3">
      <c r="B42" s="203"/>
      <c r="E42" s="1517" t="s">
        <v>1064</v>
      </c>
      <c r="F42" s="1517"/>
      <c r="G42" s="1517"/>
      <c r="H42" s="1517"/>
      <c r="I42" s="1517"/>
      <c r="J42" s="1517"/>
      <c r="K42" s="1517"/>
      <c r="L42" s="1517"/>
      <c r="M42" s="1517"/>
      <c r="N42" s="1517"/>
      <c r="O42" s="1517"/>
      <c r="P42" s="1517"/>
      <c r="Q42" s="1517"/>
    </row>
    <row r="43" spans="2:18" x14ac:dyDescent="0.3">
      <c r="B43" s="203"/>
      <c r="E43" s="1517" t="s">
        <v>1066</v>
      </c>
      <c r="F43" s="1517"/>
      <c r="G43" s="1517"/>
      <c r="H43" s="1517"/>
      <c r="I43" s="1517"/>
      <c r="J43" s="1517"/>
      <c r="K43" s="1517"/>
      <c r="L43" s="1517"/>
      <c r="M43" s="1517"/>
      <c r="N43" s="1517"/>
      <c r="O43" s="1517"/>
      <c r="P43" s="1517"/>
      <c r="Q43" s="1517"/>
    </row>
    <row r="44" spans="2:18" x14ac:dyDescent="0.3">
      <c r="B44" s="203"/>
    </row>
    <row r="45" spans="2:18" x14ac:dyDescent="0.3">
      <c r="B45" s="203"/>
    </row>
    <row r="46" spans="2:18" x14ac:dyDescent="0.3">
      <c r="B46" s="203"/>
    </row>
    <row r="47" spans="2:18" x14ac:dyDescent="0.3">
      <c r="B47" s="203"/>
    </row>
    <row r="48" spans="2:18" x14ac:dyDescent="0.3">
      <c r="B48" s="203"/>
    </row>
    <row r="49" spans="2:2" x14ac:dyDescent="0.3">
      <c r="B49" s="203"/>
    </row>
    <row r="50" spans="2:2" x14ac:dyDescent="0.3">
      <c r="B50" s="203"/>
    </row>
    <row r="51" spans="2:2" x14ac:dyDescent="0.3">
      <c r="B51" s="203"/>
    </row>
    <row r="52" spans="2:2" x14ac:dyDescent="0.3">
      <c r="B52" s="203"/>
    </row>
    <row r="53" spans="2:2" x14ac:dyDescent="0.3">
      <c r="B53" s="203"/>
    </row>
    <row r="54" spans="2:2" x14ac:dyDescent="0.3">
      <c r="B54" s="203"/>
    </row>
    <row r="55" spans="2:2" x14ac:dyDescent="0.3">
      <c r="B55" s="203"/>
    </row>
    <row r="56" spans="2:2" x14ac:dyDescent="0.3">
      <c r="B56" s="203"/>
    </row>
    <row r="57" spans="2:2" x14ac:dyDescent="0.3">
      <c r="B57" s="203"/>
    </row>
    <row r="58" spans="2:2" x14ac:dyDescent="0.3">
      <c r="B58" s="203"/>
    </row>
    <row r="59" spans="2:2" x14ac:dyDescent="0.3">
      <c r="B59" s="203"/>
    </row>
    <row r="60" spans="2:2" x14ac:dyDescent="0.3">
      <c r="B60" s="203"/>
    </row>
    <row r="61" spans="2:2" x14ac:dyDescent="0.3">
      <c r="B61" s="203"/>
    </row>
    <row r="62" spans="2:2" x14ac:dyDescent="0.3">
      <c r="B62" s="203"/>
    </row>
    <row r="63" spans="2:2" x14ac:dyDescent="0.3">
      <c r="B63" s="203"/>
    </row>
    <row r="64" spans="2:2" x14ac:dyDescent="0.3">
      <c r="B64" s="203"/>
    </row>
    <row r="65" spans="2:2" x14ac:dyDescent="0.3">
      <c r="B65" s="203"/>
    </row>
    <row r="66" spans="2:2" x14ac:dyDescent="0.3">
      <c r="B66" s="203"/>
    </row>
    <row r="67" spans="2:2" x14ac:dyDescent="0.3">
      <c r="B67" s="203"/>
    </row>
    <row r="68" spans="2:2" x14ac:dyDescent="0.3">
      <c r="B68" s="203"/>
    </row>
    <row r="69" spans="2:2" x14ac:dyDescent="0.3">
      <c r="B69" s="203"/>
    </row>
    <row r="70" spans="2:2" x14ac:dyDescent="0.3">
      <c r="B70" s="203"/>
    </row>
    <row r="71" spans="2:2" x14ac:dyDescent="0.3">
      <c r="B71" s="203"/>
    </row>
    <row r="72" spans="2:2" x14ac:dyDescent="0.3">
      <c r="B72" s="203"/>
    </row>
    <row r="73" spans="2:2" x14ac:dyDescent="0.3">
      <c r="B73" s="203"/>
    </row>
    <row r="74" spans="2:2" x14ac:dyDescent="0.3">
      <c r="B74" s="203"/>
    </row>
    <row r="75" spans="2:2" x14ac:dyDescent="0.3">
      <c r="B75" s="203"/>
    </row>
    <row r="76" spans="2:2" x14ac:dyDescent="0.3">
      <c r="B76" s="203"/>
    </row>
    <row r="77" spans="2:2" x14ac:dyDescent="0.3">
      <c r="B77" s="203"/>
    </row>
    <row r="78" spans="2:2" x14ac:dyDescent="0.3">
      <c r="B78" s="203"/>
    </row>
    <row r="79" spans="2:2" x14ac:dyDescent="0.3">
      <c r="B79" s="203"/>
    </row>
    <row r="80" spans="2:2" x14ac:dyDescent="0.3">
      <c r="B80" s="203"/>
    </row>
    <row r="81" spans="2:2" x14ac:dyDescent="0.3">
      <c r="B81" s="203"/>
    </row>
    <row r="82" spans="2:2" x14ac:dyDescent="0.3">
      <c r="B82" s="203"/>
    </row>
    <row r="83" spans="2:2" x14ac:dyDescent="0.3">
      <c r="B83" s="203"/>
    </row>
    <row r="84" spans="2:2" x14ac:dyDescent="0.3">
      <c r="B84" s="203"/>
    </row>
    <row r="85" spans="2:2" x14ac:dyDescent="0.3">
      <c r="B85" s="203"/>
    </row>
    <row r="86" spans="2:2" x14ac:dyDescent="0.3">
      <c r="B86" s="203"/>
    </row>
    <row r="87" spans="2:2" x14ac:dyDescent="0.3">
      <c r="B87" s="203"/>
    </row>
    <row r="88" spans="2:2" x14ac:dyDescent="0.3">
      <c r="B88" s="203"/>
    </row>
    <row r="89" spans="2:2" x14ac:dyDescent="0.3">
      <c r="B89" s="203"/>
    </row>
    <row r="90" spans="2:2" x14ac:dyDescent="0.3">
      <c r="B90" s="203"/>
    </row>
    <row r="91" spans="2:2" x14ac:dyDescent="0.3">
      <c r="B91" s="203"/>
    </row>
    <row r="92" spans="2:2" x14ac:dyDescent="0.3">
      <c r="B92" s="203"/>
    </row>
    <row r="93" spans="2:2" x14ac:dyDescent="0.3">
      <c r="B93" s="203"/>
    </row>
    <row r="94" spans="2:2" x14ac:dyDescent="0.3">
      <c r="B94" s="203"/>
    </row>
    <row r="95" spans="2:2" x14ac:dyDescent="0.3">
      <c r="B95" s="203"/>
    </row>
    <row r="96" spans="2:2" x14ac:dyDescent="0.3">
      <c r="B96" s="203"/>
    </row>
    <row r="97" spans="2:2" x14ac:dyDescent="0.3">
      <c r="B97" s="203"/>
    </row>
    <row r="98" spans="2:2" x14ac:dyDescent="0.3">
      <c r="B98" s="203"/>
    </row>
    <row r="99" spans="2:2" x14ac:dyDescent="0.3">
      <c r="B99" s="203"/>
    </row>
    <row r="100" spans="2:2" x14ac:dyDescent="0.3">
      <c r="B100" s="203"/>
    </row>
    <row r="101" spans="2:2" x14ac:dyDescent="0.3">
      <c r="B101" s="203"/>
    </row>
    <row r="102" spans="2:2" x14ac:dyDescent="0.3">
      <c r="B102" s="203"/>
    </row>
    <row r="103" spans="2:2" x14ac:dyDescent="0.3">
      <c r="B103" s="203"/>
    </row>
  </sheetData>
  <mergeCells count="14">
    <mergeCell ref="H3:Q3"/>
    <mergeCell ref="C11:E11"/>
    <mergeCell ref="C26:E26"/>
    <mergeCell ref="C38:E38"/>
    <mergeCell ref="E40:Q40"/>
    <mergeCell ref="D13:E13"/>
    <mergeCell ref="D21:E21"/>
    <mergeCell ref="D22:E22"/>
    <mergeCell ref="D31:E31"/>
    <mergeCell ref="E43:Q43"/>
    <mergeCell ref="D23:E23"/>
    <mergeCell ref="B12:E12"/>
    <mergeCell ref="E42:Q42"/>
    <mergeCell ref="E41:Q41"/>
  </mergeCells>
  <pageMargins left="0.39370078740157483" right="0.39370078740157483" top="0.74803149606299213" bottom="0.74803149606299213" header="0.31496062992125984" footer="0.31496062992125984"/>
  <pageSetup paperSize="9" orientation="portrait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Q31" sqref="Q31"/>
    </sheetView>
  </sheetViews>
  <sheetFormatPr defaultRowHeight="14.25" x14ac:dyDescent="0.2"/>
  <sheetData>
    <row r="21" spans="1:9" ht="45.75" x14ac:dyDescent="0.65">
      <c r="A21" s="1516" t="s">
        <v>317</v>
      </c>
      <c r="B21" s="1516"/>
      <c r="C21" s="1516"/>
      <c r="D21" s="1516"/>
      <c r="E21" s="1516"/>
      <c r="F21" s="1516"/>
      <c r="G21" s="1516"/>
      <c r="H21" s="1516"/>
      <c r="I21" s="1516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7" tint="-0.499984740745262"/>
  </sheetPr>
  <dimension ref="A1:T49"/>
  <sheetViews>
    <sheetView topLeftCell="B1" zoomScale="117" zoomScaleNormal="117" workbookViewId="0">
      <selection activeCell="W16" sqref="W16"/>
    </sheetView>
  </sheetViews>
  <sheetFormatPr defaultColWidth="8.75" defaultRowHeight="18.75" x14ac:dyDescent="0.3"/>
  <cols>
    <col min="1" max="1" width="7.625" style="1" hidden="1" customWidth="1"/>
    <col min="2" max="2" width="2.625" style="1" customWidth="1"/>
    <col min="3" max="3" width="37.5" style="1" customWidth="1"/>
    <col min="4" max="4" width="10.125" style="29" customWidth="1"/>
    <col min="5" max="5" width="10.875" style="8" hidden="1" customWidth="1"/>
    <col min="6" max="6" width="11.125" style="1" customWidth="1"/>
    <col min="7" max="7" width="8" style="1" hidden="1" customWidth="1"/>
    <col min="8" max="8" width="9.125" style="1" hidden="1" customWidth="1"/>
    <col min="9" max="10" width="8.25" style="1" hidden="1" customWidth="1"/>
    <col min="11" max="11" width="8.125" style="1" hidden="1" customWidth="1"/>
    <col min="12" max="12" width="8.75" style="1" hidden="1" customWidth="1"/>
    <col min="13" max="13" width="8" style="1" hidden="1" customWidth="1"/>
    <col min="14" max="14" width="12" style="1" customWidth="1"/>
    <col min="15" max="16384" width="8.75" style="1"/>
  </cols>
  <sheetData>
    <row r="1" spans="1:15" ht="6.75" customHeight="1" thickBot="1" x14ac:dyDescent="0.35">
      <c r="B1" s="600"/>
      <c r="C1" s="5"/>
      <c r="D1" s="7"/>
      <c r="F1" s="6"/>
      <c r="G1" s="601"/>
      <c r="H1" s="103"/>
      <c r="I1" s="103"/>
      <c r="J1" s="103"/>
      <c r="K1" s="103"/>
      <c r="L1" s="103"/>
      <c r="M1" s="103"/>
      <c r="N1" s="103"/>
    </row>
    <row r="2" spans="1:15" s="24" customFormat="1" ht="18.75" customHeight="1" thickTop="1" thickBot="1" x14ac:dyDescent="0.35">
      <c r="A2" s="180"/>
      <c r="B2" s="331"/>
      <c r="C2" s="331"/>
      <c r="D2" s="331"/>
      <c r="F2" s="1479" t="s">
        <v>944</v>
      </c>
      <c r="G2" s="1480"/>
      <c r="H2" s="1480"/>
      <c r="I2" s="1480"/>
      <c r="J2" s="1480"/>
      <c r="K2" s="1480"/>
      <c r="L2" s="1480"/>
      <c r="M2" s="1480"/>
      <c r="N2" s="1481"/>
    </row>
    <row r="3" spans="1:15" s="24" customFormat="1" ht="19.5" thickTop="1" x14ac:dyDescent="0.3">
      <c r="A3" s="330"/>
      <c r="B3" s="331" t="s">
        <v>636</v>
      </c>
      <c r="C3" s="331"/>
      <c r="D3" s="331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5" x14ac:dyDescent="0.3">
      <c r="A4" s="330"/>
      <c r="B4" s="331" t="s">
        <v>637</v>
      </c>
      <c r="C4" s="331"/>
      <c r="D4" s="331"/>
      <c r="E4" s="182"/>
      <c r="F4" s="183"/>
      <c r="G4" s="300"/>
      <c r="H4" s="182"/>
      <c r="I4" s="182"/>
      <c r="J4" s="182"/>
      <c r="K4" s="182"/>
      <c r="L4" s="182"/>
      <c r="M4" s="182"/>
      <c r="N4" s="182"/>
    </row>
    <row r="5" spans="1:15" s="24" customFormat="1" x14ac:dyDescent="0.3">
      <c r="A5" s="330"/>
      <c r="B5" s="331" t="s">
        <v>136</v>
      </c>
      <c r="C5" s="331"/>
      <c r="D5" s="331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5" x14ac:dyDescent="0.3">
      <c r="A6" s="911"/>
      <c r="B6" s="186" t="s">
        <v>137</v>
      </c>
      <c r="C6" s="186"/>
      <c r="D6" s="186"/>
      <c r="E6" s="182"/>
      <c r="F6" s="183"/>
      <c r="G6" s="300"/>
      <c r="H6" s="182"/>
      <c r="I6" s="182"/>
      <c r="J6" s="182"/>
      <c r="K6" s="182"/>
      <c r="L6" s="182"/>
      <c r="M6" s="182"/>
      <c r="N6" s="182"/>
    </row>
    <row r="7" spans="1:15" s="24" customFormat="1" x14ac:dyDescent="0.3">
      <c r="A7" s="911"/>
      <c r="B7" s="192" t="s">
        <v>138</v>
      </c>
      <c r="C7" s="192"/>
      <c r="D7" s="192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5" x14ac:dyDescent="0.3">
      <c r="A8" s="911"/>
      <c r="B8" s="192" t="s">
        <v>139</v>
      </c>
      <c r="C8" s="192"/>
      <c r="D8" s="192"/>
      <c r="E8" s="182"/>
      <c r="F8" s="183"/>
      <c r="G8" s="300"/>
      <c r="H8" s="182"/>
      <c r="I8" s="182"/>
      <c r="J8" s="182"/>
      <c r="K8" s="182"/>
      <c r="L8" s="182"/>
      <c r="M8" s="182"/>
      <c r="N8" s="182"/>
    </row>
    <row r="9" spans="1:15" s="24" customFormat="1" x14ac:dyDescent="0.3">
      <c r="A9" s="911"/>
      <c r="B9" s="192" t="s">
        <v>629</v>
      </c>
      <c r="C9" s="192"/>
      <c r="D9" s="192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5" x14ac:dyDescent="0.3">
      <c r="A10" s="911"/>
      <c r="B10" s="192" t="s">
        <v>140</v>
      </c>
      <c r="C10" s="192"/>
      <c r="D10" s="192"/>
      <c r="E10" s="182"/>
      <c r="F10" s="183"/>
      <c r="G10" s="300"/>
      <c r="H10" s="182"/>
      <c r="I10" s="182"/>
      <c r="J10" s="182"/>
      <c r="K10" s="182"/>
      <c r="L10" s="182"/>
      <c r="M10" s="182"/>
      <c r="N10" s="182"/>
      <c r="O10" s="203"/>
    </row>
    <row r="11" spans="1:15" s="24" customFormat="1" x14ac:dyDescent="0.3">
      <c r="A11" s="911"/>
      <c r="B11" s="192" t="s">
        <v>141</v>
      </c>
      <c r="C11" s="192"/>
      <c r="D11" s="192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5" x14ac:dyDescent="0.3">
      <c r="A12" s="911"/>
      <c r="B12" s="192" t="s">
        <v>142</v>
      </c>
      <c r="C12" s="192"/>
      <c r="D12" s="192"/>
      <c r="E12" s="182"/>
      <c r="F12" s="183"/>
      <c r="G12" s="300"/>
      <c r="H12" s="182"/>
      <c r="I12" s="182"/>
      <c r="J12" s="182"/>
      <c r="K12" s="182"/>
      <c r="L12" s="182"/>
      <c r="M12" s="182"/>
      <c r="N12" s="182"/>
    </row>
    <row r="13" spans="1:15" s="24" customFormat="1" x14ac:dyDescent="0.3">
      <c r="A13" s="911"/>
      <c r="B13" s="192" t="s">
        <v>143</v>
      </c>
      <c r="C13" s="192"/>
      <c r="D13" s="192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5" s="161" customFormat="1" x14ac:dyDescent="0.3">
      <c r="A14" s="330"/>
      <c r="B14" s="332" t="s">
        <v>144</v>
      </c>
      <c r="C14" s="332"/>
      <c r="D14" s="332"/>
      <c r="E14" s="182"/>
      <c r="F14" s="183"/>
      <c r="G14" s="333"/>
      <c r="H14" s="182"/>
      <c r="I14" s="182"/>
      <c r="J14" s="182"/>
      <c r="K14" s="182"/>
      <c r="L14" s="182"/>
      <c r="M14" s="182"/>
      <c r="N14" s="182"/>
    </row>
    <row r="15" spans="1:15" s="24" customFormat="1" ht="13.5" customHeight="1" x14ac:dyDescent="0.3">
      <c r="A15" s="26"/>
      <c r="B15" s="12"/>
      <c r="C15" s="4"/>
      <c r="D15" s="29"/>
      <c r="E15" s="6"/>
      <c r="F15" s="10"/>
      <c r="G15" s="26"/>
      <c r="H15" s="26"/>
      <c r="I15" s="26"/>
      <c r="J15" s="26"/>
      <c r="K15" s="26"/>
      <c r="L15" s="26"/>
      <c r="M15" s="26"/>
      <c r="N15" s="26"/>
    </row>
    <row r="16" spans="1:15" s="24" customFormat="1" ht="43.5" customHeight="1" x14ac:dyDescent="0.25">
      <c r="A16" s="125" t="s">
        <v>11</v>
      </c>
      <c r="B16" s="1484" t="s">
        <v>13</v>
      </c>
      <c r="C16" s="1484"/>
      <c r="D16" s="250" t="s">
        <v>9</v>
      </c>
      <c r="E16" s="1109" t="s">
        <v>12</v>
      </c>
      <c r="F16" s="128" t="s">
        <v>95</v>
      </c>
      <c r="G16" s="129" t="s">
        <v>2</v>
      </c>
      <c r="H16" s="130" t="s">
        <v>3</v>
      </c>
      <c r="I16" s="130" t="s">
        <v>4</v>
      </c>
      <c r="J16" s="130" t="s">
        <v>5</v>
      </c>
      <c r="K16" s="130" t="s">
        <v>6</v>
      </c>
      <c r="L16" s="130" t="s">
        <v>8</v>
      </c>
      <c r="M16" s="130" t="s">
        <v>93</v>
      </c>
      <c r="N16" s="129" t="s">
        <v>109</v>
      </c>
    </row>
    <row r="17" spans="1:20" s="24" customFormat="1" x14ac:dyDescent="0.25">
      <c r="B17" s="709" t="s">
        <v>102</v>
      </c>
      <c r="C17" s="709"/>
      <c r="D17" s="602"/>
      <c r="E17" s="603"/>
      <c r="F17" s="705"/>
      <c r="G17" s="710">
        <f t="shared" ref="G17:N17" si="0">SUM(G18+G23+G27+G29)</f>
        <v>0</v>
      </c>
      <c r="H17" s="710">
        <f t="shared" si="0"/>
        <v>12850600</v>
      </c>
      <c r="I17" s="710">
        <f t="shared" si="0"/>
        <v>310400</v>
      </c>
      <c r="J17" s="710">
        <f t="shared" si="0"/>
        <v>199000</v>
      </c>
      <c r="K17" s="710">
        <f t="shared" si="0"/>
        <v>0</v>
      </c>
      <c r="L17" s="710">
        <f t="shared" si="0"/>
        <v>100000</v>
      </c>
      <c r="M17" s="710">
        <f t="shared" si="0"/>
        <v>0</v>
      </c>
      <c r="N17" s="710">
        <f t="shared" si="0"/>
        <v>13460000</v>
      </c>
      <c r="Q17" s="1156"/>
      <c r="R17" s="1156"/>
    </row>
    <row r="18" spans="1:20" s="2" customFormat="1" x14ac:dyDescent="0.3">
      <c r="A18" s="912" t="s">
        <v>802</v>
      </c>
      <c r="B18" s="1485" t="s">
        <v>7</v>
      </c>
      <c r="C18" s="1486"/>
      <c r="D18" s="730"/>
      <c r="E18" s="314"/>
      <c r="F18" s="340"/>
      <c r="G18" s="531">
        <f t="shared" ref="G18:N18" si="1">SUM(G19:G22)</f>
        <v>0</v>
      </c>
      <c r="H18" s="531">
        <f t="shared" si="1"/>
        <v>130600</v>
      </c>
      <c r="I18" s="531">
        <f t="shared" si="1"/>
        <v>80400</v>
      </c>
      <c r="J18" s="531">
        <f t="shared" si="1"/>
        <v>59000</v>
      </c>
      <c r="K18" s="531">
        <f t="shared" si="1"/>
        <v>0</v>
      </c>
      <c r="L18" s="531">
        <f t="shared" si="1"/>
        <v>0</v>
      </c>
      <c r="M18" s="531">
        <f t="shared" si="1"/>
        <v>0</v>
      </c>
      <c r="N18" s="531">
        <f t="shared" si="1"/>
        <v>270000</v>
      </c>
    </row>
    <row r="19" spans="1:20" s="2" customFormat="1" ht="37.5" x14ac:dyDescent="0.3">
      <c r="A19" s="667"/>
      <c r="B19" s="246" t="s">
        <v>10</v>
      </c>
      <c r="C19" s="1116" t="s">
        <v>104</v>
      </c>
      <c r="D19" s="224">
        <v>1</v>
      </c>
      <c r="E19" s="224" t="s">
        <v>108</v>
      </c>
      <c r="F19" s="201" t="s">
        <v>755</v>
      </c>
      <c r="G19" s="586"/>
      <c r="H19" s="267">
        <v>3600</v>
      </c>
      <c r="I19" s="267">
        <v>11800</v>
      </c>
      <c r="J19" s="267">
        <v>4600</v>
      </c>
      <c r="K19" s="267"/>
      <c r="L19" s="586"/>
      <c r="M19" s="586"/>
      <c r="N19" s="913">
        <f>SUM(H19:M19)</f>
        <v>20000</v>
      </c>
    </row>
    <row r="20" spans="1:20" s="2" customFormat="1" ht="37.5" x14ac:dyDescent="0.3">
      <c r="A20" s="667"/>
      <c r="B20" s="247" t="s">
        <v>14</v>
      </c>
      <c r="C20" s="1114" t="s">
        <v>816</v>
      </c>
      <c r="D20" s="230">
        <v>1</v>
      </c>
      <c r="E20" s="230" t="s">
        <v>108</v>
      </c>
      <c r="F20" s="205" t="s">
        <v>748</v>
      </c>
      <c r="G20" s="587"/>
      <c r="H20" s="270">
        <v>15000</v>
      </c>
      <c r="I20" s="270">
        <v>15600</v>
      </c>
      <c r="J20" s="270">
        <v>19400</v>
      </c>
      <c r="K20" s="270"/>
      <c r="L20" s="587"/>
      <c r="M20" s="587"/>
      <c r="N20" s="914">
        <f>SUM(H20:M20)</f>
        <v>50000</v>
      </c>
    </row>
    <row r="21" spans="1:20" s="2" customFormat="1" ht="36.75" customHeight="1" x14ac:dyDescent="0.3">
      <c r="A21" s="667"/>
      <c r="B21" s="247" t="s">
        <v>15</v>
      </c>
      <c r="C21" s="1114" t="s">
        <v>752</v>
      </c>
      <c r="D21" s="230">
        <v>1</v>
      </c>
      <c r="E21" s="230" t="s">
        <v>108</v>
      </c>
      <c r="F21" s="205" t="s">
        <v>756</v>
      </c>
      <c r="G21" s="587"/>
      <c r="H21" s="270">
        <v>112000</v>
      </c>
      <c r="I21" s="270">
        <v>38000</v>
      </c>
      <c r="J21" s="270">
        <v>30000</v>
      </c>
      <c r="K21" s="270"/>
      <c r="L21" s="587"/>
      <c r="M21" s="587"/>
      <c r="N21" s="914">
        <f t="shared" ref="N21:N22" si="2">SUM(H21:M21)</f>
        <v>180000</v>
      </c>
    </row>
    <row r="22" spans="1:20" s="2" customFormat="1" ht="56.25" x14ac:dyDescent="0.3">
      <c r="A22" s="667"/>
      <c r="B22" s="249" t="s">
        <v>16</v>
      </c>
      <c r="C22" s="1115" t="s">
        <v>107</v>
      </c>
      <c r="D22" s="223">
        <v>4</v>
      </c>
      <c r="E22" s="223" t="s">
        <v>108</v>
      </c>
      <c r="F22" s="204" t="s">
        <v>943</v>
      </c>
      <c r="G22" s="275"/>
      <c r="H22" s="273"/>
      <c r="I22" s="273">
        <v>15000</v>
      </c>
      <c r="J22" s="273">
        <v>5000</v>
      </c>
      <c r="K22" s="273"/>
      <c r="L22" s="275"/>
      <c r="M22" s="275"/>
      <c r="N22" s="898">
        <f t="shared" si="2"/>
        <v>20000</v>
      </c>
    </row>
    <row r="23" spans="1:20" s="2" customFormat="1" x14ac:dyDescent="0.3">
      <c r="A23" s="667"/>
      <c r="B23" s="1487" t="s">
        <v>0</v>
      </c>
      <c r="C23" s="1488"/>
      <c r="D23" s="730"/>
      <c r="E23" s="314"/>
      <c r="F23" s="315"/>
      <c r="G23" s="531">
        <f t="shared" ref="G23:N23" si="3">SUM(G24:G26)</f>
        <v>0</v>
      </c>
      <c r="H23" s="531">
        <f t="shared" si="3"/>
        <v>15000</v>
      </c>
      <c r="I23" s="531">
        <f t="shared" si="3"/>
        <v>30000</v>
      </c>
      <c r="J23" s="531">
        <f t="shared" si="3"/>
        <v>25000</v>
      </c>
      <c r="K23" s="531">
        <f t="shared" si="3"/>
        <v>0</v>
      </c>
      <c r="L23" s="531">
        <f t="shared" si="3"/>
        <v>100000</v>
      </c>
      <c r="M23" s="531">
        <f t="shared" si="3"/>
        <v>0</v>
      </c>
      <c r="N23" s="531">
        <f t="shared" si="3"/>
        <v>170000</v>
      </c>
    </row>
    <row r="24" spans="1:20" s="2" customFormat="1" ht="37.5" x14ac:dyDescent="0.3">
      <c r="A24" s="667"/>
      <c r="B24" s="246" t="s">
        <v>17</v>
      </c>
      <c r="C24" s="1116" t="s">
        <v>105</v>
      </c>
      <c r="D24" s="224">
        <v>2</v>
      </c>
      <c r="E24" s="224" t="s">
        <v>108</v>
      </c>
      <c r="F24" s="201" t="s">
        <v>756</v>
      </c>
      <c r="G24" s="267"/>
      <c r="H24" s="267">
        <v>10000</v>
      </c>
      <c r="I24" s="267">
        <v>20000</v>
      </c>
      <c r="J24" s="267">
        <v>20000</v>
      </c>
      <c r="K24" s="267"/>
      <c r="L24" s="267"/>
      <c r="M24" s="267"/>
      <c r="N24" s="913">
        <f t="shared" ref="N24:N32" si="4">SUM(H24:M24)</f>
        <v>50000</v>
      </c>
    </row>
    <row r="25" spans="1:20" s="2" customFormat="1" ht="37.5" x14ac:dyDescent="0.3">
      <c r="A25" s="667"/>
      <c r="B25" s="247" t="s">
        <v>18</v>
      </c>
      <c r="C25" s="1114" t="s">
        <v>106</v>
      </c>
      <c r="D25" s="230">
        <v>2</v>
      </c>
      <c r="E25" s="230" t="s">
        <v>108</v>
      </c>
      <c r="F25" s="205" t="s">
        <v>753</v>
      </c>
      <c r="G25" s="270"/>
      <c r="H25" s="270">
        <v>5000</v>
      </c>
      <c r="I25" s="270">
        <v>10000</v>
      </c>
      <c r="J25" s="270">
        <v>5000</v>
      </c>
      <c r="K25" s="270"/>
      <c r="L25" s="270"/>
      <c r="M25" s="270"/>
      <c r="N25" s="914">
        <f t="shared" si="4"/>
        <v>20000</v>
      </c>
    </row>
    <row r="26" spans="1:20" s="2" customFormat="1" ht="37.5" x14ac:dyDescent="0.3">
      <c r="A26" s="667"/>
      <c r="B26" s="249" t="s">
        <v>19</v>
      </c>
      <c r="C26" s="1115" t="s">
        <v>749</v>
      </c>
      <c r="D26" s="223">
        <v>2</v>
      </c>
      <c r="E26" s="223" t="s">
        <v>108</v>
      </c>
      <c r="F26" s="204" t="s">
        <v>756</v>
      </c>
      <c r="G26" s="273"/>
      <c r="H26" s="273"/>
      <c r="I26" s="273"/>
      <c r="J26" s="273"/>
      <c r="K26" s="273"/>
      <c r="L26" s="273">
        <v>100000</v>
      </c>
      <c r="M26" s="273"/>
      <c r="N26" s="898">
        <f>SUM(H26:M26)</f>
        <v>100000</v>
      </c>
    </row>
    <row r="27" spans="1:20" s="2" customFormat="1" x14ac:dyDescent="0.3">
      <c r="A27" s="667"/>
      <c r="B27" s="1487" t="s">
        <v>92</v>
      </c>
      <c r="C27" s="1488"/>
      <c r="D27" s="730"/>
      <c r="E27" s="314"/>
      <c r="F27" s="315"/>
      <c r="G27" s="531">
        <f t="shared" ref="G27:N27" si="5">SUM(G28:G28)</f>
        <v>0</v>
      </c>
      <c r="H27" s="531">
        <f t="shared" si="5"/>
        <v>100000</v>
      </c>
      <c r="I27" s="531">
        <f t="shared" si="5"/>
        <v>90000</v>
      </c>
      <c r="J27" s="531">
        <f t="shared" si="5"/>
        <v>10000</v>
      </c>
      <c r="K27" s="531">
        <f t="shared" si="5"/>
        <v>0</v>
      </c>
      <c r="L27" s="531">
        <f t="shared" si="5"/>
        <v>0</v>
      </c>
      <c r="M27" s="531">
        <f t="shared" si="5"/>
        <v>0</v>
      </c>
      <c r="N27" s="531">
        <f t="shared" si="5"/>
        <v>200000</v>
      </c>
    </row>
    <row r="28" spans="1:20" s="2" customFormat="1" ht="56.25" x14ac:dyDescent="0.3">
      <c r="A28" s="667"/>
      <c r="B28" s="313" t="s">
        <v>20</v>
      </c>
      <c r="C28" s="1119" t="s">
        <v>750</v>
      </c>
      <c r="D28" s="134">
        <v>3</v>
      </c>
      <c r="E28" s="134" t="s">
        <v>108</v>
      </c>
      <c r="F28" s="135" t="s">
        <v>751</v>
      </c>
      <c r="G28" s="534"/>
      <c r="H28" s="534">
        <v>100000</v>
      </c>
      <c r="I28" s="534">
        <v>90000</v>
      </c>
      <c r="J28" s="534">
        <v>10000</v>
      </c>
      <c r="K28" s="534"/>
      <c r="L28" s="534"/>
      <c r="M28" s="534"/>
      <c r="N28" s="896">
        <f>SUM(H28:M28)</f>
        <v>200000</v>
      </c>
    </row>
    <row r="29" spans="1:20" s="2" customFormat="1" x14ac:dyDescent="0.3">
      <c r="A29" s="667"/>
      <c r="B29" s="1489" t="s">
        <v>90</v>
      </c>
      <c r="C29" s="1490"/>
      <c r="D29" s="735"/>
      <c r="E29" s="915"/>
      <c r="F29" s="916"/>
      <c r="G29" s="917">
        <f t="shared" ref="G29:N29" si="6">SUM(G30:G32)</f>
        <v>0</v>
      </c>
      <c r="H29" s="917">
        <f t="shared" si="6"/>
        <v>12605000</v>
      </c>
      <c r="I29" s="917">
        <f t="shared" si="6"/>
        <v>110000</v>
      </c>
      <c r="J29" s="917">
        <f t="shared" si="6"/>
        <v>105000</v>
      </c>
      <c r="K29" s="917">
        <f t="shared" si="6"/>
        <v>0</v>
      </c>
      <c r="L29" s="917">
        <f t="shared" si="6"/>
        <v>0</v>
      </c>
      <c r="M29" s="917">
        <f t="shared" si="6"/>
        <v>0</v>
      </c>
      <c r="N29" s="917">
        <f t="shared" si="6"/>
        <v>12820000</v>
      </c>
    </row>
    <row r="30" spans="1:20" s="2" customFormat="1" ht="37.5" x14ac:dyDescent="0.3">
      <c r="A30" s="671"/>
      <c r="B30" s="246" t="s">
        <v>21</v>
      </c>
      <c r="C30" s="1116" t="s">
        <v>103</v>
      </c>
      <c r="D30" s="224">
        <v>1</v>
      </c>
      <c r="E30" s="224" t="s">
        <v>108</v>
      </c>
      <c r="F30" s="201" t="s">
        <v>945</v>
      </c>
      <c r="G30" s="586"/>
      <c r="H30" s="267">
        <v>5000</v>
      </c>
      <c r="I30" s="267">
        <v>10000</v>
      </c>
      <c r="J30" s="267">
        <v>5000</v>
      </c>
      <c r="K30" s="267"/>
      <c r="L30" s="586"/>
      <c r="M30" s="586"/>
      <c r="N30" s="913">
        <f>SUM(H30:M30)</f>
        <v>20000</v>
      </c>
    </row>
    <row r="31" spans="1:20" s="2" customFormat="1" ht="19.5" customHeight="1" x14ac:dyDescent="0.3">
      <c r="A31" s="667"/>
      <c r="B31" s="247" t="s">
        <v>22</v>
      </c>
      <c r="C31" s="1114" t="s">
        <v>817</v>
      </c>
      <c r="D31" s="230">
        <v>9</v>
      </c>
      <c r="E31" s="230" t="s">
        <v>108</v>
      </c>
      <c r="F31" s="205" t="s">
        <v>756</v>
      </c>
      <c r="G31" s="587"/>
      <c r="H31" s="270"/>
      <c r="I31" s="270">
        <v>100000</v>
      </c>
      <c r="J31" s="270">
        <v>100000</v>
      </c>
      <c r="K31" s="270"/>
      <c r="L31" s="587"/>
      <c r="M31" s="587"/>
      <c r="N31" s="914">
        <f>SUM(H31:M31)</f>
        <v>200000</v>
      </c>
      <c r="T31" s="918"/>
    </row>
    <row r="32" spans="1:20" s="2" customFormat="1" ht="37.5" x14ac:dyDescent="0.3">
      <c r="A32" s="671"/>
      <c r="B32" s="656" t="s">
        <v>23</v>
      </c>
      <c r="C32" s="1157" t="s">
        <v>626</v>
      </c>
      <c r="D32" s="244">
        <v>9</v>
      </c>
      <c r="E32" s="244" t="s">
        <v>108</v>
      </c>
      <c r="F32" s="639" t="s">
        <v>946</v>
      </c>
      <c r="G32" s="1158"/>
      <c r="H32" s="234">
        <v>12600000</v>
      </c>
      <c r="I32" s="1159"/>
      <c r="J32" s="234"/>
      <c r="K32" s="1159"/>
      <c r="L32" s="1158"/>
      <c r="M32" s="583"/>
      <c r="N32" s="898">
        <f t="shared" si="4"/>
        <v>12600000</v>
      </c>
    </row>
    <row r="33" spans="1:15" x14ac:dyDescent="0.3">
      <c r="F33" s="27"/>
    </row>
    <row r="34" spans="1:15" s="161" customFormat="1" x14ac:dyDescent="0.3">
      <c r="A34" s="180"/>
      <c r="B34" s="180" t="s">
        <v>145</v>
      </c>
      <c r="C34" s="181"/>
      <c r="D34" s="346"/>
      <c r="E34" s="182"/>
      <c r="F34" s="183"/>
      <c r="G34" s="184"/>
      <c r="H34" s="185"/>
      <c r="I34" s="185"/>
      <c r="J34" s="185"/>
      <c r="K34" s="185"/>
      <c r="L34" s="185"/>
      <c r="M34" s="185"/>
      <c r="N34" s="185"/>
    </row>
    <row r="35" spans="1:15" ht="20.25" customHeight="1" x14ac:dyDescent="0.3">
      <c r="A35" s="186"/>
      <c r="B35" s="1477" t="s">
        <v>146</v>
      </c>
      <c r="C35" s="1478"/>
      <c r="D35" s="187" t="s">
        <v>109</v>
      </c>
      <c r="F35" s="177" t="s">
        <v>147</v>
      </c>
      <c r="H35" s="187"/>
      <c r="I35" s="187"/>
      <c r="J35" s="187"/>
      <c r="K35" s="187"/>
      <c r="L35" s="187"/>
      <c r="M35" s="187"/>
      <c r="N35" s="187" t="s">
        <v>148</v>
      </c>
    </row>
    <row r="36" spans="1:15" ht="15.75" customHeight="1" x14ac:dyDescent="0.3">
      <c r="A36" s="186"/>
      <c r="B36" s="1482" t="s">
        <v>126</v>
      </c>
      <c r="C36" s="1483"/>
      <c r="D36" s="189"/>
      <c r="G36" s="242"/>
      <c r="H36" s="189"/>
      <c r="I36" s="189"/>
      <c r="J36" s="189"/>
      <c r="K36" s="189"/>
      <c r="L36" s="189"/>
      <c r="N36" s="189"/>
    </row>
    <row r="37" spans="1:15" x14ac:dyDescent="0.3">
      <c r="A37" s="186"/>
      <c r="B37" s="347"/>
      <c r="C37" s="511" t="s">
        <v>149</v>
      </c>
      <c r="D37" s="189">
        <f>H17</f>
        <v>12850600</v>
      </c>
      <c r="G37" s="242"/>
      <c r="H37" s="189"/>
      <c r="I37" s="189"/>
      <c r="J37" s="189"/>
      <c r="K37" s="189"/>
      <c r="L37" s="189"/>
      <c r="N37" s="189"/>
    </row>
    <row r="38" spans="1:15" x14ac:dyDescent="0.3">
      <c r="A38" s="186"/>
      <c r="B38" s="347"/>
      <c r="C38" s="511" t="s">
        <v>150</v>
      </c>
      <c r="D38" s="189">
        <f>I17</f>
        <v>310400</v>
      </c>
      <c r="G38" s="242"/>
      <c r="H38" s="189"/>
      <c r="I38" s="189"/>
      <c r="J38" s="189"/>
      <c r="K38" s="189"/>
      <c r="L38" s="189"/>
      <c r="N38" s="189"/>
    </row>
    <row r="39" spans="1:15" x14ac:dyDescent="0.3">
      <c r="A39" s="186"/>
      <c r="B39" s="347"/>
      <c r="C39" s="511" t="s">
        <v>151</v>
      </c>
      <c r="D39" s="189">
        <f>J17</f>
        <v>199000</v>
      </c>
      <c r="G39" s="242"/>
      <c r="H39" s="189"/>
      <c r="I39" s="189"/>
      <c r="J39" s="189"/>
      <c r="K39" s="189"/>
      <c r="L39" s="189"/>
      <c r="N39" s="189"/>
    </row>
    <row r="40" spans="1:15" x14ac:dyDescent="0.3">
      <c r="A40" s="186"/>
      <c r="B40" s="401" t="s">
        <v>557</v>
      </c>
      <c r="C40" s="511"/>
      <c r="D40" s="189"/>
      <c r="G40" s="242"/>
      <c r="H40" s="189"/>
      <c r="I40" s="189"/>
      <c r="J40" s="189"/>
      <c r="K40" s="189"/>
      <c r="L40" s="189"/>
      <c r="N40" s="189"/>
    </row>
    <row r="41" spans="1:15" x14ac:dyDescent="0.3">
      <c r="A41" s="186"/>
      <c r="B41" s="678"/>
      <c r="C41" s="590" t="s">
        <v>558</v>
      </c>
      <c r="D41" s="189">
        <f>L17</f>
        <v>100000</v>
      </c>
      <c r="G41" s="242"/>
      <c r="H41" s="189"/>
      <c r="I41" s="189"/>
      <c r="J41" s="189"/>
      <c r="K41" s="189"/>
      <c r="L41" s="189"/>
      <c r="N41" s="189"/>
    </row>
    <row r="42" spans="1:15" ht="19.5" customHeight="1" x14ac:dyDescent="0.3">
      <c r="A42" s="186"/>
      <c r="B42" s="1475" t="s">
        <v>152</v>
      </c>
      <c r="C42" s="1476"/>
      <c r="D42" s="190">
        <f>SUM(D36:D41)</f>
        <v>13460000</v>
      </c>
      <c r="F42" s="190">
        <v>410000</v>
      </c>
      <c r="G42" s="177"/>
      <c r="H42" s="190"/>
      <c r="I42" s="190"/>
      <c r="J42" s="190"/>
      <c r="K42" s="190"/>
      <c r="L42" s="190"/>
      <c r="M42" s="1367"/>
      <c r="N42" s="190">
        <f>SUM(D42-F42)</f>
        <v>13050000</v>
      </c>
    </row>
    <row r="43" spans="1:15" x14ac:dyDescent="0.3">
      <c r="B43" s="600"/>
      <c r="C43" s="5"/>
      <c r="D43" s="7"/>
      <c r="F43" s="6"/>
      <c r="G43" s="601"/>
      <c r="H43" s="103"/>
      <c r="I43" s="103"/>
      <c r="J43" s="103"/>
      <c r="K43" s="103"/>
      <c r="L43" s="103"/>
      <c r="M43" s="103"/>
      <c r="N43" s="103"/>
    </row>
    <row r="44" spans="1:15" s="161" customFormat="1" x14ac:dyDescent="0.3">
      <c r="A44" s="180"/>
      <c r="B44" s="180" t="s">
        <v>1039</v>
      </c>
      <c r="C44" s="318"/>
      <c r="D44" s="346"/>
      <c r="E44" s="182"/>
      <c r="F44" s="183"/>
      <c r="G44" s="184"/>
      <c r="H44" s="185"/>
      <c r="I44" s="185"/>
      <c r="J44" s="185"/>
      <c r="K44" s="185"/>
      <c r="L44" s="185"/>
      <c r="M44" s="185"/>
      <c r="N44" s="185"/>
      <c r="O44" s="185"/>
    </row>
    <row r="49" spans="3:3" x14ac:dyDescent="0.3">
      <c r="C49" s="203"/>
    </row>
  </sheetData>
  <mergeCells count="9">
    <mergeCell ref="B42:C42"/>
    <mergeCell ref="B35:C35"/>
    <mergeCell ref="F2:N2"/>
    <mergeCell ref="B36:C36"/>
    <mergeCell ref="B16:C16"/>
    <mergeCell ref="B18:C18"/>
    <mergeCell ref="B23:C23"/>
    <mergeCell ref="B27:C27"/>
    <mergeCell ref="B29:C29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U30"/>
  <sheetViews>
    <sheetView zoomScale="112" zoomScaleNormal="112" workbookViewId="0">
      <selection activeCell="H2" sqref="H2:Q2"/>
    </sheetView>
  </sheetViews>
  <sheetFormatPr defaultColWidth="8.75" defaultRowHeight="18.75" x14ac:dyDescent="0.3"/>
  <cols>
    <col min="1" max="1" width="7.25" style="1" customWidth="1"/>
    <col min="2" max="2" width="7.875" style="1" hidden="1" customWidth="1"/>
    <col min="3" max="3" width="4" style="15" customWidth="1"/>
    <col min="4" max="4" width="4.875" style="5" customWidth="1"/>
    <col min="5" max="5" width="32.375" style="7" customWidth="1"/>
    <col min="6" max="6" width="11.375" style="8" customWidth="1"/>
    <col min="7" max="7" width="8.625" style="6" hidden="1" customWidth="1"/>
    <col min="8" max="8" width="12.375" style="11" customWidth="1"/>
    <col min="9" max="9" width="7.5" style="103" hidden="1" customWidth="1"/>
    <col min="10" max="10" width="8.125" style="103" hidden="1" customWidth="1"/>
    <col min="11" max="11" width="8.25" style="103" hidden="1" customWidth="1"/>
    <col min="12" max="12" width="9.375" style="103" hidden="1" customWidth="1"/>
    <col min="13" max="13" width="7.25" style="103" hidden="1" customWidth="1"/>
    <col min="14" max="14" width="7.625" style="103" hidden="1" customWidth="1"/>
    <col min="15" max="15" width="7.5" style="103" hidden="1" customWidth="1"/>
    <col min="16" max="16" width="7.875" style="103" hidden="1" customWidth="1"/>
    <col min="17" max="17" width="10.625" style="103" customWidth="1"/>
    <col min="18" max="16384" width="8.75" style="1"/>
  </cols>
  <sheetData>
    <row r="1" spans="1:19" ht="19.5" thickBot="1" x14ac:dyDescent="0.35"/>
    <row r="2" spans="1:19" ht="20.25" thickTop="1" thickBot="1" x14ac:dyDescent="0.35">
      <c r="B2" s="26"/>
      <c r="C2" s="1"/>
      <c r="D2" s="13"/>
      <c r="E2" s="4"/>
      <c r="H2" s="1521" t="s">
        <v>962</v>
      </c>
      <c r="I2" s="1522"/>
      <c r="J2" s="1522"/>
      <c r="K2" s="1522"/>
      <c r="L2" s="1522"/>
      <c r="M2" s="1522"/>
      <c r="N2" s="1522"/>
      <c r="O2" s="1522"/>
      <c r="P2" s="1522"/>
      <c r="Q2" s="1523"/>
    </row>
    <row r="3" spans="1:19" ht="19.5" thickTop="1" x14ac:dyDescent="0.3">
      <c r="B3" s="26"/>
      <c r="C3" s="221" t="s">
        <v>223</v>
      </c>
      <c r="D3" s="13"/>
      <c r="E3" s="4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9" x14ac:dyDescent="0.3">
      <c r="B4" s="293"/>
      <c r="C4" s="221" t="s">
        <v>523</v>
      </c>
      <c r="D4" s="13"/>
      <c r="E4" s="4"/>
      <c r="H4" s="10"/>
      <c r="I4" s="4"/>
      <c r="J4" s="4"/>
      <c r="K4" s="4"/>
      <c r="L4" s="4"/>
      <c r="M4" s="4"/>
      <c r="N4" s="4"/>
      <c r="O4" s="4"/>
      <c r="P4" s="4"/>
      <c r="Q4" s="4"/>
    </row>
    <row r="5" spans="1:19" x14ac:dyDescent="0.3">
      <c r="B5" s="293"/>
      <c r="C5" s="221" t="s">
        <v>136</v>
      </c>
      <c r="D5" s="13"/>
      <c r="E5" s="4"/>
      <c r="H5" s="10"/>
      <c r="I5" s="4"/>
      <c r="J5" s="4"/>
      <c r="K5" s="4"/>
      <c r="L5" s="4"/>
      <c r="M5" s="4"/>
      <c r="N5" s="4"/>
      <c r="O5" s="4"/>
      <c r="P5" s="4"/>
      <c r="Q5" s="4"/>
    </row>
    <row r="6" spans="1:19" x14ac:dyDescent="0.3">
      <c r="B6" s="293"/>
      <c r="C6" s="221"/>
      <c r="D6" s="5" t="s">
        <v>287</v>
      </c>
      <c r="E6" s="4"/>
      <c r="H6" s="10"/>
      <c r="I6" s="4"/>
      <c r="J6" s="4"/>
      <c r="K6" s="4"/>
      <c r="L6" s="4"/>
      <c r="M6" s="4"/>
      <c r="N6" s="4"/>
      <c r="O6" s="4"/>
      <c r="P6" s="4"/>
      <c r="Q6" s="4"/>
    </row>
    <row r="7" spans="1:19" x14ac:dyDescent="0.3">
      <c r="B7" s="293"/>
      <c r="C7" s="221"/>
      <c r="D7" s="5" t="s">
        <v>288</v>
      </c>
      <c r="E7" s="4"/>
      <c r="H7" s="10"/>
      <c r="I7" s="4"/>
      <c r="J7" s="4"/>
      <c r="K7" s="4"/>
      <c r="L7" s="4"/>
      <c r="M7" s="4"/>
      <c r="N7" s="4"/>
      <c r="O7" s="4"/>
      <c r="P7" s="4"/>
      <c r="Q7" s="4"/>
    </row>
    <row r="8" spans="1:19" x14ac:dyDescent="0.3">
      <c r="B8" s="293"/>
      <c r="C8" s="221"/>
      <c r="D8" s="5" t="s">
        <v>289</v>
      </c>
      <c r="E8" s="4"/>
      <c r="H8" s="10"/>
      <c r="I8" s="4"/>
      <c r="J8" s="4"/>
      <c r="K8" s="4"/>
      <c r="L8" s="4"/>
      <c r="M8" s="4"/>
      <c r="N8" s="4"/>
      <c r="O8" s="4"/>
      <c r="P8" s="4"/>
      <c r="Q8" s="4"/>
    </row>
    <row r="9" spans="1:19" x14ac:dyDescent="0.3">
      <c r="B9" s="293"/>
      <c r="C9" s="221" t="s">
        <v>144</v>
      </c>
      <c r="D9" s="13"/>
      <c r="E9" s="4"/>
      <c r="H9" s="10"/>
      <c r="I9" s="4"/>
      <c r="J9" s="4"/>
      <c r="K9" s="4"/>
      <c r="L9" s="4"/>
      <c r="M9" s="4"/>
      <c r="N9" s="4"/>
      <c r="O9" s="4"/>
      <c r="P9" s="4"/>
      <c r="Q9" s="4"/>
    </row>
    <row r="10" spans="1:19" ht="12.75" customHeight="1" x14ac:dyDescent="0.3">
      <c r="B10" s="293"/>
      <c r="D10" s="13"/>
      <c r="E10" s="4"/>
      <c r="H10" s="10"/>
      <c r="I10" s="4"/>
      <c r="J10" s="4"/>
      <c r="K10" s="4"/>
      <c r="L10" s="4"/>
      <c r="M10" s="4"/>
      <c r="N10" s="4"/>
      <c r="O10" s="4"/>
      <c r="P10" s="4"/>
      <c r="Q10" s="4"/>
    </row>
    <row r="11" spans="1:19" s="9" customFormat="1" ht="37.5" x14ac:dyDescent="0.2">
      <c r="B11" s="257"/>
      <c r="C11" s="1484" t="s">
        <v>13</v>
      </c>
      <c r="D11" s="1484"/>
      <c r="E11" s="1484"/>
      <c r="F11" s="250" t="s">
        <v>9</v>
      </c>
      <c r="G11" s="222" t="s">
        <v>12</v>
      </c>
      <c r="H11" s="128" t="s">
        <v>1</v>
      </c>
      <c r="I11" s="129" t="s">
        <v>2</v>
      </c>
      <c r="J11" s="130" t="s">
        <v>3</v>
      </c>
      <c r="K11" s="130" t="s">
        <v>4</v>
      </c>
      <c r="L11" s="130" t="s">
        <v>5</v>
      </c>
      <c r="M11" s="130" t="s">
        <v>6</v>
      </c>
      <c r="N11" s="130" t="s">
        <v>118</v>
      </c>
      <c r="O11" s="130" t="s">
        <v>119</v>
      </c>
      <c r="P11" s="130" t="s">
        <v>93</v>
      </c>
      <c r="Q11" s="129" t="s">
        <v>109</v>
      </c>
    </row>
    <row r="12" spans="1:19" x14ac:dyDescent="0.3">
      <c r="A12" s="278"/>
      <c r="C12" s="544" t="s">
        <v>46</v>
      </c>
      <c r="D12" s="1168"/>
      <c r="E12" s="530"/>
      <c r="F12" s="524"/>
      <c r="G12" s="525"/>
      <c r="H12" s="526"/>
      <c r="I12" s="531">
        <f>SUM(I13:I20)</f>
        <v>0</v>
      </c>
      <c r="J12" s="531">
        <f t="shared" ref="J12:Q12" si="0">SUM(J13:J20)</f>
        <v>50000</v>
      </c>
      <c r="K12" s="531">
        <f t="shared" si="0"/>
        <v>50000</v>
      </c>
      <c r="L12" s="531">
        <f t="shared" si="0"/>
        <v>1060000</v>
      </c>
      <c r="M12" s="531">
        <f t="shared" si="0"/>
        <v>0</v>
      </c>
      <c r="N12" s="531">
        <f t="shared" si="0"/>
        <v>0</v>
      </c>
      <c r="O12" s="531">
        <f t="shared" si="0"/>
        <v>0</v>
      </c>
      <c r="P12" s="531">
        <f t="shared" si="0"/>
        <v>0</v>
      </c>
      <c r="Q12" s="531">
        <f t="shared" si="0"/>
        <v>1160000</v>
      </c>
    </row>
    <row r="13" spans="1:19" s="19" customFormat="1" ht="39" customHeight="1" x14ac:dyDescent="0.2">
      <c r="A13" s="413"/>
      <c r="B13" s="541" t="s">
        <v>649</v>
      </c>
      <c r="C13" s="560" t="s">
        <v>10</v>
      </c>
      <c r="D13" s="1555" t="s">
        <v>855</v>
      </c>
      <c r="E13" s="1538"/>
      <c r="F13" s="201"/>
      <c r="G13" s="201"/>
      <c r="H13" s="201"/>
      <c r="I13" s="227"/>
      <c r="J13" s="267"/>
      <c r="K13" s="267"/>
      <c r="L13" s="267"/>
      <c r="M13" s="267"/>
      <c r="N13" s="267"/>
      <c r="O13" s="267"/>
      <c r="P13" s="267"/>
      <c r="Q13" s="267"/>
      <c r="S13" s="585"/>
    </row>
    <row r="14" spans="1:19" s="19" customFormat="1" ht="18" customHeight="1" x14ac:dyDescent="0.2">
      <c r="A14" s="413"/>
      <c r="B14" s="281"/>
      <c r="C14" s="247"/>
      <c r="D14" s="251">
        <v>1.1000000000000001</v>
      </c>
      <c r="E14" s="1167" t="s">
        <v>827</v>
      </c>
      <c r="F14" s="205" t="s">
        <v>88</v>
      </c>
      <c r="G14" s="205"/>
      <c r="H14" s="205" t="s">
        <v>653</v>
      </c>
      <c r="I14" s="228"/>
      <c r="J14" s="270"/>
      <c r="K14" s="270"/>
      <c r="L14" s="270">
        <v>80000</v>
      </c>
      <c r="M14" s="270"/>
      <c r="N14" s="270"/>
      <c r="O14" s="270"/>
      <c r="P14" s="584"/>
      <c r="Q14" s="270">
        <f t="shared" ref="Q14:Q19" si="1">SUM(I14:P14)</f>
        <v>80000</v>
      </c>
    </row>
    <row r="15" spans="1:19" s="19" customFormat="1" ht="17.25" customHeight="1" x14ac:dyDescent="0.2">
      <c r="A15" s="413"/>
      <c r="B15" s="281"/>
      <c r="C15" s="247"/>
      <c r="D15" s="251">
        <v>1.2</v>
      </c>
      <c r="E15" s="1167" t="s">
        <v>828</v>
      </c>
      <c r="F15" s="205" t="s">
        <v>88</v>
      </c>
      <c r="G15" s="205"/>
      <c r="H15" s="205" t="s">
        <v>653</v>
      </c>
      <c r="I15" s="228"/>
      <c r="J15" s="270"/>
      <c r="K15" s="270"/>
      <c r="L15" s="270">
        <v>80000</v>
      </c>
      <c r="M15" s="270"/>
      <c r="N15" s="270"/>
      <c r="O15" s="270"/>
      <c r="P15" s="584"/>
      <c r="Q15" s="270">
        <f t="shared" si="1"/>
        <v>80000</v>
      </c>
    </row>
    <row r="16" spans="1:19" s="19" customFormat="1" ht="18" customHeight="1" x14ac:dyDescent="0.2">
      <c r="A16" s="413"/>
      <c r="B16" s="281"/>
      <c r="C16" s="247"/>
      <c r="D16" s="251">
        <v>1.3</v>
      </c>
      <c r="E16" s="1167" t="s">
        <v>647</v>
      </c>
      <c r="F16" s="205" t="s">
        <v>88</v>
      </c>
      <c r="G16" s="205"/>
      <c r="H16" s="205" t="s">
        <v>653</v>
      </c>
      <c r="I16" s="228"/>
      <c r="J16" s="270"/>
      <c r="K16" s="270"/>
      <c r="L16" s="270">
        <v>720000</v>
      </c>
      <c r="M16" s="270"/>
      <c r="N16" s="270"/>
      <c r="O16" s="270"/>
      <c r="P16" s="584"/>
      <c r="Q16" s="270">
        <f t="shared" si="1"/>
        <v>720000</v>
      </c>
    </row>
    <row r="17" spans="1:21" s="19" customFormat="1" ht="17.25" customHeight="1" x14ac:dyDescent="0.2">
      <c r="A17" s="413"/>
      <c r="B17" s="281"/>
      <c r="C17" s="247"/>
      <c r="D17" s="251">
        <v>1.4</v>
      </c>
      <c r="E17" s="1167" t="s">
        <v>829</v>
      </c>
      <c r="F17" s="205" t="s">
        <v>88</v>
      </c>
      <c r="G17" s="205"/>
      <c r="H17" s="205" t="s">
        <v>653</v>
      </c>
      <c r="I17" s="228"/>
      <c r="J17" s="270"/>
      <c r="K17" s="270"/>
      <c r="L17" s="270">
        <v>80000</v>
      </c>
      <c r="M17" s="270"/>
      <c r="N17" s="270"/>
      <c r="O17" s="270"/>
      <c r="P17" s="584"/>
      <c r="Q17" s="270">
        <f t="shared" si="1"/>
        <v>80000</v>
      </c>
    </row>
    <row r="18" spans="1:21" s="19" customFormat="1" ht="17.25" customHeight="1" x14ac:dyDescent="0.2">
      <c r="A18" s="413"/>
      <c r="B18" s="281"/>
      <c r="C18" s="247"/>
      <c r="D18" s="251">
        <v>1.5</v>
      </c>
      <c r="E18" s="1167" t="s">
        <v>830</v>
      </c>
      <c r="F18" s="205" t="s">
        <v>88</v>
      </c>
      <c r="G18" s="205"/>
      <c r="H18" s="205" t="s">
        <v>653</v>
      </c>
      <c r="I18" s="228"/>
      <c r="J18" s="270"/>
      <c r="K18" s="270"/>
      <c r="L18" s="270">
        <v>80000</v>
      </c>
      <c r="M18" s="270"/>
      <c r="N18" s="270"/>
      <c r="O18" s="270"/>
      <c r="P18" s="584"/>
      <c r="Q18" s="270">
        <f t="shared" si="1"/>
        <v>80000</v>
      </c>
    </row>
    <row r="19" spans="1:21" s="19" customFormat="1" ht="40.5" customHeight="1" x14ac:dyDescent="0.2">
      <c r="A19" s="413"/>
      <c r="B19" s="553"/>
      <c r="C19" s="298" t="s">
        <v>14</v>
      </c>
      <c r="D19" s="1545" t="s">
        <v>457</v>
      </c>
      <c r="E19" s="1529"/>
      <c r="F19" s="205" t="s">
        <v>88</v>
      </c>
      <c r="G19" s="205" t="s">
        <v>456</v>
      </c>
      <c r="H19" s="205" t="s">
        <v>653</v>
      </c>
      <c r="I19" s="228"/>
      <c r="J19" s="270"/>
      <c r="K19" s="270">
        <v>40000</v>
      </c>
      <c r="L19" s="270"/>
      <c r="M19" s="270"/>
      <c r="N19" s="270"/>
      <c r="O19" s="270"/>
      <c r="P19" s="584"/>
      <c r="Q19" s="270">
        <f t="shared" si="1"/>
        <v>40000</v>
      </c>
      <c r="U19" s="585"/>
    </row>
    <row r="20" spans="1:21" s="19" customFormat="1" ht="32.25" customHeight="1" x14ac:dyDescent="0.2">
      <c r="A20" s="413"/>
      <c r="B20" s="553"/>
      <c r="C20" s="558" t="s">
        <v>15</v>
      </c>
      <c r="D20" s="1533" t="s">
        <v>458</v>
      </c>
      <c r="E20" s="1534"/>
      <c r="F20" s="204" t="s">
        <v>88</v>
      </c>
      <c r="G20" s="204" t="s">
        <v>456</v>
      </c>
      <c r="H20" s="204" t="s">
        <v>653</v>
      </c>
      <c r="I20" s="226"/>
      <c r="J20" s="273">
        <v>50000</v>
      </c>
      <c r="K20" s="273">
        <v>10000</v>
      </c>
      <c r="L20" s="273">
        <v>20000</v>
      </c>
      <c r="M20" s="273"/>
      <c r="N20" s="273"/>
      <c r="O20" s="273"/>
      <c r="P20" s="583"/>
      <c r="Q20" s="273">
        <f>SUM(I20:P20)</f>
        <v>80000</v>
      </c>
    </row>
    <row r="21" spans="1:21" ht="9" customHeight="1" x14ac:dyDescent="0.3">
      <c r="B21" s="203"/>
    </row>
    <row r="22" spans="1:21" x14ac:dyDescent="0.3">
      <c r="B22" s="203"/>
      <c r="C22" s="221" t="s">
        <v>231</v>
      </c>
      <c r="Q22" s="263"/>
    </row>
    <row r="23" spans="1:21" x14ac:dyDescent="0.3">
      <c r="B23" s="203"/>
      <c r="C23" s="1524" t="s">
        <v>146</v>
      </c>
      <c r="D23" s="1525"/>
      <c r="E23" s="1526"/>
      <c r="F23" s="208" t="s">
        <v>109</v>
      </c>
      <c r="G23" s="209"/>
      <c r="H23" s="264" t="s">
        <v>232</v>
      </c>
      <c r="I23" s="187"/>
      <c r="J23" s="187"/>
      <c r="K23" s="187"/>
      <c r="L23" s="187"/>
      <c r="M23" s="187"/>
      <c r="N23" s="187"/>
      <c r="O23" s="187"/>
      <c r="P23" s="187"/>
      <c r="Q23" s="187" t="s">
        <v>233</v>
      </c>
    </row>
    <row r="24" spans="1:21" x14ac:dyDescent="0.3">
      <c r="B24" s="203"/>
      <c r="C24" s="265" t="s">
        <v>126</v>
      </c>
      <c r="D24" s="198"/>
      <c r="E24" s="266"/>
      <c r="F24" s="227"/>
      <c r="G24" s="224"/>
      <c r="H24" s="287"/>
      <c r="I24" s="202"/>
      <c r="J24" s="202"/>
      <c r="K24" s="202"/>
      <c r="L24" s="202"/>
      <c r="M24" s="202"/>
      <c r="N24" s="202"/>
      <c r="O24" s="202"/>
      <c r="P24" s="202"/>
      <c r="Q24" s="202"/>
    </row>
    <row r="25" spans="1:21" x14ac:dyDescent="0.3">
      <c r="C25" s="269"/>
      <c r="D25" s="5" t="s">
        <v>234</v>
      </c>
      <c r="E25" s="233"/>
      <c r="F25" s="322">
        <f>J12</f>
        <v>50000</v>
      </c>
      <c r="G25" s="230"/>
      <c r="H25" s="289"/>
      <c r="I25" s="189"/>
      <c r="J25" s="189"/>
      <c r="K25" s="189"/>
      <c r="L25" s="189"/>
      <c r="M25" s="189"/>
      <c r="N25" s="189"/>
      <c r="O25" s="189"/>
      <c r="P25" s="189"/>
      <c r="Q25" s="189"/>
    </row>
    <row r="26" spans="1:21" x14ac:dyDescent="0.3">
      <c r="C26" s="269"/>
      <c r="D26" s="5" t="s">
        <v>235</v>
      </c>
      <c r="E26" s="233"/>
      <c r="F26" s="270">
        <f>K12</f>
        <v>50000</v>
      </c>
      <c r="G26" s="230"/>
      <c r="H26" s="289"/>
      <c r="I26" s="189"/>
      <c r="J26" s="189"/>
      <c r="K26" s="189"/>
      <c r="L26" s="189"/>
      <c r="M26" s="189"/>
      <c r="N26" s="189"/>
      <c r="O26" s="189"/>
      <c r="P26" s="189"/>
      <c r="Q26" s="189"/>
    </row>
    <row r="27" spans="1:21" x14ac:dyDescent="0.3">
      <c r="C27" s="272"/>
      <c r="D27" s="245" t="s">
        <v>236</v>
      </c>
      <c r="E27" s="243"/>
      <c r="F27" s="273">
        <f>L12</f>
        <v>1060000</v>
      </c>
      <c r="G27" s="223"/>
      <c r="H27" s="288"/>
      <c r="I27" s="206"/>
      <c r="J27" s="206"/>
      <c r="K27" s="206"/>
      <c r="L27" s="206"/>
      <c r="M27" s="206"/>
      <c r="N27" s="206"/>
      <c r="O27" s="206"/>
      <c r="P27" s="206"/>
      <c r="Q27" s="206"/>
    </row>
    <row r="28" spans="1:21" x14ac:dyDescent="0.3">
      <c r="C28" s="1524" t="s">
        <v>109</v>
      </c>
      <c r="D28" s="1525"/>
      <c r="E28" s="1526"/>
      <c r="F28" s="302">
        <f>SUM(F25:F27)</f>
        <v>1160000</v>
      </c>
      <c r="G28" s="1257"/>
      <c r="H28" s="187">
        <v>660000</v>
      </c>
      <c r="I28" s="190"/>
      <c r="J28" s="190"/>
      <c r="K28" s="190"/>
      <c r="L28" s="190"/>
      <c r="M28" s="190"/>
      <c r="N28" s="190"/>
      <c r="O28" s="190"/>
      <c r="P28" s="190"/>
      <c r="Q28" s="190">
        <f>SUM(F28-H28)</f>
        <v>500000</v>
      </c>
    </row>
    <row r="29" spans="1:21" ht="9" customHeight="1" x14ac:dyDescent="0.3"/>
    <row r="30" spans="1:21" x14ac:dyDescent="0.3">
      <c r="B30" s="203"/>
      <c r="C30" s="277" t="s">
        <v>529</v>
      </c>
      <c r="E30" s="1517" t="s">
        <v>1077</v>
      </c>
      <c r="F30" s="1517"/>
      <c r="G30" s="1517"/>
      <c r="H30" s="1517"/>
      <c r="I30" s="1517"/>
      <c r="J30" s="1517"/>
      <c r="K30" s="1517"/>
      <c r="L30" s="1517"/>
      <c r="M30" s="1517"/>
      <c r="N30" s="1517"/>
      <c r="O30" s="1517"/>
      <c r="P30" s="1517"/>
      <c r="Q30" s="1517"/>
    </row>
  </sheetData>
  <mergeCells count="8">
    <mergeCell ref="E30:Q30"/>
    <mergeCell ref="H2:Q2"/>
    <mergeCell ref="C11:E11"/>
    <mergeCell ref="C23:E23"/>
    <mergeCell ref="C28:E28"/>
    <mergeCell ref="D13:E13"/>
    <mergeCell ref="D19:E19"/>
    <mergeCell ref="D20:E20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topLeftCell="A4" workbookViewId="0">
      <selection activeCell="V22" sqref="V22"/>
    </sheetView>
  </sheetViews>
  <sheetFormatPr defaultRowHeight="14.25" x14ac:dyDescent="0.2"/>
  <sheetData>
    <row r="21" spans="1:9" ht="45.75" x14ac:dyDescent="0.65">
      <c r="A21" s="1516" t="s">
        <v>50</v>
      </c>
      <c r="B21" s="1516"/>
      <c r="C21" s="1516"/>
      <c r="D21" s="1516"/>
      <c r="E21" s="1516"/>
      <c r="F21" s="1516"/>
      <c r="G21" s="1516"/>
      <c r="H21" s="1516"/>
      <c r="I21" s="1516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X31"/>
  <sheetViews>
    <sheetView zoomScale="112" zoomScaleNormal="112" workbookViewId="0">
      <selection activeCell="H2" sqref="H2:Q2"/>
    </sheetView>
  </sheetViews>
  <sheetFormatPr defaultColWidth="8.75" defaultRowHeight="18.75" x14ac:dyDescent="0.3"/>
  <cols>
    <col min="1" max="1" width="6" style="1" customWidth="1"/>
    <col min="2" max="2" width="7.875" style="1" hidden="1" customWidth="1"/>
    <col min="3" max="3" width="4" style="15" customWidth="1"/>
    <col min="4" max="4" width="4.875" style="5" customWidth="1"/>
    <col min="5" max="5" width="35.5" style="7" customWidth="1"/>
    <col min="6" max="6" width="8.875" style="8" customWidth="1"/>
    <col min="7" max="7" width="8.625" style="6" hidden="1" customWidth="1"/>
    <col min="8" max="8" width="12.375" style="11" customWidth="1"/>
    <col min="9" max="9" width="7.5" style="103" hidden="1" customWidth="1"/>
    <col min="10" max="10" width="8.125" style="103" hidden="1" customWidth="1"/>
    <col min="11" max="11" width="8.25" style="103" hidden="1" customWidth="1"/>
    <col min="12" max="12" width="8.125" style="103" hidden="1" customWidth="1"/>
    <col min="13" max="13" width="7.25" style="103" hidden="1" customWidth="1"/>
    <col min="14" max="14" width="7.625" style="103" hidden="1" customWidth="1"/>
    <col min="15" max="15" width="7.5" style="103" hidden="1" customWidth="1"/>
    <col min="16" max="16" width="7.875" style="103" hidden="1" customWidth="1"/>
    <col min="17" max="17" width="11.25" style="103" customWidth="1"/>
    <col min="18" max="16384" width="8.75" style="1"/>
  </cols>
  <sheetData>
    <row r="1" spans="1:17" ht="19.5" thickBot="1" x14ac:dyDescent="0.35"/>
    <row r="2" spans="1:17" ht="20.25" thickTop="1" thickBot="1" x14ac:dyDescent="0.35">
      <c r="B2" s="26"/>
      <c r="C2" s="1"/>
      <c r="D2" s="13"/>
      <c r="E2" s="4"/>
      <c r="H2" s="1521" t="s">
        <v>963</v>
      </c>
      <c r="I2" s="1522"/>
      <c r="J2" s="1522"/>
      <c r="K2" s="1522"/>
      <c r="L2" s="1522"/>
      <c r="M2" s="1522"/>
      <c r="N2" s="1522"/>
      <c r="O2" s="1522"/>
      <c r="P2" s="1522"/>
      <c r="Q2" s="1523"/>
    </row>
    <row r="3" spans="1:17" ht="19.5" thickTop="1" x14ac:dyDescent="0.3">
      <c r="B3" s="26"/>
      <c r="C3" s="221" t="s">
        <v>223</v>
      </c>
      <c r="D3" s="13"/>
      <c r="E3" s="4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3">
      <c r="B4" s="26"/>
      <c r="C4" s="221" t="s">
        <v>290</v>
      </c>
      <c r="D4" s="13"/>
      <c r="E4" s="4"/>
      <c r="H4" s="10"/>
      <c r="I4" s="4"/>
      <c r="J4" s="4"/>
      <c r="K4" s="4"/>
      <c r="L4" s="4"/>
      <c r="M4" s="4"/>
      <c r="N4" s="4"/>
      <c r="O4" s="4"/>
      <c r="P4" s="4"/>
      <c r="Q4" s="4"/>
    </row>
    <row r="5" spans="1:17" x14ac:dyDescent="0.3">
      <c r="B5" s="26"/>
      <c r="C5" s="221" t="s">
        <v>136</v>
      </c>
      <c r="D5" s="13"/>
      <c r="E5" s="4"/>
      <c r="H5" s="10"/>
      <c r="I5" s="4"/>
      <c r="J5" s="4"/>
      <c r="K5" s="4"/>
      <c r="L5" s="4"/>
      <c r="M5" s="4"/>
      <c r="N5" s="4"/>
      <c r="O5" s="4"/>
      <c r="P5" s="4"/>
      <c r="Q5" s="4"/>
    </row>
    <row r="6" spans="1:17" x14ac:dyDescent="0.3">
      <c r="B6" s="26"/>
      <c r="C6" s="221"/>
      <c r="D6" s="5" t="s">
        <v>291</v>
      </c>
      <c r="E6" s="4"/>
      <c r="H6" s="10"/>
      <c r="I6" s="4"/>
      <c r="J6" s="4"/>
      <c r="K6" s="4"/>
      <c r="L6" s="4"/>
      <c r="M6" s="4"/>
      <c r="N6" s="4"/>
      <c r="O6" s="4"/>
      <c r="P6" s="4"/>
      <c r="Q6" s="4"/>
    </row>
    <row r="7" spans="1:17" x14ac:dyDescent="0.3">
      <c r="B7" s="26"/>
      <c r="C7" s="221"/>
      <c r="D7" s="5" t="s">
        <v>292</v>
      </c>
      <c r="E7" s="4"/>
      <c r="H7" s="10"/>
      <c r="I7" s="4"/>
      <c r="J7" s="4"/>
      <c r="K7" s="4"/>
      <c r="L7" s="4"/>
      <c r="M7" s="4"/>
      <c r="N7" s="4"/>
      <c r="O7" s="4"/>
      <c r="P7" s="4"/>
      <c r="Q7" s="4"/>
    </row>
    <row r="8" spans="1:17" x14ac:dyDescent="0.3">
      <c r="B8" s="26"/>
      <c r="C8" s="221"/>
      <c r="D8" s="5" t="s">
        <v>293</v>
      </c>
      <c r="E8" s="4"/>
      <c r="H8" s="10"/>
      <c r="I8" s="4"/>
      <c r="J8" s="4"/>
      <c r="K8" s="4"/>
      <c r="L8" s="4"/>
      <c r="M8" s="4"/>
      <c r="N8" s="4"/>
      <c r="O8" s="4"/>
      <c r="P8" s="4"/>
      <c r="Q8" s="4"/>
    </row>
    <row r="9" spans="1:17" x14ac:dyDescent="0.3">
      <c r="B9" s="26"/>
      <c r="C9" s="221"/>
      <c r="D9" s="5" t="s">
        <v>294</v>
      </c>
      <c r="E9" s="4"/>
      <c r="H9" s="10"/>
      <c r="I9" s="4"/>
      <c r="J9" s="4"/>
      <c r="K9" s="4"/>
      <c r="L9" s="4"/>
      <c r="M9" s="4"/>
      <c r="N9" s="4"/>
      <c r="O9" s="4"/>
      <c r="P9" s="4"/>
      <c r="Q9" s="4"/>
    </row>
    <row r="10" spans="1:17" x14ac:dyDescent="0.3">
      <c r="B10" s="26"/>
      <c r="C10" s="221" t="s">
        <v>144</v>
      </c>
      <c r="D10" s="13"/>
      <c r="E10" s="4"/>
      <c r="H10" s="10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3">
      <c r="B11" s="293"/>
      <c r="D11" s="13"/>
      <c r="E11" s="4"/>
      <c r="H11" s="10"/>
      <c r="I11" s="4"/>
      <c r="J11" s="4"/>
      <c r="K11" s="4"/>
      <c r="L11" s="4"/>
      <c r="M11" s="4"/>
      <c r="N11" s="4"/>
      <c r="O11" s="4"/>
      <c r="P11" s="4"/>
      <c r="Q11" s="4"/>
    </row>
    <row r="12" spans="1:17" s="9" customFormat="1" ht="37.5" x14ac:dyDescent="0.2">
      <c r="B12" s="257"/>
      <c r="C12" s="1484" t="s">
        <v>13</v>
      </c>
      <c r="D12" s="1484"/>
      <c r="E12" s="1484"/>
      <c r="F12" s="250" t="s">
        <v>9</v>
      </c>
      <c r="G12" s="222" t="s">
        <v>12</v>
      </c>
      <c r="H12" s="128" t="s">
        <v>1</v>
      </c>
      <c r="I12" s="129" t="s">
        <v>2</v>
      </c>
      <c r="J12" s="130" t="s">
        <v>3</v>
      </c>
      <c r="K12" s="130" t="s">
        <v>4</v>
      </c>
      <c r="L12" s="130" t="s">
        <v>5</v>
      </c>
      <c r="M12" s="130" t="s">
        <v>6</v>
      </c>
      <c r="N12" s="130" t="s">
        <v>118</v>
      </c>
      <c r="O12" s="130" t="s">
        <v>119</v>
      </c>
      <c r="P12" s="130" t="s">
        <v>93</v>
      </c>
      <c r="Q12" s="129" t="s">
        <v>109</v>
      </c>
    </row>
    <row r="13" spans="1:17" x14ac:dyDescent="0.3">
      <c r="A13" s="278"/>
      <c r="C13" s="530" t="s">
        <v>50</v>
      </c>
      <c r="D13" s="1168"/>
      <c r="E13" s="530"/>
      <c r="F13" s="524"/>
      <c r="G13" s="525"/>
      <c r="H13" s="526"/>
      <c r="I13" s="531">
        <f t="shared" ref="I13:Q13" si="0">SUM(I14:I17)</f>
        <v>0</v>
      </c>
      <c r="J13" s="531">
        <f t="shared" si="0"/>
        <v>11800</v>
      </c>
      <c r="K13" s="531">
        <f t="shared" si="0"/>
        <v>48200</v>
      </c>
      <c r="L13" s="531">
        <f t="shared" si="0"/>
        <v>240000</v>
      </c>
      <c r="M13" s="531">
        <f t="shared" si="0"/>
        <v>0</v>
      </c>
      <c r="N13" s="531">
        <f t="shared" si="0"/>
        <v>0</v>
      </c>
      <c r="O13" s="531">
        <f t="shared" si="0"/>
        <v>0</v>
      </c>
      <c r="P13" s="531">
        <f t="shared" si="0"/>
        <v>0</v>
      </c>
      <c r="Q13" s="531">
        <f t="shared" si="0"/>
        <v>300000</v>
      </c>
    </row>
    <row r="14" spans="1:17" ht="19.5" customHeight="1" x14ac:dyDescent="0.3">
      <c r="A14" s="278"/>
      <c r="B14" s="541" t="s">
        <v>718</v>
      </c>
      <c r="C14" s="246" t="s">
        <v>10</v>
      </c>
      <c r="D14" s="1555" t="s">
        <v>500</v>
      </c>
      <c r="E14" s="1538"/>
      <c r="F14" s="227"/>
      <c r="G14" s="224"/>
      <c r="H14" s="201"/>
      <c r="I14" s="202"/>
      <c r="J14" s="267"/>
      <c r="K14" s="267"/>
      <c r="L14" s="267"/>
      <c r="M14" s="586"/>
      <c r="N14" s="586"/>
      <c r="O14" s="586"/>
      <c r="P14" s="202"/>
      <c r="Q14" s="236"/>
    </row>
    <row r="15" spans="1:17" ht="60" customHeight="1" x14ac:dyDescent="0.3">
      <c r="A15" s="278"/>
      <c r="B15" s="284"/>
      <c r="C15" s="247"/>
      <c r="D15" s="163">
        <v>1.1000000000000001</v>
      </c>
      <c r="E15" s="511" t="s">
        <v>831</v>
      </c>
      <c r="F15" s="228">
        <v>6</v>
      </c>
      <c r="G15" s="230" t="s">
        <v>51</v>
      </c>
      <c r="H15" s="205" t="s">
        <v>719</v>
      </c>
      <c r="I15" s="189"/>
      <c r="J15" s="270">
        <v>10000</v>
      </c>
      <c r="K15" s="270">
        <v>10000</v>
      </c>
      <c r="L15" s="270">
        <v>30000</v>
      </c>
      <c r="M15" s="587"/>
      <c r="N15" s="587"/>
      <c r="O15" s="587"/>
      <c r="P15" s="189"/>
      <c r="Q15" s="237">
        <f t="shared" ref="Q15:Q17" si="1">SUM(I15:P15)</f>
        <v>50000</v>
      </c>
    </row>
    <row r="16" spans="1:17" ht="40.5" customHeight="1" x14ac:dyDescent="0.3">
      <c r="A16" s="278"/>
      <c r="B16" s="545"/>
      <c r="C16" s="247"/>
      <c r="D16" s="163">
        <v>1.2</v>
      </c>
      <c r="E16" s="511" t="s">
        <v>135</v>
      </c>
      <c r="F16" s="228">
        <v>6</v>
      </c>
      <c r="G16" s="230" t="s">
        <v>51</v>
      </c>
      <c r="H16" s="205" t="s">
        <v>720</v>
      </c>
      <c r="I16" s="189"/>
      <c r="J16" s="270">
        <v>1800</v>
      </c>
      <c r="K16" s="270">
        <v>8200</v>
      </c>
      <c r="L16" s="270">
        <v>10000</v>
      </c>
      <c r="M16" s="587"/>
      <c r="N16" s="587"/>
      <c r="O16" s="587"/>
      <c r="P16" s="231"/>
      <c r="Q16" s="237">
        <f t="shared" si="1"/>
        <v>20000</v>
      </c>
    </row>
    <row r="17" spans="1:24" ht="49.5" customHeight="1" x14ac:dyDescent="0.3">
      <c r="A17" s="278"/>
      <c r="B17" s="146"/>
      <c r="C17" s="249" t="s">
        <v>14</v>
      </c>
      <c r="D17" s="1533" t="s">
        <v>871</v>
      </c>
      <c r="E17" s="1534"/>
      <c r="F17" s="226">
        <v>9</v>
      </c>
      <c r="G17" s="223" t="s">
        <v>51</v>
      </c>
      <c r="H17" s="204" t="s">
        <v>648</v>
      </c>
      <c r="I17" s="206"/>
      <c r="J17" s="273"/>
      <c r="K17" s="273">
        <v>30000</v>
      </c>
      <c r="L17" s="273">
        <v>200000</v>
      </c>
      <c r="M17" s="275"/>
      <c r="N17" s="275"/>
      <c r="O17" s="275"/>
      <c r="P17" s="206"/>
      <c r="Q17" s="240">
        <f t="shared" si="1"/>
        <v>230000</v>
      </c>
      <c r="X17" s="203"/>
    </row>
    <row r="18" spans="1:24" x14ac:dyDescent="0.3">
      <c r="B18" s="203"/>
    </row>
    <row r="19" spans="1:24" x14ac:dyDescent="0.3">
      <c r="B19" s="203"/>
      <c r="C19" s="221" t="s">
        <v>231</v>
      </c>
      <c r="Q19" s="263"/>
    </row>
    <row r="20" spans="1:24" x14ac:dyDescent="0.3">
      <c r="B20" s="203"/>
      <c r="C20" s="1524" t="s">
        <v>146</v>
      </c>
      <c r="D20" s="1525"/>
      <c r="E20" s="1526"/>
      <c r="F20" s="208" t="s">
        <v>109</v>
      </c>
      <c r="G20" s="209"/>
      <c r="H20" s="264" t="s">
        <v>232</v>
      </c>
      <c r="I20" s="187"/>
      <c r="J20" s="187"/>
      <c r="K20" s="187"/>
      <c r="L20" s="187"/>
      <c r="M20" s="187"/>
      <c r="N20" s="187"/>
      <c r="O20" s="187"/>
      <c r="P20" s="187"/>
      <c r="Q20" s="187" t="s">
        <v>233</v>
      </c>
    </row>
    <row r="21" spans="1:24" x14ac:dyDescent="0.3">
      <c r="B21" s="203"/>
      <c r="C21" s="265" t="s">
        <v>126</v>
      </c>
      <c r="D21" s="198"/>
      <c r="E21" s="266"/>
      <c r="F21" s="227"/>
      <c r="G21" s="224"/>
      <c r="H21" s="287"/>
      <c r="I21" s="202"/>
      <c r="J21" s="202"/>
      <c r="K21" s="202"/>
      <c r="L21" s="202"/>
      <c r="M21" s="202"/>
      <c r="N21" s="202"/>
      <c r="O21" s="202"/>
      <c r="P21" s="202"/>
      <c r="Q21" s="202"/>
    </row>
    <row r="22" spans="1:24" x14ac:dyDescent="0.3">
      <c r="B22" s="203"/>
      <c r="C22" s="269"/>
      <c r="D22" s="5" t="s">
        <v>234</v>
      </c>
      <c r="E22" s="233"/>
      <c r="F22" s="270">
        <f>J13</f>
        <v>11800</v>
      </c>
      <c r="G22" s="271"/>
      <c r="H22" s="270"/>
      <c r="I22" s="189"/>
      <c r="J22" s="189"/>
      <c r="K22" s="189"/>
      <c r="L22" s="189"/>
      <c r="M22" s="189"/>
      <c r="N22" s="189"/>
      <c r="O22" s="189"/>
      <c r="P22" s="189"/>
      <c r="Q22" s="189"/>
    </row>
    <row r="23" spans="1:24" x14ac:dyDescent="0.3">
      <c r="B23" s="203"/>
      <c r="C23" s="269"/>
      <c r="D23" s="5" t="s">
        <v>235</v>
      </c>
      <c r="E23" s="233"/>
      <c r="F23" s="270">
        <f>K13</f>
        <v>48200</v>
      </c>
      <c r="G23" s="271"/>
      <c r="H23" s="270"/>
      <c r="I23" s="189"/>
      <c r="J23" s="189"/>
      <c r="K23" s="189"/>
      <c r="L23" s="189"/>
      <c r="M23" s="189"/>
      <c r="N23" s="189"/>
      <c r="O23" s="189"/>
      <c r="P23" s="189"/>
      <c r="Q23" s="189"/>
    </row>
    <row r="24" spans="1:24" x14ac:dyDescent="0.3">
      <c r="B24" s="203"/>
      <c r="C24" s="269"/>
      <c r="D24" s="5" t="s">
        <v>236</v>
      </c>
      <c r="E24" s="233"/>
      <c r="F24" s="270">
        <f>L13</f>
        <v>240000</v>
      </c>
      <c r="G24" s="271"/>
      <c r="H24" s="270"/>
      <c r="I24" s="189"/>
      <c r="J24" s="189"/>
      <c r="K24" s="189"/>
      <c r="L24" s="189"/>
      <c r="M24" s="189"/>
      <c r="N24" s="189"/>
      <c r="O24" s="189"/>
      <c r="P24" s="189"/>
      <c r="Q24" s="189"/>
    </row>
    <row r="25" spans="1:24" x14ac:dyDescent="0.3">
      <c r="C25" s="1524" t="s">
        <v>109</v>
      </c>
      <c r="D25" s="1525"/>
      <c r="E25" s="1526"/>
      <c r="F25" s="187">
        <f>SUM(F22:F24)</f>
        <v>300000</v>
      </c>
      <c r="G25" s="280"/>
      <c r="H25" s="187">
        <v>250000</v>
      </c>
      <c r="I25" s="190"/>
      <c r="J25" s="190"/>
      <c r="K25" s="190"/>
      <c r="L25" s="190"/>
      <c r="M25" s="190"/>
      <c r="N25" s="190"/>
      <c r="O25" s="190"/>
      <c r="P25" s="190"/>
      <c r="Q25" s="190">
        <f>SUM(F25-H25)</f>
        <v>50000</v>
      </c>
    </row>
    <row r="26" spans="1:24" x14ac:dyDescent="0.3">
      <c r="H26" s="1175"/>
      <c r="I26" s="1176"/>
      <c r="J26" s="1176"/>
      <c r="K26" s="1176"/>
      <c r="L26" s="1176"/>
      <c r="M26" s="1176"/>
      <c r="N26" s="1176"/>
      <c r="O26" s="1176"/>
      <c r="P26" s="1176"/>
      <c r="Q26" s="1176"/>
    </row>
    <row r="27" spans="1:24" ht="37.5" customHeight="1" x14ac:dyDescent="0.3">
      <c r="C27" s="277" t="s">
        <v>529</v>
      </c>
      <c r="E27" s="1517" t="s">
        <v>1078</v>
      </c>
      <c r="F27" s="1517"/>
      <c r="G27" s="1517"/>
      <c r="H27" s="1517"/>
      <c r="I27" s="1517"/>
      <c r="J27" s="1517"/>
      <c r="K27" s="1517"/>
      <c r="L27" s="1517"/>
      <c r="M27" s="1517"/>
      <c r="N27" s="1517"/>
      <c r="O27" s="1517"/>
      <c r="P27" s="1517"/>
      <c r="Q27" s="1517"/>
    </row>
    <row r="31" spans="1:24" x14ac:dyDescent="0.3">
      <c r="E31" s="511"/>
    </row>
  </sheetData>
  <mergeCells count="7">
    <mergeCell ref="E27:Q27"/>
    <mergeCell ref="C20:E20"/>
    <mergeCell ref="C25:E25"/>
    <mergeCell ref="H2:Q2"/>
    <mergeCell ref="C12:E12"/>
    <mergeCell ref="D14:E14"/>
    <mergeCell ref="D17:E17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V22" sqref="V22"/>
    </sheetView>
  </sheetViews>
  <sheetFormatPr defaultRowHeight="14.25" x14ac:dyDescent="0.2"/>
  <sheetData>
    <row r="21" spans="1:9" ht="45.75" x14ac:dyDescent="0.65">
      <c r="A21" s="1516" t="s">
        <v>47</v>
      </c>
      <c r="B21" s="1516"/>
      <c r="C21" s="1516"/>
      <c r="D21" s="1516"/>
      <c r="E21" s="1516"/>
      <c r="F21" s="1516"/>
      <c r="G21" s="1516"/>
      <c r="H21" s="1516"/>
      <c r="I21" s="1516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W29"/>
  <sheetViews>
    <sheetView zoomScale="112" zoomScaleNormal="112" workbookViewId="0">
      <selection activeCell="H2" sqref="H2:Q2"/>
    </sheetView>
  </sheetViews>
  <sheetFormatPr defaultColWidth="8.75" defaultRowHeight="18.75" x14ac:dyDescent="0.3"/>
  <cols>
    <col min="1" max="1" width="8.75" style="1"/>
    <col min="2" max="2" width="7.875" style="1" hidden="1" customWidth="1"/>
    <col min="3" max="3" width="4" style="15" customWidth="1"/>
    <col min="4" max="4" width="4.875" style="5" customWidth="1"/>
    <col min="5" max="5" width="31.625" style="7" customWidth="1"/>
    <col min="6" max="6" width="10" style="8" customWidth="1"/>
    <col min="7" max="7" width="8.625" style="6" hidden="1" customWidth="1"/>
    <col min="8" max="8" width="12.375" style="11" customWidth="1"/>
    <col min="9" max="9" width="7.5" style="103" hidden="1" customWidth="1"/>
    <col min="10" max="10" width="8.125" style="103" hidden="1" customWidth="1"/>
    <col min="11" max="11" width="9.125" style="103" hidden="1" customWidth="1"/>
    <col min="12" max="12" width="11" style="103" hidden="1" customWidth="1"/>
    <col min="13" max="13" width="7.25" style="103" hidden="1" customWidth="1"/>
    <col min="14" max="14" width="7.625" style="103" hidden="1" customWidth="1"/>
    <col min="15" max="15" width="7.5" style="103" hidden="1" customWidth="1"/>
    <col min="16" max="16" width="7.875" style="103" hidden="1" customWidth="1"/>
    <col min="17" max="17" width="10.75" style="103" customWidth="1"/>
    <col min="18" max="16384" width="8.75" style="1"/>
  </cols>
  <sheetData>
    <row r="1" spans="1:17" ht="19.5" thickBot="1" x14ac:dyDescent="0.35"/>
    <row r="2" spans="1:17" ht="20.25" thickTop="1" thickBot="1" x14ac:dyDescent="0.35">
      <c r="B2" s="26"/>
      <c r="C2" s="1"/>
      <c r="D2" s="13"/>
      <c r="E2" s="4"/>
      <c r="H2" s="1521" t="s">
        <v>964</v>
      </c>
      <c r="I2" s="1522"/>
      <c r="J2" s="1522"/>
      <c r="K2" s="1522"/>
      <c r="L2" s="1522"/>
      <c r="M2" s="1522"/>
      <c r="N2" s="1522"/>
      <c r="O2" s="1522"/>
      <c r="P2" s="1522"/>
      <c r="Q2" s="1523"/>
    </row>
    <row r="3" spans="1:17" ht="19.5" thickTop="1" x14ac:dyDescent="0.3">
      <c r="B3" s="26"/>
      <c r="C3" s="221" t="s">
        <v>223</v>
      </c>
      <c r="D3" s="13"/>
      <c r="E3" s="4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3">
      <c r="B4" s="26"/>
      <c r="C4" s="221" t="s">
        <v>299</v>
      </c>
      <c r="D4" s="13"/>
      <c r="E4" s="4"/>
      <c r="H4" s="10"/>
      <c r="I4" s="4"/>
      <c r="J4" s="4"/>
      <c r="K4" s="4"/>
      <c r="L4" s="4"/>
      <c r="M4" s="4"/>
      <c r="N4" s="4"/>
      <c r="O4" s="4"/>
      <c r="P4" s="4"/>
      <c r="Q4" s="4"/>
    </row>
    <row r="5" spans="1:17" x14ac:dyDescent="0.3">
      <c r="B5" s="293"/>
      <c r="C5" s="221" t="s">
        <v>136</v>
      </c>
      <c r="D5" s="13"/>
      <c r="E5" s="4"/>
      <c r="H5" s="10"/>
      <c r="I5" s="4"/>
      <c r="J5" s="4"/>
      <c r="K5" s="4"/>
      <c r="L5" s="4"/>
      <c r="M5" s="4"/>
      <c r="N5" s="4"/>
      <c r="O5" s="4"/>
      <c r="P5" s="4"/>
      <c r="Q5" s="4"/>
    </row>
    <row r="6" spans="1:17" x14ac:dyDescent="0.3">
      <c r="B6" s="293"/>
      <c r="C6" s="221"/>
      <c r="D6" s="5" t="s">
        <v>196</v>
      </c>
      <c r="E6" s="4"/>
      <c r="H6" s="10"/>
      <c r="I6" s="4"/>
      <c r="J6" s="4"/>
      <c r="K6" s="4"/>
      <c r="L6" s="4"/>
      <c r="M6" s="4"/>
      <c r="N6" s="4"/>
      <c r="O6" s="4"/>
      <c r="P6" s="4"/>
      <c r="Q6" s="4"/>
    </row>
    <row r="7" spans="1:17" x14ac:dyDescent="0.3">
      <c r="B7" s="293"/>
      <c r="C7" s="221"/>
      <c r="D7" s="5" t="s">
        <v>298</v>
      </c>
      <c r="E7" s="4"/>
      <c r="H7" s="10"/>
      <c r="I7" s="4"/>
      <c r="J7" s="4"/>
      <c r="K7" s="4"/>
      <c r="L7" s="4"/>
      <c r="M7" s="4"/>
      <c r="N7" s="4"/>
      <c r="O7" s="4"/>
      <c r="P7" s="4"/>
      <c r="Q7" s="4"/>
    </row>
    <row r="8" spans="1:17" x14ac:dyDescent="0.3">
      <c r="B8" s="293"/>
      <c r="C8" s="221"/>
      <c r="D8" s="5" t="s">
        <v>297</v>
      </c>
      <c r="E8" s="4"/>
      <c r="H8" s="10"/>
      <c r="I8" s="4"/>
      <c r="J8" s="4"/>
      <c r="K8" s="4"/>
      <c r="L8" s="4"/>
      <c r="M8" s="4"/>
      <c r="N8" s="4"/>
      <c r="O8" s="4"/>
      <c r="P8" s="4"/>
      <c r="Q8" s="4"/>
    </row>
    <row r="9" spans="1:17" x14ac:dyDescent="0.3">
      <c r="B9" s="293"/>
      <c r="C9" s="221"/>
      <c r="D9" s="5" t="s">
        <v>296</v>
      </c>
      <c r="E9" s="4"/>
      <c r="H9" s="10"/>
      <c r="I9" s="4"/>
      <c r="J9" s="4"/>
      <c r="K9" s="4"/>
      <c r="L9" s="4"/>
      <c r="M9" s="4"/>
      <c r="N9" s="4"/>
      <c r="O9" s="4"/>
      <c r="P9" s="4"/>
      <c r="Q9" s="4"/>
    </row>
    <row r="10" spans="1:17" x14ac:dyDescent="0.3">
      <c r="B10" s="293"/>
      <c r="C10" s="221" t="s">
        <v>144</v>
      </c>
      <c r="D10" s="13"/>
      <c r="E10" s="4"/>
      <c r="H10" s="10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3">
      <c r="B11" s="293"/>
      <c r="D11" s="13"/>
      <c r="E11" s="4"/>
      <c r="H11" s="10"/>
      <c r="I11" s="4"/>
      <c r="J11" s="4"/>
      <c r="K11" s="4"/>
      <c r="L11" s="4"/>
      <c r="M11" s="4"/>
      <c r="N11" s="4"/>
      <c r="O11" s="4"/>
      <c r="P11" s="4"/>
      <c r="Q11" s="4"/>
    </row>
    <row r="12" spans="1:17" s="9" customFormat="1" ht="37.5" x14ac:dyDescent="0.2">
      <c r="B12" s="257"/>
      <c r="C12" s="1484" t="s">
        <v>13</v>
      </c>
      <c r="D12" s="1484"/>
      <c r="E12" s="1484"/>
      <c r="F12" s="250" t="s">
        <v>9</v>
      </c>
      <c r="G12" s="222" t="s">
        <v>12</v>
      </c>
      <c r="H12" s="128" t="s">
        <v>1</v>
      </c>
      <c r="I12" s="129" t="s">
        <v>2</v>
      </c>
      <c r="J12" s="130" t="s">
        <v>3</v>
      </c>
      <c r="K12" s="130" t="s">
        <v>4</v>
      </c>
      <c r="L12" s="130" t="s">
        <v>5</v>
      </c>
      <c r="M12" s="130" t="s">
        <v>6</v>
      </c>
      <c r="N12" s="130" t="s">
        <v>118</v>
      </c>
      <c r="O12" s="130" t="s">
        <v>119</v>
      </c>
      <c r="P12" s="130" t="s">
        <v>93</v>
      </c>
      <c r="Q12" s="129" t="s">
        <v>109</v>
      </c>
    </row>
    <row r="13" spans="1:17" x14ac:dyDescent="0.3">
      <c r="A13" s="278"/>
      <c r="B13" s="1485" t="s">
        <v>47</v>
      </c>
      <c r="C13" s="1554"/>
      <c r="D13" s="1554"/>
      <c r="E13" s="1486"/>
      <c r="F13" s="524"/>
      <c r="G13" s="525"/>
      <c r="H13" s="526"/>
      <c r="I13" s="531">
        <f t="shared" ref="I13:P13" si="0">SUM(I14+I15)</f>
        <v>0</v>
      </c>
      <c r="J13" s="531">
        <f t="shared" si="0"/>
        <v>0</v>
      </c>
      <c r="K13" s="531">
        <f>SUM(K14+K15)</f>
        <v>30000</v>
      </c>
      <c r="L13" s="531">
        <f>SUM(L14+L15)</f>
        <v>1050000</v>
      </c>
      <c r="M13" s="531">
        <f t="shared" si="0"/>
        <v>0</v>
      </c>
      <c r="N13" s="531">
        <f t="shared" si="0"/>
        <v>0</v>
      </c>
      <c r="O13" s="531">
        <f t="shared" si="0"/>
        <v>0</v>
      </c>
      <c r="P13" s="531">
        <f t="shared" si="0"/>
        <v>873800</v>
      </c>
      <c r="Q13" s="531">
        <f>SUM(Q14+Q15)</f>
        <v>1953800</v>
      </c>
    </row>
    <row r="14" spans="1:17" s="533" customFormat="1" ht="39.75" customHeight="1" x14ac:dyDescent="0.3">
      <c r="A14" s="532"/>
      <c r="B14" s="1196" t="s">
        <v>800</v>
      </c>
      <c r="C14" s="540" t="s">
        <v>10</v>
      </c>
      <c r="D14" s="1535" t="s">
        <v>495</v>
      </c>
      <c r="E14" s="1536"/>
      <c r="F14" s="536">
        <v>8</v>
      </c>
      <c r="G14" s="537"/>
      <c r="H14" s="201" t="s">
        <v>653</v>
      </c>
      <c r="I14" s="236">
        <v>0</v>
      </c>
      <c r="J14" s="236">
        <v>0</v>
      </c>
      <c r="K14" s="236">
        <v>0</v>
      </c>
      <c r="L14" s="236">
        <v>800000</v>
      </c>
      <c r="M14" s="236">
        <v>0</v>
      </c>
      <c r="N14" s="236">
        <v>0</v>
      </c>
      <c r="O14" s="236">
        <v>0</v>
      </c>
      <c r="P14" s="236">
        <v>0</v>
      </c>
      <c r="Q14" s="236">
        <f>SUM(I14:P14)</f>
        <v>800000</v>
      </c>
    </row>
    <row r="15" spans="1:17" s="533" customFormat="1" x14ac:dyDescent="0.3">
      <c r="A15" s="532"/>
      <c r="B15" s="1197"/>
      <c r="C15" s="1198" t="s">
        <v>14</v>
      </c>
      <c r="D15" s="1199" t="s">
        <v>496</v>
      </c>
      <c r="E15" s="1200"/>
      <c r="F15" s="1201"/>
      <c r="G15" s="1202"/>
      <c r="H15" s="737"/>
      <c r="I15" s="237">
        <f>SUM(I16:I18)</f>
        <v>0</v>
      </c>
      <c r="J15" s="237">
        <f>SUM(J16:J18)</f>
        <v>0</v>
      </c>
      <c r="K15" s="237">
        <f>SUM(K16:K18)</f>
        <v>30000</v>
      </c>
      <c r="L15" s="237">
        <f>SUM(L16:L18)</f>
        <v>250000</v>
      </c>
      <c r="M15" s="237">
        <f t="shared" ref="M15:O15" si="1">SUM(M16:M18)</f>
        <v>0</v>
      </c>
      <c r="N15" s="237">
        <f t="shared" si="1"/>
        <v>0</v>
      </c>
      <c r="O15" s="237">
        <f t="shared" si="1"/>
        <v>0</v>
      </c>
      <c r="P15" s="237">
        <f>SUM(P16:P18)</f>
        <v>873800</v>
      </c>
      <c r="Q15" s="237">
        <f>SUM(Q16:Q18)</f>
        <v>1153800</v>
      </c>
    </row>
    <row r="16" spans="1:17" ht="19.5" customHeight="1" x14ac:dyDescent="0.3">
      <c r="A16" s="278"/>
      <c r="B16" s="284"/>
      <c r="C16" s="247"/>
      <c r="D16" s="203">
        <v>2.1</v>
      </c>
      <c r="E16" s="511" t="s">
        <v>497</v>
      </c>
      <c r="F16" s="228">
        <v>8</v>
      </c>
      <c r="G16" s="230" t="s">
        <v>120</v>
      </c>
      <c r="H16" s="205" t="s">
        <v>653</v>
      </c>
      <c r="I16" s="189"/>
      <c r="J16" s="189"/>
      <c r="K16" s="189"/>
      <c r="L16" s="189"/>
      <c r="M16" s="189"/>
      <c r="N16" s="189"/>
      <c r="O16" s="189"/>
      <c r="P16" s="189">
        <v>873800</v>
      </c>
      <c r="Q16" s="231">
        <f>SUM(I16:P16)</f>
        <v>873800</v>
      </c>
    </row>
    <row r="17" spans="1:23" ht="21" customHeight="1" x14ac:dyDescent="0.3">
      <c r="A17" s="278"/>
      <c r="B17" s="284"/>
      <c r="C17" s="247"/>
      <c r="D17" s="163">
        <v>2.2000000000000002</v>
      </c>
      <c r="E17" s="511" t="s">
        <v>498</v>
      </c>
      <c r="F17" s="228">
        <v>8</v>
      </c>
      <c r="G17" s="230" t="s">
        <v>120</v>
      </c>
      <c r="H17" s="205" t="s">
        <v>653</v>
      </c>
      <c r="I17" s="189"/>
      <c r="J17" s="189"/>
      <c r="K17" s="189"/>
      <c r="L17" s="189">
        <v>250000</v>
      </c>
      <c r="M17" s="189"/>
      <c r="N17" s="189"/>
      <c r="O17" s="189"/>
      <c r="P17" s="189"/>
      <c r="Q17" s="231">
        <f>SUM(I17:P17)</f>
        <v>250000</v>
      </c>
    </row>
    <row r="18" spans="1:23" ht="23.25" customHeight="1" x14ac:dyDescent="0.3">
      <c r="A18" s="278"/>
      <c r="B18" s="543"/>
      <c r="C18" s="249"/>
      <c r="D18" s="285">
        <v>2.2999999999999998</v>
      </c>
      <c r="E18" s="518" t="s">
        <v>499</v>
      </c>
      <c r="F18" s="226">
        <v>8</v>
      </c>
      <c r="G18" s="223" t="s">
        <v>120</v>
      </c>
      <c r="H18" s="204" t="s">
        <v>653</v>
      </c>
      <c r="I18" s="206"/>
      <c r="J18" s="206"/>
      <c r="K18" s="206">
        <v>30000</v>
      </c>
      <c r="L18" s="206"/>
      <c r="M18" s="206"/>
      <c r="N18" s="206"/>
      <c r="O18" s="206"/>
      <c r="P18" s="206"/>
      <c r="Q18" s="239">
        <f>SUM(I18:P18)</f>
        <v>30000</v>
      </c>
    </row>
    <row r="19" spans="1:23" x14ac:dyDescent="0.3">
      <c r="B19" s="203"/>
      <c r="W19" s="203"/>
    </row>
    <row r="20" spans="1:23" x14ac:dyDescent="0.3">
      <c r="B20" s="203"/>
      <c r="C20" s="221" t="s">
        <v>231</v>
      </c>
      <c r="Q20" s="263"/>
    </row>
    <row r="21" spans="1:23" x14ac:dyDescent="0.3">
      <c r="B21" s="203"/>
      <c r="C21" s="1524" t="s">
        <v>146</v>
      </c>
      <c r="D21" s="1525"/>
      <c r="E21" s="1526"/>
      <c r="F21" s="208" t="s">
        <v>109</v>
      </c>
      <c r="G21" s="209"/>
      <c r="H21" s="264" t="s">
        <v>232</v>
      </c>
      <c r="I21" s="187"/>
      <c r="J21" s="187"/>
      <c r="K21" s="187"/>
      <c r="L21" s="187"/>
      <c r="M21" s="187"/>
      <c r="N21" s="187"/>
      <c r="O21" s="187"/>
      <c r="P21" s="187"/>
      <c r="Q21" s="187" t="s">
        <v>233</v>
      </c>
    </row>
    <row r="22" spans="1:23" x14ac:dyDescent="0.3">
      <c r="B22" s="203"/>
      <c r="C22" s="265" t="s">
        <v>126</v>
      </c>
      <c r="D22" s="198"/>
      <c r="E22" s="266"/>
      <c r="F22" s="227"/>
      <c r="G22" s="224"/>
      <c r="H22" s="287"/>
      <c r="I22" s="202"/>
      <c r="J22" s="202"/>
      <c r="K22" s="202"/>
      <c r="L22" s="202"/>
      <c r="M22" s="202"/>
      <c r="N22" s="202"/>
      <c r="O22" s="202"/>
      <c r="P22" s="202"/>
      <c r="Q22" s="202"/>
    </row>
    <row r="23" spans="1:23" x14ac:dyDescent="0.3">
      <c r="B23" s="203"/>
      <c r="C23" s="269"/>
      <c r="D23" s="5" t="s">
        <v>235</v>
      </c>
      <c r="E23" s="233"/>
      <c r="F23" s="270">
        <f>K13</f>
        <v>30000</v>
      </c>
      <c r="G23" s="271"/>
      <c r="H23" s="270"/>
      <c r="I23" s="189"/>
      <c r="J23" s="189"/>
      <c r="K23" s="189"/>
      <c r="L23" s="189"/>
      <c r="M23" s="189"/>
      <c r="N23" s="189"/>
      <c r="O23" s="189"/>
      <c r="P23" s="189"/>
      <c r="Q23" s="189"/>
    </row>
    <row r="24" spans="1:23" x14ac:dyDescent="0.3">
      <c r="B24" s="203"/>
      <c r="C24" s="269"/>
      <c r="D24" s="5" t="s">
        <v>236</v>
      </c>
      <c r="E24" s="233"/>
      <c r="F24" s="270">
        <f>L13</f>
        <v>1050000</v>
      </c>
      <c r="G24" s="271"/>
      <c r="H24" s="270"/>
      <c r="I24" s="189"/>
      <c r="J24" s="189"/>
      <c r="K24" s="189"/>
      <c r="L24" s="189"/>
      <c r="M24" s="189"/>
      <c r="N24" s="189"/>
      <c r="O24" s="189"/>
      <c r="P24" s="189"/>
      <c r="Q24" s="189"/>
    </row>
    <row r="25" spans="1:23" x14ac:dyDescent="0.3">
      <c r="B25" s="203"/>
      <c r="C25" s="269" t="s">
        <v>175</v>
      </c>
      <c r="E25" s="233"/>
      <c r="F25" s="270"/>
      <c r="G25" s="271"/>
      <c r="H25" s="270"/>
      <c r="I25" s="189"/>
      <c r="J25" s="189"/>
      <c r="K25" s="189"/>
      <c r="L25" s="189"/>
      <c r="M25" s="189"/>
      <c r="N25" s="189"/>
      <c r="O25" s="189"/>
      <c r="P25" s="189"/>
      <c r="Q25" s="189"/>
    </row>
    <row r="26" spans="1:23" x14ac:dyDescent="0.3">
      <c r="B26" s="203"/>
      <c r="C26" s="272"/>
      <c r="D26" s="245" t="s">
        <v>295</v>
      </c>
      <c r="E26" s="243"/>
      <c r="F26" s="273">
        <f>P13</f>
        <v>873800</v>
      </c>
      <c r="G26" s="274"/>
      <c r="H26" s="273"/>
      <c r="I26" s="206"/>
      <c r="J26" s="206"/>
      <c r="K26" s="206"/>
      <c r="L26" s="206"/>
      <c r="M26" s="206"/>
      <c r="N26" s="206"/>
      <c r="O26" s="206"/>
      <c r="P26" s="206"/>
      <c r="Q26" s="206"/>
    </row>
    <row r="27" spans="1:23" x14ac:dyDescent="0.3">
      <c r="C27" s="1524" t="s">
        <v>109</v>
      </c>
      <c r="D27" s="1525"/>
      <c r="E27" s="1526"/>
      <c r="F27" s="187">
        <f>SUM(F23:F26)</f>
        <v>1953800</v>
      </c>
      <c r="G27" s="280"/>
      <c r="H27" s="187">
        <v>603800</v>
      </c>
      <c r="I27" s="190"/>
      <c r="J27" s="190"/>
      <c r="K27" s="190"/>
      <c r="L27" s="190"/>
      <c r="M27" s="190"/>
      <c r="N27" s="190"/>
      <c r="O27" s="190"/>
      <c r="P27" s="190"/>
      <c r="Q27" s="190">
        <f>SUM(F27-H27)</f>
        <v>1350000</v>
      </c>
    </row>
    <row r="29" spans="1:23" ht="37.5" customHeight="1" x14ac:dyDescent="0.3">
      <c r="C29" s="277" t="s">
        <v>529</v>
      </c>
      <c r="E29" s="1517" t="s">
        <v>1079</v>
      </c>
      <c r="F29" s="1517"/>
      <c r="G29" s="1517"/>
      <c r="H29" s="1517"/>
      <c r="I29" s="1517"/>
      <c r="J29" s="1517"/>
      <c r="K29" s="1517"/>
      <c r="L29" s="1517"/>
      <c r="M29" s="1517"/>
      <c r="N29" s="1517"/>
      <c r="O29" s="1517"/>
      <c r="P29" s="1517"/>
      <c r="Q29" s="1517"/>
    </row>
  </sheetData>
  <mergeCells count="7">
    <mergeCell ref="E29:Q29"/>
    <mergeCell ref="H2:Q2"/>
    <mergeCell ref="C21:E21"/>
    <mergeCell ref="C12:E12"/>
    <mergeCell ref="C27:E27"/>
    <mergeCell ref="D14:E14"/>
    <mergeCell ref="B13:E13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I29" sqref="I29"/>
    </sheetView>
  </sheetViews>
  <sheetFormatPr defaultRowHeight="14.25" x14ac:dyDescent="0.2"/>
  <sheetData>
    <row r="21" spans="1:9" ht="45.75" x14ac:dyDescent="0.65">
      <c r="A21" s="1465" t="s">
        <v>318</v>
      </c>
      <c r="B21" s="1516"/>
      <c r="C21" s="1516"/>
      <c r="D21" s="1516"/>
      <c r="E21" s="1516"/>
      <c r="F21" s="1516"/>
      <c r="G21" s="1516"/>
      <c r="H21" s="1516"/>
      <c r="I21" s="1516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W29"/>
  <sheetViews>
    <sheetView zoomScale="112" zoomScaleNormal="112" workbookViewId="0">
      <selection activeCell="H2" sqref="H2:Q2"/>
    </sheetView>
  </sheetViews>
  <sheetFormatPr defaultColWidth="8.75" defaultRowHeight="18.75" x14ac:dyDescent="0.3"/>
  <cols>
    <col min="1" max="1" width="8.75" style="1"/>
    <col min="2" max="2" width="0" style="1" hidden="1" customWidth="1"/>
    <col min="3" max="3" width="4" style="15" customWidth="1"/>
    <col min="4" max="4" width="4.875" style="5" customWidth="1"/>
    <col min="5" max="5" width="35.5" style="7" customWidth="1"/>
    <col min="6" max="6" width="9.625" style="8" customWidth="1"/>
    <col min="7" max="7" width="8.625" style="6" hidden="1" customWidth="1"/>
    <col min="8" max="8" width="12.375" style="11" customWidth="1"/>
    <col min="9" max="9" width="7.5" style="103" hidden="1" customWidth="1"/>
    <col min="10" max="10" width="8.125" style="103" hidden="1" customWidth="1"/>
    <col min="11" max="11" width="9.625" style="103" hidden="1" customWidth="1"/>
    <col min="12" max="12" width="8.125" style="103" hidden="1" customWidth="1"/>
    <col min="13" max="13" width="7.25" style="103" hidden="1" customWidth="1"/>
    <col min="14" max="14" width="7.625" style="103" hidden="1" customWidth="1"/>
    <col min="15" max="15" width="7.5" style="103" hidden="1" customWidth="1"/>
    <col min="16" max="16" width="7.875" style="103" hidden="1" customWidth="1"/>
    <col min="17" max="17" width="10.375" style="103" customWidth="1"/>
    <col min="18" max="16384" width="8.75" style="1"/>
  </cols>
  <sheetData>
    <row r="1" spans="1:17" ht="19.5" thickBot="1" x14ac:dyDescent="0.35"/>
    <row r="2" spans="1:17" ht="20.25" thickTop="1" thickBot="1" x14ac:dyDescent="0.35">
      <c r="C2" s="1"/>
      <c r="D2" s="13"/>
      <c r="E2" s="4"/>
      <c r="H2" s="1521" t="s">
        <v>965</v>
      </c>
      <c r="I2" s="1522"/>
      <c r="J2" s="1522"/>
      <c r="K2" s="1522"/>
      <c r="L2" s="1522"/>
      <c r="M2" s="1522"/>
      <c r="N2" s="1522"/>
      <c r="O2" s="1522"/>
      <c r="P2" s="1522"/>
      <c r="Q2" s="1523"/>
    </row>
    <row r="3" spans="1:17" ht="19.5" thickTop="1" x14ac:dyDescent="0.3">
      <c r="C3" s="221" t="s">
        <v>223</v>
      </c>
      <c r="D3" s="13"/>
      <c r="E3" s="4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3">
      <c r="C4" s="221" t="s">
        <v>300</v>
      </c>
      <c r="D4" s="13"/>
      <c r="E4" s="4"/>
      <c r="H4" s="10"/>
      <c r="I4" s="4"/>
      <c r="J4" s="4"/>
      <c r="K4" s="4"/>
      <c r="L4" s="4"/>
      <c r="M4" s="4"/>
      <c r="N4" s="4"/>
      <c r="O4" s="4"/>
      <c r="P4" s="4"/>
      <c r="Q4" s="4"/>
    </row>
    <row r="5" spans="1:17" x14ac:dyDescent="0.3">
      <c r="C5" s="221" t="s">
        <v>136</v>
      </c>
      <c r="D5" s="13"/>
      <c r="E5" s="4"/>
      <c r="H5" s="10"/>
      <c r="I5" s="4"/>
      <c r="J5" s="4"/>
      <c r="K5" s="4"/>
      <c r="L5" s="4"/>
      <c r="M5" s="4"/>
      <c r="N5" s="4"/>
      <c r="O5" s="4"/>
      <c r="P5" s="4"/>
      <c r="Q5" s="4"/>
    </row>
    <row r="6" spans="1:17" x14ac:dyDescent="0.3">
      <c r="C6" s="221"/>
      <c r="D6" s="5" t="s">
        <v>301</v>
      </c>
      <c r="E6" s="4"/>
      <c r="H6" s="10"/>
      <c r="I6" s="4"/>
      <c r="J6" s="4"/>
      <c r="K6" s="4"/>
      <c r="L6" s="4"/>
      <c r="M6" s="4"/>
      <c r="N6" s="4"/>
      <c r="O6" s="4"/>
      <c r="P6" s="4"/>
      <c r="Q6" s="4"/>
    </row>
    <row r="7" spans="1:17" x14ac:dyDescent="0.3">
      <c r="C7" s="221"/>
      <c r="D7" s="5" t="s">
        <v>968</v>
      </c>
      <c r="E7" s="4"/>
      <c r="H7" s="10"/>
      <c r="I7" s="4"/>
      <c r="J7" s="4"/>
      <c r="K7" s="4"/>
      <c r="L7" s="4"/>
      <c r="M7" s="4"/>
      <c r="N7" s="4"/>
      <c r="O7" s="4"/>
      <c r="P7" s="4"/>
      <c r="Q7" s="4"/>
    </row>
    <row r="8" spans="1:17" x14ac:dyDescent="0.3">
      <c r="C8" s="221"/>
      <c r="D8" s="5" t="s">
        <v>302</v>
      </c>
      <c r="E8" s="4"/>
      <c r="H8" s="10"/>
      <c r="I8" s="4"/>
      <c r="J8" s="4"/>
      <c r="K8" s="4"/>
      <c r="L8" s="4"/>
      <c r="M8" s="4"/>
      <c r="N8" s="4"/>
      <c r="O8" s="4"/>
      <c r="P8" s="4"/>
      <c r="Q8" s="4"/>
    </row>
    <row r="9" spans="1:17" x14ac:dyDescent="0.3">
      <c r="C9" s="221"/>
      <c r="D9" s="5" t="s">
        <v>967</v>
      </c>
      <c r="E9" s="4"/>
      <c r="H9" s="10"/>
      <c r="I9" s="4"/>
      <c r="J9" s="4"/>
      <c r="K9" s="4"/>
      <c r="L9" s="4"/>
      <c r="M9" s="4"/>
      <c r="N9" s="4"/>
      <c r="O9" s="4"/>
      <c r="P9" s="4"/>
      <c r="Q9" s="4"/>
    </row>
    <row r="10" spans="1:17" x14ac:dyDescent="0.3">
      <c r="C10" s="221"/>
      <c r="D10" s="5" t="s">
        <v>303</v>
      </c>
      <c r="E10" s="4"/>
      <c r="H10" s="10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3">
      <c r="C11" s="221"/>
      <c r="D11" s="5" t="s">
        <v>304</v>
      </c>
      <c r="E11" s="4"/>
      <c r="H11" s="10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3">
      <c r="C12" s="221"/>
      <c r="D12" s="5" t="s">
        <v>966</v>
      </c>
      <c r="E12" s="4"/>
      <c r="H12" s="10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3">
      <c r="C13" s="221" t="s">
        <v>144</v>
      </c>
      <c r="D13" s="13"/>
      <c r="E13" s="4"/>
      <c r="H13" s="10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3">
      <c r="D14" s="13"/>
      <c r="E14" s="4"/>
      <c r="H14" s="10"/>
      <c r="I14" s="4"/>
      <c r="J14" s="4"/>
      <c r="K14" s="4"/>
      <c r="L14" s="4"/>
      <c r="M14" s="4"/>
      <c r="N14" s="4"/>
      <c r="O14" s="4"/>
      <c r="P14" s="4"/>
      <c r="Q14" s="4"/>
    </row>
    <row r="15" spans="1:17" s="9" customFormat="1" ht="37.5" x14ac:dyDescent="0.2">
      <c r="C15" s="1484" t="s">
        <v>13</v>
      </c>
      <c r="D15" s="1484"/>
      <c r="E15" s="1484"/>
      <c r="F15" s="250" t="s">
        <v>9</v>
      </c>
      <c r="G15" s="222" t="s">
        <v>12</v>
      </c>
      <c r="H15" s="128" t="s">
        <v>1</v>
      </c>
      <c r="I15" s="129" t="s">
        <v>2</v>
      </c>
      <c r="J15" s="130" t="s">
        <v>3</v>
      </c>
      <c r="K15" s="130" t="s">
        <v>4</v>
      </c>
      <c r="L15" s="130" t="s">
        <v>5</v>
      </c>
      <c r="M15" s="130" t="s">
        <v>6</v>
      </c>
      <c r="N15" s="130" t="s">
        <v>118</v>
      </c>
      <c r="O15" s="130" t="s">
        <v>119</v>
      </c>
      <c r="P15" s="130" t="s">
        <v>93</v>
      </c>
      <c r="Q15" s="129" t="s">
        <v>109</v>
      </c>
    </row>
    <row r="16" spans="1:17" s="41" customFormat="1" x14ac:dyDescent="0.25">
      <c r="A16" s="212"/>
      <c r="B16" s="474" t="s">
        <v>43</v>
      </c>
      <c r="C16" s="530" t="s">
        <v>43</v>
      </c>
      <c r="D16" s="1164"/>
      <c r="E16" s="474"/>
      <c r="F16" s="489"/>
      <c r="G16" s="150"/>
      <c r="H16" s="124"/>
      <c r="I16" s="124">
        <f>SUM(I17:I19)</f>
        <v>0</v>
      </c>
      <c r="J16" s="124">
        <f t="shared" ref="J16:Q16" si="0">SUM(J17:J19)</f>
        <v>679800</v>
      </c>
      <c r="K16" s="124">
        <f t="shared" si="0"/>
        <v>548070</v>
      </c>
      <c r="L16" s="124">
        <f t="shared" si="0"/>
        <v>102130</v>
      </c>
      <c r="M16" s="124">
        <f t="shared" si="0"/>
        <v>0</v>
      </c>
      <c r="N16" s="124">
        <f t="shared" si="0"/>
        <v>0</v>
      </c>
      <c r="O16" s="124">
        <f t="shared" si="0"/>
        <v>0</v>
      </c>
      <c r="P16" s="124">
        <f t="shared" si="0"/>
        <v>0</v>
      </c>
      <c r="Q16" s="531">
        <f t="shared" si="0"/>
        <v>1330000</v>
      </c>
    </row>
    <row r="17" spans="1:23" s="2" customFormat="1" ht="43.5" customHeight="1" x14ac:dyDescent="0.3">
      <c r="A17" s="303"/>
      <c r="B17" s="541" t="s">
        <v>758</v>
      </c>
      <c r="C17" s="246" t="s">
        <v>10</v>
      </c>
      <c r="D17" s="1555" t="s">
        <v>826</v>
      </c>
      <c r="E17" s="1538"/>
      <c r="F17" s="254">
        <v>9</v>
      </c>
      <c r="G17" s="224" t="s">
        <v>96</v>
      </c>
      <c r="H17" s="201" t="s">
        <v>653</v>
      </c>
      <c r="I17" s="225"/>
      <c r="J17" s="225">
        <v>7200</v>
      </c>
      <c r="K17" s="225">
        <v>82800</v>
      </c>
      <c r="L17" s="225">
        <v>60000</v>
      </c>
      <c r="M17" s="1204"/>
      <c r="N17" s="1204"/>
      <c r="O17" s="1204"/>
      <c r="P17" s="225"/>
      <c r="Q17" s="225">
        <f>SUM(I17:P17)</f>
        <v>150000</v>
      </c>
      <c r="W17" s="918"/>
    </row>
    <row r="18" spans="1:23" s="2" customFormat="1" ht="32.25" customHeight="1" x14ac:dyDescent="0.3">
      <c r="A18" s="303"/>
      <c r="B18" s="281"/>
      <c r="C18" s="247" t="s">
        <v>14</v>
      </c>
      <c r="D18" s="1545" t="s">
        <v>858</v>
      </c>
      <c r="E18" s="1529"/>
      <c r="F18" s="325">
        <v>9</v>
      </c>
      <c r="G18" s="230"/>
      <c r="H18" s="205" t="s">
        <v>653</v>
      </c>
      <c r="I18" s="231"/>
      <c r="J18" s="271">
        <v>669000</v>
      </c>
      <c r="K18" s="271">
        <v>440000</v>
      </c>
      <c r="L18" s="271">
        <v>30000</v>
      </c>
      <c r="M18" s="1205"/>
      <c r="N18" s="1205"/>
      <c r="O18" s="1205"/>
      <c r="P18" s="231"/>
      <c r="Q18" s="231">
        <f t="shared" ref="Q18:Q19" si="1">SUM(I18:P18)</f>
        <v>1139000</v>
      </c>
    </row>
    <row r="19" spans="1:23" s="2" customFormat="1" ht="38.25" customHeight="1" x14ac:dyDescent="0.3">
      <c r="A19" s="303"/>
      <c r="B19" s="592"/>
      <c r="C19" s="249" t="s">
        <v>15</v>
      </c>
      <c r="D19" s="1533" t="s">
        <v>513</v>
      </c>
      <c r="E19" s="1534"/>
      <c r="F19" s="324">
        <v>9</v>
      </c>
      <c r="G19" s="223" t="s">
        <v>96</v>
      </c>
      <c r="H19" s="204" t="s">
        <v>653</v>
      </c>
      <c r="I19" s="239"/>
      <c r="J19" s="274">
        <v>3600</v>
      </c>
      <c r="K19" s="274">
        <v>25270</v>
      </c>
      <c r="L19" s="274">
        <v>12130</v>
      </c>
      <c r="M19" s="1203"/>
      <c r="N19" s="1203"/>
      <c r="O19" s="1203"/>
      <c r="P19" s="239"/>
      <c r="Q19" s="239">
        <f t="shared" si="1"/>
        <v>41000</v>
      </c>
    </row>
    <row r="21" spans="1:23" x14ac:dyDescent="0.3">
      <c r="C21" s="221" t="s">
        <v>231</v>
      </c>
      <c r="Q21" s="263"/>
    </row>
    <row r="22" spans="1:23" x14ac:dyDescent="0.3">
      <c r="C22" s="1524" t="s">
        <v>146</v>
      </c>
      <c r="D22" s="1525"/>
      <c r="E22" s="1526"/>
      <c r="F22" s="208" t="s">
        <v>109</v>
      </c>
      <c r="G22" s="209"/>
      <c r="H22" s="264" t="s">
        <v>232</v>
      </c>
      <c r="I22" s="187"/>
      <c r="J22" s="187"/>
      <c r="K22" s="187"/>
      <c r="L22" s="187"/>
      <c r="M22" s="187"/>
      <c r="N22" s="187"/>
      <c r="O22" s="187"/>
      <c r="P22" s="187"/>
      <c r="Q22" s="187" t="s">
        <v>233</v>
      </c>
    </row>
    <row r="23" spans="1:23" x14ac:dyDescent="0.3">
      <c r="C23" s="265" t="s">
        <v>126</v>
      </c>
      <c r="D23" s="198"/>
      <c r="E23" s="266"/>
      <c r="F23" s="227"/>
      <c r="G23" s="224"/>
      <c r="H23" s="287"/>
      <c r="I23" s="202"/>
      <c r="J23" s="202"/>
      <c r="K23" s="202"/>
      <c r="L23" s="202"/>
      <c r="M23" s="202"/>
      <c r="N23" s="202"/>
      <c r="O23" s="202"/>
      <c r="P23" s="202"/>
      <c r="Q23" s="202"/>
    </row>
    <row r="24" spans="1:23" x14ac:dyDescent="0.3">
      <c r="C24" s="269"/>
      <c r="D24" s="5" t="s">
        <v>234</v>
      </c>
      <c r="E24" s="233"/>
      <c r="F24" s="270">
        <f>J16</f>
        <v>679800</v>
      </c>
      <c r="G24" s="271"/>
      <c r="H24" s="270"/>
      <c r="I24" s="189"/>
      <c r="J24" s="189"/>
      <c r="K24" s="189"/>
      <c r="L24" s="189"/>
      <c r="M24" s="189"/>
      <c r="N24" s="189"/>
      <c r="O24" s="189"/>
      <c r="P24" s="189"/>
      <c r="Q24" s="189"/>
    </row>
    <row r="25" spans="1:23" x14ac:dyDescent="0.3">
      <c r="C25" s="269"/>
      <c r="D25" s="5" t="s">
        <v>235</v>
      </c>
      <c r="E25" s="233"/>
      <c r="F25" s="270">
        <f>K16</f>
        <v>548070</v>
      </c>
      <c r="G25" s="271"/>
      <c r="H25" s="270"/>
      <c r="I25" s="189"/>
      <c r="J25" s="189"/>
      <c r="K25" s="189"/>
      <c r="L25" s="189"/>
      <c r="M25" s="189"/>
      <c r="N25" s="189"/>
      <c r="O25" s="189"/>
      <c r="P25" s="189"/>
      <c r="Q25" s="189"/>
    </row>
    <row r="26" spans="1:23" x14ac:dyDescent="0.3">
      <c r="C26" s="272"/>
      <c r="D26" s="245" t="s">
        <v>236</v>
      </c>
      <c r="E26" s="243"/>
      <c r="F26" s="273">
        <f>L16</f>
        <v>102130</v>
      </c>
      <c r="G26" s="274"/>
      <c r="H26" s="273"/>
      <c r="I26" s="206"/>
      <c r="J26" s="206"/>
      <c r="K26" s="206"/>
      <c r="L26" s="206"/>
      <c r="M26" s="206"/>
      <c r="N26" s="206"/>
      <c r="O26" s="206"/>
      <c r="P26" s="206"/>
      <c r="Q26" s="206"/>
    </row>
    <row r="27" spans="1:23" x14ac:dyDescent="0.3">
      <c r="C27" s="1524" t="s">
        <v>109</v>
      </c>
      <c r="D27" s="1525"/>
      <c r="E27" s="1526"/>
      <c r="F27" s="187">
        <f>SUM(F24:F26)</f>
        <v>1330000</v>
      </c>
      <c r="G27" s="280"/>
      <c r="H27" s="187">
        <v>330000</v>
      </c>
      <c r="I27" s="190"/>
      <c r="J27" s="190"/>
      <c r="K27" s="190"/>
      <c r="L27" s="190"/>
      <c r="M27" s="190"/>
      <c r="N27" s="190"/>
      <c r="O27" s="190"/>
      <c r="P27" s="190"/>
      <c r="Q27" s="190">
        <f>SUM(F27-H27)</f>
        <v>1000000</v>
      </c>
    </row>
    <row r="29" spans="1:23" ht="37.5" customHeight="1" x14ac:dyDescent="0.3">
      <c r="C29" s="277" t="s">
        <v>529</v>
      </c>
      <c r="E29" s="1517" t="s">
        <v>1080</v>
      </c>
      <c r="F29" s="1517"/>
      <c r="G29" s="1517"/>
      <c r="H29" s="1517"/>
      <c r="I29" s="1517"/>
      <c r="J29" s="1517"/>
      <c r="K29" s="1517"/>
      <c r="L29" s="1517"/>
      <c r="M29" s="1517"/>
      <c r="N29" s="1517"/>
      <c r="O29" s="1517"/>
      <c r="P29" s="1517"/>
      <c r="Q29" s="1517"/>
    </row>
  </sheetData>
  <mergeCells count="8">
    <mergeCell ref="E29:Q29"/>
    <mergeCell ref="H2:Q2"/>
    <mergeCell ref="C15:E15"/>
    <mergeCell ref="C22:E22"/>
    <mergeCell ref="C27:E27"/>
    <mergeCell ref="D17:E17"/>
    <mergeCell ref="D18:E18"/>
    <mergeCell ref="D19:E19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topLeftCell="A4" workbookViewId="0">
      <selection activeCell="V22" sqref="V22"/>
    </sheetView>
  </sheetViews>
  <sheetFormatPr defaultRowHeight="14.25" x14ac:dyDescent="0.2"/>
  <sheetData>
    <row r="21" spans="1:9" ht="45.75" x14ac:dyDescent="0.65">
      <c r="A21" s="1516" t="s">
        <v>319</v>
      </c>
      <c r="B21" s="1516"/>
      <c r="C21" s="1516"/>
      <c r="D21" s="1516"/>
      <c r="E21" s="1516"/>
      <c r="F21" s="1516"/>
      <c r="G21" s="1516"/>
      <c r="H21" s="1516"/>
      <c r="I21" s="1516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V28"/>
  <sheetViews>
    <sheetView zoomScale="112" zoomScaleNormal="112" workbookViewId="0">
      <selection activeCell="H2" sqref="H2:Q2"/>
    </sheetView>
  </sheetViews>
  <sheetFormatPr defaultColWidth="8.75" defaultRowHeight="18.75" x14ac:dyDescent="0.3"/>
  <cols>
    <col min="1" max="1" width="8.75" style="1"/>
    <col min="2" max="2" width="7.875" style="1" hidden="1" customWidth="1"/>
    <col min="3" max="3" width="4" style="15" customWidth="1"/>
    <col min="4" max="4" width="4.875" style="5" customWidth="1"/>
    <col min="5" max="5" width="30.875" style="7" customWidth="1"/>
    <col min="6" max="6" width="8.875" style="8" customWidth="1"/>
    <col min="7" max="7" width="8.625" style="6" hidden="1" customWidth="1"/>
    <col min="8" max="8" width="12.375" style="11" customWidth="1"/>
    <col min="9" max="9" width="7.5" style="103" hidden="1" customWidth="1"/>
    <col min="10" max="10" width="8.125" style="103" hidden="1" customWidth="1"/>
    <col min="11" max="11" width="8.25" style="103" hidden="1" customWidth="1"/>
    <col min="12" max="12" width="8.125" style="103" hidden="1" customWidth="1"/>
    <col min="13" max="13" width="7.25" style="103" hidden="1" customWidth="1"/>
    <col min="14" max="14" width="7.625" style="103" hidden="1" customWidth="1"/>
    <col min="15" max="15" width="7.5" style="103" hidden="1" customWidth="1"/>
    <col min="16" max="16" width="7.875" style="103" hidden="1" customWidth="1"/>
    <col min="17" max="17" width="11.625" style="103" customWidth="1"/>
    <col min="18" max="16384" width="8.75" style="1"/>
  </cols>
  <sheetData>
    <row r="1" spans="1:17" ht="19.5" thickBot="1" x14ac:dyDescent="0.35"/>
    <row r="2" spans="1:17" ht="20.25" thickTop="1" thickBot="1" x14ac:dyDescent="0.35">
      <c r="B2" s="26"/>
      <c r="C2" s="1"/>
      <c r="D2" s="13"/>
      <c r="E2" s="4"/>
      <c r="H2" s="1521" t="s">
        <v>969</v>
      </c>
      <c r="I2" s="1522"/>
      <c r="J2" s="1522"/>
      <c r="K2" s="1522"/>
      <c r="L2" s="1522"/>
      <c r="M2" s="1522"/>
      <c r="N2" s="1522"/>
      <c r="O2" s="1522"/>
      <c r="P2" s="1522"/>
      <c r="Q2" s="1523"/>
    </row>
    <row r="3" spans="1:17" ht="19.5" thickTop="1" x14ac:dyDescent="0.3">
      <c r="B3" s="26"/>
      <c r="C3" s="221" t="s">
        <v>223</v>
      </c>
      <c r="D3" s="13"/>
      <c r="E3" s="4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3">
      <c r="B4" s="26"/>
      <c r="C4" s="221" t="s">
        <v>305</v>
      </c>
      <c r="D4" s="13"/>
      <c r="E4" s="4"/>
      <c r="H4" s="10"/>
      <c r="I4" s="4"/>
      <c r="J4" s="4"/>
      <c r="K4" s="4"/>
      <c r="L4" s="4"/>
      <c r="M4" s="4"/>
      <c r="N4" s="4"/>
      <c r="O4" s="4"/>
      <c r="P4" s="4"/>
      <c r="Q4" s="4"/>
    </row>
    <row r="5" spans="1:17" x14ac:dyDescent="0.3">
      <c r="B5" s="26"/>
      <c r="C5" s="221" t="s">
        <v>136</v>
      </c>
      <c r="D5" s="13"/>
      <c r="E5" s="4"/>
      <c r="H5" s="10"/>
      <c r="I5" s="4"/>
      <c r="J5" s="4"/>
      <c r="K5" s="4"/>
      <c r="L5" s="4"/>
      <c r="M5" s="4"/>
      <c r="N5" s="4"/>
      <c r="O5" s="4"/>
      <c r="P5" s="4"/>
      <c r="Q5" s="4"/>
    </row>
    <row r="6" spans="1:17" x14ac:dyDescent="0.3">
      <c r="B6" s="26"/>
      <c r="C6" s="221"/>
      <c r="D6" s="5" t="s">
        <v>306</v>
      </c>
      <c r="E6" s="4"/>
      <c r="H6" s="10"/>
      <c r="I6" s="4"/>
      <c r="J6" s="4"/>
      <c r="K6" s="4"/>
      <c r="L6" s="4"/>
      <c r="M6" s="4"/>
      <c r="N6" s="4"/>
      <c r="O6" s="4"/>
      <c r="P6" s="4"/>
      <c r="Q6" s="4"/>
    </row>
    <row r="7" spans="1:17" x14ac:dyDescent="0.3">
      <c r="B7" s="26"/>
      <c r="C7" s="221"/>
      <c r="D7" s="5" t="s">
        <v>307</v>
      </c>
      <c r="E7" s="4"/>
      <c r="H7" s="10"/>
      <c r="I7" s="4"/>
      <c r="J7" s="4"/>
      <c r="K7" s="4"/>
      <c r="L7" s="4"/>
      <c r="M7" s="4"/>
      <c r="N7" s="4"/>
      <c r="O7" s="4"/>
      <c r="P7" s="4"/>
      <c r="Q7" s="4"/>
    </row>
    <row r="8" spans="1:17" x14ac:dyDescent="0.3">
      <c r="B8" s="26"/>
      <c r="C8" s="221"/>
      <c r="D8" s="5" t="s">
        <v>308</v>
      </c>
      <c r="E8" s="4"/>
      <c r="H8" s="10"/>
      <c r="I8" s="4"/>
      <c r="J8" s="4"/>
      <c r="K8" s="4"/>
      <c r="L8" s="4"/>
      <c r="M8" s="4"/>
      <c r="N8" s="4"/>
      <c r="O8" s="4"/>
      <c r="P8" s="4"/>
      <c r="Q8" s="4"/>
    </row>
    <row r="9" spans="1:17" x14ac:dyDescent="0.3">
      <c r="B9" s="26"/>
      <c r="C9" s="221"/>
      <c r="D9" s="5" t="s">
        <v>309</v>
      </c>
      <c r="E9" s="4"/>
      <c r="H9" s="10"/>
      <c r="I9" s="4"/>
      <c r="J9" s="4"/>
      <c r="K9" s="4"/>
      <c r="L9" s="4"/>
      <c r="M9" s="4"/>
      <c r="N9" s="4"/>
      <c r="O9" s="4"/>
      <c r="P9" s="4"/>
      <c r="Q9" s="4"/>
    </row>
    <row r="10" spans="1:17" x14ac:dyDescent="0.3">
      <c r="B10" s="26"/>
      <c r="C10" s="221"/>
      <c r="D10" s="5" t="s">
        <v>310</v>
      </c>
      <c r="E10" s="4"/>
      <c r="H10" s="10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3">
      <c r="B11" s="26"/>
      <c r="C11" s="221"/>
      <c r="D11" s="5" t="s">
        <v>311</v>
      </c>
      <c r="E11" s="4"/>
      <c r="H11" s="10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3">
      <c r="B12" s="26"/>
      <c r="C12" s="221"/>
      <c r="D12" s="5" t="s">
        <v>312</v>
      </c>
      <c r="E12" s="4"/>
      <c r="H12" s="10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3">
      <c r="B13" s="26"/>
      <c r="C13" s="221" t="s">
        <v>144</v>
      </c>
      <c r="D13" s="13"/>
      <c r="E13" s="4"/>
      <c r="H13" s="10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3">
      <c r="B14" s="26"/>
      <c r="D14" s="13"/>
      <c r="E14" s="4"/>
      <c r="H14" s="10"/>
      <c r="I14" s="4"/>
      <c r="J14" s="4"/>
      <c r="K14" s="4"/>
      <c r="L14" s="4"/>
      <c r="M14" s="4"/>
      <c r="N14" s="4"/>
      <c r="O14" s="4"/>
      <c r="P14" s="4"/>
      <c r="Q14" s="4"/>
    </row>
    <row r="15" spans="1:17" s="9" customFormat="1" ht="37.5" x14ac:dyDescent="0.2">
      <c r="B15" s="257"/>
      <c r="C15" s="1484" t="s">
        <v>13</v>
      </c>
      <c r="D15" s="1484"/>
      <c r="E15" s="1484"/>
      <c r="F15" s="250" t="s">
        <v>9</v>
      </c>
      <c r="G15" s="222" t="s">
        <v>12</v>
      </c>
      <c r="H15" s="128" t="s">
        <v>1</v>
      </c>
      <c r="I15" s="129" t="s">
        <v>2</v>
      </c>
      <c r="J15" s="130" t="s">
        <v>3</v>
      </c>
      <c r="K15" s="130" t="s">
        <v>4</v>
      </c>
      <c r="L15" s="130" t="s">
        <v>5</v>
      </c>
      <c r="M15" s="130" t="s">
        <v>6</v>
      </c>
      <c r="N15" s="130" t="s">
        <v>118</v>
      </c>
      <c r="O15" s="130" t="s">
        <v>119</v>
      </c>
      <c r="P15" s="130" t="s">
        <v>93</v>
      </c>
      <c r="Q15" s="129" t="s">
        <v>109</v>
      </c>
    </row>
    <row r="16" spans="1:17" x14ac:dyDescent="0.3">
      <c r="A16" s="278"/>
      <c r="C16" s="544" t="s">
        <v>60</v>
      </c>
      <c r="D16" s="1168"/>
      <c r="E16" s="530"/>
      <c r="F16" s="524"/>
      <c r="G16" s="525"/>
      <c r="H16" s="531"/>
      <c r="I16" s="531">
        <f t="shared" ref="I16:Q16" si="0">SUM(I17:I18)</f>
        <v>0</v>
      </c>
      <c r="J16" s="531">
        <f t="shared" si="0"/>
        <v>0</v>
      </c>
      <c r="K16" s="531">
        <f t="shared" si="0"/>
        <v>20000</v>
      </c>
      <c r="L16" s="531">
        <f t="shared" si="0"/>
        <v>29000</v>
      </c>
      <c r="M16" s="531">
        <f t="shared" si="0"/>
        <v>0</v>
      </c>
      <c r="N16" s="531">
        <f t="shared" si="0"/>
        <v>0</v>
      </c>
      <c r="O16" s="531">
        <f t="shared" si="0"/>
        <v>0</v>
      </c>
      <c r="P16" s="531">
        <f t="shared" si="0"/>
        <v>0</v>
      </c>
      <c r="Q16" s="531">
        <f t="shared" si="0"/>
        <v>49000</v>
      </c>
    </row>
    <row r="17" spans="1:22" s="2" customFormat="1" ht="42.75" customHeight="1" x14ac:dyDescent="0.3">
      <c r="A17" s="303"/>
      <c r="B17" s="541" t="s">
        <v>717</v>
      </c>
      <c r="C17" s="246" t="s">
        <v>10</v>
      </c>
      <c r="D17" s="1528" t="s">
        <v>821</v>
      </c>
      <c r="E17" s="1537"/>
      <c r="F17" s="254">
        <v>9</v>
      </c>
      <c r="G17" s="224" t="s">
        <v>59</v>
      </c>
      <c r="H17" s="201" t="s">
        <v>653</v>
      </c>
      <c r="I17" s="225"/>
      <c r="J17" s="267"/>
      <c r="K17" s="267">
        <v>20000</v>
      </c>
      <c r="L17" s="267">
        <v>9000</v>
      </c>
      <c r="M17" s="1204"/>
      <c r="N17" s="1204"/>
      <c r="O17" s="1204"/>
      <c r="P17" s="225"/>
      <c r="Q17" s="225">
        <f>SUM(I17:P17)</f>
        <v>29000</v>
      </c>
    </row>
    <row r="18" spans="1:22" s="2" customFormat="1" ht="18" customHeight="1" x14ac:dyDescent="0.3">
      <c r="A18" s="303"/>
      <c r="B18" s="281"/>
      <c r="C18" s="249" t="s">
        <v>14</v>
      </c>
      <c r="D18" s="320" t="s">
        <v>820</v>
      </c>
      <c r="E18" s="519"/>
      <c r="F18" s="238">
        <v>9</v>
      </c>
      <c r="G18" s="223" t="s">
        <v>59</v>
      </c>
      <c r="H18" s="204" t="s">
        <v>653</v>
      </c>
      <c r="I18" s="239"/>
      <c r="J18" s="273"/>
      <c r="K18" s="273"/>
      <c r="L18" s="273">
        <v>20000</v>
      </c>
      <c r="M18" s="1203"/>
      <c r="N18" s="1203"/>
      <c r="O18" s="1203"/>
      <c r="P18" s="239"/>
      <c r="Q18" s="239">
        <f>SUM(I18:P18)</f>
        <v>20000</v>
      </c>
      <c r="T18" s="918"/>
    </row>
    <row r="20" spans="1:22" x14ac:dyDescent="0.3">
      <c r="C20" s="221" t="s">
        <v>231</v>
      </c>
      <c r="Q20" s="263"/>
    </row>
    <row r="21" spans="1:22" x14ac:dyDescent="0.3">
      <c r="C21" s="1524" t="s">
        <v>146</v>
      </c>
      <c r="D21" s="1525"/>
      <c r="E21" s="1526"/>
      <c r="F21" s="208" t="s">
        <v>109</v>
      </c>
      <c r="G21" s="209"/>
      <c r="H21" s="264" t="s">
        <v>232</v>
      </c>
      <c r="I21" s="187"/>
      <c r="J21" s="187"/>
      <c r="K21" s="187"/>
      <c r="L21" s="187"/>
      <c r="M21" s="187"/>
      <c r="N21" s="187"/>
      <c r="O21" s="187"/>
      <c r="P21" s="187"/>
      <c r="Q21" s="187" t="s">
        <v>233</v>
      </c>
      <c r="V21" s="203"/>
    </row>
    <row r="22" spans="1:22" x14ac:dyDescent="0.3">
      <c r="C22" s="265" t="s">
        <v>126</v>
      </c>
      <c r="D22" s="198"/>
      <c r="E22" s="266"/>
      <c r="F22" s="227"/>
      <c r="G22" s="224"/>
      <c r="H22" s="287"/>
      <c r="I22" s="202"/>
      <c r="J22" s="202"/>
      <c r="K22" s="202"/>
      <c r="L22" s="202"/>
      <c r="M22" s="202"/>
      <c r="N22" s="202"/>
      <c r="O22" s="202"/>
      <c r="P22" s="202"/>
      <c r="Q22" s="202"/>
    </row>
    <row r="23" spans="1:22" x14ac:dyDescent="0.3">
      <c r="C23" s="269"/>
      <c r="D23" s="5" t="s">
        <v>234</v>
      </c>
      <c r="E23" s="233"/>
      <c r="F23" s="270">
        <f>J16</f>
        <v>0</v>
      </c>
      <c r="G23" s="271"/>
      <c r="H23" s="270"/>
      <c r="I23" s="189"/>
      <c r="J23" s="189"/>
      <c r="K23" s="189"/>
      <c r="L23" s="189"/>
      <c r="M23" s="189"/>
      <c r="N23" s="189"/>
      <c r="O23" s="189"/>
      <c r="P23" s="189"/>
      <c r="Q23" s="189"/>
    </row>
    <row r="24" spans="1:22" x14ac:dyDescent="0.3">
      <c r="C24" s="269"/>
      <c r="D24" s="5" t="s">
        <v>235</v>
      </c>
      <c r="E24" s="233"/>
      <c r="F24" s="270">
        <f>K16</f>
        <v>20000</v>
      </c>
      <c r="G24" s="271"/>
      <c r="H24" s="270"/>
      <c r="I24" s="189"/>
      <c r="J24" s="189"/>
      <c r="K24" s="189"/>
      <c r="L24" s="189"/>
      <c r="M24" s="189"/>
      <c r="N24" s="189"/>
      <c r="O24" s="189"/>
      <c r="P24" s="189"/>
      <c r="Q24" s="189"/>
    </row>
    <row r="25" spans="1:22" x14ac:dyDescent="0.3">
      <c r="C25" s="272"/>
      <c r="D25" s="245" t="s">
        <v>236</v>
      </c>
      <c r="E25" s="243"/>
      <c r="F25" s="273">
        <f>L16</f>
        <v>29000</v>
      </c>
      <c r="G25" s="274"/>
      <c r="H25" s="273"/>
      <c r="I25" s="206"/>
      <c r="J25" s="206"/>
      <c r="K25" s="206"/>
      <c r="L25" s="206"/>
      <c r="M25" s="206"/>
      <c r="N25" s="206"/>
      <c r="O25" s="206"/>
      <c r="P25" s="206"/>
      <c r="Q25" s="206"/>
    </row>
    <row r="26" spans="1:22" x14ac:dyDescent="0.3">
      <c r="C26" s="1524" t="s">
        <v>109</v>
      </c>
      <c r="D26" s="1525"/>
      <c r="E26" s="1526"/>
      <c r="F26" s="187">
        <f>SUM(F23:F25)</f>
        <v>49000</v>
      </c>
      <c r="G26" s="280"/>
      <c r="H26" s="187">
        <v>49000</v>
      </c>
      <c r="I26" s="190"/>
      <c r="J26" s="190"/>
      <c r="K26" s="190"/>
      <c r="L26" s="190"/>
      <c r="M26" s="190"/>
      <c r="N26" s="190"/>
      <c r="O26" s="190"/>
      <c r="P26" s="190"/>
      <c r="Q26" s="190"/>
    </row>
    <row r="28" spans="1:22" ht="37.5" customHeight="1" x14ac:dyDescent="0.3">
      <c r="C28" s="277" t="s">
        <v>529</v>
      </c>
      <c r="E28" s="1517" t="s">
        <v>1081</v>
      </c>
      <c r="F28" s="1517"/>
      <c r="G28" s="1517"/>
      <c r="H28" s="1517"/>
      <c r="I28" s="1517"/>
      <c r="J28" s="1517"/>
      <c r="K28" s="1517"/>
      <c r="L28" s="1517"/>
      <c r="M28" s="1517"/>
      <c r="N28" s="1517"/>
      <c r="O28" s="1517"/>
      <c r="P28" s="1517"/>
      <c r="Q28" s="1517"/>
    </row>
  </sheetData>
  <mergeCells count="6">
    <mergeCell ref="E28:Q28"/>
    <mergeCell ref="C26:E26"/>
    <mergeCell ref="H2:Q2"/>
    <mergeCell ref="C15:E15"/>
    <mergeCell ref="C21:E21"/>
    <mergeCell ref="D17:E17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V22" sqref="V22"/>
    </sheetView>
  </sheetViews>
  <sheetFormatPr defaultRowHeight="14.25" x14ac:dyDescent="0.2"/>
  <sheetData>
    <row r="21" spans="1:9" ht="45.75" x14ac:dyDescent="0.65">
      <c r="A21" s="1516" t="s">
        <v>69</v>
      </c>
      <c r="B21" s="1516"/>
      <c r="C21" s="1516"/>
      <c r="D21" s="1516"/>
      <c r="E21" s="1516"/>
      <c r="F21" s="1516"/>
      <c r="G21" s="1516"/>
      <c r="H21" s="1516"/>
      <c r="I21" s="1516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I21"/>
  <sheetViews>
    <sheetView workbookViewId="0">
      <selection activeCell="V22" sqref="V22"/>
    </sheetView>
  </sheetViews>
  <sheetFormatPr defaultRowHeight="14.25" x14ac:dyDescent="0.2"/>
  <sheetData>
    <row r="21" spans="1:9" s="218" customFormat="1" ht="36" x14ac:dyDescent="0.55000000000000004">
      <c r="A21" s="1465" t="s">
        <v>210</v>
      </c>
      <c r="B21" s="1465"/>
      <c r="C21" s="1465"/>
      <c r="D21" s="1465"/>
      <c r="E21" s="1465"/>
      <c r="F21" s="1465"/>
      <c r="G21" s="1465"/>
      <c r="H21" s="1465"/>
      <c r="I21" s="1465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W29"/>
  <sheetViews>
    <sheetView zoomScale="112" zoomScaleNormal="112" workbookViewId="0">
      <selection activeCell="H2" sqref="H2:Q2"/>
    </sheetView>
  </sheetViews>
  <sheetFormatPr defaultColWidth="8.75" defaultRowHeight="18.75" x14ac:dyDescent="0.3"/>
  <cols>
    <col min="1" max="1" width="7" style="1" customWidth="1"/>
    <col min="2" max="2" width="7.875" style="1" hidden="1" customWidth="1"/>
    <col min="3" max="3" width="4" style="15" customWidth="1"/>
    <col min="4" max="4" width="4.875" style="5" customWidth="1"/>
    <col min="5" max="5" width="35.5" style="7" customWidth="1"/>
    <col min="6" max="6" width="10.375" style="8" customWidth="1"/>
    <col min="7" max="7" width="8.625" style="6" hidden="1" customWidth="1"/>
    <col min="8" max="8" width="12.375" style="11" customWidth="1"/>
    <col min="9" max="9" width="7.5" style="103" hidden="1" customWidth="1"/>
    <col min="10" max="10" width="8.125" style="103" hidden="1" customWidth="1"/>
    <col min="11" max="11" width="8.25" style="103" hidden="1" customWidth="1"/>
    <col min="12" max="12" width="8.125" style="103" hidden="1" customWidth="1"/>
    <col min="13" max="13" width="7.25" style="103" hidden="1" customWidth="1"/>
    <col min="14" max="14" width="7.625" style="103" hidden="1" customWidth="1"/>
    <col min="15" max="15" width="7.5" style="103" hidden="1" customWidth="1"/>
    <col min="16" max="16" width="5.875" style="103" hidden="1" customWidth="1"/>
    <col min="17" max="17" width="10.25" style="103" customWidth="1"/>
    <col min="18" max="16384" width="8.75" style="1"/>
  </cols>
  <sheetData>
    <row r="1" spans="1:17" ht="19.5" thickBot="1" x14ac:dyDescent="0.35"/>
    <row r="2" spans="1:17" ht="20.25" thickTop="1" thickBot="1" x14ac:dyDescent="0.35">
      <c r="B2" s="26"/>
      <c r="C2" s="1"/>
      <c r="D2" s="13"/>
      <c r="E2" s="4"/>
      <c r="H2" s="1521" t="s">
        <v>970</v>
      </c>
      <c r="I2" s="1522"/>
      <c r="J2" s="1522"/>
      <c r="K2" s="1522"/>
      <c r="L2" s="1522"/>
      <c r="M2" s="1522"/>
      <c r="N2" s="1522"/>
      <c r="O2" s="1522"/>
      <c r="P2" s="1522"/>
      <c r="Q2" s="1523"/>
    </row>
    <row r="3" spans="1:17" ht="19.5" thickTop="1" x14ac:dyDescent="0.3">
      <c r="B3" s="26"/>
      <c r="C3" s="221" t="s">
        <v>223</v>
      </c>
      <c r="D3" s="13"/>
      <c r="E3" s="4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3">
      <c r="B4" s="26"/>
      <c r="C4" s="221" t="s">
        <v>502</v>
      </c>
      <c r="D4" s="13"/>
      <c r="E4" s="4"/>
      <c r="H4" s="10"/>
      <c r="I4" s="4"/>
      <c r="J4" s="4"/>
      <c r="K4" s="4"/>
      <c r="L4" s="4"/>
      <c r="M4" s="4"/>
      <c r="N4" s="4"/>
      <c r="O4" s="4"/>
      <c r="P4" s="4"/>
      <c r="Q4" s="4"/>
    </row>
    <row r="5" spans="1:17" x14ac:dyDescent="0.3">
      <c r="B5" s="293"/>
      <c r="C5" s="221" t="s">
        <v>136</v>
      </c>
      <c r="D5" s="13"/>
      <c r="E5" s="4"/>
      <c r="H5" s="10"/>
      <c r="I5" s="4"/>
      <c r="J5" s="4"/>
      <c r="K5" s="4"/>
      <c r="L5" s="4"/>
      <c r="M5" s="4"/>
      <c r="N5" s="4"/>
      <c r="O5" s="4"/>
      <c r="P5" s="4"/>
      <c r="Q5" s="4"/>
    </row>
    <row r="6" spans="1:17" x14ac:dyDescent="0.3">
      <c r="B6" s="293"/>
      <c r="C6" s="221"/>
      <c r="D6" s="5" t="s">
        <v>313</v>
      </c>
      <c r="E6" s="4"/>
      <c r="H6" s="10"/>
      <c r="I6" s="4"/>
      <c r="J6" s="4"/>
      <c r="K6" s="4"/>
      <c r="L6" s="4"/>
      <c r="M6" s="4"/>
      <c r="N6" s="4"/>
      <c r="O6" s="4"/>
      <c r="P6" s="4"/>
      <c r="Q6" s="4"/>
    </row>
    <row r="7" spans="1:17" x14ac:dyDescent="0.3">
      <c r="B7" s="293"/>
      <c r="C7" s="221"/>
      <c r="D7" s="5" t="s">
        <v>314</v>
      </c>
      <c r="E7" s="4"/>
      <c r="H7" s="10"/>
      <c r="I7" s="4"/>
      <c r="J7" s="4"/>
      <c r="K7" s="4"/>
      <c r="L7" s="4"/>
      <c r="M7" s="4"/>
      <c r="N7" s="4"/>
      <c r="O7" s="4"/>
      <c r="P7" s="4"/>
      <c r="Q7" s="4"/>
    </row>
    <row r="8" spans="1:17" x14ac:dyDescent="0.3">
      <c r="B8" s="293"/>
      <c r="C8" s="221"/>
      <c r="D8" s="5" t="s">
        <v>315</v>
      </c>
      <c r="E8" s="4"/>
      <c r="H8" s="10"/>
      <c r="I8" s="4"/>
      <c r="J8" s="4"/>
      <c r="K8" s="4"/>
      <c r="L8" s="4"/>
      <c r="M8" s="4"/>
      <c r="N8" s="4"/>
      <c r="O8" s="4"/>
      <c r="P8" s="4"/>
      <c r="Q8" s="4"/>
    </row>
    <row r="9" spans="1:17" x14ac:dyDescent="0.3">
      <c r="B9" s="293"/>
      <c r="C9" s="221" t="s">
        <v>144</v>
      </c>
      <c r="D9" s="13"/>
      <c r="E9" s="4"/>
      <c r="H9" s="10"/>
      <c r="I9" s="4"/>
      <c r="J9" s="4"/>
      <c r="K9" s="4"/>
      <c r="L9" s="4"/>
      <c r="M9" s="4"/>
      <c r="N9" s="4"/>
      <c r="O9" s="4"/>
      <c r="P9" s="4"/>
      <c r="Q9" s="4"/>
    </row>
    <row r="10" spans="1:17" ht="8.4499999999999993" customHeight="1" x14ac:dyDescent="0.3">
      <c r="B10" s="293"/>
      <c r="C10" s="221"/>
      <c r="D10" s="13"/>
      <c r="E10" s="4"/>
      <c r="H10" s="10"/>
      <c r="I10" s="4"/>
      <c r="J10" s="4"/>
      <c r="K10" s="4"/>
      <c r="L10" s="4"/>
      <c r="M10" s="4"/>
      <c r="N10" s="4"/>
      <c r="O10" s="4"/>
      <c r="P10" s="4"/>
      <c r="Q10" s="4"/>
    </row>
    <row r="11" spans="1:17" s="9" customFormat="1" ht="37.5" x14ac:dyDescent="0.2">
      <c r="B11" s="257"/>
      <c r="C11" s="1484" t="s">
        <v>13</v>
      </c>
      <c r="D11" s="1484"/>
      <c r="E11" s="1484"/>
      <c r="F11" s="250" t="s">
        <v>9</v>
      </c>
      <c r="G11" s="222" t="s">
        <v>12</v>
      </c>
      <c r="H11" s="128" t="s">
        <v>1</v>
      </c>
      <c r="I11" s="129" t="s">
        <v>2</v>
      </c>
      <c r="J11" s="130" t="s">
        <v>3</v>
      </c>
      <c r="K11" s="130" t="s">
        <v>4</v>
      </c>
      <c r="L11" s="130" t="s">
        <v>5</v>
      </c>
      <c r="M11" s="130" t="s">
        <v>6</v>
      </c>
      <c r="N11" s="130" t="s">
        <v>118</v>
      </c>
      <c r="O11" s="130" t="s">
        <v>119</v>
      </c>
      <c r="P11" s="130" t="s">
        <v>93</v>
      </c>
      <c r="Q11" s="129" t="s">
        <v>109</v>
      </c>
    </row>
    <row r="12" spans="1:17" s="2" customFormat="1" x14ac:dyDescent="0.3">
      <c r="A12" s="303"/>
      <c r="B12" s="1554" t="s">
        <v>66</v>
      </c>
      <c r="C12" s="1554"/>
      <c r="D12" s="1554"/>
      <c r="E12" s="1486"/>
      <c r="F12" s="314"/>
      <c r="G12" s="391"/>
      <c r="H12" s="315"/>
      <c r="I12" s="527">
        <f t="shared" ref="I12:Q12" si="0">SUM(I13:I18)</f>
        <v>0</v>
      </c>
      <c r="J12" s="527">
        <f t="shared" si="0"/>
        <v>502400</v>
      </c>
      <c r="K12" s="527">
        <f t="shared" si="0"/>
        <v>782600</v>
      </c>
      <c r="L12" s="527">
        <f t="shared" si="0"/>
        <v>480000</v>
      </c>
      <c r="M12" s="527">
        <f t="shared" si="0"/>
        <v>0</v>
      </c>
      <c r="N12" s="527">
        <f t="shared" si="0"/>
        <v>0</v>
      </c>
      <c r="O12" s="527">
        <f t="shared" si="0"/>
        <v>0</v>
      </c>
      <c r="P12" s="527">
        <f t="shared" si="0"/>
        <v>0</v>
      </c>
      <c r="Q12" s="527">
        <f t="shared" si="0"/>
        <v>1765000</v>
      </c>
    </row>
    <row r="13" spans="1:17" ht="39.75" customHeight="1" x14ac:dyDescent="0.3">
      <c r="A13" s="278"/>
      <c r="B13" s="605" t="s">
        <v>801</v>
      </c>
      <c r="C13" s="246" t="s">
        <v>10</v>
      </c>
      <c r="D13" s="1555" t="s">
        <v>822</v>
      </c>
      <c r="E13" s="1538"/>
      <c r="F13" s="227">
        <v>9</v>
      </c>
      <c r="G13" s="224" t="s">
        <v>69</v>
      </c>
      <c r="H13" s="201" t="s">
        <v>653</v>
      </c>
      <c r="I13" s="225"/>
      <c r="J13" s="224" t="s">
        <v>389</v>
      </c>
      <c r="K13" s="224" t="s">
        <v>389</v>
      </c>
      <c r="L13" s="594">
        <v>300000</v>
      </c>
      <c r="M13" s="225"/>
      <c r="N13" s="225"/>
      <c r="O13" s="225"/>
      <c r="P13" s="202"/>
      <c r="Q13" s="255">
        <f>SUM(I13:P13)</f>
        <v>300000</v>
      </c>
    </row>
    <row r="14" spans="1:17" ht="22.5" customHeight="1" x14ac:dyDescent="0.3">
      <c r="A14" s="278"/>
      <c r="B14" s="384"/>
      <c r="C14" s="247" t="s">
        <v>14</v>
      </c>
      <c r="D14" s="1545" t="s">
        <v>67</v>
      </c>
      <c r="E14" s="1529"/>
      <c r="F14" s="228">
        <v>9</v>
      </c>
      <c r="G14" s="230"/>
      <c r="H14" s="205" t="s">
        <v>653</v>
      </c>
      <c r="I14" s="231"/>
      <c r="J14" s="595">
        <v>500000</v>
      </c>
      <c r="K14" s="595">
        <v>450000</v>
      </c>
      <c r="L14" s="595">
        <v>100000</v>
      </c>
      <c r="M14" s="231"/>
      <c r="N14" s="231"/>
      <c r="O14" s="231"/>
      <c r="P14" s="189"/>
      <c r="Q14" s="232">
        <f t="shared" ref="Q14:Q18" si="1">SUM(I14:P14)</f>
        <v>1050000</v>
      </c>
    </row>
    <row r="15" spans="1:17" ht="39.75" customHeight="1" x14ac:dyDescent="0.3">
      <c r="A15" s="278"/>
      <c r="B15" s="281"/>
      <c r="C15" s="247" t="s">
        <v>15</v>
      </c>
      <c r="D15" s="1545" t="s">
        <v>326</v>
      </c>
      <c r="E15" s="1529"/>
      <c r="F15" s="228">
        <v>9</v>
      </c>
      <c r="G15" s="230"/>
      <c r="H15" s="205" t="s">
        <v>653</v>
      </c>
      <c r="I15" s="231"/>
      <c r="J15" s="595"/>
      <c r="K15" s="595">
        <v>100000</v>
      </c>
      <c r="L15" s="595">
        <v>50000</v>
      </c>
      <c r="M15" s="231"/>
      <c r="N15" s="231"/>
      <c r="O15" s="231"/>
      <c r="P15" s="189"/>
      <c r="Q15" s="232">
        <f t="shared" si="1"/>
        <v>150000</v>
      </c>
    </row>
    <row r="16" spans="1:17" s="2" customFormat="1" ht="19.5" customHeight="1" x14ac:dyDescent="0.3">
      <c r="A16" s="303"/>
      <c r="B16" s="1160"/>
      <c r="C16" s="247" t="s">
        <v>16</v>
      </c>
      <c r="D16" s="1545" t="s">
        <v>68</v>
      </c>
      <c r="E16" s="1529"/>
      <c r="F16" s="228">
        <v>9</v>
      </c>
      <c r="G16" s="230" t="s">
        <v>69</v>
      </c>
      <c r="H16" s="205" t="s">
        <v>653</v>
      </c>
      <c r="I16" s="231"/>
      <c r="J16" s="595">
        <v>2400</v>
      </c>
      <c r="K16" s="595">
        <v>117600</v>
      </c>
      <c r="L16" s="595">
        <v>30000</v>
      </c>
      <c r="M16" s="323"/>
      <c r="N16" s="323"/>
      <c r="O16" s="323"/>
      <c r="P16" s="231"/>
      <c r="Q16" s="232">
        <f t="shared" si="1"/>
        <v>150000</v>
      </c>
    </row>
    <row r="17" spans="1:23" s="2" customFormat="1" ht="40.5" customHeight="1" x14ac:dyDescent="0.3">
      <c r="A17" s="303"/>
      <c r="B17" s="1160"/>
      <c r="C17" s="247" t="s">
        <v>17</v>
      </c>
      <c r="D17" s="1545" t="s">
        <v>327</v>
      </c>
      <c r="E17" s="1529"/>
      <c r="F17" s="228">
        <v>9</v>
      </c>
      <c r="G17" s="230"/>
      <c r="H17" s="205" t="s">
        <v>653</v>
      </c>
      <c r="I17" s="231"/>
      <c r="J17" s="230" t="s">
        <v>389</v>
      </c>
      <c r="K17" s="595">
        <v>35000</v>
      </c>
      <c r="L17" s="230" t="s">
        <v>389</v>
      </c>
      <c r="M17" s="323"/>
      <c r="N17" s="323"/>
      <c r="O17" s="323"/>
      <c r="P17" s="231"/>
      <c r="Q17" s="232">
        <f t="shared" si="1"/>
        <v>35000</v>
      </c>
      <c r="W17" s="918"/>
    </row>
    <row r="18" spans="1:23" s="2" customFormat="1" ht="35.25" customHeight="1" x14ac:dyDescent="0.3">
      <c r="A18" s="303"/>
      <c r="B18" s="1206"/>
      <c r="C18" s="249" t="s">
        <v>18</v>
      </c>
      <c r="D18" s="1533" t="s">
        <v>631</v>
      </c>
      <c r="E18" s="1534"/>
      <c r="F18" s="226">
        <v>9</v>
      </c>
      <c r="G18" s="223"/>
      <c r="H18" s="204" t="s">
        <v>653</v>
      </c>
      <c r="I18" s="239"/>
      <c r="J18" s="223" t="s">
        <v>389</v>
      </c>
      <c r="K18" s="593">
        <v>80000</v>
      </c>
      <c r="L18" s="223" t="s">
        <v>389</v>
      </c>
      <c r="M18" s="708"/>
      <c r="N18" s="708"/>
      <c r="O18" s="708"/>
      <c r="P18" s="239"/>
      <c r="Q18" s="234">
        <f t="shared" si="1"/>
        <v>80000</v>
      </c>
    </row>
    <row r="19" spans="1:23" x14ac:dyDescent="0.3">
      <c r="B19" s="203"/>
      <c r="Q19" s="263"/>
    </row>
    <row r="20" spans="1:23" x14ac:dyDescent="0.3">
      <c r="C20" s="221" t="s">
        <v>231</v>
      </c>
      <c r="Q20" s="263"/>
    </row>
    <row r="21" spans="1:23" x14ac:dyDescent="0.3">
      <c r="C21" s="1524" t="s">
        <v>146</v>
      </c>
      <c r="D21" s="1525"/>
      <c r="E21" s="1526"/>
      <c r="F21" s="208" t="s">
        <v>109</v>
      </c>
      <c r="G21" s="209"/>
      <c r="H21" s="264" t="s">
        <v>232</v>
      </c>
      <c r="I21" s="187"/>
      <c r="J21" s="187"/>
      <c r="K21" s="187"/>
      <c r="L21" s="187"/>
      <c r="M21" s="187"/>
      <c r="N21" s="187"/>
      <c r="O21" s="187"/>
      <c r="P21" s="187"/>
      <c r="Q21" s="187" t="s">
        <v>233</v>
      </c>
      <c r="T21" s="203"/>
    </row>
    <row r="22" spans="1:23" x14ac:dyDescent="0.3">
      <c r="C22" s="265" t="s">
        <v>126</v>
      </c>
      <c r="D22" s="198"/>
      <c r="E22" s="266"/>
      <c r="F22" s="227"/>
      <c r="G22" s="224"/>
      <c r="H22" s="287"/>
      <c r="I22" s="202"/>
      <c r="J22" s="202"/>
      <c r="K22" s="202"/>
      <c r="L22" s="202"/>
      <c r="M22" s="202"/>
      <c r="N22" s="202"/>
      <c r="O22" s="202"/>
      <c r="P22" s="202"/>
      <c r="Q22" s="202"/>
    </row>
    <row r="23" spans="1:23" x14ac:dyDescent="0.3">
      <c r="C23" s="269"/>
      <c r="D23" s="5" t="s">
        <v>234</v>
      </c>
      <c r="E23" s="233"/>
      <c r="F23" s="270">
        <f>J12</f>
        <v>502400</v>
      </c>
      <c r="G23" s="271"/>
      <c r="H23" s="270"/>
      <c r="I23" s="189"/>
      <c r="J23" s="189"/>
      <c r="K23" s="189"/>
      <c r="L23" s="189"/>
      <c r="M23" s="189"/>
      <c r="N23" s="189"/>
      <c r="O23" s="189"/>
      <c r="P23" s="189"/>
      <c r="Q23" s="189"/>
    </row>
    <row r="24" spans="1:23" x14ac:dyDescent="0.3">
      <c r="C24" s="269"/>
      <c r="D24" s="5" t="s">
        <v>235</v>
      </c>
      <c r="E24" s="233"/>
      <c r="F24" s="270">
        <f>K12</f>
        <v>782600</v>
      </c>
      <c r="G24" s="271"/>
      <c r="H24" s="270"/>
      <c r="I24" s="189"/>
      <c r="J24" s="189"/>
      <c r="K24" s="189"/>
      <c r="L24" s="189"/>
      <c r="M24" s="189"/>
      <c r="N24" s="189"/>
      <c r="O24" s="189"/>
      <c r="P24" s="189"/>
      <c r="Q24" s="189"/>
    </row>
    <row r="25" spans="1:23" x14ac:dyDescent="0.3">
      <c r="C25" s="269"/>
      <c r="D25" s="5" t="s">
        <v>236</v>
      </c>
      <c r="E25" s="359"/>
      <c r="F25" s="270">
        <f>L12</f>
        <v>480000</v>
      </c>
      <c r="G25" s="271"/>
      <c r="H25" s="270"/>
      <c r="I25" s="189"/>
      <c r="J25" s="189"/>
      <c r="K25" s="189"/>
      <c r="L25" s="189"/>
      <c r="M25" s="189"/>
      <c r="N25" s="189"/>
      <c r="O25" s="189"/>
      <c r="P25" s="189"/>
      <c r="Q25" s="189"/>
    </row>
    <row r="26" spans="1:23" x14ac:dyDescent="0.3">
      <c r="C26" s="1524" t="s">
        <v>109</v>
      </c>
      <c r="D26" s="1525"/>
      <c r="E26" s="1526"/>
      <c r="F26" s="187">
        <f>SUM(F22:F25)</f>
        <v>1765000</v>
      </c>
      <c r="G26" s="280"/>
      <c r="H26" s="187">
        <v>500000</v>
      </c>
      <c r="I26" s="190"/>
      <c r="J26" s="190"/>
      <c r="K26" s="190"/>
      <c r="L26" s="190"/>
      <c r="M26" s="190"/>
      <c r="N26" s="190"/>
      <c r="O26" s="190"/>
      <c r="P26" s="190"/>
      <c r="Q26" s="190">
        <f>SUM(F26-H26)</f>
        <v>1265000</v>
      </c>
      <c r="R26" s="308"/>
    </row>
    <row r="28" spans="1:23" ht="37.5" customHeight="1" x14ac:dyDescent="0.3">
      <c r="C28" s="277" t="s">
        <v>529</v>
      </c>
      <c r="E28" s="1517" t="s">
        <v>1082</v>
      </c>
      <c r="F28" s="1517"/>
      <c r="G28" s="1517"/>
      <c r="H28" s="1517"/>
      <c r="I28" s="1517"/>
      <c r="J28" s="1517"/>
      <c r="K28" s="1517"/>
      <c r="L28" s="1517"/>
      <c r="M28" s="1517"/>
      <c r="N28" s="1517"/>
      <c r="O28" s="1517"/>
      <c r="P28" s="1517"/>
      <c r="Q28" s="1517"/>
    </row>
    <row r="29" spans="1:23" x14ac:dyDescent="0.3">
      <c r="S29" s="203"/>
    </row>
  </sheetData>
  <mergeCells count="12">
    <mergeCell ref="H2:Q2"/>
    <mergeCell ref="C11:E11"/>
    <mergeCell ref="E28:Q28"/>
    <mergeCell ref="C21:E21"/>
    <mergeCell ref="C26:E26"/>
    <mergeCell ref="B12:E12"/>
    <mergeCell ref="D13:E13"/>
    <mergeCell ref="D14:E14"/>
    <mergeCell ref="D15:E15"/>
    <mergeCell ref="D16:E16"/>
    <mergeCell ref="D17:E17"/>
    <mergeCell ref="D18:E18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0:H20"/>
  <sheetViews>
    <sheetView workbookViewId="0">
      <selection activeCell="V22" sqref="V22"/>
    </sheetView>
  </sheetViews>
  <sheetFormatPr defaultRowHeight="14.25" x14ac:dyDescent="0.2"/>
  <sheetData>
    <row r="20" spans="2:8" s="159" customFormat="1" ht="36" x14ac:dyDescent="0.55000000000000004">
      <c r="B20" s="1465" t="s">
        <v>154</v>
      </c>
      <c r="C20" s="1465"/>
      <c r="D20" s="1465"/>
      <c r="E20" s="1465"/>
      <c r="F20" s="1465"/>
      <c r="G20" s="1465"/>
      <c r="H20" s="1465"/>
    </row>
  </sheetData>
  <mergeCells count="1">
    <mergeCell ref="B20:H20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-0.499984740745262"/>
  </sheetPr>
  <dimension ref="B1:W52"/>
  <sheetViews>
    <sheetView zoomScale="110" zoomScaleNormal="110" workbookViewId="0">
      <pane ySplit="3" topLeftCell="A10" activePane="bottomLeft" state="frozen"/>
      <selection activeCell="V22" sqref="V22"/>
      <selection pane="bottomLeft" activeCell="M8" sqref="M8"/>
    </sheetView>
  </sheetViews>
  <sheetFormatPr defaultColWidth="9" defaultRowHeight="15.75" x14ac:dyDescent="0.25"/>
  <cols>
    <col min="1" max="1" width="0.375" style="41" customWidth="1"/>
    <col min="2" max="2" width="7.625" style="41" customWidth="1"/>
    <col min="3" max="3" width="4.125" style="41" customWidth="1"/>
    <col min="4" max="4" width="24.875" style="61" customWidth="1"/>
    <col min="5" max="5" width="6.75" style="81" customWidth="1"/>
    <col min="6" max="6" width="7.875" style="41" customWidth="1"/>
    <col min="7" max="7" width="10.125" style="61" customWidth="1"/>
    <col min="8" max="8" width="7.625" style="41" customWidth="1"/>
    <col min="9" max="9" width="7.875" style="41" customWidth="1"/>
    <col min="10" max="10" width="8.125" style="41" customWidth="1"/>
    <col min="11" max="11" width="8" style="41" customWidth="1"/>
    <col min="12" max="12" width="7.75" style="41" hidden="1" customWidth="1"/>
    <col min="13" max="14" width="8" style="41" customWidth="1"/>
    <col min="15" max="15" width="7.75" style="41" customWidth="1"/>
    <col min="16" max="16" width="8.5" style="87" customWidth="1"/>
    <col min="17" max="16384" width="9" style="41"/>
  </cols>
  <sheetData>
    <row r="1" spans="2:20" s="42" customFormat="1" ht="21" x14ac:dyDescent="0.35">
      <c r="B1" s="1468" t="s">
        <v>646</v>
      </c>
      <c r="C1" s="1468"/>
      <c r="D1" s="1468"/>
      <c r="E1" s="1468"/>
      <c r="F1" s="1468"/>
      <c r="G1" s="1468"/>
      <c r="H1" s="1468"/>
      <c r="I1" s="1468"/>
      <c r="J1" s="1468"/>
      <c r="K1" s="1468"/>
      <c r="L1" s="1468"/>
      <c r="M1" s="1468"/>
      <c r="N1" s="1468"/>
      <c r="O1" s="1468"/>
      <c r="P1" s="1468"/>
    </row>
    <row r="2" spans="2:20" ht="9.75" customHeight="1" x14ac:dyDescent="0.25">
      <c r="B2" s="151"/>
      <c r="C2" s="117"/>
      <c r="D2" s="80"/>
      <c r="F2" s="82"/>
      <c r="G2" s="83"/>
      <c r="H2" s="151"/>
      <c r="I2" s="151"/>
      <c r="J2" s="151"/>
      <c r="K2" s="151"/>
      <c r="L2" s="151"/>
      <c r="M2" s="151"/>
      <c r="N2" s="151"/>
      <c r="O2" s="151"/>
      <c r="P2" s="118"/>
    </row>
    <row r="3" spans="2:20" ht="31.5" x14ac:dyDescent="0.25">
      <c r="B3" s="31" t="s">
        <v>11</v>
      </c>
      <c r="C3" s="1469" t="s">
        <v>13</v>
      </c>
      <c r="D3" s="1469"/>
      <c r="E3" s="30" t="s">
        <v>9</v>
      </c>
      <c r="F3" s="927" t="s">
        <v>12</v>
      </c>
      <c r="G3" s="33" t="s">
        <v>95</v>
      </c>
      <c r="H3" s="34" t="s">
        <v>2</v>
      </c>
      <c r="I3" s="35" t="s">
        <v>3</v>
      </c>
      <c r="J3" s="35" t="s">
        <v>4</v>
      </c>
      <c r="K3" s="35" t="s">
        <v>5</v>
      </c>
      <c r="L3" s="35" t="s">
        <v>6</v>
      </c>
      <c r="M3" s="35" t="s">
        <v>8</v>
      </c>
      <c r="N3" s="35" t="s">
        <v>118</v>
      </c>
      <c r="O3" s="35" t="s">
        <v>93</v>
      </c>
      <c r="P3" s="34" t="s">
        <v>109</v>
      </c>
    </row>
    <row r="4" spans="2:20" ht="21.75" customHeight="1" x14ac:dyDescent="0.25">
      <c r="B4" s="1557" t="s">
        <v>110</v>
      </c>
      <c r="C4" s="1557"/>
      <c r="D4" s="1557"/>
      <c r="E4" s="156"/>
      <c r="F4" s="157"/>
      <c r="G4" s="636"/>
      <c r="H4" s="498">
        <f t="shared" ref="H4:P4" si="0">SUM(H5+H22+H38+H51)</f>
        <v>0</v>
      </c>
      <c r="I4" s="498">
        <f t="shared" si="0"/>
        <v>1971800</v>
      </c>
      <c r="J4" s="498">
        <f t="shared" si="0"/>
        <v>1691100</v>
      </c>
      <c r="K4" s="498">
        <f t="shared" si="0"/>
        <v>2606300</v>
      </c>
      <c r="L4" s="498">
        <f t="shared" si="0"/>
        <v>0</v>
      </c>
      <c r="M4" s="498">
        <f t="shared" si="0"/>
        <v>0</v>
      </c>
      <c r="N4" s="498">
        <f t="shared" si="0"/>
        <v>0</v>
      </c>
      <c r="O4" s="1363">
        <f t="shared" si="0"/>
        <v>4148800</v>
      </c>
      <c r="P4" s="498">
        <f t="shared" si="0"/>
        <v>10418000</v>
      </c>
    </row>
    <row r="5" spans="2:20" ht="20.25" customHeight="1" x14ac:dyDescent="0.25">
      <c r="B5" s="928" t="s">
        <v>115</v>
      </c>
      <c r="C5" s="487"/>
      <c r="D5" s="488"/>
      <c r="E5" s="494"/>
      <c r="F5" s="495"/>
      <c r="G5" s="432"/>
      <c r="H5" s="499">
        <f t="shared" ref="H5:O5" si="1">SUM(H6+H11+H15+H17)</f>
        <v>0</v>
      </c>
      <c r="I5" s="499">
        <f t="shared" si="1"/>
        <v>615800</v>
      </c>
      <c r="J5" s="499">
        <f t="shared" si="1"/>
        <v>344100</v>
      </c>
      <c r="K5" s="499">
        <f t="shared" si="1"/>
        <v>1020100</v>
      </c>
      <c r="L5" s="499">
        <f t="shared" si="1"/>
        <v>0</v>
      </c>
      <c r="M5" s="499">
        <f t="shared" si="1"/>
        <v>0</v>
      </c>
      <c r="N5" s="499">
        <f t="shared" si="1"/>
        <v>0</v>
      </c>
      <c r="O5" s="1364">
        <f t="shared" si="1"/>
        <v>4088800</v>
      </c>
      <c r="P5" s="499">
        <f>SUM(P6+P11+P15+P17)</f>
        <v>6068800</v>
      </c>
      <c r="Q5" s="923"/>
    </row>
    <row r="6" spans="2:20" s="37" customFormat="1" ht="18.75" customHeight="1" x14ac:dyDescent="0.25">
      <c r="B6" s="140" t="s">
        <v>640</v>
      </c>
      <c r="C6" s="475" t="s">
        <v>451</v>
      </c>
      <c r="D6" s="476"/>
      <c r="E6" s="477"/>
      <c r="F6" s="478"/>
      <c r="G6" s="490"/>
      <c r="H6" s="448">
        <f t="shared" ref="H6:P6" si="2">SUM(H7:H10)</f>
        <v>0</v>
      </c>
      <c r="I6" s="448">
        <f t="shared" si="2"/>
        <v>261600</v>
      </c>
      <c r="J6" s="448">
        <f t="shared" si="2"/>
        <v>188400</v>
      </c>
      <c r="K6" s="448">
        <f t="shared" si="2"/>
        <v>450000</v>
      </c>
      <c r="L6" s="448">
        <f t="shared" si="2"/>
        <v>0</v>
      </c>
      <c r="M6" s="448">
        <f t="shared" si="2"/>
        <v>0</v>
      </c>
      <c r="N6" s="448">
        <f t="shared" si="2"/>
        <v>0</v>
      </c>
      <c r="O6" s="448">
        <f t="shared" si="2"/>
        <v>0</v>
      </c>
      <c r="P6" s="448">
        <f t="shared" si="2"/>
        <v>900000</v>
      </c>
    </row>
    <row r="7" spans="2:20" s="37" customFormat="1" ht="33.75" customHeight="1" x14ac:dyDescent="0.25">
      <c r="B7" s="139"/>
      <c r="C7" s="945" t="s">
        <v>383</v>
      </c>
      <c r="D7" s="1022" t="s">
        <v>117</v>
      </c>
      <c r="E7" s="45">
        <v>8</v>
      </c>
      <c r="F7" s="46" t="s">
        <v>115</v>
      </c>
      <c r="G7" s="472" t="s">
        <v>642</v>
      </c>
      <c r="H7" s="143"/>
      <c r="I7" s="144">
        <v>0</v>
      </c>
      <c r="J7" s="144">
        <v>0</v>
      </c>
      <c r="K7" s="143">
        <v>150000</v>
      </c>
      <c r="L7" s="143"/>
      <c r="M7" s="143"/>
      <c r="N7" s="143"/>
      <c r="O7" s="143"/>
      <c r="P7" s="143">
        <f>SUM(H7:O7)</f>
        <v>150000</v>
      </c>
      <c r="Q7" s="465"/>
    </row>
    <row r="8" spans="2:20" s="37" customFormat="1" ht="30.75" customHeight="1" x14ac:dyDescent="0.25">
      <c r="B8" s="479"/>
      <c r="C8" s="945" t="s">
        <v>384</v>
      </c>
      <c r="D8" s="1022" t="s">
        <v>116</v>
      </c>
      <c r="E8" s="45">
        <v>8</v>
      </c>
      <c r="F8" s="46" t="s">
        <v>115</v>
      </c>
      <c r="G8" s="472" t="s">
        <v>642</v>
      </c>
      <c r="H8" s="143"/>
      <c r="I8" s="144">
        <v>250000</v>
      </c>
      <c r="J8" s="144">
        <v>80000</v>
      </c>
      <c r="K8" s="143">
        <v>120000</v>
      </c>
      <c r="L8" s="143"/>
      <c r="M8" s="143"/>
      <c r="N8" s="143"/>
      <c r="O8" s="143"/>
      <c r="P8" s="143">
        <f t="shared" ref="P8:P10" si="3">SUM(H8:O8)</f>
        <v>450000</v>
      </c>
      <c r="Q8" s="465"/>
    </row>
    <row r="9" spans="2:20" s="37" customFormat="1" ht="64.5" customHeight="1" x14ac:dyDescent="0.25">
      <c r="B9" s="479"/>
      <c r="C9" s="945" t="s">
        <v>385</v>
      </c>
      <c r="D9" s="938" t="s">
        <v>418</v>
      </c>
      <c r="E9" s="45">
        <v>8</v>
      </c>
      <c r="F9" s="46" t="s">
        <v>115</v>
      </c>
      <c r="G9" s="472" t="s">
        <v>643</v>
      </c>
      <c r="H9" s="143"/>
      <c r="I9" s="144">
        <v>9600</v>
      </c>
      <c r="J9" s="144">
        <v>50400</v>
      </c>
      <c r="K9" s="143">
        <v>90000</v>
      </c>
      <c r="L9" s="143"/>
      <c r="M9" s="143"/>
      <c r="N9" s="143"/>
      <c r="O9" s="143"/>
      <c r="P9" s="143">
        <f t="shared" si="3"/>
        <v>150000</v>
      </c>
      <c r="Q9" s="465"/>
    </row>
    <row r="10" spans="2:20" s="37" customFormat="1" ht="32.25" customHeight="1" x14ac:dyDescent="0.25">
      <c r="B10" s="479"/>
      <c r="C10" s="945" t="s">
        <v>386</v>
      </c>
      <c r="D10" s="938" t="s">
        <v>641</v>
      </c>
      <c r="E10" s="45">
        <v>1</v>
      </c>
      <c r="F10" s="46" t="s">
        <v>115</v>
      </c>
      <c r="G10" s="472" t="s">
        <v>644</v>
      </c>
      <c r="H10" s="143"/>
      <c r="I10" s="143">
        <v>2000</v>
      </c>
      <c r="J10" s="143">
        <v>58000</v>
      </c>
      <c r="K10" s="143">
        <v>90000</v>
      </c>
      <c r="L10" s="143"/>
      <c r="M10" s="143"/>
      <c r="N10" s="143"/>
      <c r="O10" s="143"/>
      <c r="P10" s="143">
        <f t="shared" si="3"/>
        <v>150000</v>
      </c>
      <c r="Q10" s="465"/>
    </row>
    <row r="11" spans="2:20" s="37" customFormat="1" ht="19.5" customHeight="1" x14ac:dyDescent="0.25">
      <c r="B11" s="479"/>
      <c r="C11" s="1558" t="s">
        <v>450</v>
      </c>
      <c r="D11" s="1559"/>
      <c r="E11" s="1559"/>
      <c r="F11" s="1560"/>
      <c r="G11" s="473"/>
      <c r="H11" s="448">
        <f t="shared" ref="H11:P11" si="4">SUM(H12:H14)</f>
        <v>0</v>
      </c>
      <c r="I11" s="448">
        <f t="shared" si="4"/>
        <v>354200</v>
      </c>
      <c r="J11" s="448">
        <f t="shared" si="4"/>
        <v>105700</v>
      </c>
      <c r="K11" s="448">
        <f t="shared" si="4"/>
        <v>270100</v>
      </c>
      <c r="L11" s="448">
        <f t="shared" si="4"/>
        <v>0</v>
      </c>
      <c r="M11" s="448">
        <f t="shared" si="4"/>
        <v>0</v>
      </c>
      <c r="N11" s="448">
        <f t="shared" si="4"/>
        <v>0</v>
      </c>
      <c r="O11" s="448">
        <f t="shared" si="4"/>
        <v>0</v>
      </c>
      <c r="P11" s="448">
        <f t="shared" si="4"/>
        <v>730000</v>
      </c>
      <c r="Q11" s="465"/>
    </row>
    <row r="12" spans="2:20" s="37" customFormat="1" ht="36.75" customHeight="1" x14ac:dyDescent="0.25">
      <c r="B12" s="479"/>
      <c r="C12" s="1023">
        <v>2.1</v>
      </c>
      <c r="D12" s="938" t="s">
        <v>447</v>
      </c>
      <c r="E12" s="45">
        <v>1</v>
      </c>
      <c r="F12" s="46" t="s">
        <v>115</v>
      </c>
      <c r="G12" s="472" t="s">
        <v>645</v>
      </c>
      <c r="H12" s="1024"/>
      <c r="I12" s="143">
        <v>4200</v>
      </c>
      <c r="J12" s="143">
        <v>5700</v>
      </c>
      <c r="K12" s="143">
        <v>20100</v>
      </c>
      <c r="L12" s="1024"/>
      <c r="M12" s="1024"/>
      <c r="N12" s="1024"/>
      <c r="O12" s="1024"/>
      <c r="P12" s="143">
        <f t="shared" ref="P12:P14" si="5">SUM(H12:O12)</f>
        <v>30000</v>
      </c>
      <c r="Q12" s="465"/>
    </row>
    <row r="13" spans="2:20" s="37" customFormat="1" ht="33" customHeight="1" x14ac:dyDescent="0.25">
      <c r="B13" s="479"/>
      <c r="C13" s="1023">
        <v>2.2000000000000002</v>
      </c>
      <c r="D13" s="938" t="s">
        <v>417</v>
      </c>
      <c r="E13" s="45">
        <v>1</v>
      </c>
      <c r="F13" s="46" t="s">
        <v>115</v>
      </c>
      <c r="G13" s="472" t="s">
        <v>642</v>
      </c>
      <c r="H13" s="1024"/>
      <c r="I13" s="143">
        <v>300000</v>
      </c>
      <c r="J13" s="143">
        <v>50000</v>
      </c>
      <c r="K13" s="143">
        <v>50000</v>
      </c>
      <c r="L13" s="1024"/>
      <c r="M13" s="1024"/>
      <c r="N13" s="1024"/>
      <c r="O13" s="1024"/>
      <c r="P13" s="143">
        <f t="shared" si="5"/>
        <v>400000</v>
      </c>
      <c r="Q13" s="465"/>
      <c r="S13" s="1020"/>
    </row>
    <row r="14" spans="2:20" s="37" customFormat="1" ht="33" customHeight="1" x14ac:dyDescent="0.25">
      <c r="B14" s="139"/>
      <c r="C14" s="1025">
        <v>2.2999999999999998</v>
      </c>
      <c r="D14" s="938" t="s">
        <v>448</v>
      </c>
      <c r="E14" s="45">
        <v>1</v>
      </c>
      <c r="F14" s="46" t="s">
        <v>115</v>
      </c>
      <c r="G14" s="472" t="s">
        <v>642</v>
      </c>
      <c r="H14" s="1024"/>
      <c r="I14" s="143">
        <v>50000</v>
      </c>
      <c r="J14" s="143">
        <v>50000</v>
      </c>
      <c r="K14" s="143">
        <v>200000</v>
      </c>
      <c r="L14" s="1024"/>
      <c r="M14" s="1024"/>
      <c r="N14" s="1024"/>
      <c r="O14" s="1024"/>
      <c r="P14" s="143">
        <f t="shared" si="5"/>
        <v>300000</v>
      </c>
      <c r="Q14" s="465"/>
    </row>
    <row r="15" spans="2:20" s="120" customFormat="1" ht="18.75" customHeight="1" x14ac:dyDescent="0.25">
      <c r="B15" s="480"/>
      <c r="C15" s="1471" t="s">
        <v>449</v>
      </c>
      <c r="D15" s="1472"/>
      <c r="E15" s="489"/>
      <c r="F15" s="150"/>
      <c r="G15" s="635"/>
      <c r="H15" s="448">
        <f>SUM(H16)</f>
        <v>0</v>
      </c>
      <c r="I15" s="448">
        <f t="shared" ref="I15:P15" si="6">SUM(I16)</f>
        <v>0</v>
      </c>
      <c r="J15" s="448">
        <f>SUM(J16)</f>
        <v>50000</v>
      </c>
      <c r="K15" s="448">
        <f t="shared" si="6"/>
        <v>300000</v>
      </c>
      <c r="L15" s="448">
        <f t="shared" si="6"/>
        <v>0</v>
      </c>
      <c r="M15" s="448">
        <f t="shared" si="6"/>
        <v>0</v>
      </c>
      <c r="N15" s="448">
        <f t="shared" si="6"/>
        <v>0</v>
      </c>
      <c r="O15" s="448">
        <f t="shared" si="6"/>
        <v>0</v>
      </c>
      <c r="P15" s="448">
        <f t="shared" si="6"/>
        <v>350000</v>
      </c>
      <c r="Q15" s="637"/>
      <c r="T15" s="1339"/>
    </row>
    <row r="16" spans="2:20" s="37" customFormat="1" ht="45" customHeight="1" x14ac:dyDescent="0.25">
      <c r="B16" s="141"/>
      <c r="C16" s="471" t="s">
        <v>441</v>
      </c>
      <c r="D16" s="1022" t="s">
        <v>61</v>
      </c>
      <c r="E16" s="45">
        <v>8</v>
      </c>
      <c r="F16" s="46" t="s">
        <v>115</v>
      </c>
      <c r="G16" s="472" t="s">
        <v>642</v>
      </c>
      <c r="H16" s="143"/>
      <c r="I16" s="144">
        <v>0</v>
      </c>
      <c r="J16" s="144">
        <v>50000</v>
      </c>
      <c r="K16" s="143">
        <v>300000</v>
      </c>
      <c r="L16" s="143"/>
      <c r="M16" s="143"/>
      <c r="N16" s="143"/>
      <c r="O16" s="143"/>
      <c r="P16" s="143">
        <f>SUM(H16:O16)</f>
        <v>350000</v>
      </c>
      <c r="Q16" s="465"/>
    </row>
    <row r="17" spans="2:23" s="37" customFormat="1" ht="18" customHeight="1" x14ac:dyDescent="0.25">
      <c r="B17" s="139"/>
      <c r="C17" s="1341" t="s">
        <v>508</v>
      </c>
      <c r="D17" s="1342"/>
      <c r="E17" s="101"/>
      <c r="F17" s="965"/>
      <c r="G17" s="1343"/>
      <c r="H17" s="1344">
        <f>SUM(H18:H21)</f>
        <v>0</v>
      </c>
      <c r="I17" s="1344">
        <f t="shared" ref="I17:O17" si="7">SUM(I18:I21)</f>
        <v>0</v>
      </c>
      <c r="J17" s="1344">
        <f t="shared" si="7"/>
        <v>0</v>
      </c>
      <c r="K17" s="1344">
        <f t="shared" si="7"/>
        <v>0</v>
      </c>
      <c r="L17" s="1344">
        <f t="shared" si="7"/>
        <v>0</v>
      </c>
      <c r="M17" s="1344">
        <f t="shared" si="7"/>
        <v>0</v>
      </c>
      <c r="N17" s="1344">
        <f t="shared" si="7"/>
        <v>0</v>
      </c>
      <c r="O17" s="1345">
        <f t="shared" si="7"/>
        <v>4088800</v>
      </c>
      <c r="P17" s="1345">
        <f>SUM(P18:P21)</f>
        <v>4088800</v>
      </c>
      <c r="Q17" s="465"/>
    </row>
    <row r="18" spans="2:23" s="37" customFormat="1" ht="77.25" customHeight="1" x14ac:dyDescent="0.25">
      <c r="B18" s="139"/>
      <c r="C18" s="945" t="s">
        <v>455</v>
      </c>
      <c r="D18" s="1283" t="s">
        <v>1020</v>
      </c>
      <c r="E18" s="46" t="s">
        <v>1222</v>
      </c>
      <c r="F18" s="1439" t="s">
        <v>1120</v>
      </c>
      <c r="G18" s="472" t="s">
        <v>642</v>
      </c>
      <c r="H18" s="143"/>
      <c r="I18" s="144"/>
      <c r="J18" s="144"/>
      <c r="K18" s="143"/>
      <c r="L18" s="143"/>
      <c r="M18" s="143"/>
      <c r="N18" s="143"/>
      <c r="O18" s="1340">
        <v>500000</v>
      </c>
      <c r="P18" s="1340">
        <f>SUM(H18:O18)</f>
        <v>500000</v>
      </c>
      <c r="Q18" s="465"/>
    </row>
    <row r="19" spans="2:23" s="37" customFormat="1" ht="78.75" customHeight="1" x14ac:dyDescent="0.25">
      <c r="B19" s="139"/>
      <c r="C19" s="945" t="s">
        <v>556</v>
      </c>
      <c r="D19" s="1338" t="s">
        <v>1022</v>
      </c>
      <c r="E19" s="46" t="s">
        <v>1222</v>
      </c>
      <c r="F19" s="1439" t="s">
        <v>1120</v>
      </c>
      <c r="G19" s="472" t="s">
        <v>642</v>
      </c>
      <c r="H19" s="143"/>
      <c r="I19" s="144"/>
      <c r="J19" s="144"/>
      <c r="K19" s="143"/>
      <c r="L19" s="143"/>
      <c r="M19" s="143"/>
      <c r="N19" s="143"/>
      <c r="O19" s="1340">
        <v>3038800</v>
      </c>
      <c r="P19" s="1340">
        <f t="shared" ref="P19:P21" si="8">SUM(H19:O19)</f>
        <v>3038800</v>
      </c>
      <c r="Q19" s="465"/>
    </row>
    <row r="20" spans="2:23" s="37" customFormat="1" ht="76.5" customHeight="1" x14ac:dyDescent="0.25">
      <c r="B20" s="139"/>
      <c r="C20" s="945" t="s">
        <v>1019</v>
      </c>
      <c r="D20" s="889" t="s">
        <v>1244</v>
      </c>
      <c r="E20" s="46" t="s">
        <v>1222</v>
      </c>
      <c r="F20" s="1439" t="s">
        <v>1121</v>
      </c>
      <c r="G20" s="472" t="s">
        <v>642</v>
      </c>
      <c r="H20" s="143"/>
      <c r="I20" s="144"/>
      <c r="J20" s="144"/>
      <c r="K20" s="143"/>
      <c r="L20" s="143"/>
      <c r="M20" s="143"/>
      <c r="N20" s="143"/>
      <c r="O20" s="1340">
        <v>350000</v>
      </c>
      <c r="P20" s="1340">
        <f t="shared" si="8"/>
        <v>350000</v>
      </c>
      <c r="Q20" s="465"/>
    </row>
    <row r="21" spans="2:23" s="37" customFormat="1" ht="96" customHeight="1" x14ac:dyDescent="0.25">
      <c r="B21" s="141"/>
      <c r="C21" s="945" t="s">
        <v>1024</v>
      </c>
      <c r="D21" s="889" t="s">
        <v>1025</v>
      </c>
      <c r="E21" s="46" t="s">
        <v>1222</v>
      </c>
      <c r="F21" s="1439" t="s">
        <v>1120</v>
      </c>
      <c r="G21" s="472" t="s">
        <v>642</v>
      </c>
      <c r="H21" s="143"/>
      <c r="I21" s="144"/>
      <c r="J21" s="144"/>
      <c r="K21" s="143"/>
      <c r="L21" s="143"/>
      <c r="M21" s="143"/>
      <c r="N21" s="143"/>
      <c r="O21" s="1340">
        <v>200000</v>
      </c>
      <c r="P21" s="1340">
        <f t="shared" si="8"/>
        <v>200000</v>
      </c>
      <c r="Q21" s="465"/>
    </row>
    <row r="22" spans="2:23" ht="20.25" customHeight="1" x14ac:dyDescent="0.25">
      <c r="B22" s="1561" t="s">
        <v>94</v>
      </c>
      <c r="C22" s="1562"/>
      <c r="D22" s="1563"/>
      <c r="E22" s="50"/>
      <c r="F22" s="51"/>
      <c r="G22" s="497"/>
      <c r="H22" s="108">
        <f t="shared" ref="H22:O22" si="9">SUM(H23+H25+H27+H29+H32)</f>
        <v>0</v>
      </c>
      <c r="I22" s="108">
        <f t="shared" si="9"/>
        <v>630000</v>
      </c>
      <c r="J22" s="108">
        <f t="shared" si="9"/>
        <v>740000</v>
      </c>
      <c r="K22" s="108">
        <f t="shared" si="9"/>
        <v>1036200</v>
      </c>
      <c r="L22" s="108">
        <f t="shared" si="9"/>
        <v>0</v>
      </c>
      <c r="M22" s="108">
        <f t="shared" si="9"/>
        <v>0</v>
      </c>
      <c r="N22" s="108">
        <f t="shared" si="9"/>
        <v>0</v>
      </c>
      <c r="O22" s="108">
        <f t="shared" si="9"/>
        <v>0</v>
      </c>
      <c r="P22" s="108">
        <f>SUM(P23+P25+P27+P29+P32)</f>
        <v>2406200</v>
      </c>
      <c r="Q22" s="61"/>
      <c r="S22" s="923"/>
    </row>
    <row r="23" spans="2:23" s="61" customFormat="1" ht="18.75" customHeight="1" x14ac:dyDescent="0.2">
      <c r="B23" s="140" t="s">
        <v>1085</v>
      </c>
      <c r="C23" s="1471" t="s">
        <v>524</v>
      </c>
      <c r="D23" s="1503"/>
      <c r="E23" s="1503"/>
      <c r="F23" s="1503"/>
      <c r="G23" s="1472"/>
      <c r="H23" s="124">
        <f>SUM(H24:H24)</f>
        <v>0</v>
      </c>
      <c r="I23" s="124">
        <f t="shared" ref="I23:P23" si="10">SUM(I24:I24)</f>
        <v>40000</v>
      </c>
      <c r="J23" s="124">
        <f t="shared" si="10"/>
        <v>30000</v>
      </c>
      <c r="K23" s="124">
        <f t="shared" si="10"/>
        <v>30000</v>
      </c>
      <c r="L23" s="124">
        <f t="shared" si="10"/>
        <v>0</v>
      </c>
      <c r="M23" s="124">
        <f t="shared" si="10"/>
        <v>0</v>
      </c>
      <c r="N23" s="124">
        <f t="shared" si="10"/>
        <v>0</v>
      </c>
      <c r="O23" s="124">
        <f t="shared" si="10"/>
        <v>0</v>
      </c>
      <c r="P23" s="124">
        <f t="shared" si="10"/>
        <v>100000</v>
      </c>
    </row>
    <row r="24" spans="2:23" s="61" customFormat="1" ht="54" customHeight="1" x14ac:dyDescent="0.2">
      <c r="B24" s="141"/>
      <c r="C24" s="1023">
        <v>1.1000000000000001</v>
      </c>
      <c r="D24" s="404" t="s">
        <v>658</v>
      </c>
      <c r="E24" s="45">
        <v>1</v>
      </c>
      <c r="F24" s="46" t="s">
        <v>460</v>
      </c>
      <c r="G24" s="1026" t="s">
        <v>662</v>
      </c>
      <c r="H24" s="55"/>
      <c r="I24" s="63">
        <v>40000</v>
      </c>
      <c r="J24" s="63">
        <v>30000</v>
      </c>
      <c r="K24" s="63">
        <v>30000</v>
      </c>
      <c r="L24" s="63"/>
      <c r="M24" s="63"/>
      <c r="N24" s="63"/>
      <c r="O24" s="63"/>
      <c r="P24" s="63">
        <f>SUM(H24:O24)</f>
        <v>100000</v>
      </c>
    </row>
    <row r="25" spans="2:23" s="61" customFormat="1" ht="19.5" customHeight="1" x14ac:dyDescent="0.2">
      <c r="B25" s="139"/>
      <c r="C25" s="1564" t="s">
        <v>525</v>
      </c>
      <c r="D25" s="1565"/>
      <c r="E25" s="1565"/>
      <c r="F25" s="1565"/>
      <c r="G25" s="1566"/>
      <c r="H25" s="757">
        <f t="shared" ref="H25:P25" si="11">SUM(H26:H26)</f>
        <v>0</v>
      </c>
      <c r="I25" s="757">
        <f t="shared" si="11"/>
        <v>40000</v>
      </c>
      <c r="J25" s="757">
        <f t="shared" si="11"/>
        <v>80000</v>
      </c>
      <c r="K25" s="757">
        <f t="shared" si="11"/>
        <v>30000</v>
      </c>
      <c r="L25" s="757">
        <f t="shared" si="11"/>
        <v>0</v>
      </c>
      <c r="M25" s="757">
        <f t="shared" si="11"/>
        <v>0</v>
      </c>
      <c r="N25" s="757">
        <f t="shared" si="11"/>
        <v>0</v>
      </c>
      <c r="O25" s="757">
        <f t="shared" si="11"/>
        <v>0</v>
      </c>
      <c r="P25" s="757">
        <f t="shared" si="11"/>
        <v>150000</v>
      </c>
    </row>
    <row r="26" spans="2:23" s="61" customFormat="1" ht="34.5" customHeight="1" x14ac:dyDescent="0.2">
      <c r="B26" s="139"/>
      <c r="C26" s="1023">
        <v>2.1</v>
      </c>
      <c r="D26" s="404" t="s">
        <v>659</v>
      </c>
      <c r="E26" s="45">
        <v>1</v>
      </c>
      <c r="F26" s="46" t="s">
        <v>460</v>
      </c>
      <c r="G26" s="1026" t="s">
        <v>662</v>
      </c>
      <c r="H26" s="55"/>
      <c r="I26" s="63">
        <v>40000</v>
      </c>
      <c r="J26" s="63">
        <v>80000</v>
      </c>
      <c r="K26" s="63">
        <v>30000</v>
      </c>
      <c r="L26" s="63"/>
      <c r="M26" s="63"/>
      <c r="N26" s="63"/>
      <c r="O26" s="63"/>
      <c r="P26" s="63">
        <f>SUM(H26:O26)</f>
        <v>150000</v>
      </c>
      <c r="W26" s="158"/>
    </row>
    <row r="27" spans="2:23" s="61" customFormat="1" x14ac:dyDescent="0.2">
      <c r="B27" s="139"/>
      <c r="C27" s="1564" t="s">
        <v>526</v>
      </c>
      <c r="D27" s="1565"/>
      <c r="E27" s="1565"/>
      <c r="F27" s="1565"/>
      <c r="G27" s="1566"/>
      <c r="H27" s="757">
        <f t="shared" ref="H27:P27" si="12">SUM(H28:H28)</f>
        <v>0</v>
      </c>
      <c r="I27" s="757">
        <f t="shared" si="12"/>
        <v>0</v>
      </c>
      <c r="J27" s="757">
        <f t="shared" si="12"/>
        <v>200000</v>
      </c>
      <c r="K27" s="757">
        <f t="shared" si="12"/>
        <v>100000</v>
      </c>
      <c r="L27" s="757">
        <f t="shared" si="12"/>
        <v>0</v>
      </c>
      <c r="M27" s="757">
        <f t="shared" si="12"/>
        <v>0</v>
      </c>
      <c r="N27" s="757">
        <f t="shared" si="12"/>
        <v>0</v>
      </c>
      <c r="O27" s="757">
        <f t="shared" si="12"/>
        <v>0</v>
      </c>
      <c r="P27" s="757">
        <f t="shared" si="12"/>
        <v>300000</v>
      </c>
    </row>
    <row r="28" spans="2:23" s="61" customFormat="1" ht="63" x14ac:dyDescent="0.2">
      <c r="B28" s="139"/>
      <c r="C28" s="1023">
        <v>3.1</v>
      </c>
      <c r="D28" s="404" t="s">
        <v>863</v>
      </c>
      <c r="E28" s="45">
        <v>1</v>
      </c>
      <c r="F28" s="46" t="s">
        <v>460</v>
      </c>
      <c r="G28" s="1026" t="s">
        <v>662</v>
      </c>
      <c r="H28" s="55"/>
      <c r="I28" s="63"/>
      <c r="J28" s="63">
        <v>200000</v>
      </c>
      <c r="K28" s="63">
        <v>100000</v>
      </c>
      <c r="L28" s="63"/>
      <c r="M28" s="63"/>
      <c r="N28" s="63"/>
      <c r="O28" s="63"/>
      <c r="P28" s="63">
        <f>SUM(H28:O28)</f>
        <v>300000</v>
      </c>
    </row>
    <row r="29" spans="2:23" s="61" customFormat="1" x14ac:dyDescent="0.2">
      <c r="B29" s="139"/>
      <c r="C29" s="1471" t="s">
        <v>527</v>
      </c>
      <c r="D29" s="1503"/>
      <c r="E29" s="111"/>
      <c r="F29" s="48"/>
      <c r="G29" s="329"/>
      <c r="H29" s="124">
        <f>SUM(H30:H31)</f>
        <v>0</v>
      </c>
      <c r="I29" s="124">
        <f t="shared" ref="I29:P29" si="13">SUM(I30:I31)</f>
        <v>450000</v>
      </c>
      <c r="J29" s="124">
        <f t="shared" si="13"/>
        <v>300000</v>
      </c>
      <c r="K29" s="124">
        <f t="shared" si="13"/>
        <v>550000</v>
      </c>
      <c r="L29" s="124">
        <f t="shared" si="13"/>
        <v>0</v>
      </c>
      <c r="M29" s="124">
        <f t="shared" si="13"/>
        <v>0</v>
      </c>
      <c r="N29" s="124">
        <f t="shared" si="13"/>
        <v>0</v>
      </c>
      <c r="O29" s="124">
        <f t="shared" si="13"/>
        <v>0</v>
      </c>
      <c r="P29" s="124">
        <f t="shared" si="13"/>
        <v>1300000</v>
      </c>
    </row>
    <row r="30" spans="2:23" s="61" customFormat="1" ht="31.5" x14ac:dyDescent="0.2">
      <c r="B30" s="139"/>
      <c r="C30" s="1023">
        <v>4.0999999999999996</v>
      </c>
      <c r="D30" s="404" t="s">
        <v>1223</v>
      </c>
      <c r="E30" s="45">
        <v>1</v>
      </c>
      <c r="F30" s="46" t="s">
        <v>460</v>
      </c>
      <c r="G30" s="1026" t="s">
        <v>663</v>
      </c>
      <c r="H30" s="55"/>
      <c r="I30" s="63">
        <v>150000</v>
      </c>
      <c r="J30" s="63">
        <v>100000</v>
      </c>
      <c r="K30" s="63">
        <v>50000</v>
      </c>
      <c r="L30" s="63"/>
      <c r="M30" s="63"/>
      <c r="N30" s="63"/>
      <c r="O30" s="63"/>
      <c r="P30" s="63">
        <f>SUM(H30:O30)</f>
        <v>300000</v>
      </c>
    </row>
    <row r="31" spans="2:23" s="61" customFormat="1" ht="31.5" x14ac:dyDescent="0.2">
      <c r="B31" s="139"/>
      <c r="C31" s="1023">
        <v>4.2</v>
      </c>
      <c r="D31" s="1027" t="s">
        <v>1225</v>
      </c>
      <c r="E31" s="45">
        <v>1</v>
      </c>
      <c r="F31" s="1028" t="s">
        <v>460</v>
      </c>
      <c r="G31" s="1026" t="s">
        <v>664</v>
      </c>
      <c r="H31" s="55"/>
      <c r="I31" s="63">
        <v>300000</v>
      </c>
      <c r="J31" s="63">
        <v>200000</v>
      </c>
      <c r="K31" s="63">
        <v>500000</v>
      </c>
      <c r="L31" s="63"/>
      <c r="M31" s="63"/>
      <c r="N31" s="63"/>
      <c r="O31" s="63"/>
      <c r="P31" s="63">
        <f>SUM(H31:O31)</f>
        <v>1000000</v>
      </c>
    </row>
    <row r="32" spans="2:23" s="61" customFormat="1" x14ac:dyDescent="0.2">
      <c r="B32" s="139"/>
      <c r="C32" s="1471" t="s">
        <v>528</v>
      </c>
      <c r="D32" s="1503"/>
      <c r="E32" s="1503"/>
      <c r="F32" s="1503"/>
      <c r="G32" s="1472"/>
      <c r="H32" s="124">
        <f t="shared" ref="H32:P32" si="14">SUM(H33:H37)</f>
        <v>0</v>
      </c>
      <c r="I32" s="124">
        <f t="shared" si="14"/>
        <v>100000</v>
      </c>
      <c r="J32" s="124">
        <f t="shared" si="14"/>
        <v>130000</v>
      </c>
      <c r="K32" s="124">
        <f t="shared" si="14"/>
        <v>326200</v>
      </c>
      <c r="L32" s="124">
        <f t="shared" si="14"/>
        <v>0</v>
      </c>
      <c r="M32" s="124">
        <f t="shared" si="14"/>
        <v>0</v>
      </c>
      <c r="N32" s="124">
        <f t="shared" si="14"/>
        <v>0</v>
      </c>
      <c r="O32" s="124">
        <f t="shared" si="14"/>
        <v>0</v>
      </c>
      <c r="P32" s="124">
        <f t="shared" si="14"/>
        <v>556200</v>
      </c>
    </row>
    <row r="33" spans="2:21" s="61" customFormat="1" ht="50.25" customHeight="1" x14ac:dyDescent="0.2">
      <c r="B33" s="139"/>
      <c r="C33" s="1023">
        <v>5.0999999999999996</v>
      </c>
      <c r="D33" s="404" t="s">
        <v>862</v>
      </c>
      <c r="E33" s="45">
        <v>6</v>
      </c>
      <c r="F33" s="46" t="s">
        <v>460</v>
      </c>
      <c r="G33" s="40" t="s">
        <v>665</v>
      </c>
      <c r="H33" s="55"/>
      <c r="I33" s="63"/>
      <c r="J33" s="63">
        <v>100000</v>
      </c>
      <c r="K33" s="63">
        <v>200000</v>
      </c>
      <c r="L33" s="63"/>
      <c r="M33" s="63"/>
      <c r="N33" s="63"/>
      <c r="O33" s="63"/>
      <c r="P33" s="63">
        <f>SUM(H33:O33)</f>
        <v>300000</v>
      </c>
    </row>
    <row r="34" spans="2:21" s="61" customFormat="1" ht="35.25" customHeight="1" x14ac:dyDescent="0.2">
      <c r="B34" s="139"/>
      <c r="C34" s="1023">
        <v>5.2</v>
      </c>
      <c r="D34" s="404" t="s">
        <v>1224</v>
      </c>
      <c r="E34" s="45">
        <v>6</v>
      </c>
      <c r="F34" s="46" t="s">
        <v>460</v>
      </c>
      <c r="G34" s="1026" t="s">
        <v>662</v>
      </c>
      <c r="H34" s="55"/>
      <c r="I34" s="63"/>
      <c r="J34" s="63">
        <v>30000</v>
      </c>
      <c r="K34" s="63">
        <v>14000</v>
      </c>
      <c r="L34" s="63"/>
      <c r="M34" s="63"/>
      <c r="N34" s="63"/>
      <c r="O34" s="63"/>
      <c r="P34" s="63">
        <f t="shared" ref="P34:P37" si="15">SUM(H34:O34)</f>
        <v>44000</v>
      </c>
    </row>
    <row r="35" spans="2:21" s="61" customFormat="1" ht="31.5" x14ac:dyDescent="0.2">
      <c r="B35" s="139"/>
      <c r="C35" s="1023">
        <v>5.3</v>
      </c>
      <c r="D35" s="404" t="s">
        <v>1086</v>
      </c>
      <c r="E35" s="45">
        <v>8</v>
      </c>
      <c r="F35" s="46" t="s">
        <v>460</v>
      </c>
      <c r="G35" s="1026" t="s">
        <v>662</v>
      </c>
      <c r="H35" s="55"/>
      <c r="I35" s="63"/>
      <c r="J35" s="63"/>
      <c r="K35" s="63">
        <v>92200</v>
      </c>
      <c r="L35" s="63"/>
      <c r="M35" s="63"/>
      <c r="N35" s="63"/>
      <c r="O35" s="63"/>
      <c r="P35" s="63">
        <f t="shared" si="15"/>
        <v>92200</v>
      </c>
    </row>
    <row r="36" spans="2:21" s="61" customFormat="1" ht="51" customHeight="1" x14ac:dyDescent="0.2">
      <c r="B36" s="139"/>
      <c r="C36" s="1029">
        <v>5.4</v>
      </c>
      <c r="D36" s="404" t="s">
        <v>660</v>
      </c>
      <c r="E36" s="45">
        <v>8</v>
      </c>
      <c r="F36" s="46" t="s">
        <v>460</v>
      </c>
      <c r="G36" s="1026" t="s">
        <v>662</v>
      </c>
      <c r="H36" s="55"/>
      <c r="I36" s="63">
        <v>100000</v>
      </c>
      <c r="J36" s="63"/>
      <c r="K36" s="63"/>
      <c r="L36" s="63"/>
      <c r="M36" s="63"/>
      <c r="N36" s="63"/>
      <c r="O36" s="63"/>
      <c r="P36" s="63">
        <f t="shared" si="15"/>
        <v>100000</v>
      </c>
    </row>
    <row r="37" spans="2:21" s="61" customFormat="1" ht="45.75" customHeight="1" x14ac:dyDescent="0.2">
      <c r="B37" s="141"/>
      <c r="C37" s="1029">
        <v>5.5</v>
      </c>
      <c r="D37" s="404" t="s">
        <v>661</v>
      </c>
      <c r="E37" s="45">
        <v>8</v>
      </c>
      <c r="F37" s="46" t="s">
        <v>460</v>
      </c>
      <c r="G37" s="1026" t="s">
        <v>662</v>
      </c>
      <c r="H37" s="55"/>
      <c r="I37" s="63"/>
      <c r="J37" s="63"/>
      <c r="K37" s="63">
        <v>20000</v>
      </c>
      <c r="L37" s="63"/>
      <c r="M37" s="63"/>
      <c r="N37" s="63"/>
      <c r="O37" s="63"/>
      <c r="P37" s="63">
        <f t="shared" si="15"/>
        <v>20000</v>
      </c>
    </row>
    <row r="38" spans="2:21" s="70" customFormat="1" x14ac:dyDescent="0.2">
      <c r="B38" s="936" t="s">
        <v>81</v>
      </c>
      <c r="C38" s="936"/>
      <c r="D38" s="503"/>
      <c r="E38" s="432"/>
      <c r="F38" s="432"/>
      <c r="G38" s="434"/>
      <c r="H38" s="108">
        <f t="shared" ref="H38:O38" si="16">SUM(H39+H43+H46+H49)</f>
        <v>0</v>
      </c>
      <c r="I38" s="108">
        <f t="shared" si="16"/>
        <v>576000</v>
      </c>
      <c r="J38" s="108">
        <f t="shared" si="16"/>
        <v>457000</v>
      </c>
      <c r="K38" s="108">
        <f t="shared" si="16"/>
        <v>200000</v>
      </c>
      <c r="L38" s="108">
        <f t="shared" si="16"/>
        <v>0</v>
      </c>
      <c r="M38" s="108">
        <f t="shared" si="16"/>
        <v>0</v>
      </c>
      <c r="N38" s="108">
        <f t="shared" si="16"/>
        <v>0</v>
      </c>
      <c r="O38" s="108">
        <f t="shared" si="16"/>
        <v>60000</v>
      </c>
      <c r="P38" s="108">
        <f>SUM(P39+P43+P46+P49)</f>
        <v>1293000</v>
      </c>
      <c r="Q38" s="81"/>
    </row>
    <row r="39" spans="2:21" s="70" customFormat="1" x14ac:dyDescent="0.2">
      <c r="B39" s="1030" t="s">
        <v>724</v>
      </c>
      <c r="C39" s="1347" t="s">
        <v>445</v>
      </c>
      <c r="D39" s="1031"/>
      <c r="E39" s="1031"/>
      <c r="F39" s="1032"/>
      <c r="G39" s="1031"/>
      <c r="H39" s="500">
        <f t="shared" ref="H39:P39" si="17">SUM(H40:H42)</f>
        <v>0</v>
      </c>
      <c r="I39" s="500">
        <f t="shared" si="17"/>
        <v>0</v>
      </c>
      <c r="J39" s="500">
        <f t="shared" si="17"/>
        <v>130000</v>
      </c>
      <c r="K39" s="500">
        <f t="shared" si="17"/>
        <v>120000</v>
      </c>
      <c r="L39" s="500">
        <f t="shared" si="17"/>
        <v>0</v>
      </c>
      <c r="M39" s="500">
        <f t="shared" si="17"/>
        <v>0</v>
      </c>
      <c r="N39" s="500">
        <f t="shared" si="17"/>
        <v>0</v>
      </c>
      <c r="O39" s="500">
        <f t="shared" si="17"/>
        <v>60000</v>
      </c>
      <c r="P39" s="500">
        <f t="shared" si="17"/>
        <v>310000</v>
      </c>
      <c r="Q39" s="81"/>
    </row>
    <row r="40" spans="2:21" s="70" customFormat="1" ht="33" customHeight="1" x14ac:dyDescent="0.2">
      <c r="B40" s="1033"/>
      <c r="C40" s="107" t="s">
        <v>383</v>
      </c>
      <c r="D40" s="984" t="s">
        <v>338</v>
      </c>
      <c r="E40" s="444">
        <v>6</v>
      </c>
      <c r="F40" s="429" t="s">
        <v>316</v>
      </c>
      <c r="G40" s="1034" t="s">
        <v>722</v>
      </c>
      <c r="H40" s="430"/>
      <c r="I40" s="430"/>
      <c r="J40" s="430">
        <v>20000</v>
      </c>
      <c r="K40" s="430">
        <v>50000</v>
      </c>
      <c r="L40" s="430"/>
      <c r="M40" s="430"/>
      <c r="N40" s="430"/>
      <c r="O40" s="430"/>
      <c r="P40" s="93">
        <f>SUM(H40:O40)</f>
        <v>70000</v>
      </c>
      <c r="Q40" s="81"/>
    </row>
    <row r="41" spans="2:21" s="70" customFormat="1" ht="63" x14ac:dyDescent="0.2">
      <c r="B41" s="1033"/>
      <c r="C41" s="1036" t="s">
        <v>384</v>
      </c>
      <c r="D41" s="1037" t="s">
        <v>438</v>
      </c>
      <c r="E41" s="1038" t="s">
        <v>721</v>
      </c>
      <c r="F41" s="1038" t="s">
        <v>316</v>
      </c>
      <c r="G41" s="1346" t="s">
        <v>642</v>
      </c>
      <c r="H41" s="1040"/>
      <c r="I41" s="1040"/>
      <c r="J41" s="1040">
        <v>60000</v>
      </c>
      <c r="K41" s="1040">
        <v>30000</v>
      </c>
      <c r="L41" s="1040"/>
      <c r="M41" s="1040"/>
      <c r="N41" s="1040"/>
      <c r="O41" s="1040">
        <v>60000</v>
      </c>
      <c r="P41" s="1001">
        <f t="shared" ref="P41:P42" si="18">SUM(H41:O41)</f>
        <v>150000</v>
      </c>
      <c r="Q41" s="81"/>
    </row>
    <row r="42" spans="2:21" s="70" customFormat="1" ht="32.25" customHeight="1" x14ac:dyDescent="0.2">
      <c r="B42" s="1035"/>
      <c r="C42" s="1036" t="s">
        <v>385</v>
      </c>
      <c r="D42" s="1037" t="s">
        <v>390</v>
      </c>
      <c r="E42" s="1038" t="s">
        <v>82</v>
      </c>
      <c r="F42" s="1038" t="s">
        <v>316</v>
      </c>
      <c r="G42" s="1039" t="s">
        <v>723</v>
      </c>
      <c r="H42" s="1040"/>
      <c r="I42" s="1040"/>
      <c r="J42" s="1040">
        <v>50000</v>
      </c>
      <c r="K42" s="1040">
        <v>40000</v>
      </c>
      <c r="L42" s="1040"/>
      <c r="M42" s="1040"/>
      <c r="N42" s="1040"/>
      <c r="O42" s="1040"/>
      <c r="P42" s="1001">
        <f t="shared" si="18"/>
        <v>90000</v>
      </c>
      <c r="Q42" s="81"/>
    </row>
    <row r="43" spans="2:21" s="70" customFormat="1" x14ac:dyDescent="0.2">
      <c r="B43" s="1033"/>
      <c r="C43" s="445" t="s">
        <v>444</v>
      </c>
      <c r="D43" s="1031"/>
      <c r="E43" s="1031"/>
      <c r="F43" s="1032"/>
      <c r="G43" s="1032"/>
      <c r="H43" s="500">
        <f>SUM(H44:H45)</f>
        <v>0</v>
      </c>
      <c r="I43" s="500">
        <f t="shared" ref="I43:P43" si="19">SUM(I44:I45)</f>
        <v>576000</v>
      </c>
      <c r="J43" s="500">
        <f t="shared" si="19"/>
        <v>303000</v>
      </c>
      <c r="K43" s="500">
        <f t="shared" si="19"/>
        <v>0</v>
      </c>
      <c r="L43" s="500">
        <f t="shared" si="19"/>
        <v>0</v>
      </c>
      <c r="M43" s="500">
        <f t="shared" si="19"/>
        <v>0</v>
      </c>
      <c r="N43" s="500">
        <f t="shared" si="19"/>
        <v>0</v>
      </c>
      <c r="O43" s="500">
        <f t="shared" si="19"/>
        <v>0</v>
      </c>
      <c r="P43" s="500">
        <f t="shared" si="19"/>
        <v>879000</v>
      </c>
      <c r="Q43" s="81"/>
    </row>
    <row r="44" spans="2:21" s="70" customFormat="1" ht="48" customHeight="1" x14ac:dyDescent="0.2">
      <c r="B44" s="1041"/>
      <c r="C44" s="44" t="s">
        <v>439</v>
      </c>
      <c r="D44" s="426" t="s">
        <v>512</v>
      </c>
      <c r="E44" s="39">
        <v>1</v>
      </c>
      <c r="F44" s="429" t="s">
        <v>316</v>
      </c>
      <c r="G44" s="472" t="s">
        <v>642</v>
      </c>
      <c r="H44" s="119"/>
      <c r="I44" s="119">
        <v>576000</v>
      </c>
      <c r="J44" s="119">
        <v>213000</v>
      </c>
      <c r="K44" s="119"/>
      <c r="L44" s="119"/>
      <c r="M44" s="119"/>
      <c r="N44" s="119"/>
      <c r="O44" s="119"/>
      <c r="P44" s="93">
        <f>SUM(H44:O44)</f>
        <v>789000</v>
      </c>
      <c r="Q44" s="81"/>
    </row>
    <row r="45" spans="2:21" s="70" customFormat="1" ht="31.5" customHeight="1" x14ac:dyDescent="0.2">
      <c r="B45" s="446"/>
      <c r="C45" s="44" t="s">
        <v>440</v>
      </c>
      <c r="D45" s="426" t="s">
        <v>83</v>
      </c>
      <c r="E45" s="39">
        <v>3</v>
      </c>
      <c r="F45" s="429" t="s">
        <v>316</v>
      </c>
      <c r="G45" s="472" t="s">
        <v>642</v>
      </c>
      <c r="H45" s="119"/>
      <c r="I45" s="119"/>
      <c r="J45" s="119">
        <v>90000</v>
      </c>
      <c r="K45" s="119"/>
      <c r="L45" s="119"/>
      <c r="M45" s="119"/>
      <c r="N45" s="119"/>
      <c r="O45" s="119"/>
      <c r="P45" s="93">
        <f>SUM(H45:O45)</f>
        <v>90000</v>
      </c>
      <c r="Q45" s="81"/>
    </row>
    <row r="46" spans="2:21" s="70" customFormat="1" x14ac:dyDescent="0.2">
      <c r="B46" s="446"/>
      <c r="C46" s="445" t="s">
        <v>446</v>
      </c>
      <c r="D46" s="447"/>
      <c r="E46" s="431"/>
      <c r="F46" s="431"/>
      <c r="G46" s="474"/>
      <c r="H46" s="500">
        <f>SUM(H47:H48)</f>
        <v>0</v>
      </c>
      <c r="I46" s="500">
        <f t="shared" ref="I46:P46" si="20">SUM(I47:I48)</f>
        <v>0</v>
      </c>
      <c r="J46" s="500">
        <f t="shared" si="20"/>
        <v>24000</v>
      </c>
      <c r="K46" s="500">
        <f t="shared" si="20"/>
        <v>80000</v>
      </c>
      <c r="L46" s="500">
        <f t="shared" si="20"/>
        <v>0</v>
      </c>
      <c r="M46" s="500">
        <f t="shared" si="20"/>
        <v>0</v>
      </c>
      <c r="N46" s="500">
        <f t="shared" si="20"/>
        <v>0</v>
      </c>
      <c r="O46" s="500">
        <f t="shared" si="20"/>
        <v>0</v>
      </c>
      <c r="P46" s="500">
        <f t="shared" si="20"/>
        <v>104000</v>
      </c>
      <c r="Q46" s="81"/>
    </row>
    <row r="47" spans="2:21" s="70" customFormat="1" ht="30.75" customHeight="1" x14ac:dyDescent="0.2">
      <c r="B47" s="446"/>
      <c r="C47" s="44" t="s">
        <v>441</v>
      </c>
      <c r="D47" s="426" t="s">
        <v>442</v>
      </c>
      <c r="E47" s="39">
        <v>6</v>
      </c>
      <c r="F47" s="429" t="s">
        <v>316</v>
      </c>
      <c r="G47" s="472" t="s">
        <v>642</v>
      </c>
      <c r="H47" s="119"/>
      <c r="I47" s="119"/>
      <c r="J47" s="119">
        <v>4000</v>
      </c>
      <c r="K47" s="119"/>
      <c r="L47" s="119"/>
      <c r="M47" s="119"/>
      <c r="N47" s="119"/>
      <c r="O47" s="119"/>
      <c r="P47" s="93">
        <f>SUM(H47:O47)</f>
        <v>4000</v>
      </c>
      <c r="Q47" s="81"/>
    </row>
    <row r="48" spans="2:21" s="70" customFormat="1" ht="30" customHeight="1" x14ac:dyDescent="0.2">
      <c r="B48" s="446"/>
      <c r="C48" s="44" t="s">
        <v>443</v>
      </c>
      <c r="D48" s="426" t="s">
        <v>337</v>
      </c>
      <c r="E48" s="39">
        <v>9</v>
      </c>
      <c r="F48" s="429" t="s">
        <v>316</v>
      </c>
      <c r="G48" s="472" t="s">
        <v>642</v>
      </c>
      <c r="H48" s="119"/>
      <c r="I48" s="119"/>
      <c r="J48" s="119">
        <v>20000</v>
      </c>
      <c r="K48" s="119">
        <v>80000</v>
      </c>
      <c r="L48" s="119"/>
      <c r="M48" s="119"/>
      <c r="N48" s="119"/>
      <c r="O48" s="119"/>
      <c r="P48" s="93">
        <f>SUM(H48:O48)</f>
        <v>100000</v>
      </c>
      <c r="Q48" s="360"/>
      <c r="U48" s="1013"/>
    </row>
    <row r="49" spans="2:17" s="70" customFormat="1" hidden="1" x14ac:dyDescent="0.2">
      <c r="B49" s="446"/>
      <c r="C49" s="445" t="s">
        <v>508</v>
      </c>
      <c r="D49" s="447"/>
      <c r="E49" s="431"/>
      <c r="F49" s="431"/>
      <c r="G49" s="474"/>
      <c r="H49" s="500">
        <f>SUM(H50)</f>
        <v>0</v>
      </c>
      <c r="I49" s="500">
        <f t="shared" ref="I49:P49" si="21">SUM(I50)</f>
        <v>0</v>
      </c>
      <c r="J49" s="500">
        <f t="shared" si="21"/>
        <v>0</v>
      </c>
      <c r="K49" s="500">
        <f t="shared" si="21"/>
        <v>0</v>
      </c>
      <c r="L49" s="500">
        <f t="shared" si="21"/>
        <v>0</v>
      </c>
      <c r="M49" s="500">
        <f t="shared" si="21"/>
        <v>0</v>
      </c>
      <c r="N49" s="500">
        <f t="shared" si="21"/>
        <v>0</v>
      </c>
      <c r="O49" s="500">
        <f t="shared" si="21"/>
        <v>0</v>
      </c>
      <c r="P49" s="500">
        <f t="shared" si="21"/>
        <v>0</v>
      </c>
      <c r="Q49" s="81"/>
    </row>
    <row r="50" spans="2:17" s="70" customFormat="1" ht="51" hidden="1" customHeight="1" x14ac:dyDescent="0.2">
      <c r="B50" s="446"/>
      <c r="C50" s="44"/>
      <c r="D50" s="426"/>
      <c r="E50" s="39"/>
      <c r="F50" s="429"/>
      <c r="G50" s="472"/>
      <c r="H50" s="119"/>
      <c r="I50" s="119"/>
      <c r="J50" s="119"/>
      <c r="K50" s="119"/>
      <c r="L50" s="119"/>
      <c r="M50" s="119"/>
      <c r="N50" s="119"/>
      <c r="O50" s="119"/>
      <c r="P50" s="93">
        <f>SUM(H50:O50)</f>
        <v>0</v>
      </c>
      <c r="Q50" s="81"/>
    </row>
    <row r="51" spans="2:17" x14ac:dyDescent="0.25">
      <c r="B51" s="1556" t="s">
        <v>153</v>
      </c>
      <c r="C51" s="1556"/>
      <c r="D51" s="1556"/>
      <c r="E51" s="438"/>
      <c r="F51" s="438"/>
      <c r="G51" s="501"/>
      <c r="H51" s="502">
        <f t="shared" ref="H51:P51" si="22">SUM(H52:H52)</f>
        <v>0</v>
      </c>
      <c r="I51" s="502">
        <f t="shared" si="22"/>
        <v>150000</v>
      </c>
      <c r="J51" s="502">
        <f t="shared" si="22"/>
        <v>150000</v>
      </c>
      <c r="K51" s="502">
        <f t="shared" si="22"/>
        <v>350000</v>
      </c>
      <c r="L51" s="502">
        <f t="shared" si="22"/>
        <v>0</v>
      </c>
      <c r="M51" s="502">
        <f t="shared" si="22"/>
        <v>0</v>
      </c>
      <c r="N51" s="502">
        <f t="shared" si="22"/>
        <v>0</v>
      </c>
      <c r="O51" s="502">
        <f t="shared" si="22"/>
        <v>0</v>
      </c>
      <c r="P51" s="502">
        <f t="shared" si="22"/>
        <v>650000</v>
      </c>
      <c r="Q51" s="158"/>
    </row>
    <row r="52" spans="2:17" ht="31.5" x14ac:dyDescent="0.25">
      <c r="B52" s="994" t="s">
        <v>656</v>
      </c>
      <c r="C52" s="945" t="s">
        <v>10</v>
      </c>
      <c r="D52" s="933" t="s">
        <v>657</v>
      </c>
      <c r="E52" s="40" t="s">
        <v>88</v>
      </c>
      <c r="F52" s="119" t="s">
        <v>97</v>
      </c>
      <c r="G52" s="472" t="s">
        <v>387</v>
      </c>
      <c r="H52" s="63"/>
      <c r="I52" s="119">
        <v>150000</v>
      </c>
      <c r="J52" s="119">
        <v>150000</v>
      </c>
      <c r="K52" s="119">
        <v>350000</v>
      </c>
      <c r="L52" s="63"/>
      <c r="M52" s="63"/>
      <c r="N52" s="63"/>
      <c r="O52" s="63"/>
      <c r="P52" s="63">
        <f>SUM(H52:O52)</f>
        <v>650000</v>
      </c>
      <c r="Q52" s="61"/>
    </row>
  </sheetData>
  <mergeCells count="12">
    <mergeCell ref="B1:P1"/>
    <mergeCell ref="C3:D3"/>
    <mergeCell ref="B51:D51"/>
    <mergeCell ref="B4:D4"/>
    <mergeCell ref="C11:F11"/>
    <mergeCell ref="C15:D15"/>
    <mergeCell ref="B22:D22"/>
    <mergeCell ref="C23:G23"/>
    <mergeCell ref="C25:G25"/>
    <mergeCell ref="C27:G27"/>
    <mergeCell ref="C29:D29"/>
    <mergeCell ref="C32:G32"/>
  </mergeCells>
  <pageMargins left="0.78740157480314965" right="0.39370078740157483" top="0.74803149606299213" bottom="0.74803149606299213" header="0.31496062992125984" footer="0.31496062992125984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D20:F20"/>
  <sheetViews>
    <sheetView workbookViewId="0">
      <selection activeCell="K28" sqref="K28"/>
    </sheetView>
  </sheetViews>
  <sheetFormatPr defaultRowHeight="14.25" x14ac:dyDescent="0.2"/>
  <sheetData>
    <row r="20" spans="4:6" ht="36" x14ac:dyDescent="0.55000000000000004">
      <c r="D20" s="1465" t="s">
        <v>115</v>
      </c>
      <c r="E20" s="1465"/>
      <c r="F20" s="1465"/>
    </row>
  </sheetData>
  <mergeCells count="1">
    <mergeCell ref="D20:F20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7" tint="-0.499984740745262"/>
  </sheetPr>
  <dimension ref="B1:BB41"/>
  <sheetViews>
    <sheetView zoomScale="110" zoomScaleNormal="110" workbookViewId="0">
      <selection activeCell="G2" sqref="G2:P2"/>
    </sheetView>
  </sheetViews>
  <sheetFormatPr defaultColWidth="9" defaultRowHeight="18.75" x14ac:dyDescent="0.3"/>
  <cols>
    <col min="1" max="1" width="0.625" style="1" customWidth="1"/>
    <col min="2" max="2" width="7.625" style="1" hidden="1" customWidth="1"/>
    <col min="3" max="3" width="4.125" style="1" customWidth="1"/>
    <col min="4" max="4" width="36.875" style="14" customWidth="1"/>
    <col min="5" max="5" width="10.125" style="8" customWidth="1"/>
    <col min="6" max="6" width="8.25" style="1" hidden="1" customWidth="1"/>
    <col min="7" max="7" width="12.75" style="14" customWidth="1"/>
    <col min="8" max="8" width="7.625" style="1" hidden="1" customWidth="1"/>
    <col min="9" max="9" width="7.875" style="1" hidden="1" customWidth="1"/>
    <col min="10" max="10" width="7.75" style="1" hidden="1" customWidth="1"/>
    <col min="11" max="11" width="9" style="1" hidden="1" customWidth="1"/>
    <col min="12" max="13" width="8" style="1" hidden="1" customWidth="1"/>
    <col min="14" max="14" width="8.25" style="1" hidden="1" customWidth="1"/>
    <col min="15" max="15" width="11.125" style="3" hidden="1" customWidth="1"/>
    <col min="16" max="16" width="10.625" style="1320" customWidth="1"/>
    <col min="17" max="16384" width="9" style="1"/>
  </cols>
  <sheetData>
    <row r="1" spans="2:17" ht="6.75" customHeight="1" thickBot="1" x14ac:dyDescent="0.35">
      <c r="C1" s="600"/>
      <c r="D1" s="5"/>
      <c r="E1" s="7"/>
      <c r="F1" s="8"/>
      <c r="G1" s="628"/>
      <c r="H1" s="601"/>
      <c r="I1" s="103"/>
      <c r="J1" s="103"/>
      <c r="K1" s="103"/>
      <c r="L1" s="103"/>
      <c r="M1" s="103"/>
      <c r="N1" s="103"/>
      <c r="O1" s="103"/>
      <c r="P1" s="1353"/>
    </row>
    <row r="2" spans="2:17" s="24" customFormat="1" ht="18.75" customHeight="1" thickTop="1" thickBot="1" x14ac:dyDescent="0.35">
      <c r="B2" s="180"/>
      <c r="C2" s="331"/>
      <c r="D2" s="331"/>
      <c r="E2" s="331"/>
      <c r="G2" s="1567" t="s">
        <v>1023</v>
      </c>
      <c r="H2" s="1568"/>
      <c r="I2" s="1568"/>
      <c r="J2" s="1568"/>
      <c r="K2" s="1568"/>
      <c r="L2" s="1568"/>
      <c r="M2" s="1568"/>
      <c r="N2" s="1568"/>
      <c r="O2" s="1568"/>
      <c r="P2" s="1569"/>
    </row>
    <row r="3" spans="2:17" s="24" customFormat="1" ht="19.5" thickTop="1" x14ac:dyDescent="0.3">
      <c r="B3" s="330"/>
      <c r="C3" s="331" t="s">
        <v>358</v>
      </c>
      <c r="D3" s="331"/>
      <c r="E3" s="331"/>
      <c r="F3" s="26"/>
      <c r="G3" s="4"/>
      <c r="H3" s="26"/>
      <c r="I3" s="26"/>
      <c r="J3" s="26"/>
      <c r="K3" s="26"/>
      <c r="L3" s="26"/>
      <c r="M3" s="26"/>
      <c r="N3" s="26"/>
      <c r="O3" s="26"/>
      <c r="P3" s="1354"/>
    </row>
    <row r="4" spans="2:17" x14ac:dyDescent="0.3">
      <c r="B4" s="330"/>
      <c r="C4" s="331" t="s">
        <v>535</v>
      </c>
      <c r="D4" s="331"/>
      <c r="E4" s="331"/>
      <c r="F4" s="182"/>
      <c r="G4" s="183"/>
      <c r="H4" s="300"/>
      <c r="I4" s="182"/>
      <c r="J4" s="182"/>
      <c r="K4" s="182"/>
      <c r="L4" s="182"/>
      <c r="M4" s="182"/>
      <c r="N4" s="182"/>
      <c r="O4" s="182"/>
      <c r="P4" s="1355"/>
    </row>
    <row r="5" spans="2:17" s="24" customFormat="1" ht="15" customHeight="1" x14ac:dyDescent="0.3">
      <c r="B5" s="330"/>
      <c r="C5" s="331" t="s">
        <v>136</v>
      </c>
      <c r="D5" s="331"/>
      <c r="E5" s="331"/>
      <c r="F5" s="26"/>
      <c r="G5" s="4"/>
      <c r="H5" s="26"/>
      <c r="I5" s="26"/>
      <c r="J5" s="26"/>
      <c r="K5" s="26"/>
      <c r="L5" s="26"/>
      <c r="M5" s="26"/>
      <c r="N5" s="26"/>
      <c r="O5" s="26"/>
      <c r="P5" s="1354"/>
    </row>
    <row r="6" spans="2:17" x14ac:dyDescent="0.3">
      <c r="B6" s="580"/>
      <c r="C6" s="186" t="s">
        <v>155</v>
      </c>
      <c r="D6" s="186"/>
      <c r="E6" s="186"/>
      <c r="F6" s="182"/>
      <c r="G6" s="183"/>
      <c r="H6" s="300"/>
      <c r="I6" s="182"/>
      <c r="J6" s="182"/>
      <c r="K6" s="182"/>
      <c r="L6" s="182"/>
      <c r="M6" s="182"/>
      <c r="N6" s="182"/>
      <c r="O6" s="182"/>
      <c r="P6" s="1355"/>
    </row>
    <row r="7" spans="2:17" s="24" customFormat="1" ht="15.75" customHeight="1" x14ac:dyDescent="0.3">
      <c r="B7" s="580"/>
      <c r="C7" s="192" t="s">
        <v>156</v>
      </c>
      <c r="D7" s="192"/>
      <c r="E7" s="192"/>
      <c r="F7" s="26"/>
      <c r="G7" s="4"/>
      <c r="H7" s="26"/>
      <c r="I7" s="26"/>
      <c r="J7" s="26"/>
      <c r="K7" s="26"/>
      <c r="L7" s="26"/>
      <c r="M7" s="26"/>
      <c r="N7" s="26"/>
      <c r="O7" s="26"/>
      <c r="P7" s="1354"/>
    </row>
    <row r="8" spans="2:17" x14ac:dyDescent="0.3">
      <c r="B8" s="580"/>
      <c r="C8" s="192" t="s">
        <v>157</v>
      </c>
      <c r="D8" s="192"/>
      <c r="E8" s="192"/>
      <c r="F8" s="182"/>
      <c r="G8" s="183"/>
      <c r="H8" s="300"/>
      <c r="I8" s="182"/>
      <c r="J8" s="182"/>
      <c r="K8" s="182"/>
      <c r="L8" s="182"/>
      <c r="M8" s="182"/>
      <c r="N8" s="182"/>
      <c r="O8" s="182"/>
      <c r="P8" s="1355"/>
    </row>
    <row r="9" spans="2:17" s="161" customFormat="1" x14ac:dyDescent="0.3">
      <c r="B9" s="330"/>
      <c r="C9" s="332" t="s">
        <v>144</v>
      </c>
      <c r="D9" s="332"/>
      <c r="E9" s="332"/>
      <c r="F9" s="182"/>
      <c r="G9" s="183"/>
      <c r="H9" s="333"/>
      <c r="I9" s="182"/>
      <c r="J9" s="182"/>
      <c r="K9" s="182"/>
      <c r="L9" s="182"/>
      <c r="M9" s="182"/>
      <c r="N9" s="182"/>
      <c r="O9" s="182"/>
      <c r="P9" s="1356"/>
    </row>
    <row r="10" spans="2:17" ht="9.75" customHeight="1" x14ac:dyDescent="0.3">
      <c r="B10" s="26"/>
      <c r="C10" s="12"/>
      <c r="D10" s="4"/>
      <c r="F10" s="6"/>
      <c r="G10" s="10"/>
      <c r="H10" s="26"/>
      <c r="I10" s="26"/>
      <c r="J10" s="26"/>
      <c r="K10" s="26"/>
      <c r="L10" s="26"/>
      <c r="M10" s="26"/>
      <c r="N10" s="26"/>
      <c r="O10" s="104"/>
    </row>
    <row r="11" spans="2:17" ht="31.5" customHeight="1" x14ac:dyDescent="0.3">
      <c r="B11" s="125" t="s">
        <v>11</v>
      </c>
      <c r="C11" s="1484" t="s">
        <v>13</v>
      </c>
      <c r="D11" s="1484"/>
      <c r="E11" s="250" t="s">
        <v>9</v>
      </c>
      <c r="F11" s="571" t="s">
        <v>12</v>
      </c>
      <c r="G11" s="128" t="s">
        <v>95</v>
      </c>
      <c r="H11" s="129" t="s">
        <v>2</v>
      </c>
      <c r="I11" s="130" t="s">
        <v>3</v>
      </c>
      <c r="J11" s="130" t="s">
        <v>4</v>
      </c>
      <c r="K11" s="130" t="s">
        <v>5</v>
      </c>
      <c r="L11" s="130" t="s">
        <v>6</v>
      </c>
      <c r="M11" s="130" t="s">
        <v>8</v>
      </c>
      <c r="N11" s="130" t="s">
        <v>118</v>
      </c>
      <c r="O11" s="130" t="s">
        <v>93</v>
      </c>
      <c r="P11" s="129" t="s">
        <v>109</v>
      </c>
    </row>
    <row r="12" spans="2:17" ht="20.25" customHeight="1" x14ac:dyDescent="0.3">
      <c r="C12" s="640" t="s">
        <v>115</v>
      </c>
      <c r="D12" s="641"/>
      <c r="E12" s="642"/>
      <c r="F12" s="643"/>
      <c r="G12" s="337"/>
      <c r="H12" s="410">
        <f t="shared" ref="H12:O12" si="0">SUM(H13+H18+H22+H24)</f>
        <v>0</v>
      </c>
      <c r="I12" s="410">
        <f t="shared" si="0"/>
        <v>615800</v>
      </c>
      <c r="J12" s="410">
        <f t="shared" si="0"/>
        <v>344100</v>
      </c>
      <c r="K12" s="410">
        <f t="shared" si="0"/>
        <v>1020100</v>
      </c>
      <c r="L12" s="410">
        <f t="shared" si="0"/>
        <v>0</v>
      </c>
      <c r="M12" s="410">
        <f t="shared" si="0"/>
        <v>0</v>
      </c>
      <c r="N12" s="410">
        <f t="shared" si="0"/>
        <v>0</v>
      </c>
      <c r="O12" s="410">
        <f t="shared" si="0"/>
        <v>4088800</v>
      </c>
      <c r="P12" s="1357">
        <f>SUM(P13+P18+P22+P24)</f>
        <v>6068800</v>
      </c>
      <c r="Q12" s="308"/>
    </row>
    <row r="13" spans="2:17" s="2" customFormat="1" ht="18.75" customHeight="1" x14ac:dyDescent="0.3">
      <c r="B13" s="605" t="s">
        <v>640</v>
      </c>
      <c r="C13" s="644" t="s">
        <v>451</v>
      </c>
      <c r="D13" s="645"/>
      <c r="E13" s="646"/>
      <c r="F13" s="647"/>
      <c r="G13" s="526"/>
      <c r="H13" s="648">
        <f t="shared" ref="H13:P13" si="1">SUM(H14:H17)</f>
        <v>0</v>
      </c>
      <c r="I13" s="648">
        <f t="shared" si="1"/>
        <v>261600</v>
      </c>
      <c r="J13" s="648">
        <f t="shared" si="1"/>
        <v>188400</v>
      </c>
      <c r="K13" s="648">
        <f t="shared" si="1"/>
        <v>450000</v>
      </c>
      <c r="L13" s="648">
        <f t="shared" si="1"/>
        <v>0</v>
      </c>
      <c r="M13" s="648">
        <f t="shared" si="1"/>
        <v>0</v>
      </c>
      <c r="N13" s="648">
        <f t="shared" si="1"/>
        <v>0</v>
      </c>
      <c r="O13" s="648">
        <f t="shared" si="1"/>
        <v>0</v>
      </c>
      <c r="P13" s="1358">
        <f t="shared" si="1"/>
        <v>900000</v>
      </c>
    </row>
    <row r="14" spans="2:17" s="2" customFormat="1" ht="39" customHeight="1" x14ac:dyDescent="0.3">
      <c r="B14" s="384"/>
      <c r="C14" s="282" t="s">
        <v>383</v>
      </c>
      <c r="D14" s="649" t="s">
        <v>117</v>
      </c>
      <c r="E14" s="254">
        <v>8</v>
      </c>
      <c r="F14" s="283" t="s">
        <v>115</v>
      </c>
      <c r="G14" s="650" t="s">
        <v>642</v>
      </c>
      <c r="H14" s="651"/>
      <c r="I14" s="652">
        <v>0</v>
      </c>
      <c r="J14" s="652">
        <v>0</v>
      </c>
      <c r="K14" s="651">
        <v>150000</v>
      </c>
      <c r="L14" s="651"/>
      <c r="M14" s="651"/>
      <c r="N14" s="651"/>
      <c r="O14" s="651"/>
      <c r="P14" s="1145">
        <f>SUM(H14:O14)</f>
        <v>150000</v>
      </c>
      <c r="Q14" s="414"/>
    </row>
    <row r="15" spans="2:17" s="2" customFormat="1" ht="36.75" customHeight="1" x14ac:dyDescent="0.3">
      <c r="B15" s="394"/>
      <c r="C15" s="591" t="s">
        <v>384</v>
      </c>
      <c r="D15" s="653" t="s">
        <v>116</v>
      </c>
      <c r="E15" s="248">
        <v>8</v>
      </c>
      <c r="F15" s="241" t="s">
        <v>115</v>
      </c>
      <c r="G15" s="598" t="s">
        <v>642</v>
      </c>
      <c r="H15" s="654"/>
      <c r="I15" s="655">
        <v>250000</v>
      </c>
      <c r="J15" s="655">
        <v>80000</v>
      </c>
      <c r="K15" s="654">
        <v>120000</v>
      </c>
      <c r="L15" s="654"/>
      <c r="M15" s="654"/>
      <c r="N15" s="654"/>
      <c r="O15" s="654"/>
      <c r="P15" s="1154">
        <f t="shared" ref="P15:P17" si="2">SUM(H15:O15)</f>
        <v>450000</v>
      </c>
      <c r="Q15" s="414"/>
    </row>
    <row r="16" spans="2:17" s="2" customFormat="1" ht="78" customHeight="1" x14ac:dyDescent="0.3">
      <c r="B16" s="394"/>
      <c r="C16" s="591" t="s">
        <v>385</v>
      </c>
      <c r="D16" s="1117" t="s">
        <v>536</v>
      </c>
      <c r="E16" s="248">
        <v>8</v>
      </c>
      <c r="F16" s="241" t="s">
        <v>115</v>
      </c>
      <c r="G16" s="598" t="s">
        <v>643</v>
      </c>
      <c r="H16" s="654"/>
      <c r="I16" s="655">
        <v>9600</v>
      </c>
      <c r="J16" s="655">
        <v>50400</v>
      </c>
      <c r="K16" s="654">
        <v>90000</v>
      </c>
      <c r="L16" s="654"/>
      <c r="M16" s="654"/>
      <c r="N16" s="654"/>
      <c r="O16" s="654"/>
      <c r="P16" s="1154">
        <f t="shared" si="2"/>
        <v>150000</v>
      </c>
      <c r="Q16" s="414"/>
    </row>
    <row r="17" spans="2:20" s="2" customFormat="1" ht="38.25" customHeight="1" x14ac:dyDescent="0.3">
      <c r="B17" s="394"/>
      <c r="C17" s="656" t="s">
        <v>386</v>
      </c>
      <c r="D17" s="657" t="s">
        <v>641</v>
      </c>
      <c r="E17" s="238">
        <v>1</v>
      </c>
      <c r="F17" s="244" t="s">
        <v>115</v>
      </c>
      <c r="G17" s="658" t="s">
        <v>644</v>
      </c>
      <c r="H17" s="659"/>
      <c r="I17" s="659">
        <v>2000</v>
      </c>
      <c r="J17" s="659">
        <v>58000</v>
      </c>
      <c r="K17" s="659">
        <v>90000</v>
      </c>
      <c r="L17" s="659"/>
      <c r="M17" s="659"/>
      <c r="N17" s="659"/>
      <c r="O17" s="659"/>
      <c r="P17" s="1143">
        <f t="shared" si="2"/>
        <v>150000</v>
      </c>
      <c r="Q17" s="414"/>
    </row>
    <row r="18" spans="2:20" s="2" customFormat="1" ht="19.5" customHeight="1" x14ac:dyDescent="0.3">
      <c r="B18" s="394"/>
      <c r="C18" s="1572" t="s">
        <v>450</v>
      </c>
      <c r="D18" s="1573"/>
      <c r="E18" s="1573"/>
      <c r="F18" s="1574"/>
      <c r="G18" s="661"/>
      <c r="H18" s="648">
        <f t="shared" ref="H18:P18" si="3">SUM(H19:H21)</f>
        <v>0</v>
      </c>
      <c r="I18" s="648">
        <f t="shared" si="3"/>
        <v>354200</v>
      </c>
      <c r="J18" s="648">
        <f t="shared" si="3"/>
        <v>105700</v>
      </c>
      <c r="K18" s="648">
        <f t="shared" si="3"/>
        <v>270100</v>
      </c>
      <c r="L18" s="648">
        <f t="shared" si="3"/>
        <v>0</v>
      </c>
      <c r="M18" s="648">
        <f t="shared" si="3"/>
        <v>0</v>
      </c>
      <c r="N18" s="648">
        <f t="shared" si="3"/>
        <v>0</v>
      </c>
      <c r="O18" s="648">
        <f t="shared" si="3"/>
        <v>0</v>
      </c>
      <c r="P18" s="1358">
        <f t="shared" si="3"/>
        <v>730000</v>
      </c>
      <c r="Q18" s="414"/>
    </row>
    <row r="19" spans="2:20" s="2" customFormat="1" ht="36.75" customHeight="1" x14ac:dyDescent="0.3">
      <c r="B19" s="394"/>
      <c r="C19" s="610">
        <v>2.1</v>
      </c>
      <c r="D19" s="1249" t="s">
        <v>447</v>
      </c>
      <c r="E19" s="254">
        <v>1</v>
      </c>
      <c r="F19" s="283" t="s">
        <v>115</v>
      </c>
      <c r="G19" s="650" t="s">
        <v>645</v>
      </c>
      <c r="H19" s="662"/>
      <c r="I19" s="651">
        <v>4200</v>
      </c>
      <c r="J19" s="651">
        <v>5700</v>
      </c>
      <c r="K19" s="651">
        <v>20100</v>
      </c>
      <c r="L19" s="662"/>
      <c r="M19" s="662"/>
      <c r="N19" s="662"/>
      <c r="O19" s="662"/>
      <c r="P19" s="1145">
        <f t="shared" ref="P19:P21" si="4">SUM(H19:O19)</f>
        <v>30000</v>
      </c>
      <c r="Q19" s="414"/>
    </row>
    <row r="20" spans="2:20" s="2" customFormat="1" ht="37.5" customHeight="1" x14ac:dyDescent="0.3">
      <c r="B20" s="394"/>
      <c r="C20" s="614">
        <v>2.2000000000000002</v>
      </c>
      <c r="D20" s="1117" t="s">
        <v>417</v>
      </c>
      <c r="E20" s="248">
        <v>1</v>
      </c>
      <c r="F20" s="241" t="s">
        <v>115</v>
      </c>
      <c r="G20" s="598" t="s">
        <v>642</v>
      </c>
      <c r="H20" s="663"/>
      <c r="I20" s="654">
        <v>300000</v>
      </c>
      <c r="J20" s="654">
        <v>50000</v>
      </c>
      <c r="K20" s="654">
        <v>50000</v>
      </c>
      <c r="L20" s="663"/>
      <c r="M20" s="663"/>
      <c r="N20" s="663"/>
      <c r="O20" s="663"/>
      <c r="P20" s="1154">
        <f t="shared" si="4"/>
        <v>400000</v>
      </c>
      <c r="Q20" s="414"/>
      <c r="S20" s="918"/>
    </row>
    <row r="21" spans="2:20" s="2" customFormat="1" ht="39.75" customHeight="1" x14ac:dyDescent="0.3">
      <c r="B21" s="384"/>
      <c r="C21" s="611">
        <v>2.2999999999999998</v>
      </c>
      <c r="D21" s="657" t="s">
        <v>448</v>
      </c>
      <c r="E21" s="238">
        <v>1</v>
      </c>
      <c r="F21" s="244" t="s">
        <v>115</v>
      </c>
      <c r="G21" s="658" t="s">
        <v>642</v>
      </c>
      <c r="H21" s="664"/>
      <c r="I21" s="659">
        <v>50000</v>
      </c>
      <c r="J21" s="659">
        <v>50000</v>
      </c>
      <c r="K21" s="659">
        <v>200000</v>
      </c>
      <c r="L21" s="664"/>
      <c r="M21" s="664"/>
      <c r="N21" s="664"/>
      <c r="O21" s="664"/>
      <c r="P21" s="1143">
        <f t="shared" si="4"/>
        <v>300000</v>
      </c>
      <c r="Q21" s="414"/>
    </row>
    <row r="22" spans="2:20" s="258" customFormat="1" ht="18.75" customHeight="1" x14ac:dyDescent="0.3">
      <c r="B22" s="665"/>
      <c r="C22" s="1485" t="s">
        <v>449</v>
      </c>
      <c r="D22" s="1486"/>
      <c r="E22" s="524"/>
      <c r="F22" s="525"/>
      <c r="G22" s="666"/>
      <c r="H22" s="648">
        <f>SUM(H23)</f>
        <v>0</v>
      </c>
      <c r="I22" s="648">
        <f t="shared" ref="I22:P22" si="5">SUM(I23)</f>
        <v>0</v>
      </c>
      <c r="J22" s="648">
        <f>SUM(J23)</f>
        <v>50000</v>
      </c>
      <c r="K22" s="648">
        <f t="shared" si="5"/>
        <v>300000</v>
      </c>
      <c r="L22" s="648">
        <f t="shared" si="5"/>
        <v>0</v>
      </c>
      <c r="M22" s="648">
        <f t="shared" si="5"/>
        <v>0</v>
      </c>
      <c r="N22" s="648">
        <f t="shared" si="5"/>
        <v>0</v>
      </c>
      <c r="O22" s="648">
        <f t="shared" si="5"/>
        <v>0</v>
      </c>
      <c r="P22" s="1358">
        <f t="shared" si="5"/>
        <v>350000</v>
      </c>
      <c r="Q22" s="1348"/>
      <c r="T22" s="1349"/>
    </row>
    <row r="23" spans="2:20" s="2" customFormat="1" ht="37.5" customHeight="1" x14ac:dyDescent="0.3">
      <c r="B23" s="395"/>
      <c r="C23" s="629" t="s">
        <v>441</v>
      </c>
      <c r="D23" s="668" t="s">
        <v>61</v>
      </c>
      <c r="E23" s="166">
        <v>8</v>
      </c>
      <c r="F23" s="167" t="s">
        <v>115</v>
      </c>
      <c r="G23" s="618" t="s">
        <v>642</v>
      </c>
      <c r="H23" s="669"/>
      <c r="I23" s="670">
        <v>0</v>
      </c>
      <c r="J23" s="670">
        <v>50000</v>
      </c>
      <c r="K23" s="669">
        <v>300000</v>
      </c>
      <c r="L23" s="669"/>
      <c r="M23" s="669"/>
      <c r="N23" s="669"/>
      <c r="O23" s="669"/>
      <c r="P23" s="1150">
        <f>SUM(H23:O23)</f>
        <v>350000</v>
      </c>
      <c r="Q23" s="414"/>
    </row>
    <row r="24" spans="2:20" s="2" customFormat="1" ht="18" customHeight="1" x14ac:dyDescent="0.3">
      <c r="B24" s="384"/>
      <c r="C24" s="1350" t="s">
        <v>508</v>
      </c>
      <c r="D24" s="1258"/>
      <c r="E24" s="915"/>
      <c r="F24" s="1189"/>
      <c r="G24" s="1265"/>
      <c r="H24" s="1351">
        <f>SUM(H25:H27)</f>
        <v>0</v>
      </c>
      <c r="I24" s="1351">
        <f t="shared" ref="I24:N24" si="6">SUM(I25:I27)</f>
        <v>0</v>
      </c>
      <c r="J24" s="1351">
        <f>SUM(J25:J27)</f>
        <v>0</v>
      </c>
      <c r="K24" s="1351">
        <f t="shared" si="6"/>
        <v>0</v>
      </c>
      <c r="L24" s="1351">
        <f t="shared" si="6"/>
        <v>0</v>
      </c>
      <c r="M24" s="1351">
        <f t="shared" si="6"/>
        <v>0</v>
      </c>
      <c r="N24" s="1351">
        <f t="shared" si="6"/>
        <v>0</v>
      </c>
      <c r="O24" s="1351">
        <f>SUM(O25:O28)</f>
        <v>4088800</v>
      </c>
      <c r="P24" s="1359">
        <f>SUM(P25:P28)</f>
        <v>4088800</v>
      </c>
      <c r="Q24" s="414"/>
    </row>
    <row r="25" spans="2:20" s="2" customFormat="1" ht="57" customHeight="1" x14ac:dyDescent="0.3">
      <c r="B25" s="384"/>
      <c r="C25" s="629" t="s">
        <v>455</v>
      </c>
      <c r="D25" s="1279" t="s">
        <v>1020</v>
      </c>
      <c r="E25" s="46" t="s">
        <v>1222</v>
      </c>
      <c r="F25" s="167" t="s">
        <v>115</v>
      </c>
      <c r="G25" s="618" t="s">
        <v>642</v>
      </c>
      <c r="H25" s="669"/>
      <c r="I25" s="670"/>
      <c r="J25" s="670"/>
      <c r="K25" s="669"/>
      <c r="L25" s="669"/>
      <c r="M25" s="669"/>
      <c r="N25" s="669"/>
      <c r="O25" s="669">
        <v>500000</v>
      </c>
      <c r="P25" s="1150">
        <f>SUM(H25:O25)</f>
        <v>500000</v>
      </c>
      <c r="Q25" s="414"/>
    </row>
    <row r="26" spans="2:20" s="2" customFormat="1" ht="57" customHeight="1" x14ac:dyDescent="0.3">
      <c r="B26" s="384"/>
      <c r="C26" s="591" t="s">
        <v>556</v>
      </c>
      <c r="D26" s="1352" t="s">
        <v>1021</v>
      </c>
      <c r="E26" s="1454" t="s">
        <v>1222</v>
      </c>
      <c r="F26" s="241" t="s">
        <v>115</v>
      </c>
      <c r="G26" s="598" t="s">
        <v>642</v>
      </c>
      <c r="H26" s="654"/>
      <c r="I26" s="655"/>
      <c r="J26" s="655"/>
      <c r="K26" s="654"/>
      <c r="L26" s="654"/>
      <c r="M26" s="654"/>
      <c r="N26" s="654"/>
      <c r="O26" s="654">
        <v>3038800</v>
      </c>
      <c r="P26" s="1154">
        <f>SUM(H26:O26)</f>
        <v>3038800</v>
      </c>
      <c r="Q26" s="414"/>
      <c r="T26" s="918"/>
    </row>
    <row r="27" spans="2:20" s="2" customFormat="1" ht="57.75" customHeight="1" x14ac:dyDescent="0.3">
      <c r="B27" s="395"/>
      <c r="C27" s="591" t="s">
        <v>1019</v>
      </c>
      <c r="D27" s="890" t="s">
        <v>1245</v>
      </c>
      <c r="E27" s="1455" t="s">
        <v>1222</v>
      </c>
      <c r="F27" s="241" t="s">
        <v>115</v>
      </c>
      <c r="G27" s="598" t="s">
        <v>642</v>
      </c>
      <c r="H27" s="654"/>
      <c r="I27" s="655"/>
      <c r="J27" s="655"/>
      <c r="K27" s="654"/>
      <c r="L27" s="654"/>
      <c r="M27" s="654"/>
      <c r="N27" s="654"/>
      <c r="O27" s="654">
        <v>350000</v>
      </c>
      <c r="P27" s="1154">
        <f>SUM(H27:O27)</f>
        <v>350000</v>
      </c>
      <c r="Q27" s="414"/>
      <c r="S27" s="918"/>
    </row>
    <row r="28" spans="2:20" s="2" customFormat="1" ht="96" customHeight="1" x14ac:dyDescent="0.3">
      <c r="B28" s="395"/>
      <c r="C28" s="656" t="s">
        <v>1024</v>
      </c>
      <c r="D28" s="891" t="s">
        <v>1025</v>
      </c>
      <c r="E28" s="950" t="s">
        <v>1222</v>
      </c>
      <c r="F28" s="244" t="s">
        <v>115</v>
      </c>
      <c r="G28" s="658" t="s">
        <v>642</v>
      </c>
      <c r="H28" s="659"/>
      <c r="I28" s="660"/>
      <c r="J28" s="660"/>
      <c r="K28" s="659"/>
      <c r="L28" s="659"/>
      <c r="M28" s="659"/>
      <c r="N28" s="659"/>
      <c r="O28" s="659">
        <v>200000</v>
      </c>
      <c r="P28" s="1143">
        <f>SUM(H28:O28)</f>
        <v>200000</v>
      </c>
      <c r="Q28" s="414"/>
    </row>
    <row r="29" spans="2:20" ht="35.25" customHeight="1" x14ac:dyDescent="0.3"/>
    <row r="30" spans="2:20" s="161" customFormat="1" x14ac:dyDescent="0.3">
      <c r="B30" s="180"/>
      <c r="C30" s="180" t="s">
        <v>145</v>
      </c>
      <c r="D30" s="181"/>
      <c r="E30" s="346"/>
      <c r="F30" s="182"/>
      <c r="G30" s="183"/>
      <c r="H30" s="184"/>
      <c r="I30" s="185"/>
      <c r="J30" s="185"/>
      <c r="K30" s="185"/>
      <c r="L30" s="185"/>
      <c r="M30" s="185"/>
      <c r="N30" s="185"/>
      <c r="O30" s="185"/>
      <c r="P30" s="1356"/>
    </row>
    <row r="31" spans="2:20" ht="19.5" customHeight="1" x14ac:dyDescent="0.3">
      <c r="B31" s="186"/>
      <c r="C31" s="1477" t="s">
        <v>146</v>
      </c>
      <c r="D31" s="1478"/>
      <c r="E31" s="187" t="s">
        <v>109</v>
      </c>
      <c r="G31" s="177" t="s">
        <v>147</v>
      </c>
      <c r="I31" s="187"/>
      <c r="J31" s="187"/>
      <c r="K31" s="187"/>
      <c r="L31" s="187"/>
      <c r="M31" s="187"/>
      <c r="N31" s="187"/>
      <c r="O31" s="187"/>
      <c r="P31" s="1360" t="s">
        <v>148</v>
      </c>
    </row>
    <row r="32" spans="2:20" ht="15.75" customHeight="1" x14ac:dyDescent="0.3">
      <c r="B32" s="186"/>
      <c r="C32" s="1482" t="s">
        <v>126</v>
      </c>
      <c r="D32" s="1483"/>
      <c r="E32" s="189"/>
      <c r="H32" s="242"/>
      <c r="I32" s="189"/>
      <c r="J32" s="189"/>
      <c r="K32" s="189"/>
      <c r="L32" s="189"/>
      <c r="M32" s="189"/>
      <c r="O32" s="189"/>
      <c r="P32" s="323"/>
    </row>
    <row r="33" spans="2:54" x14ac:dyDescent="0.3">
      <c r="B33" s="186"/>
      <c r="C33" s="347"/>
      <c r="D33" s="511" t="s">
        <v>149</v>
      </c>
      <c r="E33" s="323">
        <f>I12</f>
        <v>615800</v>
      </c>
      <c r="H33" s="242"/>
      <c r="I33" s="189"/>
      <c r="J33" s="189"/>
      <c r="K33" s="189"/>
      <c r="L33" s="189"/>
      <c r="M33" s="189"/>
      <c r="O33" s="189"/>
      <c r="P33" s="323"/>
    </row>
    <row r="34" spans="2:54" x14ac:dyDescent="0.3">
      <c r="B34" s="186"/>
      <c r="C34" s="347"/>
      <c r="D34" s="511" t="s">
        <v>150</v>
      </c>
      <c r="E34" s="323">
        <f>J12</f>
        <v>344100</v>
      </c>
      <c r="H34" s="242"/>
      <c r="I34" s="189"/>
      <c r="J34" s="189"/>
      <c r="K34" s="189"/>
      <c r="L34" s="189"/>
      <c r="M34" s="189"/>
      <c r="O34" s="189"/>
      <c r="P34" s="323"/>
    </row>
    <row r="35" spans="2:54" x14ac:dyDescent="0.3">
      <c r="B35" s="186"/>
      <c r="C35" s="347"/>
      <c r="D35" s="511" t="s">
        <v>151</v>
      </c>
      <c r="E35" s="323">
        <f>K12</f>
        <v>1020100</v>
      </c>
      <c r="H35" s="242"/>
      <c r="I35" s="189"/>
      <c r="J35" s="189"/>
      <c r="K35" s="189"/>
      <c r="L35" s="189"/>
      <c r="M35" s="189"/>
      <c r="O35" s="189"/>
      <c r="P35" s="323"/>
    </row>
    <row r="36" spans="2:54" x14ac:dyDescent="0.3">
      <c r="B36" s="186"/>
      <c r="C36" s="401" t="s">
        <v>175</v>
      </c>
      <c r="D36" s="577"/>
      <c r="E36" s="1365"/>
      <c r="F36" s="228"/>
      <c r="G36" s="189"/>
      <c r="H36" s="242"/>
      <c r="I36" s="189"/>
      <c r="J36" s="189"/>
      <c r="K36" s="189"/>
      <c r="L36" s="189"/>
      <c r="M36" s="189"/>
      <c r="O36" s="189"/>
      <c r="P36" s="323"/>
    </row>
    <row r="37" spans="2:54" ht="39" customHeight="1" x14ac:dyDescent="0.3">
      <c r="B37" s="186"/>
      <c r="C37" s="401"/>
      <c r="D37" s="518" t="s">
        <v>349</v>
      </c>
      <c r="E37" s="1366">
        <f>O12</f>
        <v>4088800</v>
      </c>
      <c r="F37" s="627" t="e">
        <f>#REF!</f>
        <v>#REF!</v>
      </c>
      <c r="G37" s="189"/>
      <c r="H37" s="242"/>
      <c r="I37" s="189"/>
      <c r="J37" s="189"/>
      <c r="K37" s="189"/>
      <c r="L37" s="189"/>
      <c r="M37" s="189"/>
      <c r="O37" s="189"/>
      <c r="P37" s="323"/>
    </row>
    <row r="38" spans="2:54" ht="18.75" customHeight="1" x14ac:dyDescent="0.3">
      <c r="B38" s="186"/>
      <c r="C38" s="1571" t="s">
        <v>152</v>
      </c>
      <c r="D38" s="1571"/>
      <c r="E38" s="190">
        <f>SUM(E33:E37)</f>
        <v>6068800</v>
      </c>
      <c r="G38" s="190">
        <v>3441300</v>
      </c>
      <c r="H38" s="178"/>
      <c r="I38" s="190"/>
      <c r="J38" s="190"/>
      <c r="K38" s="190"/>
      <c r="L38" s="190"/>
      <c r="M38" s="190"/>
      <c r="N38" s="625"/>
      <c r="O38" s="190"/>
      <c r="P38" s="1360">
        <f>SUM(E38-G38)</f>
        <v>2627500</v>
      </c>
      <c r="Q38" s="308"/>
    </row>
    <row r="39" spans="2:54" ht="5.25" customHeight="1" x14ac:dyDescent="0.3"/>
    <row r="40" spans="2:54" s="331" customFormat="1" ht="25.5" customHeight="1" x14ac:dyDescent="0.3">
      <c r="B40" s="180"/>
      <c r="C40" s="180" t="s">
        <v>639</v>
      </c>
      <c r="D40" s="919"/>
      <c r="E40" s="921"/>
      <c r="F40" s="922"/>
      <c r="G40" s="922"/>
      <c r="H40" s="922"/>
      <c r="I40" s="922"/>
      <c r="J40" s="922"/>
      <c r="K40" s="922"/>
      <c r="L40" s="922"/>
      <c r="M40" s="922"/>
      <c r="N40" s="922"/>
      <c r="O40" s="922"/>
      <c r="P40" s="1361"/>
      <c r="Q40" s="922"/>
      <c r="R40" s="920"/>
      <c r="S40" s="920"/>
      <c r="T40" s="920"/>
      <c r="U40" s="920"/>
      <c r="V40" s="920"/>
      <c r="W40" s="920"/>
      <c r="X40" s="920"/>
      <c r="Y40" s="920"/>
      <c r="Z40" s="920"/>
      <c r="AA40" s="920"/>
      <c r="AB40" s="920"/>
      <c r="AC40" s="920"/>
      <c r="AD40" s="920"/>
      <c r="AE40" s="920"/>
      <c r="AF40" s="920"/>
      <c r="AG40" s="920"/>
      <c r="AH40" s="920"/>
      <c r="AI40" s="920"/>
      <c r="AJ40" s="920"/>
      <c r="AK40" s="920"/>
      <c r="AL40" s="920"/>
      <c r="AM40" s="920"/>
      <c r="AN40" s="920"/>
      <c r="AO40" s="920"/>
      <c r="AP40" s="920"/>
      <c r="AQ40" s="920"/>
      <c r="AR40" s="920"/>
      <c r="AS40" s="920"/>
      <c r="AT40" s="920"/>
      <c r="AU40" s="920"/>
      <c r="AV40" s="920"/>
      <c r="AW40" s="920"/>
      <c r="AX40" s="920"/>
      <c r="AY40" s="920"/>
      <c r="AZ40" s="920"/>
      <c r="BA40" s="920"/>
      <c r="BB40" s="920"/>
    </row>
    <row r="41" spans="2:54" x14ac:dyDescent="0.3">
      <c r="C41" s="600"/>
      <c r="D41" s="1570" t="s">
        <v>1084</v>
      </c>
      <c r="E41" s="1570"/>
      <c r="F41" s="1570"/>
      <c r="G41" s="1570"/>
      <c r="H41" s="601"/>
      <c r="I41" s="253"/>
      <c r="J41" s="253"/>
      <c r="K41" s="253"/>
      <c r="L41" s="253"/>
      <c r="M41" s="199"/>
      <c r="N41" s="199"/>
      <c r="O41" s="199"/>
      <c r="P41" s="1362"/>
    </row>
  </sheetData>
  <mergeCells count="8">
    <mergeCell ref="G2:P2"/>
    <mergeCell ref="D41:G41"/>
    <mergeCell ref="C11:D11"/>
    <mergeCell ref="C31:D31"/>
    <mergeCell ref="C32:D32"/>
    <mergeCell ref="C38:D38"/>
    <mergeCell ref="C18:F18"/>
    <mergeCell ref="C22:D22"/>
  </mergeCells>
  <pageMargins left="0.98425196850393704" right="0.98425196850393704" top="0.74803149606299213" bottom="0.74803149606299213" header="0.31496062992125984" footer="0.31496062992125984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20:H20"/>
  <sheetViews>
    <sheetView workbookViewId="0">
      <selection activeCell="N25" sqref="N25"/>
    </sheetView>
  </sheetViews>
  <sheetFormatPr defaultRowHeight="14.25" x14ac:dyDescent="0.2"/>
  <sheetData>
    <row r="20" spans="2:8" s="160" customFormat="1" ht="63" customHeight="1" x14ac:dyDescent="0.55000000000000004">
      <c r="B20" s="1465" t="s">
        <v>154</v>
      </c>
      <c r="C20" s="1465"/>
      <c r="D20" s="1465"/>
      <c r="E20" s="1465"/>
      <c r="F20" s="1465"/>
      <c r="G20" s="1465"/>
      <c r="H20" s="1465"/>
    </row>
  </sheetData>
  <mergeCells count="1">
    <mergeCell ref="B20:H20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7" tint="-0.499984740745262"/>
  </sheetPr>
  <dimension ref="B1:BB38"/>
  <sheetViews>
    <sheetView zoomScaleNormal="100" workbookViewId="0">
      <selection activeCell="G2" sqref="G2:P2"/>
    </sheetView>
  </sheetViews>
  <sheetFormatPr defaultColWidth="9" defaultRowHeight="18.75" x14ac:dyDescent="0.3"/>
  <cols>
    <col min="1" max="1" width="0.625" style="1" customWidth="1"/>
    <col min="2" max="2" width="7.625" style="1" hidden="1" customWidth="1"/>
    <col min="3" max="3" width="4.125" style="1" customWidth="1"/>
    <col min="4" max="4" width="36.125" style="14" customWidth="1"/>
    <col min="5" max="5" width="9.75" style="8" customWidth="1"/>
    <col min="6" max="6" width="8.375" style="1" hidden="1" customWidth="1"/>
    <col min="7" max="7" width="12.875" style="1" customWidth="1"/>
    <col min="8" max="8" width="7.625" style="1" hidden="1" customWidth="1"/>
    <col min="9" max="9" width="7.875" style="1" hidden="1" customWidth="1"/>
    <col min="10" max="10" width="7.75" style="1" hidden="1" customWidth="1"/>
    <col min="11" max="13" width="8" style="1" hidden="1" customWidth="1"/>
    <col min="14" max="14" width="8.25" style="1" hidden="1" customWidth="1"/>
    <col min="15" max="15" width="9.625" style="3" hidden="1" customWidth="1"/>
    <col min="16" max="16" width="12.25" style="203" customWidth="1"/>
    <col min="17" max="16384" width="9" style="1"/>
  </cols>
  <sheetData>
    <row r="1" spans="2:23" ht="6.75" customHeight="1" thickBot="1" x14ac:dyDescent="0.35">
      <c r="C1" s="600"/>
      <c r="D1" s="5"/>
      <c r="E1" s="7"/>
      <c r="F1" s="8"/>
      <c r="G1" s="6"/>
      <c r="H1" s="601"/>
      <c r="I1" s="103"/>
      <c r="J1" s="103"/>
      <c r="K1" s="103"/>
      <c r="L1" s="103"/>
      <c r="M1" s="103"/>
      <c r="N1" s="103"/>
      <c r="O1" s="103"/>
      <c r="P1" s="1"/>
    </row>
    <row r="2" spans="2:23" s="24" customFormat="1" ht="18.75" customHeight="1" thickTop="1" thickBot="1" x14ac:dyDescent="0.35">
      <c r="B2" s="180"/>
      <c r="C2" s="331"/>
      <c r="D2" s="331"/>
      <c r="E2" s="331"/>
      <c r="G2" s="1578" t="s">
        <v>971</v>
      </c>
      <c r="H2" s="1579"/>
      <c r="I2" s="1579"/>
      <c r="J2" s="1579"/>
      <c r="K2" s="1579"/>
      <c r="L2" s="1579"/>
      <c r="M2" s="1579"/>
      <c r="N2" s="1579"/>
      <c r="O2" s="1579"/>
      <c r="P2" s="1580"/>
    </row>
    <row r="3" spans="2:23" s="24" customFormat="1" ht="19.5" thickTop="1" x14ac:dyDescent="0.3">
      <c r="B3" s="330"/>
      <c r="C3" s="331" t="s">
        <v>358</v>
      </c>
      <c r="D3" s="331"/>
      <c r="E3" s="331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2:23" x14ac:dyDescent="0.3">
      <c r="B4" s="330"/>
      <c r="C4" s="331" t="s">
        <v>531</v>
      </c>
      <c r="D4" s="331"/>
      <c r="E4" s="331"/>
      <c r="F4" s="182"/>
      <c r="G4" s="183"/>
      <c r="H4" s="300"/>
      <c r="I4" s="182"/>
      <c r="J4" s="182"/>
      <c r="K4" s="182"/>
      <c r="L4" s="182"/>
      <c r="M4" s="182"/>
      <c r="N4" s="182"/>
      <c r="O4" s="182"/>
      <c r="P4" s="1"/>
    </row>
    <row r="5" spans="2:23" s="24" customFormat="1" x14ac:dyDescent="0.3">
      <c r="B5" s="330"/>
      <c r="C5" s="331" t="s">
        <v>136</v>
      </c>
      <c r="D5" s="331"/>
      <c r="E5" s="331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2:23" x14ac:dyDescent="0.3">
      <c r="B6" s="580"/>
      <c r="C6" s="186" t="s">
        <v>158</v>
      </c>
      <c r="D6" s="186"/>
      <c r="E6" s="186"/>
      <c r="F6" s="182"/>
      <c r="G6" s="183"/>
      <c r="H6" s="300"/>
      <c r="I6" s="182"/>
      <c r="J6" s="182"/>
      <c r="K6" s="182"/>
      <c r="L6" s="182"/>
      <c r="M6" s="182"/>
      <c r="N6" s="182"/>
      <c r="O6" s="182"/>
      <c r="P6" s="1"/>
    </row>
    <row r="7" spans="2:23" s="24" customFormat="1" ht="16.5" customHeight="1" x14ac:dyDescent="0.3">
      <c r="B7" s="580"/>
      <c r="C7" s="192" t="s">
        <v>159</v>
      </c>
      <c r="D7" s="192"/>
      <c r="E7" s="192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2:23" x14ac:dyDescent="0.3">
      <c r="B8" s="580"/>
      <c r="C8" s="192" t="s">
        <v>160</v>
      </c>
      <c r="D8" s="192"/>
      <c r="E8" s="192"/>
      <c r="F8" s="182"/>
      <c r="G8" s="183"/>
      <c r="H8" s="300"/>
      <c r="I8" s="182"/>
      <c r="J8" s="182"/>
      <c r="K8" s="182"/>
      <c r="L8" s="182"/>
      <c r="M8" s="182"/>
      <c r="N8" s="182"/>
      <c r="O8" s="182"/>
      <c r="P8" s="1"/>
    </row>
    <row r="9" spans="2:23" s="161" customFormat="1" x14ac:dyDescent="0.3">
      <c r="B9" s="330"/>
      <c r="C9" s="332" t="s">
        <v>144</v>
      </c>
      <c r="D9" s="332"/>
      <c r="E9" s="332"/>
      <c r="F9" s="182"/>
      <c r="G9" s="183"/>
      <c r="H9" s="333"/>
      <c r="I9" s="182"/>
      <c r="J9" s="182"/>
      <c r="K9" s="182"/>
      <c r="L9" s="182"/>
      <c r="M9" s="182"/>
      <c r="N9" s="182"/>
      <c r="O9" s="182"/>
    </row>
    <row r="10" spans="2:23" ht="5.25" customHeight="1" x14ac:dyDescent="0.3">
      <c r="B10" s="26"/>
      <c r="C10" s="12"/>
      <c r="D10" s="4"/>
      <c r="F10" s="6"/>
      <c r="G10" s="10"/>
      <c r="H10" s="26"/>
      <c r="I10" s="26"/>
      <c r="J10" s="26"/>
      <c r="K10" s="26"/>
      <c r="L10" s="26"/>
      <c r="M10" s="26"/>
      <c r="N10" s="26"/>
      <c r="O10" s="104"/>
    </row>
    <row r="11" spans="2:23" ht="27" customHeight="1" x14ac:dyDescent="0.3">
      <c r="B11" s="125" t="s">
        <v>11</v>
      </c>
      <c r="C11" s="1484" t="s">
        <v>13</v>
      </c>
      <c r="D11" s="1484"/>
      <c r="E11" s="250" t="s">
        <v>9</v>
      </c>
      <c r="F11" s="571" t="s">
        <v>12</v>
      </c>
      <c r="G11" s="128" t="s">
        <v>1</v>
      </c>
      <c r="H11" s="129" t="s">
        <v>2</v>
      </c>
      <c r="I11" s="130" t="s">
        <v>3</v>
      </c>
      <c r="J11" s="130" t="s">
        <v>4</v>
      </c>
      <c r="K11" s="130" t="s">
        <v>5</v>
      </c>
      <c r="L11" s="130" t="s">
        <v>6</v>
      </c>
      <c r="M11" s="130" t="s">
        <v>8</v>
      </c>
      <c r="N11" s="130" t="s">
        <v>118</v>
      </c>
      <c r="O11" s="130" t="s">
        <v>93</v>
      </c>
      <c r="P11" s="129" t="s">
        <v>109</v>
      </c>
    </row>
    <row r="12" spans="2:23" ht="21" customHeight="1" x14ac:dyDescent="0.3">
      <c r="C12" s="703" t="s">
        <v>94</v>
      </c>
      <c r="D12" s="704"/>
      <c r="E12" s="602"/>
      <c r="F12" s="603"/>
      <c r="G12" s="604"/>
      <c r="H12" s="338">
        <f t="shared" ref="H12:P12" si="0">SUM(H13+H15+H17+H19+H22)</f>
        <v>0</v>
      </c>
      <c r="I12" s="338">
        <f t="shared" si="0"/>
        <v>630000</v>
      </c>
      <c r="J12" s="338">
        <f t="shared" si="0"/>
        <v>740000</v>
      </c>
      <c r="K12" s="338">
        <f t="shared" si="0"/>
        <v>1036200</v>
      </c>
      <c r="L12" s="338">
        <f t="shared" si="0"/>
        <v>0</v>
      </c>
      <c r="M12" s="338">
        <f t="shared" si="0"/>
        <v>0</v>
      </c>
      <c r="N12" s="338">
        <f t="shared" si="0"/>
        <v>0</v>
      </c>
      <c r="O12" s="338">
        <f t="shared" si="0"/>
        <v>0</v>
      </c>
      <c r="P12" s="338">
        <f t="shared" si="0"/>
        <v>2406200</v>
      </c>
      <c r="Q12" s="14"/>
    </row>
    <row r="13" spans="2:23" s="14" customFormat="1" ht="21.75" customHeight="1" x14ac:dyDescent="0.2">
      <c r="B13" s="605" t="s">
        <v>396</v>
      </c>
      <c r="C13" s="1575" t="s">
        <v>524</v>
      </c>
      <c r="D13" s="1576"/>
      <c r="E13" s="1576"/>
      <c r="F13" s="1576"/>
      <c r="G13" s="1577"/>
      <c r="H13" s="316">
        <f>SUM(H14:H14)</f>
        <v>0</v>
      </c>
      <c r="I13" s="316">
        <f t="shared" ref="I13:P13" si="1">SUM(I14:I14)</f>
        <v>40000</v>
      </c>
      <c r="J13" s="316">
        <f t="shared" si="1"/>
        <v>30000</v>
      </c>
      <c r="K13" s="316">
        <f t="shared" si="1"/>
        <v>30000</v>
      </c>
      <c r="L13" s="316">
        <f t="shared" si="1"/>
        <v>0</v>
      </c>
      <c r="M13" s="316">
        <f t="shared" si="1"/>
        <v>0</v>
      </c>
      <c r="N13" s="316">
        <f t="shared" si="1"/>
        <v>0</v>
      </c>
      <c r="O13" s="316">
        <f t="shared" si="1"/>
        <v>0</v>
      </c>
      <c r="P13" s="316">
        <f t="shared" si="1"/>
        <v>100000</v>
      </c>
    </row>
    <row r="14" spans="2:23" s="14" customFormat="1" ht="64.5" customHeight="1" x14ac:dyDescent="0.2">
      <c r="B14" s="384"/>
      <c r="C14" s="606">
        <v>1.1000000000000001</v>
      </c>
      <c r="D14" s="132" t="s">
        <v>658</v>
      </c>
      <c r="E14" s="166">
        <v>1</v>
      </c>
      <c r="F14" s="167" t="s">
        <v>460</v>
      </c>
      <c r="G14" s="607" t="s">
        <v>662</v>
      </c>
      <c r="H14" s="149"/>
      <c r="I14" s="148">
        <v>40000</v>
      </c>
      <c r="J14" s="148">
        <v>30000</v>
      </c>
      <c r="K14" s="148">
        <v>30000</v>
      </c>
      <c r="L14" s="148"/>
      <c r="M14" s="148"/>
      <c r="N14" s="148"/>
      <c r="O14" s="148"/>
      <c r="P14" s="148">
        <f>SUM(H14:O14)</f>
        <v>100000</v>
      </c>
    </row>
    <row r="15" spans="2:23" s="14" customFormat="1" ht="21.75" customHeight="1" x14ac:dyDescent="0.2">
      <c r="B15" s="384"/>
      <c r="C15" s="1575" t="s">
        <v>525</v>
      </c>
      <c r="D15" s="1576"/>
      <c r="E15" s="1576"/>
      <c r="F15" s="1576"/>
      <c r="G15" s="1577"/>
      <c r="H15" s="316">
        <f t="shared" ref="H15:P15" si="2">SUM(H16:H16)</f>
        <v>0</v>
      </c>
      <c r="I15" s="316">
        <f t="shared" si="2"/>
        <v>40000</v>
      </c>
      <c r="J15" s="316">
        <f t="shared" si="2"/>
        <v>80000</v>
      </c>
      <c r="K15" s="316">
        <f t="shared" si="2"/>
        <v>30000</v>
      </c>
      <c r="L15" s="316">
        <f t="shared" si="2"/>
        <v>0</v>
      </c>
      <c r="M15" s="316">
        <f t="shared" si="2"/>
        <v>0</v>
      </c>
      <c r="N15" s="316">
        <f t="shared" si="2"/>
        <v>0</v>
      </c>
      <c r="O15" s="316">
        <f t="shared" si="2"/>
        <v>0</v>
      </c>
      <c r="P15" s="316">
        <f t="shared" si="2"/>
        <v>150000</v>
      </c>
    </row>
    <row r="16" spans="2:23" s="14" customFormat="1" ht="43.5" customHeight="1" x14ac:dyDescent="0.2">
      <c r="B16" s="384"/>
      <c r="C16" s="606">
        <v>2.1</v>
      </c>
      <c r="D16" s="132" t="s">
        <v>659</v>
      </c>
      <c r="E16" s="166">
        <v>1</v>
      </c>
      <c r="F16" s="167" t="s">
        <v>460</v>
      </c>
      <c r="G16" s="607" t="s">
        <v>662</v>
      </c>
      <c r="H16" s="149"/>
      <c r="I16" s="148">
        <v>40000</v>
      </c>
      <c r="J16" s="148">
        <v>80000</v>
      </c>
      <c r="K16" s="148">
        <v>30000</v>
      </c>
      <c r="L16" s="148"/>
      <c r="M16" s="148"/>
      <c r="N16" s="148"/>
      <c r="O16" s="148"/>
      <c r="P16" s="148">
        <f>SUM(H16:O16)</f>
        <v>150000</v>
      </c>
      <c r="V16" s="163"/>
      <c r="W16" s="163"/>
    </row>
    <row r="17" spans="2:20" s="14" customFormat="1" ht="22.5" customHeight="1" x14ac:dyDescent="0.2">
      <c r="B17" s="384"/>
      <c r="C17" s="1581" t="s">
        <v>526</v>
      </c>
      <c r="D17" s="1582"/>
      <c r="E17" s="1582"/>
      <c r="F17" s="1582"/>
      <c r="G17" s="1583"/>
      <c r="H17" s="1190">
        <f t="shared" ref="H17:P17" si="3">SUM(H18:H18)</f>
        <v>0</v>
      </c>
      <c r="I17" s="1190">
        <f t="shared" si="3"/>
        <v>0</v>
      </c>
      <c r="J17" s="1190">
        <f t="shared" si="3"/>
        <v>200000</v>
      </c>
      <c r="K17" s="1190">
        <f t="shared" si="3"/>
        <v>100000</v>
      </c>
      <c r="L17" s="1190">
        <f t="shared" si="3"/>
        <v>0</v>
      </c>
      <c r="M17" s="1190">
        <f t="shared" si="3"/>
        <v>0</v>
      </c>
      <c r="N17" s="1190">
        <f t="shared" si="3"/>
        <v>0</v>
      </c>
      <c r="O17" s="1190">
        <f t="shared" si="3"/>
        <v>0</v>
      </c>
      <c r="P17" s="1190">
        <f t="shared" si="3"/>
        <v>300000</v>
      </c>
    </row>
    <row r="18" spans="2:20" s="14" customFormat="1" ht="74.25" customHeight="1" x14ac:dyDescent="0.2">
      <c r="B18" s="384"/>
      <c r="C18" s="606">
        <v>3.1</v>
      </c>
      <c r="D18" s="132" t="s">
        <v>863</v>
      </c>
      <c r="E18" s="166">
        <v>1</v>
      </c>
      <c r="F18" s="167" t="s">
        <v>460</v>
      </c>
      <c r="G18" s="607" t="s">
        <v>662</v>
      </c>
      <c r="H18" s="149"/>
      <c r="I18" s="148"/>
      <c r="J18" s="148">
        <v>200000</v>
      </c>
      <c r="K18" s="148">
        <v>100000</v>
      </c>
      <c r="L18" s="148"/>
      <c r="M18" s="148"/>
      <c r="N18" s="148"/>
      <c r="O18" s="148"/>
      <c r="P18" s="148">
        <f>SUM(H18:O18)</f>
        <v>300000</v>
      </c>
    </row>
    <row r="19" spans="2:20" s="14" customFormat="1" x14ac:dyDescent="0.2">
      <c r="B19" s="384"/>
      <c r="C19" s="1575" t="s">
        <v>527</v>
      </c>
      <c r="D19" s="1576"/>
      <c r="E19" s="345"/>
      <c r="F19" s="391"/>
      <c r="G19" s="608"/>
      <c r="H19" s="316">
        <f>SUM(H20:H21)</f>
        <v>0</v>
      </c>
      <c r="I19" s="316">
        <f t="shared" ref="I19:P19" si="4">SUM(I20:I21)</f>
        <v>450000</v>
      </c>
      <c r="J19" s="316">
        <f t="shared" si="4"/>
        <v>300000</v>
      </c>
      <c r="K19" s="316">
        <f t="shared" si="4"/>
        <v>550000</v>
      </c>
      <c r="L19" s="316">
        <f t="shared" si="4"/>
        <v>0</v>
      </c>
      <c r="M19" s="316">
        <f t="shared" si="4"/>
        <v>0</v>
      </c>
      <c r="N19" s="316">
        <f t="shared" si="4"/>
        <v>0</v>
      </c>
      <c r="O19" s="316">
        <f t="shared" si="4"/>
        <v>0</v>
      </c>
      <c r="P19" s="316">
        <f t="shared" si="4"/>
        <v>1300000</v>
      </c>
    </row>
    <row r="20" spans="2:20" s="14" customFormat="1" ht="37.5" x14ac:dyDescent="0.2">
      <c r="B20" s="384"/>
      <c r="C20" s="610">
        <v>4.0999999999999996</v>
      </c>
      <c r="D20" s="520" t="s">
        <v>1223</v>
      </c>
      <c r="E20" s="254">
        <v>1</v>
      </c>
      <c r="F20" s="283" t="s">
        <v>460</v>
      </c>
      <c r="G20" s="613" t="s">
        <v>663</v>
      </c>
      <c r="H20" s="616"/>
      <c r="I20" s="202">
        <v>150000</v>
      </c>
      <c r="J20" s="202">
        <v>100000</v>
      </c>
      <c r="K20" s="202">
        <v>50000</v>
      </c>
      <c r="L20" s="202"/>
      <c r="M20" s="202"/>
      <c r="N20" s="202"/>
      <c r="O20" s="202"/>
      <c r="P20" s="202">
        <f>SUM(H20:O20)</f>
        <v>300000</v>
      </c>
    </row>
    <row r="21" spans="2:20" s="14" customFormat="1" ht="37.5" x14ac:dyDescent="0.2">
      <c r="B21" s="384"/>
      <c r="C21" s="611">
        <v>4.2</v>
      </c>
      <c r="D21" s="398" t="s">
        <v>1226</v>
      </c>
      <c r="E21" s="238">
        <v>1</v>
      </c>
      <c r="F21" s="615" t="s">
        <v>460</v>
      </c>
      <c r="G21" s="612" t="s">
        <v>664</v>
      </c>
      <c r="H21" s="146"/>
      <c r="I21" s="206">
        <v>300000</v>
      </c>
      <c r="J21" s="206">
        <v>200000</v>
      </c>
      <c r="K21" s="206">
        <v>500000</v>
      </c>
      <c r="L21" s="206"/>
      <c r="M21" s="206"/>
      <c r="N21" s="206"/>
      <c r="O21" s="206"/>
      <c r="P21" s="206">
        <f>SUM(H21:O21)</f>
        <v>1000000</v>
      </c>
    </row>
    <row r="22" spans="2:20" s="14" customFormat="1" x14ac:dyDescent="0.2">
      <c r="B22" s="384"/>
      <c r="C22" s="1575" t="s">
        <v>528</v>
      </c>
      <c r="D22" s="1576"/>
      <c r="E22" s="1576"/>
      <c r="F22" s="1576"/>
      <c r="G22" s="1577"/>
      <c r="H22" s="316">
        <f t="shared" ref="H22:P22" si="5">SUM(H23:H27)</f>
        <v>0</v>
      </c>
      <c r="I22" s="316">
        <f t="shared" si="5"/>
        <v>100000</v>
      </c>
      <c r="J22" s="316">
        <f t="shared" si="5"/>
        <v>130000</v>
      </c>
      <c r="K22" s="316">
        <f t="shared" si="5"/>
        <v>326200</v>
      </c>
      <c r="L22" s="316">
        <f t="shared" si="5"/>
        <v>0</v>
      </c>
      <c r="M22" s="316">
        <f t="shared" si="5"/>
        <v>0</v>
      </c>
      <c r="N22" s="316">
        <f t="shared" si="5"/>
        <v>0</v>
      </c>
      <c r="O22" s="316">
        <f t="shared" si="5"/>
        <v>0</v>
      </c>
      <c r="P22" s="316">
        <f t="shared" si="5"/>
        <v>556200</v>
      </c>
    </row>
    <row r="23" spans="2:20" s="14" customFormat="1" ht="59.25" customHeight="1" x14ac:dyDescent="0.2">
      <c r="B23" s="384"/>
      <c r="C23" s="610">
        <v>5.0999999999999996</v>
      </c>
      <c r="D23" s="520" t="s">
        <v>862</v>
      </c>
      <c r="E23" s="254">
        <v>6</v>
      </c>
      <c r="F23" s="283" t="s">
        <v>460</v>
      </c>
      <c r="G23" s="201" t="s">
        <v>665</v>
      </c>
      <c r="H23" s="616"/>
      <c r="I23" s="202"/>
      <c r="J23" s="202">
        <v>100000</v>
      </c>
      <c r="K23" s="202">
        <v>200000</v>
      </c>
      <c r="L23" s="202"/>
      <c r="M23" s="202"/>
      <c r="N23" s="202"/>
      <c r="O23" s="202"/>
      <c r="P23" s="202">
        <f>SUM(H23:O23)</f>
        <v>300000</v>
      </c>
    </row>
    <row r="24" spans="2:20" s="14" customFormat="1" ht="41.25" customHeight="1" x14ac:dyDescent="0.2">
      <c r="B24" s="384"/>
      <c r="C24" s="614">
        <v>5.2</v>
      </c>
      <c r="D24" s="521" t="s">
        <v>1224</v>
      </c>
      <c r="E24" s="248">
        <v>6</v>
      </c>
      <c r="F24" s="241" t="s">
        <v>460</v>
      </c>
      <c r="G24" s="300" t="s">
        <v>662</v>
      </c>
      <c r="H24" s="545"/>
      <c r="I24" s="189"/>
      <c r="J24" s="189">
        <v>30000</v>
      </c>
      <c r="K24" s="189">
        <v>14000</v>
      </c>
      <c r="L24" s="189"/>
      <c r="M24" s="189"/>
      <c r="N24" s="189"/>
      <c r="O24" s="189"/>
      <c r="P24" s="189">
        <f t="shared" ref="P24:P27" si="6">SUM(H24:O24)</f>
        <v>44000</v>
      </c>
    </row>
    <row r="25" spans="2:20" s="14" customFormat="1" ht="37.5" x14ac:dyDescent="0.2">
      <c r="B25" s="384"/>
      <c r="C25" s="611">
        <v>5.3</v>
      </c>
      <c r="D25" s="599" t="s">
        <v>1086</v>
      </c>
      <c r="E25" s="238">
        <v>8</v>
      </c>
      <c r="F25" s="244" t="s">
        <v>460</v>
      </c>
      <c r="G25" s="612" t="s">
        <v>662</v>
      </c>
      <c r="H25" s="146"/>
      <c r="I25" s="206"/>
      <c r="J25" s="206"/>
      <c r="K25" s="206">
        <v>92200</v>
      </c>
      <c r="L25" s="206"/>
      <c r="M25" s="206"/>
      <c r="N25" s="206"/>
      <c r="O25" s="206"/>
      <c r="P25" s="206">
        <f t="shared" ref="P25" si="7">SUM(H25:O25)</f>
        <v>92200</v>
      </c>
    </row>
    <row r="26" spans="2:20" s="14" customFormat="1" ht="42.75" customHeight="1" x14ac:dyDescent="0.2">
      <c r="B26" s="384"/>
      <c r="C26" s="394">
        <v>5.4</v>
      </c>
      <c r="D26" s="521" t="s">
        <v>660</v>
      </c>
      <c r="E26" s="248">
        <v>8</v>
      </c>
      <c r="F26" s="241" t="s">
        <v>460</v>
      </c>
      <c r="G26" s="300" t="s">
        <v>662</v>
      </c>
      <c r="H26" s="545"/>
      <c r="I26" s="189">
        <v>100000</v>
      </c>
      <c r="J26" s="189"/>
      <c r="K26" s="189"/>
      <c r="L26" s="189"/>
      <c r="M26" s="189"/>
      <c r="N26" s="189"/>
      <c r="O26" s="189"/>
      <c r="P26" s="189">
        <f t="shared" si="6"/>
        <v>100000</v>
      </c>
    </row>
    <row r="27" spans="2:20" s="14" customFormat="1" ht="37.5" x14ac:dyDescent="0.2">
      <c r="B27" s="384"/>
      <c r="C27" s="396">
        <v>5.5</v>
      </c>
      <c r="D27" s="599" t="s">
        <v>661</v>
      </c>
      <c r="E27" s="238">
        <v>8</v>
      </c>
      <c r="F27" s="244" t="s">
        <v>460</v>
      </c>
      <c r="G27" s="612" t="s">
        <v>662</v>
      </c>
      <c r="H27" s="146"/>
      <c r="I27" s="206"/>
      <c r="J27" s="206"/>
      <c r="K27" s="206">
        <v>20000</v>
      </c>
      <c r="L27" s="206"/>
      <c r="M27" s="206"/>
      <c r="N27" s="206"/>
      <c r="O27" s="206"/>
      <c r="P27" s="206">
        <f t="shared" si="6"/>
        <v>20000</v>
      </c>
    </row>
    <row r="28" spans="2:20" ht="9.75" customHeight="1" x14ac:dyDescent="0.3"/>
    <row r="29" spans="2:20" s="161" customFormat="1" x14ac:dyDescent="0.3">
      <c r="B29" s="180"/>
      <c r="C29" s="180" t="s">
        <v>145</v>
      </c>
      <c r="D29" s="181"/>
      <c r="E29" s="346"/>
      <c r="F29" s="182"/>
      <c r="G29" s="183"/>
      <c r="H29" s="184"/>
      <c r="I29" s="185"/>
      <c r="J29" s="185"/>
      <c r="K29" s="185"/>
      <c r="L29" s="185"/>
      <c r="M29" s="185"/>
      <c r="N29" s="185"/>
      <c r="O29" s="185"/>
      <c r="T29" s="327"/>
    </row>
    <row r="30" spans="2:20" ht="18.75" customHeight="1" x14ac:dyDescent="0.3">
      <c r="B30" s="186"/>
      <c r="C30" s="1477" t="s">
        <v>146</v>
      </c>
      <c r="D30" s="1478"/>
      <c r="E30" s="187" t="s">
        <v>109</v>
      </c>
      <c r="G30" s="177" t="s">
        <v>147</v>
      </c>
      <c r="I30" s="187"/>
      <c r="J30" s="187"/>
      <c r="K30" s="187"/>
      <c r="L30" s="187"/>
      <c r="M30" s="187"/>
      <c r="N30" s="187"/>
      <c r="O30" s="187"/>
      <c r="P30" s="187" t="s">
        <v>148</v>
      </c>
    </row>
    <row r="31" spans="2:20" ht="15.75" customHeight="1" x14ac:dyDescent="0.3">
      <c r="B31" s="186"/>
      <c r="C31" s="1482" t="s">
        <v>126</v>
      </c>
      <c r="D31" s="1483"/>
      <c r="E31" s="189"/>
      <c r="H31" s="242"/>
      <c r="I31" s="189"/>
      <c r="J31" s="189"/>
      <c r="K31" s="189"/>
      <c r="L31" s="189"/>
      <c r="M31" s="189"/>
      <c r="O31" s="189"/>
      <c r="P31" s="189"/>
    </row>
    <row r="32" spans="2:20" x14ac:dyDescent="0.3">
      <c r="B32" s="186"/>
      <c r="C32" s="347"/>
      <c r="D32" s="511" t="s">
        <v>149</v>
      </c>
      <c r="E32" s="189">
        <f>I12</f>
        <v>630000</v>
      </c>
      <c r="H32" s="242"/>
      <c r="I32" s="189"/>
      <c r="J32" s="189"/>
      <c r="K32" s="189"/>
      <c r="L32" s="189"/>
      <c r="M32" s="189"/>
      <c r="O32" s="189"/>
      <c r="P32" s="189"/>
    </row>
    <row r="33" spans="2:54" x14ac:dyDescent="0.3">
      <c r="B33" s="186"/>
      <c r="C33" s="347"/>
      <c r="D33" s="511" t="s">
        <v>150</v>
      </c>
      <c r="E33" s="189">
        <f>J12</f>
        <v>740000</v>
      </c>
      <c r="H33" s="242"/>
      <c r="I33" s="189"/>
      <c r="J33" s="189"/>
      <c r="K33" s="189"/>
      <c r="L33" s="189"/>
      <c r="M33" s="189"/>
      <c r="O33" s="189"/>
      <c r="P33" s="189"/>
    </row>
    <row r="34" spans="2:54" x14ac:dyDescent="0.3">
      <c r="B34" s="186"/>
      <c r="C34" s="347"/>
      <c r="D34" s="511" t="s">
        <v>151</v>
      </c>
      <c r="E34" s="189">
        <f>K12</f>
        <v>1036200</v>
      </c>
      <c r="H34" s="242"/>
      <c r="I34" s="189"/>
      <c r="J34" s="189"/>
      <c r="K34" s="189"/>
      <c r="L34" s="189"/>
      <c r="M34" s="189"/>
      <c r="O34" s="189"/>
      <c r="P34" s="189"/>
    </row>
    <row r="35" spans="2:54" ht="19.5" customHeight="1" x14ac:dyDescent="0.3">
      <c r="B35" s="186"/>
      <c r="C35" s="1477" t="s">
        <v>152</v>
      </c>
      <c r="D35" s="1478"/>
      <c r="E35" s="190">
        <f>SUM(E32:E34)</f>
        <v>2406200</v>
      </c>
      <c r="G35" s="1381">
        <v>1406200</v>
      </c>
      <c r="H35" s="177"/>
      <c r="I35" s="190"/>
      <c r="J35" s="190"/>
      <c r="K35" s="190"/>
      <c r="L35" s="190"/>
      <c r="M35" s="190"/>
      <c r="N35" s="1382"/>
      <c r="O35" s="190"/>
      <c r="P35" s="190">
        <f>SUM(E35-G35)</f>
        <v>1000000</v>
      </c>
      <c r="Q35" s="609"/>
    </row>
    <row r="36" spans="2:54" ht="5.25" customHeight="1" x14ac:dyDescent="0.3"/>
    <row r="37" spans="2:54" s="331" customFormat="1" ht="25.5" customHeight="1" x14ac:dyDescent="0.3">
      <c r="B37" s="180"/>
      <c r="C37" s="180" t="s">
        <v>639</v>
      </c>
      <c r="D37" s="919"/>
      <c r="E37" s="921"/>
      <c r="F37" s="922"/>
      <c r="G37" s="922"/>
      <c r="H37" s="922"/>
      <c r="I37" s="922"/>
      <c r="J37" s="922"/>
      <c r="K37" s="922"/>
      <c r="L37" s="922"/>
      <c r="M37" s="922"/>
      <c r="N37" s="922"/>
      <c r="O37" s="922"/>
      <c r="P37" s="1361"/>
      <c r="Q37" s="922"/>
      <c r="R37" s="920"/>
      <c r="S37" s="920"/>
      <c r="T37" s="920"/>
      <c r="U37" s="920"/>
      <c r="V37" s="920"/>
      <c r="W37" s="920"/>
      <c r="X37" s="920"/>
      <c r="Y37" s="920"/>
      <c r="Z37" s="920"/>
      <c r="AA37" s="920"/>
      <c r="AB37" s="920"/>
      <c r="AC37" s="920"/>
      <c r="AD37" s="920"/>
      <c r="AE37" s="920"/>
      <c r="AF37" s="920"/>
      <c r="AG37" s="920"/>
      <c r="AH37" s="920"/>
      <c r="AI37" s="920"/>
      <c r="AJ37" s="920"/>
      <c r="AK37" s="920"/>
      <c r="AL37" s="920"/>
      <c r="AM37" s="920"/>
      <c r="AN37" s="920"/>
      <c r="AO37" s="920"/>
      <c r="AP37" s="920"/>
      <c r="AQ37" s="920"/>
      <c r="AR37" s="920"/>
      <c r="AS37" s="920"/>
      <c r="AT37" s="920"/>
      <c r="AU37" s="920"/>
      <c r="AV37" s="920"/>
      <c r="AW37" s="920"/>
      <c r="AX37" s="920"/>
      <c r="AY37" s="920"/>
      <c r="AZ37" s="920"/>
      <c r="BA37" s="920"/>
      <c r="BB37" s="920"/>
    </row>
    <row r="38" spans="2:54" x14ac:dyDescent="0.3">
      <c r="C38" s="600"/>
      <c r="D38" s="1570" t="s">
        <v>1087</v>
      </c>
      <c r="E38" s="1570"/>
      <c r="F38" s="1570"/>
      <c r="G38" s="1570"/>
      <c r="H38" s="601"/>
      <c r="I38" s="253"/>
      <c r="J38" s="253"/>
      <c r="K38" s="253"/>
      <c r="L38" s="253"/>
      <c r="M38" s="199"/>
      <c r="N38" s="199"/>
      <c r="O38" s="199"/>
      <c r="P38" s="1362"/>
    </row>
  </sheetData>
  <mergeCells count="11">
    <mergeCell ref="D38:G38"/>
    <mergeCell ref="C19:D19"/>
    <mergeCell ref="C22:G22"/>
    <mergeCell ref="G2:P2"/>
    <mergeCell ref="C35:D35"/>
    <mergeCell ref="C11:D11"/>
    <mergeCell ref="C30:D30"/>
    <mergeCell ref="C31:D31"/>
    <mergeCell ref="C13:G13"/>
    <mergeCell ref="C15:G15"/>
    <mergeCell ref="C17:G17"/>
  </mergeCells>
  <pageMargins left="0.98425196850393704" right="0.78740157480314965" top="0.74803149606299213" bottom="0.74803149606299213" header="0.31496062992125984" footer="0.31496062992125984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20:H20"/>
  <sheetViews>
    <sheetView workbookViewId="0">
      <selection activeCell="O13" sqref="O13"/>
    </sheetView>
  </sheetViews>
  <sheetFormatPr defaultRowHeight="14.25" x14ac:dyDescent="0.2"/>
  <sheetData>
    <row r="20" spans="2:8" ht="36" x14ac:dyDescent="0.55000000000000004">
      <c r="B20" s="1465" t="s">
        <v>1249</v>
      </c>
      <c r="C20" s="1465"/>
      <c r="D20" s="1465"/>
      <c r="E20" s="1465"/>
      <c r="F20" s="1465"/>
      <c r="G20" s="1465"/>
      <c r="H20" s="1465"/>
    </row>
  </sheetData>
  <mergeCells count="1">
    <mergeCell ref="B20:H20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 tint="-0.499984740745262"/>
  </sheetPr>
  <dimension ref="A1:BB37"/>
  <sheetViews>
    <sheetView zoomScaleNormal="100" workbookViewId="0">
      <selection activeCell="G2" sqref="G2:P2"/>
    </sheetView>
  </sheetViews>
  <sheetFormatPr defaultColWidth="9" defaultRowHeight="18.75" x14ac:dyDescent="0.3"/>
  <cols>
    <col min="1" max="1" width="0.5" style="1" customWidth="1"/>
    <col min="2" max="2" width="7.625" style="1" hidden="1" customWidth="1"/>
    <col min="3" max="3" width="4.125" style="1" customWidth="1"/>
    <col min="4" max="4" width="34.875" style="14" customWidth="1"/>
    <col min="5" max="5" width="10.125" style="8" customWidth="1"/>
    <col min="6" max="6" width="8.625" style="1" hidden="1" customWidth="1"/>
    <col min="7" max="7" width="14.625" style="1" customWidth="1"/>
    <col min="8" max="8" width="7.625" style="1" hidden="1" customWidth="1"/>
    <col min="9" max="9" width="7.875" style="1" hidden="1" customWidth="1"/>
    <col min="10" max="10" width="7.75" style="1" hidden="1" customWidth="1"/>
    <col min="11" max="14" width="8" style="1" hidden="1" customWidth="1"/>
    <col min="15" max="15" width="7.375" style="1" hidden="1" customWidth="1"/>
    <col min="16" max="16" width="10.625" style="3" customWidth="1"/>
    <col min="17" max="26" width="9" style="203"/>
    <col min="27" max="16384" width="9" style="1"/>
  </cols>
  <sheetData>
    <row r="1" spans="2:26" ht="6.75" customHeight="1" thickBot="1" x14ac:dyDescent="0.35">
      <c r="C1" s="600"/>
      <c r="D1" s="5"/>
      <c r="E1" s="7"/>
      <c r="F1" s="8"/>
      <c r="G1" s="6"/>
      <c r="H1" s="601"/>
      <c r="I1" s="103"/>
      <c r="J1" s="103"/>
      <c r="K1" s="103"/>
      <c r="L1" s="103"/>
      <c r="M1" s="103"/>
      <c r="N1" s="103"/>
      <c r="O1" s="103"/>
      <c r="P1" s="103"/>
      <c r="Q1" s="1"/>
      <c r="R1" s="1"/>
      <c r="S1" s="1"/>
      <c r="T1" s="1"/>
      <c r="U1" s="1"/>
      <c r="V1" s="1"/>
      <c r="W1" s="1"/>
      <c r="X1" s="1"/>
      <c r="Y1" s="1"/>
      <c r="Z1" s="1"/>
    </row>
    <row r="2" spans="2:26" s="24" customFormat="1" ht="18.75" customHeight="1" thickTop="1" thickBot="1" x14ac:dyDescent="0.35">
      <c r="B2" s="180"/>
      <c r="C2" s="331"/>
      <c r="D2" s="331"/>
      <c r="E2" s="331"/>
      <c r="G2" s="1587" t="s">
        <v>972</v>
      </c>
      <c r="H2" s="1587"/>
      <c r="I2" s="1587"/>
      <c r="J2" s="1587"/>
      <c r="K2" s="1587"/>
      <c r="L2" s="1587"/>
      <c r="M2" s="1587"/>
      <c r="N2" s="1587"/>
      <c r="O2" s="1587"/>
      <c r="P2" s="1587"/>
    </row>
    <row r="3" spans="2:26" s="24" customFormat="1" ht="19.5" thickTop="1" x14ac:dyDescent="0.3">
      <c r="B3" s="330"/>
      <c r="C3" s="331" t="s">
        <v>358</v>
      </c>
      <c r="D3" s="331"/>
      <c r="E3" s="331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2:26" x14ac:dyDescent="0.3">
      <c r="B4" s="330"/>
      <c r="C4" s="331" t="s">
        <v>532</v>
      </c>
      <c r="D4" s="331"/>
      <c r="E4" s="331"/>
      <c r="F4" s="182"/>
      <c r="G4" s="183"/>
      <c r="H4" s="300"/>
      <c r="I4" s="182"/>
      <c r="J4" s="182"/>
      <c r="K4" s="182"/>
      <c r="L4" s="182"/>
      <c r="M4" s="182"/>
      <c r="N4" s="182"/>
      <c r="O4" s="182"/>
      <c r="P4" s="182"/>
      <c r="Q4" s="1"/>
      <c r="R4" s="1"/>
      <c r="S4" s="1"/>
      <c r="T4" s="1"/>
      <c r="U4" s="1"/>
      <c r="V4" s="1"/>
      <c r="W4" s="1"/>
      <c r="X4" s="1"/>
      <c r="Y4" s="1"/>
      <c r="Z4" s="1"/>
    </row>
    <row r="5" spans="2:26" s="24" customFormat="1" ht="17.25" customHeight="1" x14ac:dyDescent="0.3">
      <c r="B5" s="330"/>
      <c r="C5" s="331" t="s">
        <v>136</v>
      </c>
      <c r="D5" s="331"/>
      <c r="E5" s="331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2:26" ht="39" customHeight="1" x14ac:dyDescent="0.3">
      <c r="B6" s="522"/>
      <c r="C6" s="1545" t="s">
        <v>973</v>
      </c>
      <c r="D6" s="1545"/>
      <c r="E6" s="1545"/>
      <c r="F6" s="1545"/>
      <c r="G6" s="1545"/>
      <c r="H6" s="1545"/>
      <c r="I6" s="1545"/>
      <c r="J6" s="1545"/>
      <c r="K6" s="1545"/>
      <c r="L6" s="1545"/>
      <c r="M6" s="1545"/>
      <c r="N6" s="1545"/>
      <c r="O6" s="1545"/>
      <c r="P6" s="1545"/>
      <c r="Q6" s="1"/>
      <c r="R6" s="1"/>
      <c r="S6" s="1"/>
      <c r="T6" s="1"/>
      <c r="U6" s="1"/>
      <c r="V6" s="1"/>
      <c r="W6" s="1"/>
      <c r="X6" s="1"/>
      <c r="Y6" s="1"/>
      <c r="Z6" s="1"/>
    </row>
    <row r="7" spans="2:26" s="24" customFormat="1" ht="39" customHeight="1" x14ac:dyDescent="0.3">
      <c r="B7" s="522"/>
      <c r="C7" s="1517" t="s">
        <v>974</v>
      </c>
      <c r="D7" s="1517"/>
      <c r="E7" s="1517"/>
      <c r="F7" s="1517"/>
      <c r="G7" s="1517"/>
      <c r="H7" s="1517"/>
      <c r="I7" s="1517"/>
      <c r="J7" s="1517"/>
      <c r="K7" s="1517"/>
      <c r="L7" s="1517"/>
      <c r="M7" s="1517"/>
      <c r="N7" s="1517"/>
      <c r="O7" s="1517"/>
      <c r="P7" s="1517"/>
    </row>
    <row r="8" spans="2:26" ht="42" customHeight="1" x14ac:dyDescent="0.3">
      <c r="B8" s="522"/>
      <c r="C8" s="1517" t="s">
        <v>975</v>
      </c>
      <c r="D8" s="1517"/>
      <c r="E8" s="1517"/>
      <c r="F8" s="1517"/>
      <c r="G8" s="1517"/>
      <c r="H8" s="1517"/>
      <c r="I8" s="1517"/>
      <c r="J8" s="1517"/>
      <c r="K8" s="1517"/>
      <c r="L8" s="1517"/>
      <c r="M8" s="1517"/>
      <c r="N8" s="1517"/>
      <c r="O8" s="1517"/>
      <c r="P8" s="1517"/>
      <c r="Q8" s="1"/>
      <c r="R8" s="1"/>
      <c r="S8" s="1"/>
      <c r="T8" s="1"/>
      <c r="U8" s="1"/>
      <c r="V8" s="1"/>
      <c r="W8" s="1"/>
      <c r="X8" s="1"/>
      <c r="Y8" s="1"/>
      <c r="Z8" s="1"/>
    </row>
    <row r="9" spans="2:26" x14ac:dyDescent="0.3">
      <c r="B9" s="522"/>
      <c r="C9" s="192" t="s">
        <v>162</v>
      </c>
      <c r="D9" s="192"/>
      <c r="E9" s="192"/>
      <c r="F9" s="182"/>
      <c r="G9" s="183"/>
      <c r="H9" s="300"/>
      <c r="I9" s="182"/>
      <c r="J9" s="182"/>
      <c r="K9" s="182"/>
      <c r="L9" s="182"/>
      <c r="M9" s="182"/>
      <c r="N9" s="182"/>
      <c r="O9" s="182"/>
      <c r="P9" s="182"/>
      <c r="Q9" s="1"/>
      <c r="R9" s="1"/>
      <c r="S9" s="1"/>
      <c r="T9" s="1"/>
      <c r="U9" s="1"/>
      <c r="V9" s="1"/>
      <c r="W9" s="1"/>
      <c r="X9" s="1"/>
      <c r="Y9" s="1"/>
      <c r="Z9" s="1"/>
    </row>
    <row r="10" spans="2:26" s="161" customFormat="1" ht="27.75" customHeight="1" x14ac:dyDescent="0.3">
      <c r="B10" s="330"/>
      <c r="C10" s="332" t="s">
        <v>144</v>
      </c>
      <c r="D10" s="332"/>
      <c r="E10" s="332"/>
      <c r="F10" s="182"/>
      <c r="G10" s="183"/>
      <c r="H10" s="333"/>
      <c r="I10" s="182"/>
      <c r="J10" s="182"/>
      <c r="K10" s="182"/>
      <c r="L10" s="182"/>
      <c r="M10" s="182"/>
      <c r="N10" s="182"/>
      <c r="O10" s="182"/>
      <c r="P10" s="182"/>
    </row>
    <row r="11" spans="2:26" ht="36" customHeight="1" x14ac:dyDescent="0.3">
      <c r="B11" s="125"/>
      <c r="C11" s="1484" t="s">
        <v>13</v>
      </c>
      <c r="D11" s="1484"/>
      <c r="E11" s="250" t="s">
        <v>9</v>
      </c>
      <c r="F11" s="516" t="s">
        <v>12</v>
      </c>
      <c r="G11" s="128" t="s">
        <v>343</v>
      </c>
      <c r="H11" s="129" t="s">
        <v>2</v>
      </c>
      <c r="I11" s="130" t="s">
        <v>3</v>
      </c>
      <c r="J11" s="130" t="s">
        <v>4</v>
      </c>
      <c r="K11" s="130" t="s">
        <v>5</v>
      </c>
      <c r="L11" s="130"/>
      <c r="M11" s="130" t="s">
        <v>6</v>
      </c>
      <c r="N11" s="130" t="s">
        <v>8</v>
      </c>
      <c r="O11" s="130" t="s">
        <v>93</v>
      </c>
      <c r="P11" s="129" t="s">
        <v>109</v>
      </c>
    </row>
    <row r="12" spans="2:26" s="70" customFormat="1" ht="21" customHeight="1" x14ac:dyDescent="0.2">
      <c r="C12" s="1169" t="s">
        <v>81</v>
      </c>
      <c r="D12" s="336"/>
      <c r="E12" s="337"/>
      <c r="F12" s="337"/>
      <c r="G12" s="617"/>
      <c r="H12" s="338">
        <f t="shared" ref="H12:O12" si="0">SUM(H13+H17+H20)</f>
        <v>0</v>
      </c>
      <c r="I12" s="338">
        <f t="shared" si="0"/>
        <v>576000</v>
      </c>
      <c r="J12" s="338">
        <f t="shared" si="0"/>
        <v>457000</v>
      </c>
      <c r="K12" s="338">
        <f t="shared" si="0"/>
        <v>200000</v>
      </c>
      <c r="L12" s="338">
        <f t="shared" si="0"/>
        <v>0</v>
      </c>
      <c r="M12" s="338">
        <f t="shared" si="0"/>
        <v>0</v>
      </c>
      <c r="N12" s="338">
        <f t="shared" si="0"/>
        <v>0</v>
      </c>
      <c r="O12" s="338">
        <f t="shared" si="0"/>
        <v>60000</v>
      </c>
      <c r="P12" s="338">
        <f>SUM(P13+P17+P20)</f>
        <v>1293000</v>
      </c>
      <c r="Q12" s="81"/>
    </row>
    <row r="13" spans="2:26" s="70" customFormat="1" x14ac:dyDescent="0.2">
      <c r="B13" s="1030" t="s">
        <v>724</v>
      </c>
      <c r="C13" s="1212" t="s">
        <v>445</v>
      </c>
      <c r="D13" s="344"/>
      <c r="E13" s="344"/>
      <c r="F13" s="619"/>
      <c r="G13" s="344"/>
      <c r="H13" s="1213">
        <f t="shared" ref="H13:P13" si="1">SUM(H14:H16)</f>
        <v>0</v>
      </c>
      <c r="I13" s="1213">
        <f t="shared" si="1"/>
        <v>0</v>
      </c>
      <c r="J13" s="1213">
        <f t="shared" si="1"/>
        <v>130000</v>
      </c>
      <c r="K13" s="1213">
        <f t="shared" si="1"/>
        <v>120000</v>
      </c>
      <c r="L13" s="1213">
        <f t="shared" si="1"/>
        <v>0</v>
      </c>
      <c r="M13" s="1213">
        <f t="shared" si="1"/>
        <v>0</v>
      </c>
      <c r="N13" s="1213">
        <f t="shared" si="1"/>
        <v>0</v>
      </c>
      <c r="O13" s="1213">
        <f t="shared" si="1"/>
        <v>60000</v>
      </c>
      <c r="P13" s="1213">
        <f t="shared" si="1"/>
        <v>310000</v>
      </c>
      <c r="Q13" s="81"/>
    </row>
    <row r="14" spans="2:26" s="70" customFormat="1" ht="39.75" customHeight="1" x14ac:dyDescent="0.2">
      <c r="B14" s="1033"/>
      <c r="C14" s="540" t="s">
        <v>383</v>
      </c>
      <c r="D14" s="1209" t="s">
        <v>338</v>
      </c>
      <c r="E14" s="537">
        <v>6</v>
      </c>
      <c r="F14" s="538" t="s">
        <v>316</v>
      </c>
      <c r="G14" s="1210" t="s">
        <v>722</v>
      </c>
      <c r="H14" s="539"/>
      <c r="I14" s="539"/>
      <c r="J14" s="539">
        <v>20000</v>
      </c>
      <c r="K14" s="539">
        <v>50000</v>
      </c>
      <c r="L14" s="539"/>
      <c r="M14" s="539"/>
      <c r="N14" s="539"/>
      <c r="O14" s="539"/>
      <c r="P14" s="255">
        <f>SUM(H14:O14)</f>
        <v>70000</v>
      </c>
      <c r="Q14" s="81"/>
    </row>
    <row r="15" spans="2:26" s="70" customFormat="1" ht="63" customHeight="1" x14ac:dyDescent="0.2">
      <c r="B15" s="1033"/>
      <c r="C15" s="1198" t="s">
        <v>384</v>
      </c>
      <c r="D15" s="1200" t="s">
        <v>438</v>
      </c>
      <c r="E15" s="737" t="s">
        <v>721</v>
      </c>
      <c r="F15" s="737" t="s">
        <v>316</v>
      </c>
      <c r="G15" s="598" t="s">
        <v>642</v>
      </c>
      <c r="H15" s="1211"/>
      <c r="I15" s="1211"/>
      <c r="J15" s="1211">
        <v>60000</v>
      </c>
      <c r="K15" s="1211">
        <v>30000</v>
      </c>
      <c r="L15" s="1211"/>
      <c r="M15" s="1211"/>
      <c r="N15" s="1211"/>
      <c r="O15" s="1211">
        <v>60000</v>
      </c>
      <c r="P15" s="232">
        <f t="shared" ref="P15:P16" si="2">SUM(H15:O15)</f>
        <v>150000</v>
      </c>
      <c r="Q15" s="81"/>
    </row>
    <row r="16" spans="2:26" s="70" customFormat="1" ht="37.5" customHeight="1" x14ac:dyDescent="0.2">
      <c r="B16" s="1035"/>
      <c r="C16" s="589" t="s">
        <v>385</v>
      </c>
      <c r="D16" s="588" t="s">
        <v>390</v>
      </c>
      <c r="E16" s="740" t="s">
        <v>82</v>
      </c>
      <c r="F16" s="740" t="s">
        <v>316</v>
      </c>
      <c r="G16" s="1207" t="s">
        <v>723</v>
      </c>
      <c r="H16" s="1208"/>
      <c r="I16" s="1208"/>
      <c r="J16" s="1208">
        <v>50000</v>
      </c>
      <c r="K16" s="1208">
        <v>40000</v>
      </c>
      <c r="L16" s="1208"/>
      <c r="M16" s="1208"/>
      <c r="N16" s="1208"/>
      <c r="O16" s="1208"/>
      <c r="P16" s="234">
        <f t="shared" si="2"/>
        <v>90000</v>
      </c>
      <c r="Q16" s="81"/>
    </row>
    <row r="17" spans="1:26" s="70" customFormat="1" x14ac:dyDescent="0.2">
      <c r="B17" s="1041"/>
      <c r="C17" s="1212" t="s">
        <v>444</v>
      </c>
      <c r="D17" s="344"/>
      <c r="E17" s="344"/>
      <c r="F17" s="619"/>
      <c r="G17" s="619"/>
      <c r="H17" s="1213">
        <f>SUM(H18:H19)</f>
        <v>0</v>
      </c>
      <c r="I17" s="1213">
        <f t="shared" ref="I17:P17" si="3">SUM(I18:I19)</f>
        <v>576000</v>
      </c>
      <c r="J17" s="1213">
        <f t="shared" si="3"/>
        <v>303000</v>
      </c>
      <c r="K17" s="1213">
        <f t="shared" si="3"/>
        <v>0</v>
      </c>
      <c r="L17" s="1213">
        <f t="shared" si="3"/>
        <v>0</v>
      </c>
      <c r="M17" s="1213">
        <f t="shared" si="3"/>
        <v>0</v>
      </c>
      <c r="N17" s="1213">
        <f t="shared" si="3"/>
        <v>0</v>
      </c>
      <c r="O17" s="1213">
        <f t="shared" si="3"/>
        <v>0</v>
      </c>
      <c r="P17" s="1213">
        <f t="shared" si="3"/>
        <v>879000</v>
      </c>
      <c r="Q17" s="81"/>
    </row>
    <row r="18" spans="1:26" s="70" customFormat="1" ht="43.5" customHeight="1" x14ac:dyDescent="0.2">
      <c r="B18" s="1041"/>
      <c r="C18" s="246" t="s">
        <v>439</v>
      </c>
      <c r="D18" s="266" t="s">
        <v>976</v>
      </c>
      <c r="E18" s="224">
        <v>1</v>
      </c>
      <c r="F18" s="538" t="s">
        <v>316</v>
      </c>
      <c r="G18" s="650" t="s">
        <v>642</v>
      </c>
      <c r="H18" s="267"/>
      <c r="I18" s="267">
        <v>576000</v>
      </c>
      <c r="J18" s="267">
        <v>213000</v>
      </c>
      <c r="K18" s="267"/>
      <c r="L18" s="267"/>
      <c r="M18" s="267"/>
      <c r="N18" s="267"/>
      <c r="O18" s="267"/>
      <c r="P18" s="255">
        <f>SUM(H18:O18)</f>
        <v>789000</v>
      </c>
      <c r="Q18" s="81"/>
    </row>
    <row r="19" spans="1:26" s="70" customFormat="1" ht="38.25" customHeight="1" x14ac:dyDescent="0.2">
      <c r="B19" s="446"/>
      <c r="C19" s="249" t="s">
        <v>440</v>
      </c>
      <c r="D19" s="518" t="s">
        <v>83</v>
      </c>
      <c r="E19" s="223">
        <v>3</v>
      </c>
      <c r="F19" s="740" t="s">
        <v>316</v>
      </c>
      <c r="G19" s="658" t="s">
        <v>642</v>
      </c>
      <c r="H19" s="273"/>
      <c r="I19" s="273"/>
      <c r="J19" s="273">
        <v>90000</v>
      </c>
      <c r="K19" s="273"/>
      <c r="L19" s="273"/>
      <c r="M19" s="273"/>
      <c r="N19" s="273"/>
      <c r="O19" s="273"/>
      <c r="P19" s="234">
        <f>SUM(H19:O19)</f>
        <v>90000</v>
      </c>
      <c r="Q19" s="81"/>
    </row>
    <row r="20" spans="1:26" s="70" customFormat="1" x14ac:dyDescent="0.2">
      <c r="B20" s="446"/>
      <c r="C20" s="1212" t="s">
        <v>446</v>
      </c>
      <c r="D20" s="344"/>
      <c r="E20" s="340"/>
      <c r="F20" s="340"/>
      <c r="G20" s="619"/>
      <c r="H20" s="1213">
        <f>SUM(H21:H22)</f>
        <v>0</v>
      </c>
      <c r="I20" s="1213">
        <f t="shared" ref="I20:P20" si="4">SUM(I21:I22)</f>
        <v>0</v>
      </c>
      <c r="J20" s="1213">
        <f t="shared" si="4"/>
        <v>24000</v>
      </c>
      <c r="K20" s="1213">
        <f t="shared" si="4"/>
        <v>80000</v>
      </c>
      <c r="L20" s="1213">
        <f t="shared" si="4"/>
        <v>0</v>
      </c>
      <c r="M20" s="1213">
        <f t="shared" si="4"/>
        <v>0</v>
      </c>
      <c r="N20" s="1213">
        <f t="shared" si="4"/>
        <v>0</v>
      </c>
      <c r="O20" s="1213">
        <f t="shared" si="4"/>
        <v>0</v>
      </c>
      <c r="P20" s="1213">
        <f t="shared" si="4"/>
        <v>104000</v>
      </c>
      <c r="Q20" s="81"/>
    </row>
    <row r="21" spans="1:26" s="70" customFormat="1" ht="39.75" customHeight="1" x14ac:dyDescent="0.2">
      <c r="B21" s="446"/>
      <c r="C21" s="246" t="s">
        <v>441</v>
      </c>
      <c r="D21" s="266" t="s">
        <v>977</v>
      </c>
      <c r="E21" s="224">
        <v>6</v>
      </c>
      <c r="F21" s="538" t="s">
        <v>316</v>
      </c>
      <c r="G21" s="650" t="s">
        <v>642</v>
      </c>
      <c r="H21" s="267"/>
      <c r="I21" s="267"/>
      <c r="J21" s="267">
        <v>4000</v>
      </c>
      <c r="K21" s="267"/>
      <c r="L21" s="267"/>
      <c r="M21" s="267"/>
      <c r="N21" s="267"/>
      <c r="O21" s="267"/>
      <c r="P21" s="255">
        <f>SUM(H21:O21)</f>
        <v>4000</v>
      </c>
      <c r="Q21" s="81"/>
      <c r="W21" s="1013"/>
    </row>
    <row r="22" spans="1:26" s="70" customFormat="1" ht="44.25" customHeight="1" x14ac:dyDescent="0.2">
      <c r="B22" s="446"/>
      <c r="C22" s="249" t="s">
        <v>443</v>
      </c>
      <c r="D22" s="518" t="s">
        <v>337</v>
      </c>
      <c r="E22" s="223">
        <v>9</v>
      </c>
      <c r="F22" s="740" t="s">
        <v>316</v>
      </c>
      <c r="G22" s="658" t="s">
        <v>642</v>
      </c>
      <c r="H22" s="273"/>
      <c r="I22" s="273"/>
      <c r="J22" s="273">
        <v>20000</v>
      </c>
      <c r="K22" s="273">
        <v>80000</v>
      </c>
      <c r="L22" s="273"/>
      <c r="M22" s="273"/>
      <c r="N22" s="273"/>
      <c r="O22" s="273"/>
      <c r="P22" s="234">
        <f>SUM(H22:O22)</f>
        <v>100000</v>
      </c>
      <c r="Q22" s="360"/>
      <c r="U22" s="1013"/>
    </row>
    <row r="23" spans="1:26" s="8" customFormat="1" ht="52.5" customHeight="1" x14ac:dyDescent="0.2">
      <c r="B23" s="621"/>
      <c r="C23" s="622"/>
      <c r="D23" s="517"/>
      <c r="E23" s="300"/>
      <c r="F23" s="300"/>
      <c r="G23" s="623"/>
      <c r="H23" s="319"/>
      <c r="I23" s="319"/>
      <c r="J23" s="624"/>
      <c r="K23" s="319"/>
      <c r="L23" s="319"/>
      <c r="M23" s="319"/>
      <c r="N23" s="319"/>
      <c r="O23" s="319"/>
      <c r="P23" s="292"/>
    </row>
    <row r="24" spans="1:26" s="161" customFormat="1" x14ac:dyDescent="0.3">
      <c r="B24" s="180"/>
      <c r="C24" s="180" t="s">
        <v>145</v>
      </c>
      <c r="D24" s="181"/>
      <c r="E24" s="346"/>
      <c r="F24" s="182"/>
      <c r="G24" s="183"/>
      <c r="H24" s="184"/>
      <c r="I24" s="185"/>
      <c r="J24" s="185"/>
      <c r="K24" s="185"/>
      <c r="L24" s="185"/>
      <c r="M24" s="185"/>
      <c r="N24" s="185"/>
      <c r="O24" s="185"/>
      <c r="P24" s="185"/>
    </row>
    <row r="25" spans="1:26" ht="19.5" customHeight="1" x14ac:dyDescent="0.3">
      <c r="B25" s="186"/>
      <c r="C25" s="1477" t="s">
        <v>146</v>
      </c>
      <c r="D25" s="1478"/>
      <c r="E25" s="187" t="s">
        <v>109</v>
      </c>
      <c r="G25" s="177" t="s">
        <v>147</v>
      </c>
      <c r="I25" s="187"/>
      <c r="J25" s="187"/>
      <c r="K25" s="187"/>
      <c r="L25" s="187"/>
      <c r="M25" s="187"/>
      <c r="N25" s="187"/>
      <c r="O25" s="187"/>
      <c r="P25" s="187" t="s">
        <v>148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B26" s="186"/>
      <c r="C26" s="1482" t="s">
        <v>126</v>
      </c>
      <c r="D26" s="1483"/>
      <c r="E26" s="189"/>
      <c r="H26" s="242"/>
      <c r="I26" s="189"/>
      <c r="J26" s="189"/>
      <c r="K26" s="189"/>
      <c r="L26" s="189"/>
      <c r="M26" s="189"/>
      <c r="N26" s="189"/>
      <c r="P26" s="189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B27" s="186"/>
      <c r="C27" s="347"/>
      <c r="D27" s="511" t="s">
        <v>149</v>
      </c>
      <c r="E27" s="189">
        <f>I12</f>
        <v>576000</v>
      </c>
      <c r="H27" s="242"/>
      <c r="I27" s="189"/>
      <c r="J27" s="189"/>
      <c r="K27" s="189"/>
      <c r="L27" s="189"/>
      <c r="M27" s="189"/>
      <c r="N27" s="189"/>
      <c r="P27" s="189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B28" s="186"/>
      <c r="C28" s="347"/>
      <c r="D28" s="511" t="s">
        <v>150</v>
      </c>
      <c r="E28" s="189">
        <f>J12</f>
        <v>457000</v>
      </c>
      <c r="H28" s="242"/>
      <c r="I28" s="189"/>
      <c r="J28" s="189"/>
      <c r="K28" s="189"/>
      <c r="L28" s="189"/>
      <c r="M28" s="189"/>
      <c r="N28" s="189"/>
      <c r="P28" s="189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B29" s="186"/>
      <c r="C29" s="347"/>
      <c r="D29" s="511" t="s">
        <v>151</v>
      </c>
      <c r="E29" s="189">
        <f>K12</f>
        <v>200000</v>
      </c>
      <c r="H29" s="242"/>
      <c r="I29" s="189"/>
      <c r="J29" s="189"/>
      <c r="K29" s="189"/>
      <c r="L29" s="189"/>
      <c r="M29" s="189"/>
      <c r="N29" s="189"/>
      <c r="P29" s="189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41" customFormat="1" ht="21" customHeight="1" x14ac:dyDescent="0.25">
      <c r="A30" s="98"/>
      <c r="B30" s="305" t="s">
        <v>175</v>
      </c>
      <c r="C30" s="1588" t="s">
        <v>175</v>
      </c>
      <c r="D30" s="1589"/>
      <c r="E30" s="100"/>
      <c r="F30" s="122"/>
      <c r="G30" s="210"/>
      <c r="H30" s="122"/>
      <c r="I30" s="122"/>
      <c r="J30" s="122"/>
      <c r="K30" s="122"/>
      <c r="L30" s="122"/>
      <c r="N30" s="122"/>
      <c r="O30" s="372"/>
      <c r="P30" s="211"/>
    </row>
    <row r="31" spans="1:26" s="41" customFormat="1" ht="21.75" customHeight="1" x14ac:dyDescent="0.25">
      <c r="A31" s="98"/>
      <c r="B31" s="305"/>
      <c r="C31" s="626"/>
      <c r="D31" s="512" t="s">
        <v>533</v>
      </c>
      <c r="E31" s="627">
        <f>O12</f>
        <v>60000</v>
      </c>
      <c r="F31" s="122"/>
      <c r="G31" s="210"/>
      <c r="H31" s="122"/>
      <c r="I31" s="122"/>
      <c r="J31" s="122"/>
      <c r="K31" s="122"/>
      <c r="L31" s="122"/>
      <c r="N31" s="122"/>
      <c r="O31" s="372"/>
      <c r="P31" s="211"/>
    </row>
    <row r="32" spans="1:26" s="1383" customFormat="1" ht="21.75" customHeight="1" x14ac:dyDescent="0.3">
      <c r="B32" s="1384"/>
      <c r="C32" s="1585" t="s">
        <v>152</v>
      </c>
      <c r="D32" s="1586"/>
      <c r="E32" s="1385">
        <f>SUM(E27:E31)</f>
        <v>1293000</v>
      </c>
      <c r="G32" s="1386">
        <v>393000</v>
      </c>
      <c r="H32" s="1387"/>
      <c r="I32" s="1388"/>
      <c r="J32" s="1388"/>
      <c r="K32" s="1388"/>
      <c r="L32" s="1388"/>
      <c r="M32" s="1388"/>
      <c r="N32" s="1388"/>
      <c r="O32" s="1389"/>
      <c r="P32" s="1385">
        <f>SUM(E32-G32)</f>
        <v>900000</v>
      </c>
    </row>
    <row r="33" spans="2:54" s="1383" customFormat="1" x14ac:dyDescent="0.3">
      <c r="D33" s="1390"/>
      <c r="E33" s="1391"/>
      <c r="P33" s="1392"/>
      <c r="Q33" s="1393"/>
      <c r="R33" s="1393"/>
      <c r="S33" s="1393"/>
      <c r="T33" s="1393"/>
      <c r="U33" s="1393"/>
      <c r="V33" s="1393"/>
      <c r="W33" s="1393"/>
      <c r="X33" s="1393"/>
      <c r="Y33" s="1393"/>
      <c r="Z33" s="1393"/>
    </row>
    <row r="34" spans="2:54" s="1399" customFormat="1" ht="25.5" customHeight="1" x14ac:dyDescent="0.3">
      <c r="B34" s="1394"/>
      <c r="C34" s="1394" t="s">
        <v>1089</v>
      </c>
      <c r="D34" s="1395"/>
      <c r="E34" s="1396"/>
      <c r="F34" s="1397"/>
      <c r="G34" s="1397"/>
      <c r="H34" s="1397"/>
      <c r="I34" s="1397"/>
      <c r="J34" s="1397"/>
      <c r="K34" s="1397"/>
      <c r="L34" s="1397"/>
      <c r="M34" s="1397"/>
      <c r="N34" s="1397"/>
      <c r="O34" s="1397"/>
      <c r="P34" s="1397"/>
      <c r="Q34" s="1397"/>
      <c r="R34" s="1398"/>
      <c r="S34" s="1398"/>
      <c r="T34" s="1398"/>
      <c r="U34" s="1398"/>
      <c r="V34" s="1398"/>
      <c r="W34" s="1398"/>
      <c r="X34" s="1398"/>
      <c r="Y34" s="1398"/>
      <c r="Z34" s="1398"/>
      <c r="AA34" s="1398"/>
      <c r="AB34" s="1398"/>
      <c r="AC34" s="1398"/>
      <c r="AD34" s="1398"/>
      <c r="AE34" s="1398"/>
      <c r="AF34" s="1398"/>
      <c r="AG34" s="1398"/>
      <c r="AH34" s="1398"/>
      <c r="AI34" s="1398"/>
      <c r="AJ34" s="1398"/>
      <c r="AK34" s="1398"/>
      <c r="AL34" s="1398"/>
      <c r="AM34" s="1398"/>
      <c r="AN34" s="1398"/>
      <c r="AO34" s="1398"/>
      <c r="AP34" s="1398"/>
      <c r="AQ34" s="1398"/>
      <c r="AR34" s="1398"/>
      <c r="AS34" s="1398"/>
      <c r="AT34" s="1398"/>
      <c r="AU34" s="1398"/>
      <c r="AV34" s="1398"/>
      <c r="AW34" s="1398"/>
      <c r="AX34" s="1398"/>
      <c r="AY34" s="1398"/>
      <c r="AZ34" s="1398"/>
      <c r="BA34" s="1398"/>
      <c r="BB34" s="1398"/>
    </row>
    <row r="35" spans="2:54" s="1383" customFormat="1" x14ac:dyDescent="0.3">
      <c r="C35" s="1400"/>
      <c r="D35" s="1584" t="s">
        <v>1088</v>
      </c>
      <c r="E35" s="1584"/>
      <c r="F35" s="1584"/>
      <c r="G35" s="1584"/>
      <c r="H35" s="1401"/>
      <c r="I35" s="1402"/>
      <c r="J35" s="1402"/>
      <c r="K35" s="1402"/>
      <c r="L35" s="1402"/>
      <c r="M35" s="1403"/>
      <c r="N35" s="1403"/>
      <c r="O35" s="1403"/>
      <c r="P35" s="1402"/>
    </row>
    <row r="36" spans="2:54" s="1383" customFormat="1" x14ac:dyDescent="0.3">
      <c r="D36" s="1390"/>
      <c r="E36" s="1391"/>
      <c r="P36" s="1392"/>
      <c r="Q36" s="1393"/>
      <c r="R36" s="1393"/>
      <c r="S36" s="1393"/>
      <c r="T36" s="1393"/>
      <c r="U36" s="1393"/>
      <c r="V36" s="1393"/>
      <c r="W36" s="1393"/>
      <c r="X36" s="1393"/>
      <c r="Y36" s="1393"/>
      <c r="Z36" s="1393"/>
    </row>
    <row r="37" spans="2:54" s="1383" customFormat="1" x14ac:dyDescent="0.3">
      <c r="D37" s="1390"/>
      <c r="E37" s="1391"/>
      <c r="F37" s="1393"/>
      <c r="P37" s="1392"/>
      <c r="Q37" s="1393"/>
      <c r="R37" s="1393"/>
      <c r="S37" s="1393"/>
      <c r="T37" s="1393"/>
      <c r="U37" s="1393"/>
      <c r="V37" s="1393"/>
      <c r="W37" s="1393"/>
      <c r="X37" s="1393"/>
      <c r="Y37" s="1393"/>
      <c r="Z37" s="1393"/>
    </row>
  </sheetData>
  <mergeCells count="10">
    <mergeCell ref="D35:G35"/>
    <mergeCell ref="C32:D32"/>
    <mergeCell ref="G2:P2"/>
    <mergeCell ref="C11:D11"/>
    <mergeCell ref="C25:D25"/>
    <mergeCell ref="C26:D26"/>
    <mergeCell ref="C6:P6"/>
    <mergeCell ref="C7:P7"/>
    <mergeCell ref="C8:P8"/>
    <mergeCell ref="C30:D30"/>
  </mergeCells>
  <pageMargins left="0.98425196850393704" right="0.98425196850393704" top="0.74803149606299213" bottom="0.74803149606299213" header="0.31496062992125984" footer="0.31496062992125984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C20:G20"/>
  <sheetViews>
    <sheetView topLeftCell="A4" workbookViewId="0">
      <selection activeCell="N20" sqref="N20"/>
    </sheetView>
  </sheetViews>
  <sheetFormatPr defaultRowHeight="14.25" x14ac:dyDescent="0.2"/>
  <sheetData>
    <row r="20" spans="3:7" ht="58.5" customHeight="1" x14ac:dyDescent="0.55000000000000004">
      <c r="C20" s="1465" t="s">
        <v>153</v>
      </c>
      <c r="D20" s="1465"/>
      <c r="E20" s="1465"/>
      <c r="F20" s="1465"/>
      <c r="G20" s="1465"/>
    </row>
  </sheetData>
  <mergeCells count="1">
    <mergeCell ref="C20:G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1:G21"/>
  <sheetViews>
    <sheetView workbookViewId="0">
      <selection activeCell="G35" sqref="G35"/>
    </sheetView>
  </sheetViews>
  <sheetFormatPr defaultRowHeight="14.25" x14ac:dyDescent="0.2"/>
  <sheetData>
    <row r="21" spans="3:7" s="160" customFormat="1" ht="36" x14ac:dyDescent="0.55000000000000004">
      <c r="C21" s="1465" t="s">
        <v>36</v>
      </c>
      <c r="D21" s="1465"/>
      <c r="E21" s="1465"/>
      <c r="F21" s="1465"/>
      <c r="G21" s="1465"/>
    </row>
  </sheetData>
  <mergeCells count="1">
    <mergeCell ref="C21:G21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7" tint="-0.499984740745262"/>
  </sheetPr>
  <dimension ref="A1:BB24"/>
  <sheetViews>
    <sheetView tabSelected="1" zoomScaleNormal="100" workbookViewId="0">
      <selection activeCell="G2" sqref="G2:P2"/>
    </sheetView>
  </sheetViews>
  <sheetFormatPr defaultColWidth="9" defaultRowHeight="18.75" x14ac:dyDescent="0.3"/>
  <cols>
    <col min="1" max="1" width="1.875" style="1" customWidth="1"/>
    <col min="2" max="2" width="7.625" style="1" hidden="1" customWidth="1"/>
    <col min="3" max="3" width="4.125" style="1" customWidth="1"/>
    <col min="4" max="4" width="34.5" style="14" customWidth="1"/>
    <col min="5" max="5" width="9.5" style="8" customWidth="1"/>
    <col min="6" max="6" width="1.125" style="1" hidden="1" customWidth="1"/>
    <col min="7" max="7" width="12.875" style="1" customWidth="1"/>
    <col min="8" max="8" width="7.625" style="1" hidden="1" customWidth="1"/>
    <col min="9" max="9" width="7.875" style="1" hidden="1" customWidth="1"/>
    <col min="10" max="10" width="7.75" style="1" hidden="1" customWidth="1"/>
    <col min="11" max="13" width="8" style="1" hidden="1" customWidth="1"/>
    <col min="14" max="14" width="8.25" style="1" hidden="1" customWidth="1"/>
    <col min="15" max="15" width="10.125" style="3" hidden="1" customWidth="1"/>
    <col min="16" max="16" width="10.5" style="203" customWidth="1"/>
    <col min="17" max="26" width="9" style="203"/>
    <col min="27" max="16384" width="9" style="1"/>
  </cols>
  <sheetData>
    <row r="1" spans="1:26" ht="6.75" customHeight="1" thickBot="1" x14ac:dyDescent="0.35">
      <c r="C1" s="600"/>
      <c r="D1" s="5"/>
      <c r="E1" s="7"/>
      <c r="F1" s="8"/>
      <c r="G1" s="628"/>
      <c r="H1" s="601"/>
      <c r="I1" s="103"/>
      <c r="J1" s="103"/>
      <c r="K1" s="103"/>
      <c r="L1" s="103"/>
      <c r="M1" s="103"/>
      <c r="N1" s="103"/>
      <c r="O1" s="103"/>
      <c r="P1" s="35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24" customFormat="1" ht="18.75" customHeight="1" thickTop="1" thickBot="1" x14ac:dyDescent="0.35">
      <c r="B2" s="180"/>
      <c r="C2" s="331"/>
      <c r="D2" s="331"/>
      <c r="E2" s="331"/>
      <c r="G2" s="1567" t="s">
        <v>978</v>
      </c>
      <c r="H2" s="1568"/>
      <c r="I2" s="1568"/>
      <c r="J2" s="1568"/>
      <c r="K2" s="1568"/>
      <c r="L2" s="1568"/>
      <c r="M2" s="1568"/>
      <c r="N2" s="1568"/>
      <c r="O2" s="1568"/>
      <c r="P2" s="1569"/>
    </row>
    <row r="3" spans="1:26" s="24" customFormat="1" ht="19.5" thickTop="1" x14ac:dyDescent="0.3">
      <c r="B3" s="330"/>
      <c r="C3" s="331" t="s">
        <v>358</v>
      </c>
      <c r="D3" s="331"/>
      <c r="E3" s="331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26" x14ac:dyDescent="0.3">
      <c r="B4" s="330"/>
      <c r="C4" s="331" t="s">
        <v>534</v>
      </c>
      <c r="D4" s="331"/>
      <c r="E4" s="331"/>
      <c r="F4" s="182"/>
      <c r="G4" s="183"/>
      <c r="H4" s="300"/>
      <c r="I4" s="182"/>
      <c r="J4" s="182"/>
      <c r="K4" s="182"/>
      <c r="L4" s="182"/>
      <c r="M4" s="182"/>
      <c r="N4" s="182"/>
      <c r="O4" s="182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24" customFormat="1" ht="17.25" customHeight="1" x14ac:dyDescent="0.3">
      <c r="B5" s="330"/>
      <c r="C5" s="331" t="s">
        <v>136</v>
      </c>
      <c r="D5" s="331"/>
      <c r="E5" s="331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26" ht="18.75" customHeight="1" x14ac:dyDescent="0.3">
      <c r="B6" s="522"/>
      <c r="C6" s="1545" t="s">
        <v>163</v>
      </c>
      <c r="D6" s="1545"/>
      <c r="E6" s="1545"/>
      <c r="F6" s="1545"/>
      <c r="G6" s="1545"/>
      <c r="H6" s="1545"/>
      <c r="I6" s="1545"/>
      <c r="J6" s="1545"/>
      <c r="K6" s="1545"/>
      <c r="L6" s="1545"/>
      <c r="M6" s="1545"/>
      <c r="N6" s="1545"/>
      <c r="O6" s="1545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24" customFormat="1" ht="21.75" customHeight="1" x14ac:dyDescent="0.3">
      <c r="B7" s="522"/>
      <c r="C7" s="1517" t="s">
        <v>164</v>
      </c>
      <c r="D7" s="1517"/>
      <c r="E7" s="1517"/>
      <c r="F7" s="1517"/>
      <c r="G7" s="1517"/>
      <c r="H7" s="1517"/>
      <c r="I7" s="1517"/>
      <c r="J7" s="1517"/>
      <c r="K7" s="1517"/>
      <c r="L7" s="1517"/>
      <c r="M7" s="1517"/>
      <c r="N7" s="1517"/>
      <c r="O7" s="1517"/>
    </row>
    <row r="8" spans="1:26" ht="20.25" customHeight="1" x14ac:dyDescent="0.3">
      <c r="B8" s="522"/>
      <c r="C8" s="1517" t="s">
        <v>165</v>
      </c>
      <c r="D8" s="1517"/>
      <c r="E8" s="1517"/>
      <c r="F8" s="1517"/>
      <c r="G8" s="1517"/>
      <c r="H8" s="1517"/>
      <c r="I8" s="1517"/>
      <c r="J8" s="1517"/>
      <c r="K8" s="1517"/>
      <c r="L8" s="1517"/>
      <c r="M8" s="1517"/>
      <c r="N8" s="1517"/>
      <c r="O8" s="1517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161" customFormat="1" x14ac:dyDescent="0.3">
      <c r="B9" s="330"/>
      <c r="C9" s="332" t="s">
        <v>144</v>
      </c>
      <c r="D9" s="332"/>
      <c r="E9" s="332"/>
      <c r="F9" s="182"/>
      <c r="G9" s="183"/>
      <c r="H9" s="333"/>
      <c r="I9" s="182"/>
      <c r="J9" s="182"/>
      <c r="K9" s="182"/>
      <c r="L9" s="182"/>
      <c r="M9" s="182"/>
      <c r="N9" s="182"/>
      <c r="O9" s="182"/>
    </row>
    <row r="10" spans="1:26" ht="12" customHeight="1" x14ac:dyDescent="0.3">
      <c r="B10" s="26"/>
      <c r="C10" s="12"/>
      <c r="D10" s="4"/>
      <c r="F10" s="6"/>
      <c r="G10" s="10"/>
      <c r="H10" s="26"/>
      <c r="I10" s="26"/>
      <c r="J10" s="26"/>
      <c r="K10" s="26"/>
      <c r="L10" s="26"/>
      <c r="M10" s="26"/>
      <c r="N10" s="26"/>
      <c r="O10" s="104"/>
    </row>
    <row r="11" spans="1:26" ht="31.5" customHeight="1" x14ac:dyDescent="0.3">
      <c r="B11" s="125" t="s">
        <v>11</v>
      </c>
      <c r="C11" s="1484" t="s">
        <v>13</v>
      </c>
      <c r="D11" s="1484"/>
      <c r="E11" s="250" t="s">
        <v>9</v>
      </c>
      <c r="F11" s="516" t="s">
        <v>12</v>
      </c>
      <c r="G11" s="128" t="s">
        <v>95</v>
      </c>
      <c r="H11" s="129" t="s">
        <v>2</v>
      </c>
      <c r="I11" s="130" t="s">
        <v>3</v>
      </c>
      <c r="J11" s="130" t="s">
        <v>4</v>
      </c>
      <c r="K11" s="130" t="s">
        <v>5</v>
      </c>
      <c r="L11" s="130" t="s">
        <v>6</v>
      </c>
      <c r="M11" s="130" t="s">
        <v>8</v>
      </c>
      <c r="N11" s="130" t="s">
        <v>118</v>
      </c>
      <c r="O11" s="130" t="s">
        <v>93</v>
      </c>
      <c r="P11" s="129" t="s">
        <v>109</v>
      </c>
    </row>
    <row r="12" spans="1:26" s="41" customFormat="1" x14ac:dyDescent="0.3">
      <c r="A12" s="278"/>
      <c r="B12" s="1590" t="s">
        <v>153</v>
      </c>
      <c r="C12" s="1590"/>
      <c r="D12" s="1590"/>
      <c r="E12" s="409"/>
      <c r="F12" s="409"/>
      <c r="G12" s="630"/>
      <c r="H12" s="631">
        <f t="shared" ref="H12:P12" si="0">SUM(H13:H13)</f>
        <v>0</v>
      </c>
      <c r="I12" s="631">
        <f t="shared" si="0"/>
        <v>150000</v>
      </c>
      <c r="J12" s="631">
        <f t="shared" si="0"/>
        <v>150000</v>
      </c>
      <c r="K12" s="631">
        <f t="shared" si="0"/>
        <v>350000</v>
      </c>
      <c r="L12" s="631">
        <f t="shared" si="0"/>
        <v>0</v>
      </c>
      <c r="M12" s="631">
        <f t="shared" si="0"/>
        <v>0</v>
      </c>
      <c r="N12" s="631">
        <f t="shared" si="0"/>
        <v>0</v>
      </c>
      <c r="O12" s="631">
        <f t="shared" si="0"/>
        <v>0</v>
      </c>
      <c r="P12" s="631">
        <f t="shared" si="0"/>
        <v>650000</v>
      </c>
      <c r="Q12" s="84"/>
    </row>
    <row r="13" spans="1:26" ht="37.5" x14ac:dyDescent="0.3">
      <c r="B13" s="164" t="s">
        <v>394</v>
      </c>
      <c r="C13" s="629" t="s">
        <v>10</v>
      </c>
      <c r="D13" s="1165" t="s">
        <v>657</v>
      </c>
      <c r="E13" s="135" t="s">
        <v>88</v>
      </c>
      <c r="F13" s="534" t="s">
        <v>97</v>
      </c>
      <c r="G13" s="618" t="s">
        <v>387</v>
      </c>
      <c r="H13" s="148"/>
      <c r="I13" s="534">
        <v>150000</v>
      </c>
      <c r="J13" s="534">
        <v>150000</v>
      </c>
      <c r="K13" s="534">
        <v>350000</v>
      </c>
      <c r="L13" s="148"/>
      <c r="M13" s="148"/>
      <c r="N13" s="148"/>
      <c r="O13" s="148"/>
      <c r="P13" s="148">
        <f>SUM(H13:O13)</f>
        <v>650000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O14" s="1"/>
      <c r="P14" s="3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161" customFormat="1" x14ac:dyDescent="0.3">
      <c r="B15" s="180"/>
      <c r="C15" s="180" t="s">
        <v>145</v>
      </c>
      <c r="D15" s="181"/>
      <c r="E15" s="346"/>
      <c r="F15" s="182"/>
      <c r="G15" s="183"/>
      <c r="H15" s="184"/>
      <c r="I15" s="185"/>
      <c r="J15" s="185"/>
      <c r="K15" s="185"/>
      <c r="L15" s="185"/>
      <c r="M15" s="185"/>
      <c r="N15" s="185"/>
      <c r="O15" s="185"/>
    </row>
    <row r="16" spans="1:26" ht="18.75" customHeight="1" x14ac:dyDescent="0.3">
      <c r="B16" s="186"/>
      <c r="C16" s="1477" t="s">
        <v>146</v>
      </c>
      <c r="D16" s="1478"/>
      <c r="E16" s="187" t="s">
        <v>109</v>
      </c>
      <c r="G16" s="177" t="s">
        <v>147</v>
      </c>
      <c r="I16" s="187"/>
      <c r="J16" s="187"/>
      <c r="K16" s="187"/>
      <c r="L16" s="187"/>
      <c r="M16" s="187"/>
      <c r="N16" s="187"/>
      <c r="O16" s="187"/>
      <c r="P16" s="187" t="s">
        <v>148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2:54" ht="15.75" customHeight="1" x14ac:dyDescent="0.3">
      <c r="B17" s="186"/>
      <c r="C17" s="1482" t="s">
        <v>126</v>
      </c>
      <c r="D17" s="1483"/>
      <c r="E17" s="189"/>
      <c r="H17" s="242"/>
      <c r="I17" s="189"/>
      <c r="J17" s="189"/>
      <c r="K17" s="189"/>
      <c r="L17" s="189"/>
      <c r="M17" s="189"/>
      <c r="O17" s="189"/>
      <c r="P17" s="189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2:54" x14ac:dyDescent="0.3">
      <c r="B18" s="186"/>
      <c r="C18" s="347"/>
      <c r="D18" s="511" t="s">
        <v>149</v>
      </c>
      <c r="E18" s="189">
        <f>I12</f>
        <v>150000</v>
      </c>
      <c r="H18" s="242"/>
      <c r="I18" s="189"/>
      <c r="J18" s="189"/>
      <c r="K18" s="189"/>
      <c r="L18" s="189"/>
      <c r="M18" s="189"/>
      <c r="O18" s="189"/>
      <c r="P18" s="189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2:54" x14ac:dyDescent="0.3">
      <c r="B19" s="186"/>
      <c r="C19" s="347"/>
      <c r="D19" s="511" t="s">
        <v>150</v>
      </c>
      <c r="E19" s="189">
        <f>J12</f>
        <v>150000</v>
      </c>
      <c r="H19" s="242"/>
      <c r="I19" s="189"/>
      <c r="J19" s="189"/>
      <c r="K19" s="189"/>
      <c r="L19" s="189"/>
      <c r="M19" s="189"/>
      <c r="O19" s="189"/>
      <c r="P19" s="189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2:54" x14ac:dyDescent="0.3">
      <c r="B20" s="186"/>
      <c r="C20" s="347"/>
      <c r="D20" s="590" t="s">
        <v>151</v>
      </c>
      <c r="E20" s="189">
        <f>K12</f>
        <v>350000</v>
      </c>
      <c r="H20" s="242"/>
      <c r="I20" s="189"/>
      <c r="J20" s="189"/>
      <c r="K20" s="189"/>
      <c r="L20" s="189"/>
      <c r="M20" s="189"/>
      <c r="O20" s="189"/>
      <c r="P20" s="189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2:54" s="1383" customFormat="1" ht="20.25" customHeight="1" x14ac:dyDescent="0.3">
      <c r="B21" s="1384"/>
      <c r="C21" s="1585" t="s">
        <v>152</v>
      </c>
      <c r="D21" s="1586"/>
      <c r="E21" s="1385">
        <f>SUM(E18:E20)</f>
        <v>650000</v>
      </c>
      <c r="G21" s="1404">
        <v>500000</v>
      </c>
      <c r="H21" s="1405"/>
      <c r="I21" s="1385"/>
      <c r="J21" s="1385"/>
      <c r="K21" s="1385"/>
      <c r="L21" s="1385"/>
      <c r="M21" s="1385"/>
      <c r="N21" s="1404"/>
      <c r="O21" s="1385"/>
      <c r="P21" s="1385">
        <f>SUM(E21-G21)</f>
        <v>150000</v>
      </c>
    </row>
    <row r="23" spans="2:54" s="331" customFormat="1" ht="25.5" customHeight="1" x14ac:dyDescent="0.3">
      <c r="B23" s="180"/>
      <c r="C23" s="180" t="s">
        <v>639</v>
      </c>
      <c r="D23" s="919"/>
      <c r="E23" s="921"/>
      <c r="F23" s="922"/>
      <c r="G23" s="922"/>
      <c r="H23" s="922"/>
      <c r="I23" s="922"/>
      <c r="J23" s="922"/>
      <c r="K23" s="922"/>
      <c r="L23" s="922"/>
      <c r="M23" s="922"/>
      <c r="N23" s="922"/>
      <c r="O23" s="922"/>
      <c r="P23" s="1361"/>
      <c r="Q23" s="922"/>
      <c r="R23" s="920"/>
      <c r="S23" s="920"/>
      <c r="T23" s="920"/>
      <c r="U23" s="920"/>
      <c r="V23" s="920"/>
      <c r="W23" s="920"/>
      <c r="X23" s="920"/>
      <c r="Y23" s="920"/>
      <c r="Z23" s="920"/>
      <c r="AA23" s="920"/>
      <c r="AB23" s="920"/>
      <c r="AC23" s="920"/>
      <c r="AD23" s="920"/>
      <c r="AE23" s="920"/>
      <c r="AF23" s="920"/>
      <c r="AG23" s="920"/>
      <c r="AH23" s="920"/>
      <c r="AI23" s="920"/>
      <c r="AJ23" s="920"/>
      <c r="AK23" s="920"/>
      <c r="AL23" s="920"/>
      <c r="AM23" s="920"/>
      <c r="AN23" s="920"/>
      <c r="AO23" s="920"/>
      <c r="AP23" s="920"/>
      <c r="AQ23" s="920"/>
      <c r="AR23" s="920"/>
      <c r="AS23" s="920"/>
      <c r="AT23" s="920"/>
      <c r="AU23" s="920"/>
      <c r="AV23" s="920"/>
      <c r="AW23" s="920"/>
      <c r="AX23" s="920"/>
      <c r="AY23" s="920"/>
      <c r="AZ23" s="920"/>
      <c r="BA23" s="920"/>
      <c r="BB23" s="920"/>
    </row>
    <row r="24" spans="2:54" x14ac:dyDescent="0.3">
      <c r="C24" s="600"/>
      <c r="D24" s="1570" t="s">
        <v>1090</v>
      </c>
      <c r="E24" s="1570"/>
      <c r="F24" s="1570"/>
      <c r="G24" s="1570"/>
      <c r="H24" s="601"/>
      <c r="I24" s="253"/>
      <c r="J24" s="253"/>
      <c r="K24" s="253"/>
      <c r="L24" s="253"/>
      <c r="M24" s="199"/>
      <c r="N24" s="199"/>
      <c r="O24" s="199"/>
      <c r="P24" s="1362"/>
      <c r="Q24" s="1"/>
      <c r="R24" s="1"/>
      <c r="S24" s="1"/>
      <c r="T24" s="1"/>
      <c r="U24" s="1"/>
      <c r="V24" s="1"/>
      <c r="W24" s="1"/>
      <c r="X24" s="1"/>
      <c r="Y24" s="1"/>
      <c r="Z24" s="1"/>
    </row>
  </sheetData>
  <mergeCells count="10">
    <mergeCell ref="D24:G24"/>
    <mergeCell ref="G2:P2"/>
    <mergeCell ref="C17:D17"/>
    <mergeCell ref="C21:D21"/>
    <mergeCell ref="C11:D11"/>
    <mergeCell ref="C6:O6"/>
    <mergeCell ref="C7:O7"/>
    <mergeCell ref="C8:O8"/>
    <mergeCell ref="C16:D16"/>
    <mergeCell ref="B12:D12"/>
  </mergeCells>
  <pageMargins left="0.98425196850393704" right="0.98425196850393704" top="0.74803149606299213" bottom="0.74803149606299213" header="0.31496062992125984" footer="0.31496062992125984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20:H20"/>
  <sheetViews>
    <sheetView workbookViewId="0">
      <selection activeCell="N21" sqref="N21"/>
    </sheetView>
  </sheetViews>
  <sheetFormatPr defaultRowHeight="14.25" x14ac:dyDescent="0.2"/>
  <sheetData>
    <row r="20" spans="2:8" ht="63" customHeight="1" x14ac:dyDescent="0.55000000000000004">
      <c r="B20" s="1465" t="s">
        <v>85</v>
      </c>
      <c r="C20" s="1465"/>
      <c r="D20" s="1465"/>
      <c r="E20" s="1465"/>
      <c r="F20" s="1465"/>
      <c r="G20" s="1465"/>
      <c r="H20" s="1465"/>
    </row>
  </sheetData>
  <mergeCells count="1">
    <mergeCell ref="B20:H20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-0.499984740745262"/>
  </sheetPr>
  <dimension ref="A1:R79"/>
  <sheetViews>
    <sheetView zoomScale="110" zoomScaleNormal="110" workbookViewId="0">
      <selection activeCell="C45" sqref="C45"/>
    </sheetView>
  </sheetViews>
  <sheetFormatPr defaultColWidth="9.125" defaultRowHeight="18.75" x14ac:dyDescent="0.2"/>
  <cols>
    <col min="1" max="1" width="7.625" style="19" customWidth="1"/>
    <col min="2" max="2" width="2.875" style="19" customWidth="1"/>
    <col min="3" max="3" width="28.5" style="6" customWidth="1"/>
    <col min="4" max="4" width="6.875" style="6" customWidth="1"/>
    <col min="5" max="5" width="9.625" style="6" customWidth="1"/>
    <col min="6" max="6" width="9.5" style="8" customWidth="1"/>
    <col min="7" max="7" width="6" style="106" hidden="1" customWidth="1"/>
    <col min="8" max="8" width="8" style="106" customWidth="1"/>
    <col min="9" max="9" width="7.75" style="106" customWidth="1"/>
    <col min="10" max="10" width="7.875" style="106" customWidth="1"/>
    <col min="11" max="11" width="6.75" style="106" hidden="1" customWidth="1"/>
    <col min="12" max="12" width="7.75" style="106" customWidth="1"/>
    <col min="13" max="13" width="7.375" style="106" customWidth="1"/>
    <col min="14" max="14" width="7.5" style="106" customWidth="1"/>
    <col min="15" max="15" width="8.75" style="106" customWidth="1"/>
    <col min="16" max="16384" width="9.125" style="19"/>
  </cols>
  <sheetData>
    <row r="1" spans="1:18" s="42" customFormat="1" ht="21" x14ac:dyDescent="0.35">
      <c r="A1" s="1468" t="s">
        <v>395</v>
      </c>
      <c r="B1" s="1468"/>
      <c r="C1" s="1468"/>
      <c r="D1" s="1468"/>
      <c r="E1" s="1468"/>
      <c r="F1" s="1468"/>
      <c r="G1" s="1468"/>
      <c r="H1" s="1468"/>
      <c r="I1" s="1468"/>
      <c r="J1" s="1468"/>
      <c r="K1" s="1468"/>
      <c r="L1" s="1468"/>
      <c r="M1" s="1468"/>
      <c r="N1" s="1468"/>
      <c r="O1" s="1468"/>
    </row>
    <row r="2" spans="1:18" s="1" customFormat="1" ht="13.5" customHeight="1" x14ac:dyDescent="0.3">
      <c r="A2" s="26"/>
      <c r="B2" s="15"/>
      <c r="C2" s="939"/>
      <c r="D2" s="16"/>
      <c r="E2" s="6"/>
      <c r="F2" s="6"/>
      <c r="G2" s="138"/>
      <c r="H2" s="104"/>
      <c r="I2" s="104"/>
      <c r="J2" s="104"/>
      <c r="K2" s="104"/>
      <c r="L2" s="104"/>
      <c r="M2" s="104"/>
      <c r="N2" s="104"/>
      <c r="O2" s="104"/>
    </row>
    <row r="3" spans="1:18" s="36" customFormat="1" ht="27.75" customHeight="1" x14ac:dyDescent="0.25">
      <c r="A3" s="31" t="s">
        <v>11</v>
      </c>
      <c r="B3" s="1596" t="s">
        <v>13</v>
      </c>
      <c r="C3" s="1597"/>
      <c r="D3" s="927" t="s">
        <v>9</v>
      </c>
      <c r="E3" s="927" t="s">
        <v>12</v>
      </c>
      <c r="F3" s="102" t="s">
        <v>1</v>
      </c>
      <c r="G3" s="34" t="s">
        <v>2</v>
      </c>
      <c r="H3" s="35" t="s">
        <v>3</v>
      </c>
      <c r="I3" s="35" t="s">
        <v>4</v>
      </c>
      <c r="J3" s="35" t="s">
        <v>5</v>
      </c>
      <c r="K3" s="35" t="s">
        <v>6</v>
      </c>
      <c r="L3" s="35" t="s">
        <v>118</v>
      </c>
      <c r="M3" s="35" t="s">
        <v>8</v>
      </c>
      <c r="N3" s="35" t="s">
        <v>93</v>
      </c>
      <c r="O3" s="34" t="s">
        <v>109</v>
      </c>
    </row>
    <row r="4" spans="1:18" s="36" customFormat="1" ht="17.25" customHeight="1" x14ac:dyDescent="0.25">
      <c r="A4" s="1604" t="s">
        <v>521</v>
      </c>
      <c r="B4" s="1605"/>
      <c r="C4" s="1606"/>
      <c r="D4" s="495"/>
      <c r="E4" s="495"/>
      <c r="F4" s="1042"/>
      <c r="G4" s="496"/>
      <c r="H4" s="109">
        <f t="shared" ref="H4:O4" si="0">SUM(H5+H13+H21+H36)</f>
        <v>274800</v>
      </c>
      <c r="I4" s="109">
        <f t="shared" si="0"/>
        <v>2254100</v>
      </c>
      <c r="J4" s="109">
        <f t="shared" si="0"/>
        <v>1822500</v>
      </c>
      <c r="K4" s="109">
        <f t="shared" si="0"/>
        <v>0</v>
      </c>
      <c r="L4" s="109">
        <f t="shared" si="0"/>
        <v>0</v>
      </c>
      <c r="M4" s="109">
        <f t="shared" si="0"/>
        <v>0</v>
      </c>
      <c r="N4" s="109">
        <f t="shared" si="0"/>
        <v>0</v>
      </c>
      <c r="O4" s="109">
        <f t="shared" si="0"/>
        <v>4351400</v>
      </c>
      <c r="R4" s="924"/>
    </row>
    <row r="5" spans="1:18" s="437" customFormat="1" ht="15.75" customHeight="1" x14ac:dyDescent="0.2">
      <c r="A5" s="1598" t="s">
        <v>85</v>
      </c>
      <c r="B5" s="1599"/>
      <c r="C5" s="1600"/>
      <c r="D5" s="150"/>
      <c r="E5" s="490"/>
      <c r="F5" s="489"/>
      <c r="G5" s="504">
        <f t="shared" ref="G5:O5" si="1">SUM(G6:G12)</f>
        <v>0</v>
      </c>
      <c r="H5" s="453">
        <f t="shared" si="1"/>
        <v>28400</v>
      </c>
      <c r="I5" s="453">
        <f t="shared" si="1"/>
        <v>49500</v>
      </c>
      <c r="J5" s="453">
        <f t="shared" si="1"/>
        <v>374100</v>
      </c>
      <c r="K5" s="453">
        <f t="shared" si="1"/>
        <v>0</v>
      </c>
      <c r="L5" s="453">
        <f t="shared" si="1"/>
        <v>0</v>
      </c>
      <c r="M5" s="453">
        <f t="shared" si="1"/>
        <v>0</v>
      </c>
      <c r="N5" s="453">
        <f t="shared" si="1"/>
        <v>0</v>
      </c>
      <c r="O5" s="453">
        <f t="shared" si="1"/>
        <v>452000</v>
      </c>
    </row>
    <row r="6" spans="1:18" s="999" customFormat="1" ht="31.5" x14ac:dyDescent="0.2">
      <c r="A6" s="1593" t="s">
        <v>712</v>
      </c>
      <c r="B6" s="1043" t="s">
        <v>10</v>
      </c>
      <c r="C6" s="938" t="s">
        <v>671</v>
      </c>
      <c r="D6" s="46">
        <v>6</v>
      </c>
      <c r="E6" s="946" t="s">
        <v>433</v>
      </c>
      <c r="F6" s="946" t="s">
        <v>678</v>
      </c>
      <c r="G6" s="93"/>
      <c r="H6" s="93">
        <v>8000</v>
      </c>
      <c r="I6" s="93">
        <v>12000</v>
      </c>
      <c r="J6" s="93">
        <v>10000</v>
      </c>
      <c r="K6" s="93"/>
      <c r="L6" s="93"/>
      <c r="M6" s="93"/>
      <c r="N6" s="93"/>
      <c r="O6" s="93">
        <f>SUM(G6:N6)</f>
        <v>30000</v>
      </c>
    </row>
    <row r="7" spans="1:18" s="999" customFormat="1" ht="47.25" x14ac:dyDescent="0.2">
      <c r="A7" s="1594"/>
      <c r="B7" s="1043" t="s">
        <v>14</v>
      </c>
      <c r="C7" s="938" t="s">
        <v>672</v>
      </c>
      <c r="D7" s="46">
        <v>4</v>
      </c>
      <c r="E7" s="946" t="s">
        <v>433</v>
      </c>
      <c r="F7" s="946" t="s">
        <v>679</v>
      </c>
      <c r="G7" s="93"/>
      <c r="H7" s="93">
        <v>8400</v>
      </c>
      <c r="I7" s="93">
        <v>9500</v>
      </c>
      <c r="J7" s="93">
        <v>12100</v>
      </c>
      <c r="K7" s="93"/>
      <c r="L7" s="93"/>
      <c r="M7" s="93"/>
      <c r="N7" s="93"/>
      <c r="O7" s="93">
        <f t="shared" ref="O7:O12" si="2">SUM(G7:N7)</f>
        <v>30000</v>
      </c>
    </row>
    <row r="8" spans="1:18" s="999" customFormat="1" ht="31.5" x14ac:dyDescent="0.2">
      <c r="A8" s="1594"/>
      <c r="B8" s="1043" t="s">
        <v>15</v>
      </c>
      <c r="C8" s="938" t="s">
        <v>673</v>
      </c>
      <c r="D8" s="46">
        <v>4</v>
      </c>
      <c r="E8" s="946" t="s">
        <v>433</v>
      </c>
      <c r="F8" s="946" t="s">
        <v>681</v>
      </c>
      <c r="G8" s="93"/>
      <c r="H8" s="93"/>
      <c r="I8" s="93">
        <v>20000</v>
      </c>
      <c r="J8" s="93">
        <v>10000</v>
      </c>
      <c r="K8" s="93"/>
      <c r="L8" s="93"/>
      <c r="M8" s="93"/>
      <c r="N8" s="93"/>
      <c r="O8" s="93">
        <f t="shared" si="2"/>
        <v>30000</v>
      </c>
    </row>
    <row r="9" spans="1:18" s="999" customFormat="1" ht="31.5" x14ac:dyDescent="0.2">
      <c r="A9" s="1594"/>
      <c r="B9" s="1043" t="s">
        <v>16</v>
      </c>
      <c r="C9" s="938" t="s">
        <v>674</v>
      </c>
      <c r="D9" s="46">
        <v>4</v>
      </c>
      <c r="E9" s="946" t="s">
        <v>433</v>
      </c>
      <c r="F9" s="946" t="s">
        <v>680</v>
      </c>
      <c r="G9" s="93"/>
      <c r="H9" s="93"/>
      <c r="I9" s="93"/>
      <c r="J9" s="93">
        <v>20000</v>
      </c>
      <c r="K9" s="93"/>
      <c r="L9" s="93"/>
      <c r="M9" s="93"/>
      <c r="N9" s="93"/>
      <c r="O9" s="93">
        <f t="shared" si="2"/>
        <v>20000</v>
      </c>
    </row>
    <row r="10" spans="1:18" s="999" customFormat="1" ht="31.5" x14ac:dyDescent="0.2">
      <c r="A10" s="1594"/>
      <c r="B10" s="1043" t="s">
        <v>17</v>
      </c>
      <c r="C10" s="938" t="s">
        <v>675</v>
      </c>
      <c r="D10" s="46">
        <v>6</v>
      </c>
      <c r="E10" s="946" t="s">
        <v>433</v>
      </c>
      <c r="F10" s="946" t="s">
        <v>387</v>
      </c>
      <c r="G10" s="93"/>
      <c r="H10" s="93"/>
      <c r="I10" s="93"/>
      <c r="J10" s="93">
        <v>62000</v>
      </c>
      <c r="K10" s="93"/>
      <c r="L10" s="93"/>
      <c r="M10" s="93"/>
      <c r="N10" s="93"/>
      <c r="O10" s="93">
        <f t="shared" si="2"/>
        <v>62000</v>
      </c>
    </row>
    <row r="11" spans="1:18" s="999" customFormat="1" ht="31.5" x14ac:dyDescent="0.2">
      <c r="A11" s="1594"/>
      <c r="B11" s="1043" t="s">
        <v>18</v>
      </c>
      <c r="C11" s="938" t="s">
        <v>676</v>
      </c>
      <c r="D11" s="46">
        <v>8</v>
      </c>
      <c r="E11" s="946" t="s">
        <v>433</v>
      </c>
      <c r="F11" s="946" t="s">
        <v>387</v>
      </c>
      <c r="G11" s="93"/>
      <c r="H11" s="93"/>
      <c r="I11" s="93"/>
      <c r="J11" s="93">
        <v>250000</v>
      </c>
      <c r="K11" s="93"/>
      <c r="L11" s="93"/>
      <c r="M11" s="93"/>
      <c r="N11" s="93"/>
      <c r="O11" s="93">
        <f t="shared" si="2"/>
        <v>250000</v>
      </c>
    </row>
    <row r="12" spans="1:18" s="999" customFormat="1" ht="31.5" x14ac:dyDescent="0.2">
      <c r="A12" s="1594"/>
      <c r="B12" s="1043" t="s">
        <v>19</v>
      </c>
      <c r="C12" s="938" t="s">
        <v>677</v>
      </c>
      <c r="D12" s="46">
        <v>4</v>
      </c>
      <c r="E12" s="946" t="s">
        <v>433</v>
      </c>
      <c r="F12" s="946" t="s">
        <v>680</v>
      </c>
      <c r="G12" s="93"/>
      <c r="H12" s="93">
        <v>12000</v>
      </c>
      <c r="I12" s="93">
        <v>8000</v>
      </c>
      <c r="J12" s="93">
        <v>10000</v>
      </c>
      <c r="K12" s="93"/>
      <c r="L12" s="93"/>
      <c r="M12" s="93"/>
      <c r="N12" s="93"/>
      <c r="O12" s="93">
        <f t="shared" si="2"/>
        <v>30000</v>
      </c>
    </row>
    <row r="13" spans="1:18" s="507" customFormat="1" ht="13.5" customHeight="1" x14ac:dyDescent="0.25">
      <c r="A13" s="1601" t="s">
        <v>89</v>
      </c>
      <c r="B13" s="1602"/>
      <c r="C13" s="1602"/>
      <c r="D13" s="1603"/>
      <c r="E13" s="506"/>
      <c r="F13" s="506"/>
      <c r="G13" s="493"/>
      <c r="H13" s="493">
        <f t="shared" ref="H13:O13" si="3">SUM(H14:H20)</f>
        <v>76400</v>
      </c>
      <c r="I13" s="493">
        <f t="shared" si="3"/>
        <v>518000</v>
      </c>
      <c r="J13" s="493">
        <f t="shared" si="3"/>
        <v>1135600</v>
      </c>
      <c r="K13" s="493">
        <f t="shared" si="3"/>
        <v>0</v>
      </c>
      <c r="L13" s="493">
        <f t="shared" si="3"/>
        <v>0</v>
      </c>
      <c r="M13" s="493">
        <f t="shared" si="3"/>
        <v>0</v>
      </c>
      <c r="N13" s="493">
        <f t="shared" si="3"/>
        <v>0</v>
      </c>
      <c r="O13" s="493">
        <f t="shared" si="3"/>
        <v>1730000</v>
      </c>
    </row>
    <row r="14" spans="1:18" s="999" customFormat="1" ht="18.75" customHeight="1" x14ac:dyDescent="0.2">
      <c r="A14" s="1435" t="s">
        <v>711</v>
      </c>
      <c r="B14" s="1043" t="s">
        <v>10</v>
      </c>
      <c r="C14" s="938" t="s">
        <v>682</v>
      </c>
      <c r="D14" s="46">
        <v>4</v>
      </c>
      <c r="E14" s="946" t="s">
        <v>89</v>
      </c>
      <c r="F14" s="946" t="s">
        <v>688</v>
      </c>
      <c r="G14" s="93"/>
      <c r="H14" s="93">
        <v>8400</v>
      </c>
      <c r="I14" s="93">
        <v>3800</v>
      </c>
      <c r="J14" s="93">
        <v>17800</v>
      </c>
      <c r="K14" s="93"/>
      <c r="L14" s="93"/>
      <c r="M14" s="93"/>
      <c r="N14" s="93"/>
      <c r="O14" s="93">
        <f>SUM(G14:N14)</f>
        <v>30000</v>
      </c>
    </row>
    <row r="15" spans="1:18" s="999" customFormat="1" ht="31.5" x14ac:dyDescent="0.2">
      <c r="A15" s="1436"/>
      <c r="B15" s="1043" t="s">
        <v>14</v>
      </c>
      <c r="C15" s="938" t="s">
        <v>683</v>
      </c>
      <c r="D15" s="46">
        <v>9</v>
      </c>
      <c r="E15" s="946" t="s">
        <v>89</v>
      </c>
      <c r="F15" s="946" t="s">
        <v>387</v>
      </c>
      <c r="G15" s="93"/>
      <c r="H15" s="93"/>
      <c r="I15" s="93"/>
      <c r="J15" s="93">
        <v>100000</v>
      </c>
      <c r="K15" s="93"/>
      <c r="L15" s="93"/>
      <c r="M15" s="93"/>
      <c r="N15" s="93"/>
      <c r="O15" s="93">
        <f t="shared" ref="O15:O19" si="4">SUM(G15:N15)</f>
        <v>100000</v>
      </c>
    </row>
    <row r="16" spans="1:18" s="999" customFormat="1" ht="31.5" x14ac:dyDescent="0.2">
      <c r="A16" s="1436"/>
      <c r="B16" s="1043" t="s">
        <v>15</v>
      </c>
      <c r="C16" s="938" t="s">
        <v>434</v>
      </c>
      <c r="D16" s="46">
        <v>4</v>
      </c>
      <c r="E16" s="946" t="s">
        <v>89</v>
      </c>
      <c r="F16" s="946" t="s">
        <v>387</v>
      </c>
      <c r="G16" s="93"/>
      <c r="H16" s="93"/>
      <c r="I16" s="93">
        <v>500000</v>
      </c>
      <c r="J16" s="93"/>
      <c r="K16" s="93"/>
      <c r="L16" s="93"/>
      <c r="M16" s="93"/>
      <c r="N16" s="93"/>
      <c r="O16" s="93">
        <f t="shared" si="4"/>
        <v>500000</v>
      </c>
    </row>
    <row r="17" spans="1:15" s="999" customFormat="1" ht="15.75" x14ac:dyDescent="0.2">
      <c r="A17" s="1436"/>
      <c r="B17" s="1043" t="s">
        <v>16</v>
      </c>
      <c r="C17" s="938" t="s">
        <v>684</v>
      </c>
      <c r="D17" s="46">
        <v>4</v>
      </c>
      <c r="E17" s="946" t="s">
        <v>89</v>
      </c>
      <c r="F17" s="946" t="s">
        <v>689</v>
      </c>
      <c r="G17" s="93"/>
      <c r="H17" s="93">
        <v>8400</v>
      </c>
      <c r="I17" s="93">
        <v>3800</v>
      </c>
      <c r="J17" s="93">
        <v>7800</v>
      </c>
      <c r="K17" s="93"/>
      <c r="L17" s="93"/>
      <c r="M17" s="93"/>
      <c r="N17" s="93"/>
      <c r="O17" s="93">
        <f t="shared" si="4"/>
        <v>20000</v>
      </c>
    </row>
    <row r="18" spans="1:15" s="999" customFormat="1" ht="15.75" x14ac:dyDescent="0.2">
      <c r="A18" s="1437"/>
      <c r="B18" s="1045" t="s">
        <v>17</v>
      </c>
      <c r="C18" s="1271" t="s">
        <v>685</v>
      </c>
      <c r="D18" s="46">
        <v>4</v>
      </c>
      <c r="E18" s="946" t="s">
        <v>89</v>
      </c>
      <c r="F18" s="946" t="s">
        <v>690</v>
      </c>
      <c r="G18" s="93"/>
      <c r="H18" s="93">
        <v>9600</v>
      </c>
      <c r="I18" s="93">
        <v>10400</v>
      </c>
      <c r="J18" s="93">
        <v>10000</v>
      </c>
      <c r="K18" s="93"/>
      <c r="L18" s="93"/>
      <c r="M18" s="93"/>
      <c r="N18" s="93"/>
      <c r="O18" s="93">
        <f t="shared" si="4"/>
        <v>30000</v>
      </c>
    </row>
    <row r="19" spans="1:15" s="999" customFormat="1" ht="31.5" x14ac:dyDescent="0.2">
      <c r="A19" s="1436"/>
      <c r="B19" s="1438" t="s">
        <v>18</v>
      </c>
      <c r="C19" s="1272" t="s">
        <v>686</v>
      </c>
      <c r="D19" s="950">
        <v>4</v>
      </c>
      <c r="E19" s="1431" t="s">
        <v>89</v>
      </c>
      <c r="F19" s="1431" t="s">
        <v>387</v>
      </c>
      <c r="G19" s="1001"/>
      <c r="H19" s="1001">
        <v>50000</v>
      </c>
      <c r="I19" s="1001"/>
      <c r="J19" s="1001"/>
      <c r="K19" s="1001"/>
      <c r="L19" s="1001"/>
      <c r="M19" s="1001"/>
      <c r="N19" s="1001"/>
      <c r="O19" s="1001">
        <f t="shared" si="4"/>
        <v>50000</v>
      </c>
    </row>
    <row r="20" spans="1:15" s="999" customFormat="1" ht="31.5" x14ac:dyDescent="0.2">
      <c r="A20" s="1437"/>
      <c r="B20" s="1043" t="s">
        <v>19</v>
      </c>
      <c r="C20" s="938" t="s">
        <v>687</v>
      </c>
      <c r="D20" s="46">
        <v>4</v>
      </c>
      <c r="E20" s="946" t="s">
        <v>89</v>
      </c>
      <c r="F20" s="946" t="s">
        <v>387</v>
      </c>
      <c r="G20" s="93"/>
      <c r="H20" s="93"/>
      <c r="I20" s="93"/>
      <c r="J20" s="93">
        <v>1000000</v>
      </c>
      <c r="K20" s="93"/>
      <c r="L20" s="93"/>
      <c r="M20" s="93"/>
      <c r="N20" s="93"/>
      <c r="O20" s="93">
        <f t="shared" ref="O20" si="5">SUM(G20:N20)</f>
        <v>1000000</v>
      </c>
    </row>
    <row r="21" spans="1:15" s="507" customFormat="1" ht="15.75" customHeight="1" x14ac:dyDescent="0.25">
      <c r="A21" s="1591" t="s">
        <v>435</v>
      </c>
      <c r="B21" s="1591"/>
      <c r="C21" s="1591"/>
      <c r="D21" s="907"/>
      <c r="E21" s="506"/>
      <c r="F21" s="506"/>
      <c r="G21" s="493"/>
      <c r="H21" s="493">
        <f t="shared" ref="H21:O21" si="6">SUM(H22:H35)</f>
        <v>162800</v>
      </c>
      <c r="I21" s="493">
        <f t="shared" si="6"/>
        <v>1686600</v>
      </c>
      <c r="J21" s="493">
        <f t="shared" si="6"/>
        <v>150000</v>
      </c>
      <c r="K21" s="493">
        <f t="shared" si="6"/>
        <v>0</v>
      </c>
      <c r="L21" s="493">
        <f t="shared" si="6"/>
        <v>0</v>
      </c>
      <c r="M21" s="493">
        <f t="shared" si="6"/>
        <v>0</v>
      </c>
      <c r="N21" s="493">
        <f t="shared" si="6"/>
        <v>0</v>
      </c>
      <c r="O21" s="493">
        <f t="shared" si="6"/>
        <v>1999400</v>
      </c>
    </row>
    <row r="22" spans="1:15" s="1044" customFormat="1" ht="14.25" customHeight="1" x14ac:dyDescent="0.2">
      <c r="A22" s="1435" t="s">
        <v>710</v>
      </c>
      <c r="B22" s="1043" t="s">
        <v>10</v>
      </c>
      <c r="C22" s="938" t="s">
        <v>691</v>
      </c>
      <c r="D22" s="46"/>
      <c r="E22" s="946"/>
      <c r="F22" s="946"/>
      <c r="G22" s="93"/>
      <c r="H22" s="93"/>
      <c r="I22" s="93"/>
      <c r="J22" s="93"/>
      <c r="K22" s="93"/>
      <c r="L22" s="93"/>
      <c r="M22" s="93"/>
      <c r="N22" s="93"/>
      <c r="O22" s="93"/>
    </row>
    <row r="23" spans="1:15" s="1044" customFormat="1" ht="30.75" customHeight="1" x14ac:dyDescent="0.2">
      <c r="A23" s="1436"/>
      <c r="B23" s="1043"/>
      <c r="C23" s="938" t="s">
        <v>697</v>
      </c>
      <c r="D23" s="46">
        <v>4</v>
      </c>
      <c r="E23" s="946" t="s">
        <v>437</v>
      </c>
      <c r="F23" s="946" t="s">
        <v>387</v>
      </c>
      <c r="G23" s="93"/>
      <c r="H23" s="93"/>
      <c r="I23" s="93">
        <v>555100</v>
      </c>
      <c r="J23" s="93"/>
      <c r="K23" s="93"/>
      <c r="L23" s="93"/>
      <c r="M23" s="93"/>
      <c r="N23" s="93"/>
      <c r="O23" s="93">
        <f t="shared" ref="O23:O35" si="7">SUM(G23:N23)</f>
        <v>555100</v>
      </c>
    </row>
    <row r="24" spans="1:15" s="1044" customFormat="1" ht="30.75" customHeight="1" x14ac:dyDescent="0.2">
      <c r="A24" s="1436"/>
      <c r="B24" s="1043"/>
      <c r="C24" s="938" t="s">
        <v>698</v>
      </c>
      <c r="D24" s="46">
        <v>4</v>
      </c>
      <c r="E24" s="946" t="s">
        <v>437</v>
      </c>
      <c r="F24" s="946" t="s">
        <v>387</v>
      </c>
      <c r="G24" s="93"/>
      <c r="H24" s="93"/>
      <c r="I24" s="93">
        <v>465000</v>
      </c>
      <c r="J24" s="93"/>
      <c r="K24" s="93"/>
      <c r="L24" s="93"/>
      <c r="M24" s="93"/>
      <c r="N24" s="93"/>
      <c r="O24" s="93">
        <f t="shared" si="7"/>
        <v>465000</v>
      </c>
    </row>
    <row r="25" spans="1:15" s="1044" customFormat="1" ht="30.75" customHeight="1" x14ac:dyDescent="0.2">
      <c r="A25" s="1436"/>
      <c r="B25" s="1043"/>
      <c r="C25" s="938" t="s">
        <v>699</v>
      </c>
      <c r="D25" s="46">
        <v>4</v>
      </c>
      <c r="E25" s="946" t="s">
        <v>437</v>
      </c>
      <c r="F25" s="946" t="s">
        <v>387</v>
      </c>
      <c r="G25" s="93"/>
      <c r="H25" s="93"/>
      <c r="I25" s="93">
        <v>486500</v>
      </c>
      <c r="J25" s="93"/>
      <c r="K25" s="93"/>
      <c r="L25" s="93"/>
      <c r="M25" s="93"/>
      <c r="N25" s="93"/>
      <c r="O25" s="93">
        <f t="shared" si="7"/>
        <v>486500</v>
      </c>
    </row>
    <row r="26" spans="1:15" s="1044" customFormat="1" ht="30.75" customHeight="1" x14ac:dyDescent="0.2">
      <c r="A26" s="1436"/>
      <c r="B26" s="1043"/>
      <c r="C26" s="938" t="s">
        <v>700</v>
      </c>
      <c r="D26" s="46">
        <v>4</v>
      </c>
      <c r="E26" s="946" t="s">
        <v>437</v>
      </c>
      <c r="F26" s="946" t="s">
        <v>387</v>
      </c>
      <c r="G26" s="93"/>
      <c r="H26" s="93"/>
      <c r="I26" s="93">
        <v>80000</v>
      </c>
      <c r="J26" s="93"/>
      <c r="K26" s="93"/>
      <c r="L26" s="93"/>
      <c r="M26" s="93"/>
      <c r="N26" s="93"/>
      <c r="O26" s="93">
        <f t="shared" si="7"/>
        <v>80000</v>
      </c>
    </row>
    <row r="27" spans="1:15" s="1044" customFormat="1" ht="30.75" customHeight="1" x14ac:dyDescent="0.2">
      <c r="A27" s="1436"/>
      <c r="B27" s="1043"/>
      <c r="C27" s="938" t="s">
        <v>982</v>
      </c>
      <c r="D27" s="46">
        <v>4</v>
      </c>
      <c r="E27" s="946" t="s">
        <v>437</v>
      </c>
      <c r="F27" s="946" t="s">
        <v>387</v>
      </c>
      <c r="G27" s="93"/>
      <c r="H27" s="93"/>
      <c r="I27" s="93">
        <v>100000</v>
      </c>
      <c r="J27" s="93"/>
      <c r="K27" s="93"/>
      <c r="L27" s="93"/>
      <c r="M27" s="93"/>
      <c r="N27" s="93"/>
      <c r="O27" s="93">
        <f t="shared" si="7"/>
        <v>100000</v>
      </c>
    </row>
    <row r="28" spans="1:15" s="1044" customFormat="1" ht="30.75" customHeight="1" x14ac:dyDescent="0.2">
      <c r="A28" s="1436"/>
      <c r="B28" s="1043" t="s">
        <v>14</v>
      </c>
      <c r="C28" s="938" t="s">
        <v>692</v>
      </c>
      <c r="D28" s="46">
        <v>9</v>
      </c>
      <c r="E28" s="946" t="s">
        <v>437</v>
      </c>
      <c r="F28" s="946" t="s">
        <v>709</v>
      </c>
      <c r="G28" s="93"/>
      <c r="H28" s="93"/>
      <c r="I28" s="93"/>
      <c r="J28" s="93">
        <v>150000</v>
      </c>
      <c r="K28" s="93"/>
      <c r="L28" s="93"/>
      <c r="M28" s="93"/>
      <c r="N28" s="93"/>
      <c r="O28" s="93">
        <f t="shared" si="7"/>
        <v>150000</v>
      </c>
    </row>
    <row r="29" spans="1:15" s="1044" customFormat="1" ht="30.75" customHeight="1" x14ac:dyDescent="0.2">
      <c r="A29" s="1436"/>
      <c r="B29" s="1221" t="s">
        <v>15</v>
      </c>
      <c r="C29" s="1162" t="s">
        <v>693</v>
      </c>
      <c r="D29" s="48"/>
      <c r="E29" s="49"/>
      <c r="F29" s="49"/>
      <c r="G29" s="428"/>
      <c r="H29" s="428"/>
      <c r="I29" s="428"/>
      <c r="J29" s="428"/>
      <c r="K29" s="428"/>
      <c r="L29" s="428"/>
      <c r="M29" s="428"/>
      <c r="N29" s="428"/>
      <c r="O29" s="428">
        <f t="shared" si="7"/>
        <v>0</v>
      </c>
    </row>
    <row r="30" spans="1:15" s="1044" customFormat="1" ht="30.75" customHeight="1" x14ac:dyDescent="0.2">
      <c r="A30" s="1436"/>
      <c r="B30" s="1043"/>
      <c r="C30" s="938" t="s">
        <v>701</v>
      </c>
      <c r="D30" s="46">
        <v>4</v>
      </c>
      <c r="E30" s="946" t="s">
        <v>437</v>
      </c>
      <c r="F30" s="946" t="s">
        <v>747</v>
      </c>
      <c r="G30" s="93"/>
      <c r="H30" s="93">
        <v>43200</v>
      </c>
      <c r="I30" s="93"/>
      <c r="J30" s="93"/>
      <c r="K30" s="93"/>
      <c r="L30" s="93"/>
      <c r="M30" s="93"/>
      <c r="N30" s="93"/>
      <c r="O30" s="93">
        <f t="shared" si="7"/>
        <v>43200</v>
      </c>
    </row>
    <row r="31" spans="1:15" s="1044" customFormat="1" ht="30.75" customHeight="1" x14ac:dyDescent="0.2">
      <c r="A31" s="1436"/>
      <c r="B31" s="1043"/>
      <c r="C31" s="938" t="s">
        <v>694</v>
      </c>
      <c r="D31" s="46">
        <v>4</v>
      </c>
      <c r="E31" s="946" t="s">
        <v>437</v>
      </c>
      <c r="F31" s="946" t="s">
        <v>708</v>
      </c>
      <c r="G31" s="93"/>
      <c r="H31" s="93">
        <v>50000</v>
      </c>
      <c r="I31" s="93"/>
      <c r="J31" s="93"/>
      <c r="K31" s="93"/>
      <c r="L31" s="93"/>
      <c r="M31" s="93"/>
      <c r="N31" s="93"/>
      <c r="O31" s="93">
        <f t="shared" si="7"/>
        <v>50000</v>
      </c>
    </row>
    <row r="32" spans="1:15" s="1044" customFormat="1" ht="30.75" customHeight="1" x14ac:dyDescent="0.2">
      <c r="A32" s="1436"/>
      <c r="B32" s="1043"/>
      <c r="C32" s="938" t="s">
        <v>695</v>
      </c>
      <c r="D32" s="46">
        <v>4</v>
      </c>
      <c r="E32" s="946" t="s">
        <v>437</v>
      </c>
      <c r="F32" s="946" t="s">
        <v>707</v>
      </c>
      <c r="G32" s="93"/>
      <c r="H32" s="93">
        <v>16800</v>
      </c>
      <c r="I32" s="93"/>
      <c r="J32" s="93"/>
      <c r="K32" s="93"/>
      <c r="L32" s="93"/>
      <c r="M32" s="93"/>
      <c r="N32" s="93"/>
      <c r="O32" s="93">
        <f t="shared" si="7"/>
        <v>16800</v>
      </c>
    </row>
    <row r="33" spans="1:15" s="1044" customFormat="1" ht="30.75" customHeight="1" x14ac:dyDescent="0.2">
      <c r="A33" s="1437"/>
      <c r="B33" s="1045"/>
      <c r="C33" s="1271" t="s">
        <v>696</v>
      </c>
      <c r="D33" s="46">
        <v>4</v>
      </c>
      <c r="E33" s="946" t="s">
        <v>437</v>
      </c>
      <c r="F33" s="946" t="s">
        <v>706</v>
      </c>
      <c r="G33" s="93"/>
      <c r="H33" s="93">
        <v>16800</v>
      </c>
      <c r="I33" s="93"/>
      <c r="J33" s="93"/>
      <c r="K33" s="93"/>
      <c r="L33" s="93"/>
      <c r="M33" s="93"/>
      <c r="N33" s="93"/>
      <c r="O33" s="93">
        <f t="shared" si="7"/>
        <v>16800</v>
      </c>
    </row>
    <row r="34" spans="1:15" s="1044" customFormat="1" ht="30.75" customHeight="1" x14ac:dyDescent="0.2">
      <c r="A34" s="1436"/>
      <c r="B34" s="1438"/>
      <c r="C34" s="1272" t="s">
        <v>702</v>
      </c>
      <c r="D34" s="46">
        <v>4</v>
      </c>
      <c r="E34" s="946" t="s">
        <v>437</v>
      </c>
      <c r="F34" s="946" t="s">
        <v>705</v>
      </c>
      <c r="G34" s="93"/>
      <c r="H34" s="93">
        <v>16800</v>
      </c>
      <c r="I34" s="93"/>
      <c r="J34" s="93"/>
      <c r="K34" s="93"/>
      <c r="L34" s="93"/>
      <c r="M34" s="93"/>
      <c r="N34" s="93"/>
      <c r="O34" s="93">
        <f t="shared" si="7"/>
        <v>16800</v>
      </c>
    </row>
    <row r="35" spans="1:15" s="1044" customFormat="1" ht="30.75" customHeight="1" x14ac:dyDescent="0.2">
      <c r="A35" s="1436"/>
      <c r="B35" s="1043"/>
      <c r="C35" s="938" t="s">
        <v>703</v>
      </c>
      <c r="D35" s="46">
        <v>4</v>
      </c>
      <c r="E35" s="946" t="s">
        <v>437</v>
      </c>
      <c r="F35" s="946" t="s">
        <v>704</v>
      </c>
      <c r="G35" s="93"/>
      <c r="H35" s="93">
        <v>19200</v>
      </c>
      <c r="I35" s="93"/>
      <c r="J35" s="93"/>
      <c r="K35" s="93"/>
      <c r="L35" s="93"/>
      <c r="M35" s="93"/>
      <c r="N35" s="93"/>
      <c r="O35" s="93">
        <f t="shared" si="7"/>
        <v>19200</v>
      </c>
    </row>
    <row r="36" spans="1:15" s="507" customFormat="1" ht="15.75" customHeight="1" x14ac:dyDescent="0.25">
      <c r="A36" s="1592" t="s">
        <v>436</v>
      </c>
      <c r="B36" s="1592"/>
      <c r="C36" s="1592"/>
      <c r="D36" s="907"/>
      <c r="E36" s="506"/>
      <c r="F36" s="506"/>
      <c r="G36" s="493"/>
      <c r="H36" s="505">
        <f>SUM(H37:H40)</f>
        <v>7200</v>
      </c>
      <c r="I36" s="505">
        <f t="shared" ref="I36:O36" si="8">SUM(I37:I40)</f>
        <v>0</v>
      </c>
      <c r="J36" s="505">
        <f t="shared" si="8"/>
        <v>162800</v>
      </c>
      <c r="K36" s="505">
        <f t="shared" si="8"/>
        <v>0</v>
      </c>
      <c r="L36" s="505">
        <f t="shared" si="8"/>
        <v>0</v>
      </c>
      <c r="M36" s="505">
        <f t="shared" si="8"/>
        <v>0</v>
      </c>
      <c r="N36" s="505">
        <f t="shared" si="8"/>
        <v>0</v>
      </c>
      <c r="O36" s="505">
        <f t="shared" si="8"/>
        <v>170000</v>
      </c>
    </row>
    <row r="37" spans="1:15" s="1044" customFormat="1" ht="33" customHeight="1" x14ac:dyDescent="0.2">
      <c r="A37" s="1593" t="s">
        <v>1242</v>
      </c>
      <c r="B37" s="1043" t="s">
        <v>10</v>
      </c>
      <c r="C37" s="938" t="s">
        <v>713</v>
      </c>
      <c r="D37" s="46">
        <v>4</v>
      </c>
      <c r="E37" s="946" t="s">
        <v>87</v>
      </c>
      <c r="F37" s="946" t="s">
        <v>716</v>
      </c>
      <c r="G37" s="93"/>
      <c r="H37" s="93">
        <v>7200</v>
      </c>
      <c r="I37" s="93"/>
      <c r="J37" s="93">
        <v>22800</v>
      </c>
      <c r="K37" s="93"/>
      <c r="L37" s="93"/>
      <c r="M37" s="93"/>
      <c r="N37" s="93"/>
      <c r="O37" s="93">
        <f>SUM(G37:N37)</f>
        <v>30000</v>
      </c>
    </row>
    <row r="38" spans="1:15" s="1044" customFormat="1" ht="30.75" customHeight="1" x14ac:dyDescent="0.2">
      <c r="A38" s="1594"/>
      <c r="B38" s="1043" t="s">
        <v>14</v>
      </c>
      <c r="C38" s="938" t="s">
        <v>714</v>
      </c>
      <c r="D38" s="46">
        <v>4</v>
      </c>
      <c r="E38" s="946" t="s">
        <v>87</v>
      </c>
      <c r="F38" s="946" t="s">
        <v>387</v>
      </c>
      <c r="G38" s="93"/>
      <c r="H38" s="93"/>
      <c r="I38" s="93"/>
      <c r="J38" s="93">
        <v>30000</v>
      </c>
      <c r="K38" s="93"/>
      <c r="L38" s="93"/>
      <c r="M38" s="93"/>
      <c r="N38" s="93"/>
      <c r="O38" s="93">
        <f t="shared" ref="O38:O40" si="9">SUM(G38:N38)</f>
        <v>30000</v>
      </c>
    </row>
    <row r="39" spans="1:15" s="1044" customFormat="1" ht="33" customHeight="1" x14ac:dyDescent="0.2">
      <c r="A39" s="1594"/>
      <c r="B39" s="1043" t="s">
        <v>15</v>
      </c>
      <c r="C39" s="938" t="s">
        <v>1227</v>
      </c>
      <c r="D39" s="46">
        <v>4</v>
      </c>
      <c r="E39" s="946" t="s">
        <v>87</v>
      </c>
      <c r="F39" s="946" t="s">
        <v>387</v>
      </c>
      <c r="G39" s="93"/>
      <c r="H39" s="93"/>
      <c r="I39" s="93"/>
      <c r="J39" s="93">
        <v>30000</v>
      </c>
      <c r="K39" s="93"/>
      <c r="L39" s="93"/>
      <c r="M39" s="93"/>
      <c r="N39" s="93"/>
      <c r="O39" s="93">
        <f t="shared" si="9"/>
        <v>30000</v>
      </c>
    </row>
    <row r="40" spans="1:15" s="1044" customFormat="1" ht="32.25" customHeight="1" x14ac:dyDescent="0.2">
      <c r="A40" s="1595"/>
      <c r="B40" s="1045" t="s">
        <v>16</v>
      </c>
      <c r="C40" s="938" t="s">
        <v>715</v>
      </c>
      <c r="D40" s="46">
        <v>9</v>
      </c>
      <c r="E40" s="946" t="s">
        <v>87</v>
      </c>
      <c r="F40" s="946" t="s">
        <v>387</v>
      </c>
      <c r="G40" s="93"/>
      <c r="H40" s="93"/>
      <c r="I40" s="93"/>
      <c r="J40" s="93">
        <v>80000</v>
      </c>
      <c r="K40" s="93"/>
      <c r="L40" s="93"/>
      <c r="M40" s="93"/>
      <c r="N40" s="93"/>
      <c r="O40" s="93">
        <f t="shared" si="9"/>
        <v>80000</v>
      </c>
    </row>
    <row r="41" spans="1:15" x14ac:dyDescent="0.2">
      <c r="A41" s="20"/>
      <c r="B41" s="937"/>
      <c r="C41" s="22"/>
      <c r="D41" s="22"/>
      <c r="E41" s="22"/>
    </row>
    <row r="42" spans="1:15" x14ac:dyDescent="0.2">
      <c r="A42" s="20"/>
      <c r="B42" s="937"/>
      <c r="C42" s="22"/>
      <c r="D42" s="22"/>
      <c r="E42" s="22"/>
    </row>
    <row r="43" spans="1:15" x14ac:dyDescent="0.2">
      <c r="A43" s="20"/>
      <c r="B43" s="937"/>
      <c r="C43" s="22"/>
      <c r="D43" s="22"/>
      <c r="E43" s="22"/>
    </row>
    <row r="44" spans="1:15" x14ac:dyDescent="0.2">
      <c r="A44" s="20"/>
      <c r="B44" s="937"/>
      <c r="C44" s="22"/>
      <c r="D44" s="22"/>
      <c r="E44" s="22"/>
    </row>
    <row r="45" spans="1:15" x14ac:dyDescent="0.2">
      <c r="A45" s="20"/>
      <c r="B45" s="937"/>
      <c r="C45" s="22"/>
      <c r="D45" s="22"/>
      <c r="E45" s="22"/>
    </row>
    <row r="46" spans="1:15" x14ac:dyDescent="0.2">
      <c r="A46" s="20"/>
      <c r="B46" s="937"/>
      <c r="C46" s="22"/>
      <c r="D46" s="22"/>
      <c r="E46" s="22"/>
    </row>
    <row r="47" spans="1:15" x14ac:dyDescent="0.2">
      <c r="A47" s="20"/>
      <c r="B47" s="937"/>
      <c r="C47" s="22"/>
      <c r="D47" s="22"/>
      <c r="E47" s="22"/>
    </row>
    <row r="48" spans="1:15" x14ac:dyDescent="0.2">
      <c r="A48" s="20"/>
      <c r="B48" s="937"/>
      <c r="C48" s="22"/>
      <c r="D48" s="22"/>
      <c r="E48" s="22"/>
    </row>
    <row r="49" spans="1:5" x14ac:dyDescent="0.2">
      <c r="A49" s="20"/>
      <c r="B49" s="937"/>
      <c r="C49" s="22"/>
      <c r="D49" s="22"/>
      <c r="E49" s="22"/>
    </row>
    <row r="50" spans="1:5" x14ac:dyDescent="0.2">
      <c r="A50" s="20"/>
      <c r="B50" s="937"/>
      <c r="C50" s="22"/>
      <c r="D50" s="22"/>
      <c r="E50" s="22"/>
    </row>
    <row r="51" spans="1:5" x14ac:dyDescent="0.2">
      <c r="A51" s="20"/>
      <c r="B51" s="937"/>
      <c r="C51" s="22"/>
      <c r="D51" s="22"/>
      <c r="E51" s="22"/>
    </row>
    <row r="52" spans="1:5" x14ac:dyDescent="0.2">
      <c r="A52" s="20"/>
      <c r="B52" s="937"/>
      <c r="C52" s="22"/>
      <c r="D52" s="22"/>
      <c r="E52" s="22"/>
    </row>
    <row r="53" spans="1:5" x14ac:dyDescent="0.2">
      <c r="A53" s="20"/>
      <c r="B53" s="937"/>
      <c r="C53" s="22"/>
      <c r="D53" s="22"/>
      <c r="E53" s="22"/>
    </row>
    <row r="54" spans="1:5" x14ac:dyDescent="0.2">
      <c r="A54" s="20"/>
      <c r="B54" s="937"/>
      <c r="C54" s="22"/>
      <c r="D54" s="22"/>
      <c r="E54" s="22"/>
    </row>
    <row r="55" spans="1:5" x14ac:dyDescent="0.2">
      <c r="A55" s="20"/>
      <c r="B55" s="937"/>
      <c r="C55" s="22"/>
      <c r="D55" s="22"/>
      <c r="E55" s="22"/>
    </row>
    <row r="56" spans="1:5" x14ac:dyDescent="0.2">
      <c r="A56" s="20"/>
      <c r="B56" s="937"/>
      <c r="C56" s="22"/>
      <c r="D56" s="22"/>
      <c r="E56" s="22"/>
    </row>
    <row r="57" spans="1:5" x14ac:dyDescent="0.2">
      <c r="A57" s="20"/>
      <c r="B57" s="937"/>
      <c r="C57" s="22"/>
      <c r="D57" s="22"/>
      <c r="E57" s="22"/>
    </row>
    <row r="58" spans="1:5" x14ac:dyDescent="0.2">
      <c r="A58" s="20"/>
      <c r="B58" s="937"/>
      <c r="C58" s="22"/>
      <c r="D58" s="22"/>
      <c r="E58" s="22"/>
    </row>
    <row r="59" spans="1:5" x14ac:dyDescent="0.2">
      <c r="A59" s="20"/>
      <c r="B59" s="937"/>
      <c r="C59" s="22"/>
      <c r="D59" s="22"/>
      <c r="E59" s="22"/>
    </row>
    <row r="60" spans="1:5" x14ac:dyDescent="0.2">
      <c r="A60" s="20"/>
      <c r="B60" s="937"/>
      <c r="C60" s="22"/>
      <c r="D60" s="22"/>
      <c r="E60" s="22"/>
    </row>
    <row r="61" spans="1:5" x14ac:dyDescent="0.2">
      <c r="A61" s="20"/>
      <c r="B61" s="937"/>
      <c r="C61" s="22"/>
      <c r="D61" s="22"/>
      <c r="E61" s="22"/>
    </row>
    <row r="62" spans="1:5" x14ac:dyDescent="0.2">
      <c r="A62" s="20"/>
      <c r="B62" s="937"/>
      <c r="C62" s="22"/>
      <c r="D62" s="22"/>
      <c r="E62" s="22"/>
    </row>
    <row r="63" spans="1:5" x14ac:dyDescent="0.2">
      <c r="A63" s="20"/>
      <c r="B63" s="937"/>
      <c r="C63" s="22"/>
      <c r="D63" s="22"/>
      <c r="E63" s="22"/>
    </row>
    <row r="64" spans="1:5" x14ac:dyDescent="0.2">
      <c r="A64" s="20"/>
      <c r="B64" s="937"/>
      <c r="E64" s="17"/>
    </row>
    <row r="65" spans="1:5" x14ac:dyDescent="0.2">
      <c r="A65" s="20"/>
      <c r="B65" s="937"/>
      <c r="E65" s="17"/>
    </row>
    <row r="66" spans="1:5" x14ac:dyDescent="0.2">
      <c r="A66" s="20"/>
      <c r="B66" s="937"/>
      <c r="E66" s="17"/>
    </row>
    <row r="67" spans="1:5" x14ac:dyDescent="0.2">
      <c r="A67" s="20"/>
      <c r="B67" s="937"/>
      <c r="E67" s="17"/>
    </row>
    <row r="68" spans="1:5" x14ac:dyDescent="0.2">
      <c r="A68" s="20"/>
      <c r="B68" s="937"/>
      <c r="E68" s="17"/>
    </row>
    <row r="69" spans="1:5" x14ac:dyDescent="0.2">
      <c r="A69" s="20"/>
      <c r="B69" s="937"/>
      <c r="E69" s="17"/>
    </row>
    <row r="70" spans="1:5" x14ac:dyDescent="0.2">
      <c r="A70" s="20"/>
      <c r="B70" s="937"/>
      <c r="E70" s="17"/>
    </row>
    <row r="71" spans="1:5" x14ac:dyDescent="0.2">
      <c r="A71" s="20"/>
      <c r="B71" s="937"/>
      <c r="E71" s="17"/>
    </row>
    <row r="72" spans="1:5" x14ac:dyDescent="0.2">
      <c r="A72" s="20"/>
      <c r="B72" s="937"/>
      <c r="E72" s="17"/>
    </row>
    <row r="73" spans="1:5" x14ac:dyDescent="0.2">
      <c r="A73" s="20"/>
      <c r="B73" s="937"/>
      <c r="E73" s="17"/>
    </row>
    <row r="74" spans="1:5" x14ac:dyDescent="0.2">
      <c r="A74" s="20"/>
      <c r="B74" s="937"/>
      <c r="E74" s="17"/>
    </row>
    <row r="75" spans="1:5" x14ac:dyDescent="0.2">
      <c r="A75" s="20"/>
      <c r="B75" s="937"/>
      <c r="E75" s="17"/>
    </row>
    <row r="76" spans="1:5" x14ac:dyDescent="0.2">
      <c r="A76" s="20"/>
      <c r="B76" s="937"/>
      <c r="E76" s="17"/>
    </row>
    <row r="77" spans="1:5" x14ac:dyDescent="0.2">
      <c r="A77" s="20"/>
      <c r="B77" s="937"/>
      <c r="E77" s="17"/>
    </row>
    <row r="78" spans="1:5" x14ac:dyDescent="0.2">
      <c r="A78" s="20"/>
      <c r="B78" s="937"/>
      <c r="E78" s="17"/>
    </row>
    <row r="79" spans="1:5" x14ac:dyDescent="0.2">
      <c r="A79" s="937"/>
      <c r="B79" s="937"/>
    </row>
  </sheetData>
  <mergeCells count="9">
    <mergeCell ref="A21:C21"/>
    <mergeCell ref="A36:C36"/>
    <mergeCell ref="A37:A40"/>
    <mergeCell ref="A1:O1"/>
    <mergeCell ref="B3:C3"/>
    <mergeCell ref="A5:C5"/>
    <mergeCell ref="A6:A12"/>
    <mergeCell ref="A13:D13"/>
    <mergeCell ref="A4:C4"/>
  </mergeCells>
  <pageMargins left="0.78740157480314965" right="0.59055118110236227" top="0.74803149606299213" bottom="0.74803149606299213" header="0.31496062992125984" footer="0.31496062992125984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21:H21"/>
  <sheetViews>
    <sheetView workbookViewId="0">
      <selection activeCell="V22" sqref="V22"/>
    </sheetView>
  </sheetViews>
  <sheetFormatPr defaultRowHeight="14.25" x14ac:dyDescent="0.2"/>
  <sheetData>
    <row r="21" spans="2:8" ht="36" x14ac:dyDescent="0.55000000000000004">
      <c r="B21" s="1465" t="s">
        <v>85</v>
      </c>
      <c r="C21" s="1465"/>
      <c r="D21" s="1465"/>
      <c r="E21" s="1465"/>
      <c r="F21" s="1465"/>
      <c r="G21" s="1465"/>
      <c r="H21" s="1465"/>
    </row>
  </sheetData>
  <mergeCells count="1">
    <mergeCell ref="B21:H21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-0.499984740745262"/>
  </sheetPr>
  <dimension ref="B1:BB66"/>
  <sheetViews>
    <sheetView topLeftCell="A19" zoomScale="110" zoomScaleNormal="110" workbookViewId="0">
      <selection activeCell="U15" sqref="U15"/>
    </sheetView>
  </sheetViews>
  <sheetFormatPr defaultColWidth="9.125" defaultRowHeight="18.75" x14ac:dyDescent="0.2"/>
  <cols>
    <col min="1" max="1" width="0.5" style="19" customWidth="1"/>
    <col min="2" max="2" width="1.375" style="19" hidden="1" customWidth="1"/>
    <col min="3" max="3" width="4.375" style="19" customWidth="1"/>
    <col min="4" max="4" width="35.75" style="6" customWidth="1"/>
    <col min="5" max="5" width="9.375" style="6" customWidth="1"/>
    <col min="6" max="6" width="10.5" style="6" hidden="1" customWidth="1"/>
    <col min="7" max="7" width="13" style="8" customWidth="1"/>
    <col min="8" max="8" width="7.25" style="106" hidden="1" customWidth="1"/>
    <col min="9" max="9" width="7.625" style="106" hidden="1" customWidth="1"/>
    <col min="10" max="10" width="7.75" style="106" hidden="1" customWidth="1"/>
    <col min="11" max="12" width="7.875" style="106" hidden="1" customWidth="1"/>
    <col min="13" max="13" width="8.875" style="106" hidden="1" customWidth="1"/>
    <col min="14" max="14" width="7.875" style="106" hidden="1" customWidth="1"/>
    <col min="15" max="15" width="8" style="106" hidden="1" customWidth="1"/>
    <col min="16" max="16" width="11.25" style="106" customWidth="1"/>
    <col min="17" max="16384" width="9.125" style="19"/>
  </cols>
  <sheetData>
    <row r="1" spans="2:16" s="1" customFormat="1" ht="8.25" customHeight="1" thickBot="1" x14ac:dyDescent="0.35">
      <c r="C1" s="600"/>
      <c r="D1" s="5"/>
      <c r="E1" s="7"/>
      <c r="F1" s="8"/>
      <c r="G1" s="6"/>
      <c r="H1" s="601"/>
      <c r="I1" s="103"/>
      <c r="J1" s="103"/>
      <c r="K1" s="103"/>
      <c r="L1" s="103"/>
      <c r="M1" s="103"/>
      <c r="N1" s="103"/>
      <c r="O1" s="103"/>
    </row>
    <row r="2" spans="2:16" s="24" customFormat="1" ht="18.75" customHeight="1" thickTop="1" thickBot="1" x14ac:dyDescent="0.35">
      <c r="B2" s="180"/>
      <c r="C2" s="331"/>
      <c r="D2" s="331"/>
      <c r="E2" s="331"/>
      <c r="G2" s="1587" t="s">
        <v>979</v>
      </c>
      <c r="H2" s="1587"/>
      <c r="I2" s="1587"/>
      <c r="J2" s="1587"/>
      <c r="K2" s="1587"/>
      <c r="L2" s="1587"/>
      <c r="M2" s="1587"/>
      <c r="N2" s="1587"/>
      <c r="O2" s="1587"/>
      <c r="P2" s="1587"/>
    </row>
    <row r="3" spans="2:16" s="24" customFormat="1" ht="19.5" thickTop="1" x14ac:dyDescent="0.3">
      <c r="B3" s="330"/>
      <c r="C3" s="331" t="s">
        <v>358</v>
      </c>
      <c r="D3" s="331"/>
      <c r="E3" s="331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2:16" s="1" customFormat="1" x14ac:dyDescent="0.3">
      <c r="B4" s="330"/>
      <c r="C4" s="331" t="s">
        <v>634</v>
      </c>
      <c r="D4" s="331"/>
      <c r="E4" s="331"/>
      <c r="F4" s="182"/>
      <c r="G4" s="183"/>
      <c r="H4" s="300"/>
      <c r="I4" s="182"/>
      <c r="J4" s="182"/>
      <c r="K4" s="182"/>
      <c r="L4" s="182"/>
      <c r="M4" s="182"/>
      <c r="N4" s="182"/>
      <c r="O4" s="182"/>
    </row>
    <row r="5" spans="2:16" s="1" customFormat="1" x14ac:dyDescent="0.3">
      <c r="B5" s="330"/>
      <c r="C5" s="192" t="s">
        <v>503</v>
      </c>
      <c r="D5" s="331"/>
      <c r="E5" s="331"/>
      <c r="F5" s="182"/>
      <c r="G5" s="183"/>
      <c r="H5" s="300"/>
      <c r="I5" s="182"/>
      <c r="J5" s="182"/>
      <c r="K5" s="182"/>
      <c r="L5" s="182"/>
      <c r="M5" s="182"/>
      <c r="N5" s="182"/>
      <c r="O5" s="182"/>
    </row>
    <row r="6" spans="2:16" s="24" customFormat="1" ht="17.25" customHeight="1" x14ac:dyDescent="0.3">
      <c r="B6" s="330"/>
      <c r="C6" s="331" t="s">
        <v>136</v>
      </c>
      <c r="D6" s="331"/>
      <c r="E6" s="331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2:16" s="1" customFormat="1" ht="18.75" customHeight="1" x14ac:dyDescent="0.3">
      <c r="B7" s="580"/>
      <c r="C7" s="1545" t="s">
        <v>166</v>
      </c>
      <c r="D7" s="1545"/>
      <c r="E7" s="1545"/>
      <c r="F7" s="1545"/>
      <c r="G7" s="1545"/>
      <c r="H7" s="1545"/>
      <c r="I7" s="1545"/>
      <c r="J7" s="1545"/>
      <c r="K7" s="1545"/>
      <c r="L7" s="1545"/>
      <c r="M7" s="1545"/>
      <c r="N7" s="1545"/>
      <c r="O7" s="1545"/>
    </row>
    <row r="8" spans="2:16" s="24" customFormat="1" ht="18.75" customHeight="1" x14ac:dyDescent="0.3">
      <c r="B8" s="580"/>
      <c r="C8" s="1517" t="s">
        <v>167</v>
      </c>
      <c r="D8" s="1517"/>
      <c r="E8" s="1517"/>
      <c r="F8" s="1517"/>
      <c r="G8" s="1517"/>
      <c r="H8" s="1517"/>
      <c r="I8" s="1517"/>
      <c r="J8" s="1517"/>
      <c r="K8" s="1517"/>
      <c r="L8" s="1517"/>
      <c r="M8" s="1517"/>
      <c r="N8" s="1517"/>
      <c r="O8" s="1517"/>
    </row>
    <row r="9" spans="2:16" s="1" customFormat="1" ht="18" customHeight="1" x14ac:dyDescent="0.3">
      <c r="B9" s="580"/>
      <c r="C9" s="1517" t="s">
        <v>168</v>
      </c>
      <c r="D9" s="1517"/>
      <c r="E9" s="1517"/>
      <c r="F9" s="1517"/>
      <c r="G9" s="1517"/>
      <c r="H9" s="1517"/>
      <c r="I9" s="1517"/>
      <c r="J9" s="1517"/>
      <c r="K9" s="1517"/>
      <c r="L9" s="1517"/>
      <c r="M9" s="1517"/>
      <c r="N9" s="1517"/>
      <c r="O9" s="1517"/>
    </row>
    <row r="10" spans="2:16" s="161" customFormat="1" x14ac:dyDescent="0.3">
      <c r="B10" s="330"/>
      <c r="C10" s="332" t="s">
        <v>144</v>
      </c>
      <c r="D10" s="332"/>
      <c r="E10" s="332"/>
      <c r="F10" s="182"/>
      <c r="G10" s="183"/>
      <c r="H10" s="333"/>
      <c r="I10" s="182"/>
      <c r="J10" s="182"/>
      <c r="K10" s="182"/>
      <c r="L10" s="182"/>
      <c r="M10" s="182"/>
      <c r="N10" s="182"/>
      <c r="O10" s="182"/>
    </row>
    <row r="11" spans="2:16" s="1" customFormat="1" ht="5.25" customHeight="1" x14ac:dyDescent="0.3">
      <c r="B11" s="580"/>
      <c r="C11" s="15"/>
      <c r="D11" s="576"/>
      <c r="E11" s="16"/>
      <c r="F11" s="6"/>
      <c r="G11" s="6"/>
      <c r="H11" s="138"/>
      <c r="I11" s="104"/>
      <c r="J11" s="104"/>
      <c r="K11" s="104"/>
      <c r="L11" s="104"/>
      <c r="M11" s="104"/>
      <c r="N11" s="104"/>
      <c r="O11" s="104"/>
      <c r="P11" s="104"/>
    </row>
    <row r="12" spans="2:16" s="9" customFormat="1" ht="36" customHeight="1" x14ac:dyDescent="0.2">
      <c r="B12" s="257"/>
      <c r="C12" s="1607" t="s">
        <v>13</v>
      </c>
      <c r="D12" s="1608"/>
      <c r="E12" s="571" t="s">
        <v>9</v>
      </c>
      <c r="F12" s="571" t="s">
        <v>12</v>
      </c>
      <c r="G12" s="128" t="s">
        <v>1</v>
      </c>
      <c r="H12" s="129" t="s">
        <v>2</v>
      </c>
      <c r="I12" s="130" t="s">
        <v>3</v>
      </c>
      <c r="J12" s="130" t="s">
        <v>4</v>
      </c>
      <c r="K12" s="130" t="s">
        <v>5</v>
      </c>
      <c r="L12" s="130" t="s">
        <v>6</v>
      </c>
      <c r="M12" s="130" t="s">
        <v>118</v>
      </c>
      <c r="N12" s="130" t="s">
        <v>8</v>
      </c>
      <c r="O12" s="130" t="s">
        <v>93</v>
      </c>
      <c r="P12" s="129" t="s">
        <v>109</v>
      </c>
    </row>
    <row r="13" spans="2:16" s="676" customFormat="1" ht="18.75" customHeight="1" x14ac:dyDescent="0.2">
      <c r="C13" s="1611" t="s">
        <v>85</v>
      </c>
      <c r="D13" s="1612"/>
      <c r="E13" s="525"/>
      <c r="F13" s="526"/>
      <c r="G13" s="524"/>
      <c r="H13" s="675">
        <f t="shared" ref="H13:P13" si="0">SUM(H14:H20)</f>
        <v>0</v>
      </c>
      <c r="I13" s="527">
        <f t="shared" si="0"/>
        <v>28400</v>
      </c>
      <c r="J13" s="527">
        <f t="shared" si="0"/>
        <v>49500</v>
      </c>
      <c r="K13" s="527">
        <f t="shared" si="0"/>
        <v>374100</v>
      </c>
      <c r="L13" s="527">
        <f t="shared" si="0"/>
        <v>0</v>
      </c>
      <c r="M13" s="527">
        <f t="shared" si="0"/>
        <v>0</v>
      </c>
      <c r="N13" s="527">
        <f t="shared" si="0"/>
        <v>0</v>
      </c>
      <c r="O13" s="527">
        <f t="shared" si="0"/>
        <v>0</v>
      </c>
      <c r="P13" s="527">
        <f t="shared" si="0"/>
        <v>452000</v>
      </c>
    </row>
    <row r="14" spans="2:16" s="677" customFormat="1" ht="37.5" customHeight="1" x14ac:dyDescent="0.2">
      <c r="B14" s="1609" t="s">
        <v>712</v>
      </c>
      <c r="C14" s="1214" t="s">
        <v>10</v>
      </c>
      <c r="D14" s="1166" t="s">
        <v>671</v>
      </c>
      <c r="E14" s="283">
        <v>6</v>
      </c>
      <c r="F14" s="235" t="s">
        <v>433</v>
      </c>
      <c r="G14" s="235" t="s">
        <v>678</v>
      </c>
      <c r="H14" s="255"/>
      <c r="I14" s="255">
        <v>8000</v>
      </c>
      <c r="J14" s="255">
        <v>12000</v>
      </c>
      <c r="K14" s="255">
        <v>10000</v>
      </c>
      <c r="L14" s="255"/>
      <c r="M14" s="255"/>
      <c r="N14" s="255"/>
      <c r="O14" s="255"/>
      <c r="P14" s="255">
        <f>SUM(H14:O14)</f>
        <v>30000</v>
      </c>
    </row>
    <row r="15" spans="2:16" s="677" customFormat="1" ht="56.25" x14ac:dyDescent="0.2">
      <c r="B15" s="1610"/>
      <c r="C15" s="1215" t="s">
        <v>14</v>
      </c>
      <c r="D15" s="1117" t="s">
        <v>672</v>
      </c>
      <c r="E15" s="241">
        <v>4</v>
      </c>
      <c r="F15" s="242" t="s">
        <v>433</v>
      </c>
      <c r="G15" s="242" t="s">
        <v>679</v>
      </c>
      <c r="H15" s="232"/>
      <c r="I15" s="232">
        <v>8400</v>
      </c>
      <c r="J15" s="232">
        <v>9500</v>
      </c>
      <c r="K15" s="232">
        <v>12100</v>
      </c>
      <c r="L15" s="232"/>
      <c r="M15" s="232"/>
      <c r="N15" s="232"/>
      <c r="O15" s="232"/>
      <c r="P15" s="232">
        <f t="shared" ref="P15:P20" si="1">SUM(H15:O15)</f>
        <v>30000</v>
      </c>
    </row>
    <row r="16" spans="2:16" s="677" customFormat="1" ht="39" customHeight="1" x14ac:dyDescent="0.2">
      <c r="B16" s="1610"/>
      <c r="C16" s="1215" t="s">
        <v>15</v>
      </c>
      <c r="D16" s="1117" t="s">
        <v>673</v>
      </c>
      <c r="E16" s="241">
        <v>4</v>
      </c>
      <c r="F16" s="242" t="s">
        <v>433</v>
      </c>
      <c r="G16" s="242" t="s">
        <v>681</v>
      </c>
      <c r="H16" s="232"/>
      <c r="I16" s="232"/>
      <c r="J16" s="232">
        <v>20000</v>
      </c>
      <c r="K16" s="232">
        <v>10000</v>
      </c>
      <c r="L16" s="232"/>
      <c r="M16" s="232"/>
      <c r="N16" s="232"/>
      <c r="O16" s="232"/>
      <c r="P16" s="232">
        <f t="shared" si="1"/>
        <v>30000</v>
      </c>
    </row>
    <row r="17" spans="2:54" s="677" customFormat="1" ht="37.5" customHeight="1" x14ac:dyDescent="0.2">
      <c r="B17" s="1610"/>
      <c r="C17" s="1215" t="s">
        <v>16</v>
      </c>
      <c r="D17" s="1117" t="s">
        <v>674</v>
      </c>
      <c r="E17" s="241">
        <v>4</v>
      </c>
      <c r="F17" s="242" t="s">
        <v>433</v>
      </c>
      <c r="G17" s="242" t="s">
        <v>680</v>
      </c>
      <c r="H17" s="232"/>
      <c r="I17" s="232"/>
      <c r="J17" s="232"/>
      <c r="K17" s="232">
        <v>20000</v>
      </c>
      <c r="L17" s="232"/>
      <c r="M17" s="232"/>
      <c r="N17" s="232"/>
      <c r="O17" s="232"/>
      <c r="P17" s="232">
        <f t="shared" si="1"/>
        <v>20000</v>
      </c>
    </row>
    <row r="18" spans="2:54" s="677" customFormat="1" ht="38.25" customHeight="1" x14ac:dyDescent="0.2">
      <c r="B18" s="1610"/>
      <c r="C18" s="1215" t="s">
        <v>17</v>
      </c>
      <c r="D18" s="1117" t="s">
        <v>675</v>
      </c>
      <c r="E18" s="241">
        <v>6</v>
      </c>
      <c r="F18" s="242" t="s">
        <v>433</v>
      </c>
      <c r="G18" s="242" t="s">
        <v>387</v>
      </c>
      <c r="H18" s="232"/>
      <c r="I18" s="232"/>
      <c r="J18" s="232"/>
      <c r="K18" s="232">
        <v>62000</v>
      </c>
      <c r="L18" s="232"/>
      <c r="M18" s="232"/>
      <c r="N18" s="232"/>
      <c r="O18" s="232"/>
      <c r="P18" s="232">
        <f t="shared" si="1"/>
        <v>62000</v>
      </c>
    </row>
    <row r="19" spans="2:54" s="677" customFormat="1" ht="41.25" customHeight="1" x14ac:dyDescent="0.2">
      <c r="B19" s="1610"/>
      <c r="C19" s="1215" t="s">
        <v>18</v>
      </c>
      <c r="D19" s="1117" t="s">
        <v>676</v>
      </c>
      <c r="E19" s="241">
        <v>8</v>
      </c>
      <c r="F19" s="242" t="s">
        <v>433</v>
      </c>
      <c r="G19" s="242" t="s">
        <v>387</v>
      </c>
      <c r="H19" s="232"/>
      <c r="I19" s="232"/>
      <c r="J19" s="232"/>
      <c r="K19" s="232">
        <v>250000</v>
      </c>
      <c r="L19" s="232"/>
      <c r="M19" s="232"/>
      <c r="N19" s="232"/>
      <c r="O19" s="232"/>
      <c r="P19" s="232">
        <f t="shared" si="1"/>
        <v>250000</v>
      </c>
      <c r="U19" s="1217"/>
    </row>
    <row r="20" spans="2:54" s="677" customFormat="1" ht="37.5" x14ac:dyDescent="0.2">
      <c r="B20" s="1610"/>
      <c r="C20" s="1216" t="s">
        <v>19</v>
      </c>
      <c r="D20" s="657" t="s">
        <v>677</v>
      </c>
      <c r="E20" s="244">
        <v>4</v>
      </c>
      <c r="F20" s="639" t="s">
        <v>433</v>
      </c>
      <c r="G20" s="639" t="s">
        <v>680</v>
      </c>
      <c r="H20" s="234"/>
      <c r="I20" s="234">
        <v>12000</v>
      </c>
      <c r="J20" s="234">
        <v>8000</v>
      </c>
      <c r="K20" s="234">
        <v>10000</v>
      </c>
      <c r="L20" s="234"/>
      <c r="M20" s="234"/>
      <c r="N20" s="234"/>
      <c r="O20" s="234"/>
      <c r="P20" s="234">
        <f t="shared" si="1"/>
        <v>30000</v>
      </c>
    </row>
    <row r="21" spans="2:54" ht="10.5" customHeight="1" x14ac:dyDescent="0.2">
      <c r="B21" s="277"/>
      <c r="C21" s="21"/>
      <c r="D21" s="22"/>
      <c r="E21" s="22"/>
      <c r="F21" s="17"/>
    </row>
    <row r="22" spans="2:54" s="161" customFormat="1" x14ac:dyDescent="0.3">
      <c r="B22" s="180"/>
      <c r="C22" s="180" t="s">
        <v>145</v>
      </c>
      <c r="D22" s="181"/>
      <c r="E22" s="346"/>
      <c r="F22" s="182"/>
      <c r="G22" s="183"/>
      <c r="H22" s="184"/>
      <c r="I22" s="185"/>
      <c r="J22" s="185"/>
      <c r="K22" s="185"/>
      <c r="L22" s="185"/>
      <c r="M22" s="185"/>
      <c r="N22" s="185"/>
      <c r="O22" s="185"/>
    </row>
    <row r="23" spans="2:54" s="1" customFormat="1" ht="18.75" customHeight="1" x14ac:dyDescent="0.3">
      <c r="B23" s="186"/>
      <c r="C23" s="1477" t="s">
        <v>146</v>
      </c>
      <c r="D23" s="1478"/>
      <c r="E23" s="187" t="s">
        <v>109</v>
      </c>
      <c r="G23" s="177" t="s">
        <v>147</v>
      </c>
      <c r="J23" s="187"/>
      <c r="K23" s="187"/>
      <c r="L23" s="187"/>
      <c r="M23" s="187"/>
      <c r="N23" s="187"/>
      <c r="P23" s="187" t="s">
        <v>148</v>
      </c>
    </row>
    <row r="24" spans="2:54" s="1" customFormat="1" ht="15.75" customHeight="1" x14ac:dyDescent="0.3">
      <c r="B24" s="186"/>
      <c r="C24" s="1482" t="s">
        <v>126</v>
      </c>
      <c r="D24" s="1483"/>
      <c r="E24" s="189"/>
      <c r="H24" s="242"/>
      <c r="I24" s="189"/>
      <c r="J24" s="189"/>
      <c r="K24" s="189"/>
      <c r="L24" s="189"/>
      <c r="M24" s="189"/>
      <c r="P24" s="189"/>
      <c r="V24" s="203"/>
    </row>
    <row r="25" spans="2:54" s="1" customFormat="1" x14ac:dyDescent="0.3">
      <c r="B25" s="186"/>
      <c r="C25" s="347"/>
      <c r="D25" s="511" t="s">
        <v>149</v>
      </c>
      <c r="E25" s="189">
        <f>I13</f>
        <v>28400</v>
      </c>
      <c r="H25" s="242"/>
      <c r="I25" s="189"/>
      <c r="J25" s="189"/>
      <c r="K25" s="189"/>
      <c r="L25" s="189"/>
      <c r="M25" s="189"/>
      <c r="P25" s="189"/>
    </row>
    <row r="26" spans="2:54" s="1" customFormat="1" x14ac:dyDescent="0.3">
      <c r="B26" s="186"/>
      <c r="C26" s="347"/>
      <c r="D26" s="511" t="s">
        <v>150</v>
      </c>
      <c r="E26" s="189">
        <f>J13</f>
        <v>49500</v>
      </c>
      <c r="H26" s="242"/>
      <c r="I26" s="189"/>
      <c r="J26" s="189"/>
      <c r="K26" s="189"/>
      <c r="L26" s="189"/>
      <c r="M26" s="189"/>
      <c r="P26" s="189"/>
    </row>
    <row r="27" spans="2:54" s="1" customFormat="1" x14ac:dyDescent="0.3">
      <c r="B27" s="186"/>
      <c r="C27" s="347"/>
      <c r="D27" s="511" t="s">
        <v>151</v>
      </c>
      <c r="E27" s="189">
        <f>K13</f>
        <v>374100</v>
      </c>
      <c r="H27" s="242"/>
      <c r="I27" s="189"/>
      <c r="J27" s="189"/>
      <c r="K27" s="189"/>
      <c r="L27" s="189"/>
      <c r="M27" s="189"/>
      <c r="P27" s="189"/>
    </row>
    <row r="28" spans="2:54" s="1" customFormat="1" x14ac:dyDescent="0.3">
      <c r="B28" s="186"/>
      <c r="C28" s="678" t="s">
        <v>175</v>
      </c>
      <c r="D28" s="679"/>
      <c r="E28" s="189"/>
      <c r="H28" s="242"/>
      <c r="I28" s="189"/>
      <c r="J28" s="189"/>
      <c r="K28" s="189"/>
      <c r="L28" s="189"/>
      <c r="M28" s="189"/>
      <c r="P28" s="189"/>
    </row>
    <row r="29" spans="2:54" s="1" customFormat="1" ht="18.75" customHeight="1" x14ac:dyDescent="0.3">
      <c r="B29" s="186"/>
      <c r="C29" s="1477" t="s">
        <v>152</v>
      </c>
      <c r="D29" s="1478"/>
      <c r="E29" s="190">
        <f>SUM(E25:E28)</f>
        <v>452000</v>
      </c>
      <c r="G29" s="1386">
        <v>350000</v>
      </c>
      <c r="H29" s="1405"/>
      <c r="I29" s="1385"/>
      <c r="J29" s="1385"/>
      <c r="K29" s="1385"/>
      <c r="L29" s="1385"/>
      <c r="M29" s="1385"/>
      <c r="N29" s="1404"/>
      <c r="O29" s="1406"/>
      <c r="P29" s="1385">
        <f>SUM(E29-G29)</f>
        <v>102000</v>
      </c>
    </row>
    <row r="30" spans="2:54" s="1" customFormat="1" ht="10.5" customHeight="1" x14ac:dyDescent="0.3">
      <c r="D30" s="14"/>
      <c r="E30" s="8"/>
      <c r="O30" s="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</row>
    <row r="31" spans="2:54" s="331" customFormat="1" ht="16.5" customHeight="1" x14ac:dyDescent="0.3">
      <c r="B31" s="180"/>
      <c r="C31" s="180" t="s">
        <v>639</v>
      </c>
      <c r="D31" s="919"/>
      <c r="E31" s="921"/>
      <c r="F31" s="922"/>
      <c r="G31" s="922"/>
      <c r="H31" s="922"/>
      <c r="I31" s="922"/>
      <c r="J31" s="922"/>
      <c r="K31" s="922"/>
      <c r="L31" s="922"/>
      <c r="M31" s="922"/>
      <c r="N31" s="922"/>
      <c r="O31" s="922"/>
      <c r="P31" s="1361"/>
      <c r="Q31" s="922"/>
      <c r="R31" s="920"/>
      <c r="S31" s="920"/>
      <c r="T31" s="920"/>
      <c r="U31" s="920"/>
      <c r="V31" s="920"/>
      <c r="W31" s="920"/>
      <c r="X31" s="920"/>
      <c r="Y31" s="920"/>
      <c r="Z31" s="920"/>
      <c r="AA31" s="920"/>
      <c r="AB31" s="920"/>
      <c r="AC31" s="920"/>
      <c r="AD31" s="920"/>
      <c r="AE31" s="920"/>
      <c r="AF31" s="920"/>
      <c r="AG31" s="920"/>
      <c r="AH31" s="920"/>
      <c r="AI31" s="920"/>
      <c r="AJ31" s="920"/>
      <c r="AK31" s="920"/>
      <c r="AL31" s="920"/>
      <c r="AM31" s="920"/>
      <c r="AN31" s="920"/>
      <c r="AO31" s="920"/>
      <c r="AP31" s="920"/>
      <c r="AQ31" s="920"/>
      <c r="AR31" s="920"/>
      <c r="AS31" s="920"/>
      <c r="AT31" s="920"/>
      <c r="AU31" s="920"/>
      <c r="AV31" s="920"/>
      <c r="AW31" s="920"/>
      <c r="AX31" s="920"/>
      <c r="AY31" s="920"/>
      <c r="AZ31" s="920"/>
      <c r="BA31" s="920"/>
      <c r="BB31" s="920"/>
    </row>
    <row r="32" spans="2:54" s="1" customFormat="1" x14ac:dyDescent="0.3">
      <c r="C32" s="600"/>
      <c r="D32" s="1570" t="s">
        <v>1091</v>
      </c>
      <c r="E32" s="1570"/>
      <c r="F32" s="1570"/>
      <c r="G32" s="1570"/>
      <c r="H32" s="601"/>
      <c r="I32" s="253"/>
      <c r="J32" s="253"/>
      <c r="K32" s="253"/>
      <c r="L32" s="253"/>
      <c r="M32" s="199"/>
      <c r="N32" s="199"/>
      <c r="O32" s="199"/>
      <c r="P32" s="1362"/>
    </row>
    <row r="33" spans="2:26" s="1" customFormat="1" x14ac:dyDescent="0.3">
      <c r="D33" s="14"/>
      <c r="E33" s="8"/>
      <c r="O33" s="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</row>
    <row r="34" spans="2:26" s="8" customFormat="1" x14ac:dyDescent="0.2">
      <c r="B34" s="20"/>
      <c r="C34" s="21"/>
      <c r="D34" s="22"/>
      <c r="E34" s="22"/>
      <c r="F34" s="25"/>
      <c r="H34" s="106"/>
      <c r="I34" s="106"/>
      <c r="J34" s="106"/>
      <c r="K34" s="106"/>
      <c r="L34" s="106"/>
      <c r="M34" s="106"/>
      <c r="N34" s="106"/>
      <c r="O34" s="106"/>
      <c r="P34" s="106"/>
    </row>
    <row r="35" spans="2:26" s="8" customFormat="1" x14ac:dyDescent="0.2">
      <c r="B35" s="20"/>
      <c r="C35" s="21"/>
      <c r="D35" s="22"/>
      <c r="E35" s="22"/>
      <c r="F35" s="22"/>
      <c r="H35" s="106"/>
      <c r="I35" s="106"/>
      <c r="J35" s="106"/>
      <c r="K35" s="106"/>
      <c r="L35" s="106"/>
      <c r="M35" s="106"/>
      <c r="N35" s="106"/>
      <c r="O35" s="106"/>
      <c r="P35" s="106"/>
    </row>
    <row r="36" spans="2:26" s="8" customFormat="1" x14ac:dyDescent="0.2">
      <c r="B36" s="20"/>
      <c r="C36" s="21"/>
      <c r="D36" s="22"/>
      <c r="E36" s="22"/>
      <c r="F36" s="22"/>
      <c r="H36" s="106"/>
      <c r="I36" s="106"/>
      <c r="J36" s="106"/>
      <c r="K36" s="106"/>
      <c r="L36" s="106"/>
      <c r="M36" s="106"/>
      <c r="N36" s="106"/>
      <c r="O36" s="106"/>
      <c r="P36" s="106"/>
    </row>
    <row r="37" spans="2:26" s="8" customFormat="1" x14ac:dyDescent="0.2">
      <c r="B37" s="20"/>
      <c r="C37" s="21"/>
      <c r="D37" s="22"/>
      <c r="E37" s="22"/>
      <c r="F37" s="22"/>
      <c r="H37" s="106"/>
      <c r="I37" s="106"/>
      <c r="J37" s="106"/>
      <c r="K37" s="106"/>
      <c r="L37" s="106"/>
      <c r="M37" s="106"/>
      <c r="N37" s="106"/>
      <c r="O37" s="106"/>
      <c r="P37" s="106"/>
    </row>
    <row r="38" spans="2:26" s="8" customFormat="1" x14ac:dyDescent="0.2">
      <c r="B38" s="20"/>
      <c r="C38" s="21"/>
      <c r="D38" s="22"/>
      <c r="E38" s="22"/>
      <c r="F38" s="22"/>
      <c r="H38" s="106"/>
      <c r="I38" s="106"/>
      <c r="J38" s="106"/>
      <c r="K38" s="106"/>
      <c r="L38" s="106"/>
      <c r="M38" s="106"/>
      <c r="N38" s="106"/>
      <c r="O38" s="106"/>
      <c r="P38" s="106"/>
    </row>
    <row r="39" spans="2:26" s="8" customFormat="1" x14ac:dyDescent="0.2">
      <c r="B39" s="20"/>
      <c r="C39" s="21"/>
      <c r="D39" s="22"/>
      <c r="E39" s="22"/>
      <c r="F39" s="22"/>
      <c r="H39" s="106"/>
      <c r="I39" s="106"/>
      <c r="J39" s="106"/>
      <c r="K39" s="106"/>
      <c r="L39" s="106"/>
      <c r="M39" s="106"/>
      <c r="N39" s="106"/>
      <c r="O39" s="106"/>
      <c r="P39" s="106"/>
    </row>
    <row r="40" spans="2:26" s="8" customFormat="1" x14ac:dyDescent="0.2">
      <c r="B40" s="20"/>
      <c r="C40" s="21"/>
      <c r="D40" s="22"/>
      <c r="E40" s="22"/>
      <c r="F40" s="22"/>
      <c r="H40" s="106"/>
      <c r="I40" s="106"/>
      <c r="J40" s="106"/>
      <c r="K40" s="106"/>
      <c r="L40" s="106"/>
      <c r="M40" s="106"/>
      <c r="N40" s="106"/>
      <c r="O40" s="106"/>
      <c r="P40" s="106"/>
    </row>
    <row r="41" spans="2:26" s="8" customFormat="1" x14ac:dyDescent="0.2">
      <c r="B41" s="20"/>
      <c r="C41" s="21"/>
      <c r="D41" s="22"/>
      <c r="E41" s="22"/>
      <c r="F41" s="22"/>
      <c r="H41" s="106"/>
      <c r="I41" s="106"/>
      <c r="J41" s="106"/>
      <c r="K41" s="106"/>
      <c r="L41" s="106"/>
      <c r="M41" s="106"/>
      <c r="N41" s="106"/>
      <c r="O41" s="106"/>
      <c r="P41" s="106"/>
    </row>
    <row r="42" spans="2:26" s="8" customFormat="1" x14ac:dyDescent="0.2">
      <c r="B42" s="20"/>
      <c r="C42" s="21"/>
      <c r="D42" s="22"/>
      <c r="E42" s="22"/>
      <c r="F42" s="22"/>
      <c r="H42" s="106"/>
      <c r="I42" s="106"/>
      <c r="J42" s="106"/>
      <c r="K42" s="106"/>
      <c r="L42" s="106"/>
      <c r="M42" s="106"/>
      <c r="N42" s="106"/>
      <c r="O42" s="106"/>
      <c r="P42" s="106"/>
    </row>
    <row r="43" spans="2:26" s="8" customFormat="1" x14ac:dyDescent="0.2">
      <c r="B43" s="20"/>
      <c r="C43" s="21"/>
      <c r="D43" s="22"/>
      <c r="E43" s="22"/>
      <c r="F43" s="22"/>
      <c r="H43" s="106"/>
      <c r="I43" s="106"/>
      <c r="J43" s="106"/>
      <c r="K43" s="106"/>
      <c r="L43" s="106"/>
      <c r="M43" s="106"/>
      <c r="N43" s="106"/>
      <c r="O43" s="106"/>
      <c r="P43" s="106"/>
    </row>
    <row r="44" spans="2:26" s="8" customFormat="1" x14ac:dyDescent="0.2">
      <c r="B44" s="20"/>
      <c r="C44" s="21"/>
      <c r="D44" s="22"/>
      <c r="E44" s="22"/>
      <c r="F44" s="22"/>
      <c r="H44" s="106"/>
      <c r="I44" s="106"/>
      <c r="J44" s="106"/>
      <c r="K44" s="106"/>
      <c r="L44" s="106"/>
      <c r="M44" s="106"/>
      <c r="N44" s="106"/>
      <c r="O44" s="106"/>
      <c r="P44" s="106"/>
    </row>
    <row r="45" spans="2:26" s="8" customFormat="1" x14ac:dyDescent="0.2">
      <c r="B45" s="20"/>
      <c r="C45" s="21"/>
      <c r="D45" s="22"/>
      <c r="E45" s="22"/>
      <c r="F45" s="22"/>
      <c r="H45" s="106"/>
      <c r="I45" s="106"/>
      <c r="J45" s="106"/>
      <c r="K45" s="106"/>
      <c r="L45" s="106"/>
      <c r="M45" s="106"/>
      <c r="N45" s="106"/>
      <c r="O45" s="106"/>
      <c r="P45" s="106"/>
    </row>
    <row r="46" spans="2:26" s="8" customFormat="1" x14ac:dyDescent="0.2">
      <c r="B46" s="20"/>
      <c r="C46" s="21"/>
      <c r="D46" s="22"/>
      <c r="E46" s="22"/>
      <c r="F46" s="22"/>
      <c r="H46" s="106"/>
      <c r="I46" s="106"/>
      <c r="J46" s="106"/>
      <c r="K46" s="106"/>
      <c r="L46" s="106"/>
      <c r="M46" s="106"/>
      <c r="N46" s="106"/>
      <c r="O46" s="106"/>
      <c r="P46" s="106"/>
    </row>
    <row r="47" spans="2:26" s="8" customFormat="1" x14ac:dyDescent="0.2">
      <c r="B47" s="20"/>
      <c r="C47" s="21"/>
      <c r="D47" s="22"/>
      <c r="E47" s="22"/>
      <c r="F47" s="22"/>
      <c r="H47" s="106"/>
      <c r="I47" s="106"/>
      <c r="J47" s="106"/>
      <c r="K47" s="106"/>
      <c r="L47" s="106"/>
      <c r="M47" s="106"/>
      <c r="N47" s="106"/>
      <c r="O47" s="106"/>
      <c r="P47" s="106"/>
    </row>
    <row r="48" spans="2:26" s="8" customFormat="1" x14ac:dyDescent="0.2">
      <c r="B48" s="20"/>
      <c r="C48" s="21"/>
      <c r="D48" s="22"/>
      <c r="E48" s="22"/>
      <c r="F48" s="22"/>
      <c r="H48" s="106"/>
      <c r="I48" s="106"/>
      <c r="J48" s="106"/>
      <c r="K48" s="106"/>
      <c r="L48" s="106"/>
      <c r="M48" s="106"/>
      <c r="N48" s="106"/>
      <c r="O48" s="106"/>
      <c r="P48" s="106"/>
    </row>
    <row r="49" spans="2:16" s="8" customFormat="1" x14ac:dyDescent="0.2">
      <c r="B49" s="20"/>
      <c r="C49" s="21"/>
      <c r="D49" s="22"/>
      <c r="E49" s="22"/>
      <c r="F49" s="22"/>
      <c r="H49" s="106"/>
      <c r="I49" s="106"/>
      <c r="J49" s="106"/>
      <c r="K49" s="106"/>
      <c r="L49" s="106"/>
      <c r="M49" s="106"/>
      <c r="N49" s="106"/>
      <c r="O49" s="106"/>
      <c r="P49" s="106"/>
    </row>
    <row r="50" spans="2:16" s="8" customFormat="1" x14ac:dyDescent="0.2">
      <c r="B50" s="20"/>
      <c r="C50" s="21"/>
      <c r="D50" s="22"/>
      <c r="E50" s="22"/>
      <c r="F50" s="22"/>
      <c r="H50" s="106"/>
      <c r="I50" s="106"/>
      <c r="J50" s="106"/>
      <c r="K50" s="106"/>
      <c r="L50" s="106"/>
      <c r="M50" s="106"/>
      <c r="N50" s="106"/>
      <c r="O50" s="106"/>
      <c r="P50" s="106"/>
    </row>
    <row r="51" spans="2:16" s="8" customFormat="1" x14ac:dyDescent="0.2">
      <c r="B51" s="20"/>
      <c r="C51" s="21"/>
      <c r="D51" s="6"/>
      <c r="E51" s="6"/>
      <c r="F51" s="17"/>
      <c r="H51" s="106"/>
      <c r="I51" s="106"/>
      <c r="J51" s="106"/>
      <c r="K51" s="106"/>
      <c r="L51" s="106"/>
      <c r="M51" s="106"/>
      <c r="N51" s="106"/>
      <c r="O51" s="106"/>
      <c r="P51" s="106"/>
    </row>
    <row r="52" spans="2:16" s="8" customFormat="1" x14ac:dyDescent="0.2">
      <c r="B52" s="20"/>
      <c r="C52" s="21"/>
      <c r="D52" s="6"/>
      <c r="E52" s="6"/>
      <c r="F52" s="17"/>
      <c r="H52" s="106"/>
      <c r="I52" s="106"/>
      <c r="J52" s="106"/>
      <c r="K52" s="106"/>
      <c r="L52" s="106"/>
      <c r="M52" s="106"/>
      <c r="N52" s="106"/>
      <c r="O52" s="106"/>
      <c r="P52" s="106"/>
    </row>
    <row r="53" spans="2:16" s="8" customFormat="1" x14ac:dyDescent="0.2">
      <c r="B53" s="20"/>
      <c r="C53" s="21"/>
      <c r="D53" s="6"/>
      <c r="E53" s="6"/>
      <c r="F53" s="17"/>
      <c r="H53" s="106"/>
      <c r="I53" s="106"/>
      <c r="J53" s="106"/>
      <c r="K53" s="106"/>
      <c r="L53" s="106"/>
      <c r="M53" s="106"/>
      <c r="N53" s="106"/>
      <c r="O53" s="106"/>
      <c r="P53" s="106"/>
    </row>
    <row r="54" spans="2:16" s="8" customFormat="1" x14ac:dyDescent="0.2">
      <c r="B54" s="20"/>
      <c r="C54" s="21"/>
      <c r="D54" s="6"/>
      <c r="E54" s="6"/>
      <c r="F54" s="17"/>
      <c r="H54" s="106"/>
      <c r="I54" s="106"/>
      <c r="J54" s="106"/>
      <c r="K54" s="106"/>
      <c r="L54" s="106"/>
      <c r="M54" s="106"/>
      <c r="N54" s="106"/>
      <c r="O54" s="106"/>
      <c r="P54" s="106"/>
    </row>
    <row r="55" spans="2:16" s="8" customFormat="1" x14ac:dyDescent="0.2">
      <c r="B55" s="20"/>
      <c r="C55" s="21"/>
      <c r="D55" s="6"/>
      <c r="E55" s="6"/>
      <c r="F55" s="17"/>
      <c r="H55" s="106"/>
      <c r="I55" s="106"/>
      <c r="J55" s="106"/>
      <c r="K55" s="106"/>
      <c r="L55" s="106"/>
      <c r="M55" s="106"/>
      <c r="N55" s="106"/>
      <c r="O55" s="106"/>
      <c r="P55" s="106"/>
    </row>
    <row r="56" spans="2:16" s="8" customFormat="1" x14ac:dyDescent="0.2">
      <c r="B56" s="20"/>
      <c r="C56" s="21"/>
      <c r="D56" s="6"/>
      <c r="E56" s="6"/>
      <c r="F56" s="17"/>
      <c r="H56" s="106"/>
      <c r="I56" s="106"/>
      <c r="J56" s="106"/>
      <c r="K56" s="106"/>
      <c r="L56" s="106"/>
      <c r="M56" s="106"/>
      <c r="N56" s="106"/>
      <c r="O56" s="106"/>
      <c r="P56" s="106"/>
    </row>
    <row r="57" spans="2:16" s="8" customFormat="1" x14ac:dyDescent="0.2">
      <c r="B57" s="20"/>
      <c r="C57" s="21"/>
      <c r="D57" s="6"/>
      <c r="E57" s="6"/>
      <c r="F57" s="17"/>
      <c r="H57" s="106"/>
      <c r="I57" s="106"/>
      <c r="J57" s="106"/>
      <c r="K57" s="106"/>
      <c r="L57" s="106"/>
      <c r="M57" s="106"/>
      <c r="N57" s="106"/>
      <c r="O57" s="106"/>
      <c r="P57" s="106"/>
    </row>
    <row r="58" spans="2:16" s="8" customFormat="1" x14ac:dyDescent="0.2">
      <c r="B58" s="20"/>
      <c r="C58" s="21"/>
      <c r="D58" s="6"/>
      <c r="E58" s="6"/>
      <c r="F58" s="17"/>
      <c r="H58" s="106"/>
      <c r="I58" s="106"/>
      <c r="J58" s="106"/>
      <c r="K58" s="106"/>
      <c r="L58" s="106"/>
      <c r="M58" s="106"/>
      <c r="N58" s="106"/>
      <c r="O58" s="106"/>
      <c r="P58" s="106"/>
    </row>
    <row r="59" spans="2:16" s="8" customFormat="1" x14ac:dyDescent="0.2">
      <c r="B59" s="20"/>
      <c r="C59" s="21"/>
      <c r="D59" s="6"/>
      <c r="E59" s="6"/>
      <c r="F59" s="17"/>
      <c r="H59" s="106"/>
      <c r="I59" s="106"/>
      <c r="J59" s="106"/>
      <c r="K59" s="106"/>
      <c r="L59" s="106"/>
      <c r="M59" s="106"/>
      <c r="N59" s="106"/>
      <c r="O59" s="106"/>
      <c r="P59" s="106"/>
    </row>
    <row r="60" spans="2:16" s="8" customFormat="1" x14ac:dyDescent="0.2">
      <c r="B60" s="20"/>
      <c r="C60" s="21"/>
      <c r="D60" s="6"/>
      <c r="E60" s="6"/>
      <c r="F60" s="17"/>
      <c r="H60" s="106"/>
      <c r="I60" s="106"/>
      <c r="J60" s="106"/>
      <c r="K60" s="106"/>
      <c r="L60" s="106"/>
      <c r="M60" s="106"/>
      <c r="N60" s="106"/>
      <c r="O60" s="106"/>
      <c r="P60" s="106"/>
    </row>
    <row r="61" spans="2:16" s="8" customFormat="1" x14ac:dyDescent="0.2">
      <c r="B61" s="20"/>
      <c r="C61" s="21"/>
      <c r="D61" s="6"/>
      <c r="E61" s="6"/>
      <c r="F61" s="17"/>
      <c r="H61" s="106"/>
      <c r="I61" s="106"/>
      <c r="J61" s="106"/>
      <c r="K61" s="106"/>
      <c r="L61" s="106"/>
      <c r="M61" s="106"/>
      <c r="N61" s="106"/>
      <c r="O61" s="106"/>
      <c r="P61" s="106"/>
    </row>
    <row r="62" spans="2:16" s="8" customFormat="1" x14ac:dyDescent="0.2">
      <c r="B62" s="20"/>
      <c r="C62" s="21"/>
      <c r="D62" s="6"/>
      <c r="E62" s="6"/>
      <c r="F62" s="17"/>
      <c r="H62" s="106"/>
      <c r="I62" s="106"/>
      <c r="J62" s="106"/>
      <c r="K62" s="106"/>
      <c r="L62" s="106"/>
      <c r="M62" s="106"/>
      <c r="N62" s="106"/>
      <c r="O62" s="106"/>
      <c r="P62" s="106"/>
    </row>
    <row r="63" spans="2:16" s="8" customFormat="1" x14ac:dyDescent="0.2">
      <c r="B63" s="20"/>
      <c r="C63" s="21"/>
      <c r="D63" s="6"/>
      <c r="E63" s="6"/>
      <c r="F63" s="17"/>
      <c r="H63" s="106"/>
      <c r="I63" s="106"/>
      <c r="J63" s="106"/>
      <c r="K63" s="106"/>
      <c r="L63" s="106"/>
      <c r="M63" s="106"/>
      <c r="N63" s="106"/>
      <c r="O63" s="106"/>
      <c r="P63" s="106"/>
    </row>
    <row r="64" spans="2:16" s="8" customFormat="1" x14ac:dyDescent="0.2">
      <c r="B64" s="20"/>
      <c r="C64" s="21"/>
      <c r="D64" s="6"/>
      <c r="E64" s="6"/>
      <c r="F64" s="17"/>
      <c r="H64" s="106"/>
      <c r="I64" s="106"/>
      <c r="J64" s="106"/>
      <c r="K64" s="106"/>
      <c r="L64" s="106"/>
      <c r="M64" s="106"/>
      <c r="N64" s="106"/>
      <c r="O64" s="106"/>
      <c r="P64" s="106"/>
    </row>
    <row r="65" spans="2:16" s="8" customFormat="1" x14ac:dyDescent="0.2">
      <c r="B65" s="20"/>
      <c r="C65" s="21"/>
      <c r="D65" s="6"/>
      <c r="E65" s="6"/>
      <c r="F65" s="17"/>
      <c r="H65" s="106"/>
      <c r="I65" s="106"/>
      <c r="J65" s="106"/>
      <c r="K65" s="106"/>
      <c r="L65" s="106"/>
      <c r="M65" s="106"/>
      <c r="N65" s="106"/>
      <c r="O65" s="106"/>
      <c r="P65" s="106"/>
    </row>
    <row r="66" spans="2:16" s="8" customFormat="1" x14ac:dyDescent="0.2">
      <c r="B66" s="21"/>
      <c r="C66" s="21"/>
      <c r="D66" s="6"/>
      <c r="E66" s="6"/>
      <c r="F66" s="6"/>
      <c r="H66" s="106"/>
      <c r="I66" s="106"/>
      <c r="J66" s="106"/>
      <c r="K66" s="106"/>
      <c r="L66" s="106"/>
      <c r="M66" s="106"/>
      <c r="N66" s="106"/>
      <c r="O66" s="106"/>
      <c r="P66" s="106"/>
    </row>
  </sheetData>
  <mergeCells count="11">
    <mergeCell ref="D32:G32"/>
    <mergeCell ref="B14:B20"/>
    <mergeCell ref="C13:D13"/>
    <mergeCell ref="C23:D23"/>
    <mergeCell ref="C24:D24"/>
    <mergeCell ref="C29:D29"/>
    <mergeCell ref="G2:P2"/>
    <mergeCell ref="C7:O7"/>
    <mergeCell ref="C8:O8"/>
    <mergeCell ref="C9:O9"/>
    <mergeCell ref="C12:D12"/>
  </mergeCells>
  <pageMargins left="0.98425196850393704" right="0.98425196850393704" top="0.74803149606299213" bottom="0.74803149606299213" header="0.31496062992125984" footer="0.31496062992125984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D20:F20"/>
  <sheetViews>
    <sheetView workbookViewId="0">
      <selection activeCell="V22" sqref="V22"/>
    </sheetView>
  </sheetViews>
  <sheetFormatPr defaultRowHeight="14.25" x14ac:dyDescent="0.2"/>
  <sheetData>
    <row r="20" spans="4:6" ht="69" customHeight="1" x14ac:dyDescent="0.55000000000000004">
      <c r="D20" s="1465" t="s">
        <v>89</v>
      </c>
      <c r="E20" s="1465"/>
      <c r="F20" s="1465"/>
    </row>
  </sheetData>
  <mergeCells count="1">
    <mergeCell ref="D20:F20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-0.499984740745262"/>
  </sheetPr>
  <dimension ref="B1:BB52"/>
  <sheetViews>
    <sheetView topLeftCell="B10" zoomScale="110" zoomScaleNormal="110" workbookViewId="0">
      <selection activeCell="S19" sqref="S19"/>
    </sheetView>
  </sheetViews>
  <sheetFormatPr defaultColWidth="9.125" defaultRowHeight="18.75" x14ac:dyDescent="0.2"/>
  <cols>
    <col min="1" max="1" width="0" style="19" hidden="1" customWidth="1"/>
    <col min="2" max="2" width="1" style="19" customWidth="1"/>
    <col min="3" max="3" width="4.375" style="19" customWidth="1"/>
    <col min="4" max="4" width="32.375" style="6" customWidth="1"/>
    <col min="5" max="5" width="9.75" style="6" customWidth="1"/>
    <col min="6" max="6" width="10.875" style="6" hidden="1" customWidth="1"/>
    <col min="7" max="7" width="12.875" style="8" customWidth="1"/>
    <col min="8" max="15" width="10.625" style="106" hidden="1" customWidth="1"/>
    <col min="16" max="16" width="10.625" style="421" customWidth="1"/>
    <col min="17" max="18" width="10.625" style="19" customWidth="1"/>
    <col min="19" max="16384" width="9.125" style="19"/>
  </cols>
  <sheetData>
    <row r="1" spans="2:22" s="1" customFormat="1" ht="6" customHeight="1" thickBot="1" x14ac:dyDescent="0.35">
      <c r="C1" s="600"/>
      <c r="D1" s="5"/>
      <c r="E1" s="7"/>
      <c r="F1" s="8"/>
      <c r="G1" s="6"/>
      <c r="H1" s="601"/>
      <c r="I1" s="103"/>
      <c r="J1" s="103"/>
      <c r="K1" s="103"/>
      <c r="L1" s="103"/>
      <c r="M1" s="103"/>
      <c r="N1" s="103"/>
      <c r="O1" s="103"/>
      <c r="P1" s="681"/>
    </row>
    <row r="2" spans="2:22" s="24" customFormat="1" ht="18.75" customHeight="1" thickTop="1" thickBot="1" x14ac:dyDescent="0.35">
      <c r="C2" s="331"/>
      <c r="D2" s="331"/>
      <c r="E2" s="307"/>
      <c r="F2" s="1578" t="s">
        <v>980</v>
      </c>
      <c r="G2" s="1579"/>
      <c r="H2" s="1579"/>
      <c r="I2" s="1579"/>
      <c r="J2" s="1579"/>
      <c r="K2" s="1579"/>
      <c r="L2" s="1579"/>
      <c r="M2" s="1579"/>
      <c r="N2" s="1579"/>
      <c r="O2" s="1579"/>
      <c r="P2" s="1580"/>
    </row>
    <row r="3" spans="2:22" s="24" customFormat="1" ht="19.5" thickTop="1" x14ac:dyDescent="0.3">
      <c r="C3" s="331" t="s">
        <v>358</v>
      </c>
      <c r="D3" s="331"/>
      <c r="E3" s="331"/>
      <c r="F3" s="26"/>
      <c r="G3" s="26"/>
      <c r="H3" s="26"/>
      <c r="I3" s="26"/>
      <c r="J3" s="26"/>
      <c r="K3" s="26"/>
      <c r="L3" s="26"/>
      <c r="M3" s="26"/>
      <c r="N3" s="26"/>
      <c r="O3" s="26"/>
      <c r="P3" s="682"/>
    </row>
    <row r="4" spans="2:22" s="1" customFormat="1" x14ac:dyDescent="0.3">
      <c r="C4" s="331" t="s">
        <v>537</v>
      </c>
      <c r="D4" s="331"/>
      <c r="E4" s="331"/>
      <c r="F4" s="182"/>
      <c r="G4" s="183"/>
      <c r="H4" s="300"/>
      <c r="I4" s="182"/>
      <c r="J4" s="182"/>
      <c r="K4" s="182"/>
      <c r="L4" s="182"/>
      <c r="M4" s="182"/>
      <c r="N4" s="182"/>
      <c r="O4" s="182"/>
      <c r="P4" s="681"/>
    </row>
    <row r="5" spans="2:22" s="24" customFormat="1" ht="17.25" customHeight="1" x14ac:dyDescent="0.3">
      <c r="C5" s="331" t="s">
        <v>136</v>
      </c>
      <c r="D5" s="331"/>
      <c r="E5" s="331"/>
      <c r="F5" s="26"/>
      <c r="G5" s="26"/>
      <c r="H5" s="26"/>
      <c r="I5" s="26"/>
      <c r="J5" s="26"/>
      <c r="K5" s="26"/>
      <c r="L5" s="26"/>
      <c r="M5" s="26"/>
      <c r="N5" s="26"/>
      <c r="O5" s="26"/>
      <c r="P5" s="682"/>
    </row>
    <row r="6" spans="2:22" s="1" customFormat="1" ht="18.75" customHeight="1" x14ac:dyDescent="0.3">
      <c r="C6" s="1545" t="s">
        <v>169</v>
      </c>
      <c r="D6" s="1545"/>
      <c r="E6" s="1545"/>
      <c r="F6" s="1545"/>
      <c r="G6" s="1545"/>
      <c r="H6" s="1545"/>
      <c r="I6" s="1545"/>
      <c r="J6" s="1545"/>
      <c r="K6" s="1545"/>
      <c r="L6" s="1545"/>
      <c r="M6" s="1545"/>
      <c r="N6" s="1545"/>
      <c r="O6" s="1545"/>
      <c r="P6" s="681"/>
    </row>
    <row r="7" spans="2:22" s="24" customFormat="1" ht="18.75" customHeight="1" x14ac:dyDescent="0.25">
      <c r="C7" s="1517" t="s">
        <v>170</v>
      </c>
      <c r="D7" s="1517"/>
      <c r="E7" s="1517"/>
      <c r="F7" s="1517"/>
      <c r="G7" s="1517"/>
      <c r="H7" s="1517"/>
      <c r="I7" s="1517"/>
      <c r="J7" s="1517"/>
      <c r="K7" s="1517"/>
      <c r="L7" s="1517"/>
      <c r="M7" s="1517"/>
      <c r="N7" s="1517"/>
      <c r="O7" s="1517"/>
      <c r="P7" s="682"/>
    </row>
    <row r="8" spans="2:22" s="1" customFormat="1" ht="21" customHeight="1" x14ac:dyDescent="0.3">
      <c r="B8" s="203"/>
      <c r="C8" s="1517" t="s">
        <v>171</v>
      </c>
      <c r="D8" s="1517"/>
      <c r="E8" s="1517"/>
      <c r="F8" s="1517"/>
      <c r="G8" s="1517"/>
      <c r="H8" s="1517"/>
      <c r="I8" s="1517"/>
      <c r="J8" s="1517"/>
      <c r="K8" s="1517"/>
      <c r="L8" s="1517"/>
      <c r="M8" s="1517"/>
      <c r="N8" s="1517"/>
      <c r="O8" s="1517"/>
      <c r="P8" s="681"/>
      <c r="V8" s="203"/>
    </row>
    <row r="9" spans="2:22" s="161" customFormat="1" x14ac:dyDescent="0.3">
      <c r="B9" s="327"/>
      <c r="C9" s="332" t="s">
        <v>144</v>
      </c>
      <c r="D9" s="332"/>
      <c r="E9" s="332"/>
      <c r="F9" s="182"/>
      <c r="G9" s="183"/>
      <c r="H9" s="333"/>
      <c r="I9" s="182"/>
      <c r="J9" s="182"/>
      <c r="K9" s="182"/>
      <c r="L9" s="182"/>
      <c r="M9" s="182"/>
      <c r="N9" s="182"/>
      <c r="O9" s="182"/>
      <c r="P9" s="683"/>
    </row>
    <row r="10" spans="2:22" s="1" customFormat="1" ht="9.75" customHeight="1" x14ac:dyDescent="0.3">
      <c r="B10" s="203"/>
      <c r="C10" s="15"/>
      <c r="D10" s="576"/>
      <c r="E10" s="16"/>
      <c r="F10" s="6"/>
      <c r="G10" s="6"/>
      <c r="H10" s="138"/>
      <c r="I10" s="104"/>
      <c r="J10" s="104"/>
      <c r="K10" s="104"/>
      <c r="L10" s="104"/>
      <c r="M10" s="104"/>
      <c r="N10" s="104"/>
      <c r="O10" s="104"/>
      <c r="P10" s="420"/>
    </row>
    <row r="11" spans="2:22" s="9" customFormat="1" ht="27.75" customHeight="1" x14ac:dyDescent="0.2">
      <c r="B11" s="753"/>
      <c r="C11" s="1607" t="s">
        <v>13</v>
      </c>
      <c r="D11" s="1608"/>
      <c r="E11" s="571" t="s">
        <v>9</v>
      </c>
      <c r="F11" s="571" t="s">
        <v>12</v>
      </c>
      <c r="G11" s="684" t="s">
        <v>1</v>
      </c>
      <c r="H11" s="685" t="s">
        <v>2</v>
      </c>
      <c r="I11" s="130" t="s">
        <v>3</v>
      </c>
      <c r="J11" s="130" t="s">
        <v>4</v>
      </c>
      <c r="K11" s="130" t="s">
        <v>5</v>
      </c>
      <c r="L11" s="130" t="s">
        <v>6</v>
      </c>
      <c r="M11" s="130" t="s">
        <v>118</v>
      </c>
      <c r="N11" s="130" t="s">
        <v>8</v>
      </c>
      <c r="O11" s="130" t="s">
        <v>93</v>
      </c>
      <c r="P11" s="129" t="s">
        <v>109</v>
      </c>
    </row>
    <row r="12" spans="2:22" s="1218" customFormat="1" ht="21.75" customHeight="1" x14ac:dyDescent="0.2">
      <c r="B12" s="1219"/>
      <c r="C12" s="562" t="s">
        <v>89</v>
      </c>
      <c r="D12" s="563"/>
      <c r="E12" s="1220"/>
      <c r="F12" s="526"/>
      <c r="G12" s="526"/>
      <c r="H12" s="527"/>
      <c r="I12" s="527">
        <f t="shared" ref="I12:P12" si="0">SUM(I13:I19)</f>
        <v>76400</v>
      </c>
      <c r="J12" s="527">
        <f t="shared" si="0"/>
        <v>518000</v>
      </c>
      <c r="K12" s="527">
        <f t="shared" si="0"/>
        <v>1135600</v>
      </c>
      <c r="L12" s="527">
        <f t="shared" si="0"/>
        <v>0</v>
      </c>
      <c r="M12" s="527">
        <f t="shared" si="0"/>
        <v>0</v>
      </c>
      <c r="N12" s="527">
        <f t="shared" si="0"/>
        <v>0</v>
      </c>
      <c r="O12" s="527">
        <f t="shared" si="0"/>
        <v>0</v>
      </c>
      <c r="P12" s="527">
        <f t="shared" si="0"/>
        <v>1730000</v>
      </c>
    </row>
    <row r="13" spans="2:22" s="677" customFormat="1" ht="18.75" customHeight="1" x14ac:dyDescent="0.2">
      <c r="B13" s="1613"/>
      <c r="C13" s="1214" t="s">
        <v>10</v>
      </c>
      <c r="D13" s="1166" t="s">
        <v>682</v>
      </c>
      <c r="E13" s="283">
        <v>4</v>
      </c>
      <c r="F13" s="235" t="s">
        <v>89</v>
      </c>
      <c r="G13" s="235" t="s">
        <v>688</v>
      </c>
      <c r="H13" s="255"/>
      <c r="I13" s="255">
        <v>8400</v>
      </c>
      <c r="J13" s="255">
        <v>3800</v>
      </c>
      <c r="K13" s="255">
        <v>17800</v>
      </c>
      <c r="L13" s="255"/>
      <c r="M13" s="255"/>
      <c r="N13" s="255"/>
      <c r="O13" s="255"/>
      <c r="P13" s="255">
        <f>SUM(H13:O13)</f>
        <v>30000</v>
      </c>
    </row>
    <row r="14" spans="2:22" s="677" customFormat="1" ht="37.5" x14ac:dyDescent="0.2">
      <c r="B14" s="1613"/>
      <c r="C14" s="1215" t="s">
        <v>14</v>
      </c>
      <c r="D14" s="1117" t="s">
        <v>683</v>
      </c>
      <c r="E14" s="241">
        <v>9</v>
      </c>
      <c r="F14" s="242" t="s">
        <v>89</v>
      </c>
      <c r="G14" s="242" t="s">
        <v>387</v>
      </c>
      <c r="H14" s="232"/>
      <c r="I14" s="232"/>
      <c r="J14" s="232"/>
      <c r="K14" s="232">
        <v>100000</v>
      </c>
      <c r="L14" s="232"/>
      <c r="M14" s="232"/>
      <c r="N14" s="232"/>
      <c r="O14" s="232"/>
      <c r="P14" s="232">
        <f t="shared" ref="P14:P19" si="1">SUM(H14:O14)</f>
        <v>100000</v>
      </c>
    </row>
    <row r="15" spans="2:22" s="677" customFormat="1" ht="37.5" x14ac:dyDescent="0.2">
      <c r="B15" s="1613"/>
      <c r="C15" s="1215" t="s">
        <v>15</v>
      </c>
      <c r="D15" s="1117" t="s">
        <v>434</v>
      </c>
      <c r="E15" s="241">
        <v>4</v>
      </c>
      <c r="F15" s="242" t="s">
        <v>89</v>
      </c>
      <c r="G15" s="242" t="s">
        <v>387</v>
      </c>
      <c r="H15" s="232"/>
      <c r="I15" s="232"/>
      <c r="J15" s="232">
        <v>500000</v>
      </c>
      <c r="K15" s="232"/>
      <c r="L15" s="232"/>
      <c r="M15" s="232"/>
      <c r="N15" s="232"/>
      <c r="O15" s="232"/>
      <c r="P15" s="232">
        <f t="shared" si="1"/>
        <v>500000</v>
      </c>
    </row>
    <row r="16" spans="2:22" s="677" customFormat="1" x14ac:dyDescent="0.2">
      <c r="B16" s="1613"/>
      <c r="C16" s="1215" t="s">
        <v>16</v>
      </c>
      <c r="D16" s="1117" t="s">
        <v>684</v>
      </c>
      <c r="E16" s="241">
        <v>4</v>
      </c>
      <c r="F16" s="242" t="s">
        <v>89</v>
      </c>
      <c r="G16" s="242" t="s">
        <v>689</v>
      </c>
      <c r="H16" s="232"/>
      <c r="I16" s="232">
        <v>8400</v>
      </c>
      <c r="J16" s="232">
        <v>3800</v>
      </c>
      <c r="K16" s="232">
        <v>7800</v>
      </c>
      <c r="L16" s="232"/>
      <c r="M16" s="232"/>
      <c r="N16" s="232"/>
      <c r="O16" s="232"/>
      <c r="P16" s="232">
        <f t="shared" si="1"/>
        <v>20000</v>
      </c>
    </row>
    <row r="17" spans="2:54" s="677" customFormat="1" x14ac:dyDescent="0.2">
      <c r="B17" s="1613"/>
      <c r="C17" s="1215" t="s">
        <v>17</v>
      </c>
      <c r="D17" s="1117" t="s">
        <v>685</v>
      </c>
      <c r="E17" s="241">
        <v>4</v>
      </c>
      <c r="F17" s="242" t="s">
        <v>89</v>
      </c>
      <c r="G17" s="242" t="s">
        <v>690</v>
      </c>
      <c r="H17" s="232"/>
      <c r="I17" s="232">
        <v>9600</v>
      </c>
      <c r="J17" s="232">
        <v>10400</v>
      </c>
      <c r="K17" s="232">
        <v>10000</v>
      </c>
      <c r="L17" s="232"/>
      <c r="M17" s="232"/>
      <c r="N17" s="232"/>
      <c r="O17" s="232"/>
      <c r="P17" s="232">
        <f t="shared" si="1"/>
        <v>30000</v>
      </c>
    </row>
    <row r="18" spans="2:54" s="677" customFormat="1" ht="37.5" x14ac:dyDescent="0.2">
      <c r="B18" s="1613"/>
      <c r="C18" s="1215" t="s">
        <v>18</v>
      </c>
      <c r="D18" s="1117" t="s">
        <v>981</v>
      </c>
      <c r="E18" s="241">
        <v>4</v>
      </c>
      <c r="F18" s="242" t="s">
        <v>89</v>
      </c>
      <c r="G18" s="242" t="s">
        <v>387</v>
      </c>
      <c r="H18" s="232"/>
      <c r="I18" s="232">
        <v>50000</v>
      </c>
      <c r="J18" s="232"/>
      <c r="K18" s="232"/>
      <c r="L18" s="232"/>
      <c r="M18" s="232"/>
      <c r="N18" s="232"/>
      <c r="O18" s="232"/>
      <c r="P18" s="232">
        <f t="shared" si="1"/>
        <v>50000</v>
      </c>
    </row>
    <row r="19" spans="2:54" s="677" customFormat="1" ht="37.5" x14ac:dyDescent="0.2">
      <c r="B19" s="1613"/>
      <c r="C19" s="1216" t="s">
        <v>19</v>
      </c>
      <c r="D19" s="657" t="s">
        <v>687</v>
      </c>
      <c r="E19" s="244">
        <v>4</v>
      </c>
      <c r="F19" s="639" t="s">
        <v>89</v>
      </c>
      <c r="G19" s="639" t="s">
        <v>387</v>
      </c>
      <c r="H19" s="234"/>
      <c r="I19" s="234"/>
      <c r="J19" s="234"/>
      <c r="K19" s="234">
        <v>1000000</v>
      </c>
      <c r="L19" s="234"/>
      <c r="M19" s="234"/>
      <c r="N19" s="234"/>
      <c r="O19" s="234"/>
      <c r="P19" s="234">
        <f t="shared" si="1"/>
        <v>1000000</v>
      </c>
    </row>
    <row r="20" spans="2:54" x14ac:dyDescent="0.2">
      <c r="C20" s="21"/>
      <c r="D20" s="22"/>
      <c r="E20" s="22"/>
      <c r="F20" s="17"/>
    </row>
    <row r="21" spans="2:54" s="161" customFormat="1" x14ac:dyDescent="0.3">
      <c r="C21" s="180" t="s">
        <v>145</v>
      </c>
      <c r="D21" s="181"/>
      <c r="E21" s="346"/>
      <c r="F21" s="182"/>
      <c r="G21" s="183"/>
      <c r="H21" s="184"/>
      <c r="I21" s="185"/>
      <c r="J21" s="185"/>
      <c r="K21" s="185"/>
      <c r="L21" s="185"/>
      <c r="M21" s="185"/>
      <c r="N21" s="185"/>
      <c r="O21" s="185"/>
      <c r="P21" s="683"/>
    </row>
    <row r="22" spans="2:54" s="1" customFormat="1" ht="15.75" customHeight="1" x14ac:dyDescent="0.3">
      <c r="C22" s="1477" t="s">
        <v>146</v>
      </c>
      <c r="D22" s="1478"/>
      <c r="E22" s="688" t="s">
        <v>109</v>
      </c>
      <c r="F22" s="689" t="s">
        <v>147</v>
      </c>
      <c r="G22" s="689" t="s">
        <v>147</v>
      </c>
      <c r="H22" s="27"/>
      <c r="I22" s="27"/>
      <c r="J22" s="688"/>
      <c r="K22" s="688"/>
      <c r="L22" s="688"/>
      <c r="M22" s="688"/>
      <c r="N22" s="688"/>
      <c r="O22" s="27"/>
      <c r="P22" s="688" t="s">
        <v>148</v>
      </c>
    </row>
    <row r="23" spans="2:54" s="1" customFormat="1" ht="15.75" customHeight="1" x14ac:dyDescent="0.3">
      <c r="C23" s="1482" t="s">
        <v>126</v>
      </c>
      <c r="D23" s="1483"/>
      <c r="E23" s="189"/>
      <c r="H23" s="242"/>
      <c r="I23" s="189"/>
      <c r="J23" s="189"/>
      <c r="K23" s="189"/>
      <c r="L23" s="189"/>
      <c r="M23" s="189"/>
      <c r="P23" s="690"/>
    </row>
    <row r="24" spans="2:54" s="1" customFormat="1" x14ac:dyDescent="0.3">
      <c r="C24" s="347"/>
      <c r="D24" s="511" t="s">
        <v>149</v>
      </c>
      <c r="E24" s="189">
        <f>I12</f>
        <v>76400</v>
      </c>
      <c r="H24" s="242"/>
      <c r="I24" s="189"/>
      <c r="J24" s="189"/>
      <c r="K24" s="189"/>
      <c r="L24" s="189"/>
      <c r="M24" s="189"/>
      <c r="P24" s="690"/>
    </row>
    <row r="25" spans="2:54" s="1" customFormat="1" x14ac:dyDescent="0.3">
      <c r="C25" s="347"/>
      <c r="D25" s="511" t="s">
        <v>150</v>
      </c>
      <c r="E25" s="189">
        <f>J12</f>
        <v>518000</v>
      </c>
      <c r="H25" s="242"/>
      <c r="I25" s="189"/>
      <c r="J25" s="189"/>
      <c r="K25" s="189"/>
      <c r="L25" s="189"/>
      <c r="M25" s="189"/>
      <c r="P25" s="690"/>
    </row>
    <row r="26" spans="2:54" s="1" customFormat="1" x14ac:dyDescent="0.3">
      <c r="C26" s="347"/>
      <c r="D26" s="511" t="s">
        <v>151</v>
      </c>
      <c r="E26" s="189">
        <f>K12</f>
        <v>1135600</v>
      </c>
      <c r="H26" s="242"/>
      <c r="I26" s="189"/>
      <c r="J26" s="189"/>
      <c r="K26" s="189"/>
      <c r="L26" s="189"/>
      <c r="M26" s="189"/>
      <c r="P26" s="690"/>
    </row>
    <row r="27" spans="2:54" s="1" customFormat="1" ht="19.5" customHeight="1" x14ac:dyDescent="0.3">
      <c r="C27" s="1477" t="s">
        <v>152</v>
      </c>
      <c r="D27" s="1478"/>
      <c r="E27" s="190">
        <f>SUM(E24:E26)</f>
        <v>1730000</v>
      </c>
      <c r="F27" s="625">
        <v>1355000</v>
      </c>
      <c r="G27" s="1404">
        <v>900000</v>
      </c>
      <c r="H27" s="1405"/>
      <c r="I27" s="1385"/>
      <c r="J27" s="1385"/>
      <c r="K27" s="1385"/>
      <c r="L27" s="1385"/>
      <c r="M27" s="1385"/>
      <c r="N27" s="1404"/>
      <c r="O27" s="1406"/>
      <c r="P27" s="1407">
        <f>SUM(E27-G27)</f>
        <v>830000</v>
      </c>
      <c r="Q27" s="308"/>
    </row>
    <row r="28" spans="2:54" s="1" customFormat="1" ht="8.25" customHeight="1" x14ac:dyDescent="0.3">
      <c r="D28" s="14"/>
      <c r="E28" s="8"/>
      <c r="O28" s="3"/>
      <c r="P28" s="691"/>
    </row>
    <row r="29" spans="2:54" s="331" customFormat="1" ht="16.5" customHeight="1" x14ac:dyDescent="0.3">
      <c r="B29" s="180"/>
      <c r="C29" s="180" t="s">
        <v>639</v>
      </c>
      <c r="D29" s="919"/>
      <c r="E29" s="921"/>
      <c r="F29" s="922"/>
      <c r="G29" s="922"/>
      <c r="H29" s="922"/>
      <c r="I29" s="922"/>
      <c r="J29" s="922"/>
      <c r="K29" s="922"/>
      <c r="L29" s="922"/>
      <c r="M29" s="922"/>
      <c r="N29" s="922"/>
      <c r="O29" s="922"/>
      <c r="P29" s="1361"/>
      <c r="Q29" s="922"/>
      <c r="R29" s="920"/>
      <c r="S29" s="920"/>
      <c r="T29" s="920"/>
      <c r="U29" s="920"/>
      <c r="V29" s="920"/>
      <c r="W29" s="920"/>
      <c r="X29" s="920"/>
      <c r="Y29" s="920"/>
      <c r="Z29" s="920"/>
      <c r="AA29" s="920"/>
      <c r="AB29" s="920"/>
      <c r="AC29" s="920"/>
      <c r="AD29" s="920"/>
      <c r="AE29" s="920"/>
      <c r="AF29" s="920"/>
      <c r="AG29" s="920"/>
      <c r="AH29" s="920"/>
      <c r="AI29" s="920"/>
      <c r="AJ29" s="920"/>
      <c r="AK29" s="920"/>
      <c r="AL29" s="920"/>
      <c r="AM29" s="920"/>
      <c r="AN29" s="920"/>
      <c r="AO29" s="920"/>
      <c r="AP29" s="920"/>
      <c r="AQ29" s="920"/>
      <c r="AR29" s="920"/>
      <c r="AS29" s="920"/>
      <c r="AT29" s="920"/>
      <c r="AU29" s="920"/>
      <c r="AV29" s="920"/>
      <c r="AW29" s="920"/>
      <c r="AX29" s="920"/>
      <c r="AY29" s="920"/>
      <c r="AZ29" s="920"/>
      <c r="BA29" s="920"/>
      <c r="BB29" s="920"/>
    </row>
    <row r="30" spans="2:54" s="1" customFormat="1" x14ac:dyDescent="0.3">
      <c r="C30" s="600"/>
      <c r="D30" s="1570" t="s">
        <v>1092</v>
      </c>
      <c r="E30" s="1570"/>
      <c r="F30" s="1570"/>
      <c r="G30" s="1570"/>
      <c r="H30" s="601"/>
      <c r="I30" s="253"/>
      <c r="J30" s="253"/>
      <c r="K30" s="253"/>
      <c r="L30" s="253"/>
      <c r="M30" s="199"/>
      <c r="N30" s="199"/>
      <c r="O30" s="199"/>
      <c r="P30" s="1362"/>
    </row>
    <row r="31" spans="2:54" s="8" customFormat="1" x14ac:dyDescent="0.2">
      <c r="C31" s="21"/>
      <c r="D31" s="22"/>
      <c r="E31" s="22"/>
      <c r="F31" s="22"/>
      <c r="H31" s="106"/>
      <c r="I31" s="106"/>
      <c r="J31" s="106"/>
      <c r="K31" s="106"/>
      <c r="L31" s="106"/>
      <c r="M31" s="106"/>
      <c r="N31" s="106"/>
      <c r="O31" s="106"/>
      <c r="P31" s="421"/>
    </row>
    <row r="32" spans="2:54" s="8" customFormat="1" x14ac:dyDescent="0.2">
      <c r="C32" s="21"/>
      <c r="D32" s="22"/>
      <c r="E32" s="22"/>
      <c r="F32" s="22"/>
      <c r="H32" s="106"/>
      <c r="I32" s="106"/>
      <c r="J32" s="106"/>
      <c r="K32" s="106"/>
      <c r="L32" s="106"/>
      <c r="M32" s="106"/>
      <c r="N32" s="106"/>
      <c r="O32" s="106"/>
      <c r="P32" s="421"/>
    </row>
    <row r="33" spans="3:16" s="8" customFormat="1" x14ac:dyDescent="0.2">
      <c r="C33" s="21"/>
      <c r="D33" s="22"/>
      <c r="E33" s="22"/>
      <c r="F33" s="22"/>
      <c r="H33" s="106"/>
      <c r="I33" s="106"/>
      <c r="J33" s="106"/>
      <c r="K33" s="106"/>
      <c r="L33" s="106"/>
      <c r="M33" s="106"/>
      <c r="N33" s="106"/>
      <c r="O33" s="106"/>
      <c r="P33" s="421"/>
    </row>
    <row r="34" spans="3:16" s="8" customFormat="1" x14ac:dyDescent="0.2">
      <c r="C34" s="21"/>
      <c r="D34" s="22"/>
      <c r="E34" s="22"/>
      <c r="F34" s="22"/>
      <c r="H34" s="106"/>
      <c r="I34" s="106"/>
      <c r="J34" s="106"/>
      <c r="K34" s="106"/>
      <c r="L34" s="106"/>
      <c r="M34" s="106"/>
      <c r="N34" s="106"/>
      <c r="O34" s="106"/>
      <c r="P34" s="421"/>
    </row>
    <row r="35" spans="3:16" s="8" customFormat="1" x14ac:dyDescent="0.2">
      <c r="C35" s="21"/>
      <c r="D35" s="22"/>
      <c r="E35" s="22"/>
      <c r="F35" s="22"/>
      <c r="H35" s="106"/>
      <c r="I35" s="106"/>
      <c r="J35" s="106"/>
      <c r="K35" s="106"/>
      <c r="L35" s="106"/>
      <c r="M35" s="106"/>
      <c r="N35" s="106"/>
      <c r="O35" s="106"/>
      <c r="P35" s="421"/>
    </row>
    <row r="36" spans="3:16" s="8" customFormat="1" x14ac:dyDescent="0.2">
      <c r="C36" s="21"/>
      <c r="D36" s="22"/>
      <c r="E36" s="22"/>
      <c r="F36" s="22"/>
      <c r="H36" s="106"/>
      <c r="I36" s="106"/>
      <c r="J36" s="106"/>
      <c r="K36" s="106"/>
      <c r="L36" s="106"/>
      <c r="M36" s="106"/>
      <c r="N36" s="106"/>
      <c r="O36" s="106"/>
      <c r="P36" s="421"/>
    </row>
    <row r="37" spans="3:16" s="8" customFormat="1" x14ac:dyDescent="0.2">
      <c r="C37" s="21"/>
      <c r="D37" s="6"/>
      <c r="E37" s="6"/>
      <c r="F37" s="17"/>
      <c r="H37" s="106"/>
      <c r="I37" s="106"/>
      <c r="J37" s="106"/>
      <c r="K37" s="106"/>
      <c r="L37" s="106"/>
      <c r="M37" s="106"/>
      <c r="N37" s="106"/>
      <c r="O37" s="106"/>
      <c r="P37" s="421"/>
    </row>
    <row r="38" spans="3:16" s="8" customFormat="1" x14ac:dyDescent="0.2">
      <c r="C38" s="21"/>
      <c r="D38" s="6"/>
      <c r="E38" s="6"/>
      <c r="F38" s="17"/>
      <c r="H38" s="106"/>
      <c r="I38" s="106"/>
      <c r="J38" s="106"/>
      <c r="K38" s="106"/>
      <c r="L38" s="106"/>
      <c r="M38" s="106"/>
      <c r="N38" s="106"/>
      <c r="O38" s="106"/>
      <c r="P38" s="421"/>
    </row>
    <row r="39" spans="3:16" s="8" customFormat="1" x14ac:dyDescent="0.2">
      <c r="C39" s="21"/>
      <c r="D39" s="6"/>
      <c r="E39" s="6"/>
      <c r="F39" s="17"/>
      <c r="H39" s="106"/>
      <c r="I39" s="106"/>
      <c r="J39" s="106"/>
      <c r="K39" s="106"/>
      <c r="L39" s="106"/>
      <c r="M39" s="106"/>
      <c r="N39" s="106"/>
      <c r="O39" s="106"/>
      <c r="P39" s="421"/>
    </row>
    <row r="40" spans="3:16" s="8" customFormat="1" x14ac:dyDescent="0.2">
      <c r="C40" s="21"/>
      <c r="D40" s="6"/>
      <c r="E40" s="6"/>
      <c r="F40" s="17"/>
      <c r="H40" s="106"/>
      <c r="I40" s="106"/>
      <c r="J40" s="106"/>
      <c r="K40" s="106"/>
      <c r="L40" s="106"/>
      <c r="M40" s="106"/>
      <c r="N40" s="106"/>
      <c r="O40" s="106"/>
      <c r="P40" s="421"/>
    </row>
    <row r="41" spans="3:16" s="8" customFormat="1" x14ac:dyDescent="0.2">
      <c r="C41" s="21"/>
      <c r="D41" s="6"/>
      <c r="E41" s="6"/>
      <c r="F41" s="17"/>
      <c r="H41" s="106"/>
      <c r="I41" s="106"/>
      <c r="J41" s="106"/>
      <c r="K41" s="106"/>
      <c r="L41" s="106"/>
      <c r="M41" s="106"/>
      <c r="N41" s="106"/>
      <c r="O41" s="106"/>
      <c r="P41" s="421"/>
    </row>
    <row r="42" spans="3:16" s="8" customFormat="1" x14ac:dyDescent="0.2">
      <c r="C42" s="21"/>
      <c r="D42" s="6"/>
      <c r="E42" s="6"/>
      <c r="F42" s="17"/>
      <c r="H42" s="106"/>
      <c r="I42" s="106"/>
      <c r="J42" s="106"/>
      <c r="K42" s="106"/>
      <c r="L42" s="106"/>
      <c r="M42" s="106"/>
      <c r="N42" s="106"/>
      <c r="O42" s="106"/>
      <c r="P42" s="421"/>
    </row>
    <row r="43" spans="3:16" s="8" customFormat="1" x14ac:dyDescent="0.2">
      <c r="C43" s="21"/>
      <c r="D43" s="6"/>
      <c r="E43" s="6"/>
      <c r="F43" s="17"/>
      <c r="H43" s="106"/>
      <c r="I43" s="106"/>
      <c r="J43" s="106"/>
      <c r="K43" s="106"/>
      <c r="L43" s="106"/>
      <c r="M43" s="106"/>
      <c r="N43" s="106"/>
      <c r="O43" s="106"/>
      <c r="P43" s="421"/>
    </row>
    <row r="44" spans="3:16" s="8" customFormat="1" x14ac:dyDescent="0.2">
      <c r="C44" s="21"/>
      <c r="D44" s="6"/>
      <c r="E44" s="6"/>
      <c r="F44" s="17"/>
      <c r="H44" s="106"/>
      <c r="I44" s="106"/>
      <c r="J44" s="106"/>
      <c r="K44" s="106"/>
      <c r="L44" s="106"/>
      <c r="M44" s="106"/>
      <c r="N44" s="106"/>
      <c r="O44" s="106"/>
      <c r="P44" s="421"/>
    </row>
    <row r="45" spans="3:16" s="8" customFormat="1" x14ac:dyDescent="0.2">
      <c r="C45" s="21"/>
      <c r="D45" s="6"/>
      <c r="E45" s="6"/>
      <c r="F45" s="17"/>
      <c r="H45" s="106"/>
      <c r="I45" s="106"/>
      <c r="J45" s="106"/>
      <c r="K45" s="106"/>
      <c r="L45" s="106"/>
      <c r="M45" s="106"/>
      <c r="N45" s="106"/>
      <c r="O45" s="106"/>
      <c r="P45" s="421"/>
    </row>
    <row r="46" spans="3:16" s="8" customFormat="1" x14ac:dyDescent="0.2">
      <c r="C46" s="21"/>
      <c r="D46" s="6"/>
      <c r="E46" s="6"/>
      <c r="F46" s="17"/>
      <c r="H46" s="106"/>
      <c r="I46" s="106"/>
      <c r="J46" s="106"/>
      <c r="K46" s="106"/>
      <c r="L46" s="106"/>
      <c r="M46" s="106"/>
      <c r="N46" s="106"/>
      <c r="O46" s="106"/>
      <c r="P46" s="421"/>
    </row>
    <row r="47" spans="3:16" s="8" customFormat="1" x14ac:dyDescent="0.2">
      <c r="C47" s="21"/>
      <c r="D47" s="6"/>
      <c r="E47" s="6"/>
      <c r="F47" s="17"/>
      <c r="H47" s="106"/>
      <c r="I47" s="106"/>
      <c r="J47" s="106"/>
      <c r="K47" s="106"/>
      <c r="L47" s="106"/>
      <c r="M47" s="106"/>
      <c r="N47" s="106"/>
      <c r="O47" s="106"/>
      <c r="P47" s="421"/>
    </row>
    <row r="48" spans="3:16" s="8" customFormat="1" x14ac:dyDescent="0.2">
      <c r="C48" s="21"/>
      <c r="D48" s="6"/>
      <c r="E48" s="6"/>
      <c r="F48" s="17"/>
      <c r="H48" s="106"/>
      <c r="I48" s="106"/>
      <c r="J48" s="106"/>
      <c r="K48" s="106"/>
      <c r="L48" s="106"/>
      <c r="M48" s="106"/>
      <c r="N48" s="106"/>
      <c r="O48" s="106"/>
      <c r="P48" s="421"/>
    </row>
    <row r="49" spans="3:16" s="8" customFormat="1" x14ac:dyDescent="0.2">
      <c r="C49" s="21"/>
      <c r="D49" s="6"/>
      <c r="E49" s="6"/>
      <c r="F49" s="17"/>
      <c r="H49" s="106"/>
      <c r="I49" s="106"/>
      <c r="J49" s="106"/>
      <c r="K49" s="106"/>
      <c r="L49" s="106"/>
      <c r="M49" s="106"/>
      <c r="N49" s="106"/>
      <c r="O49" s="106"/>
      <c r="P49" s="421"/>
    </row>
    <row r="50" spans="3:16" s="8" customFormat="1" x14ac:dyDescent="0.2">
      <c r="C50" s="21"/>
      <c r="D50" s="6"/>
      <c r="E50" s="6"/>
      <c r="F50" s="17"/>
      <c r="H50" s="106"/>
      <c r="I50" s="106"/>
      <c r="J50" s="106"/>
      <c r="K50" s="106"/>
      <c r="L50" s="106"/>
      <c r="M50" s="106"/>
      <c r="N50" s="106"/>
      <c r="O50" s="106"/>
      <c r="P50" s="421"/>
    </row>
    <row r="51" spans="3:16" s="8" customFormat="1" x14ac:dyDescent="0.2">
      <c r="C51" s="21"/>
      <c r="D51" s="6"/>
      <c r="E51" s="6"/>
      <c r="F51" s="17"/>
      <c r="H51" s="106"/>
      <c r="I51" s="106"/>
      <c r="J51" s="106"/>
      <c r="K51" s="106"/>
      <c r="L51" s="106"/>
      <c r="M51" s="106"/>
      <c r="N51" s="106"/>
      <c r="O51" s="106"/>
      <c r="P51" s="421"/>
    </row>
    <row r="52" spans="3:16" s="8" customFormat="1" x14ac:dyDescent="0.2">
      <c r="C52" s="21"/>
      <c r="D52" s="6"/>
      <c r="E52" s="6"/>
      <c r="F52" s="6"/>
      <c r="H52" s="106"/>
      <c r="I52" s="106"/>
      <c r="J52" s="106"/>
      <c r="K52" s="106"/>
      <c r="L52" s="106"/>
      <c r="M52" s="106"/>
      <c r="N52" s="106"/>
      <c r="O52" s="106"/>
      <c r="P52" s="421"/>
    </row>
  </sheetData>
  <mergeCells count="10">
    <mergeCell ref="D30:G30"/>
    <mergeCell ref="B13:B19"/>
    <mergeCell ref="F2:P2"/>
    <mergeCell ref="C22:D22"/>
    <mergeCell ref="C23:D23"/>
    <mergeCell ref="C27:D27"/>
    <mergeCell ref="C6:O6"/>
    <mergeCell ref="C7:O7"/>
    <mergeCell ref="C8:O8"/>
    <mergeCell ref="C11:D11"/>
  </mergeCells>
  <pageMargins left="0.98425196850393704" right="0.98425196850393704" top="0.74803149606299213" bottom="0.74803149606299213" header="0.31496062992125984" footer="0.31496062992125984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B20:H20"/>
  <sheetViews>
    <sheetView workbookViewId="0">
      <selection activeCell="V22" sqref="V22"/>
    </sheetView>
  </sheetViews>
  <sheetFormatPr defaultRowHeight="14.25" x14ac:dyDescent="0.2"/>
  <sheetData>
    <row r="20" spans="2:8" ht="52.5" customHeight="1" x14ac:dyDescent="0.5">
      <c r="B20" s="1614" t="s">
        <v>86</v>
      </c>
      <c r="C20" s="1614"/>
      <c r="D20" s="1614"/>
      <c r="E20" s="1614"/>
      <c r="F20" s="1614"/>
      <c r="G20" s="1614"/>
      <c r="H20" s="1614"/>
    </row>
  </sheetData>
  <mergeCells count="1">
    <mergeCell ref="B20:H20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7" tint="-0.499984740745262"/>
  </sheetPr>
  <dimension ref="B1:BB78"/>
  <sheetViews>
    <sheetView zoomScale="120" zoomScaleNormal="120" workbookViewId="0">
      <selection activeCell="W26" sqref="W26"/>
    </sheetView>
  </sheetViews>
  <sheetFormatPr defaultColWidth="9.125" defaultRowHeight="18.75" x14ac:dyDescent="0.2"/>
  <cols>
    <col min="1" max="1" width="0.75" style="19" customWidth="1"/>
    <col min="2" max="2" width="4.375" style="19" customWidth="1"/>
    <col min="3" max="3" width="37" style="6" customWidth="1"/>
    <col min="4" max="4" width="9.5" style="6" customWidth="1"/>
    <col min="5" max="5" width="8.875" style="6" hidden="1" customWidth="1"/>
    <col min="6" max="6" width="12.875" style="8" customWidth="1"/>
    <col min="7" max="14" width="9.375" style="106" hidden="1" customWidth="1"/>
    <col min="15" max="15" width="10.625" style="106" customWidth="1"/>
    <col min="16" max="18" width="9.375" style="19" customWidth="1"/>
    <col min="19" max="16384" width="9.125" style="19"/>
  </cols>
  <sheetData>
    <row r="1" spans="2:15" s="1" customFormat="1" ht="6" customHeight="1" thickBot="1" x14ac:dyDescent="0.35">
      <c r="B1" s="600"/>
      <c r="C1" s="5"/>
      <c r="D1" s="7"/>
      <c r="E1" s="8"/>
      <c r="F1" s="6"/>
      <c r="G1" s="601"/>
      <c r="H1" s="103"/>
      <c r="I1" s="103"/>
      <c r="J1" s="103"/>
      <c r="K1" s="103"/>
      <c r="L1" s="103"/>
      <c r="M1" s="103"/>
      <c r="N1" s="103"/>
    </row>
    <row r="2" spans="2:15" s="24" customFormat="1" ht="18.75" customHeight="1" thickTop="1" thickBot="1" x14ac:dyDescent="0.35">
      <c r="B2" s="331"/>
      <c r="C2" s="331"/>
      <c r="D2" s="331"/>
      <c r="E2" s="216"/>
      <c r="F2" s="1578" t="s">
        <v>983</v>
      </c>
      <c r="G2" s="1579"/>
      <c r="H2" s="1579"/>
      <c r="I2" s="1579"/>
      <c r="J2" s="1579"/>
      <c r="K2" s="1579"/>
      <c r="L2" s="1579"/>
      <c r="M2" s="1579"/>
      <c r="N2" s="1579"/>
      <c r="O2" s="1580"/>
    </row>
    <row r="3" spans="2:15" s="24" customFormat="1" ht="19.5" thickTop="1" x14ac:dyDescent="0.3">
      <c r="B3" s="331" t="s">
        <v>358</v>
      </c>
      <c r="C3" s="331"/>
      <c r="D3" s="331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2:15" s="1" customFormat="1" x14ac:dyDescent="0.3">
      <c r="B4" s="331" t="s">
        <v>538</v>
      </c>
      <c r="C4" s="331"/>
      <c r="D4" s="331"/>
      <c r="E4" s="182"/>
      <c r="F4" s="183"/>
      <c r="G4" s="300"/>
      <c r="H4" s="182"/>
      <c r="I4" s="182"/>
      <c r="J4" s="182"/>
      <c r="K4" s="182"/>
      <c r="L4" s="182"/>
      <c r="M4" s="182"/>
      <c r="N4" s="182"/>
    </row>
    <row r="5" spans="2:15" s="24" customFormat="1" ht="17.25" customHeight="1" x14ac:dyDescent="0.3">
      <c r="B5" s="331" t="s">
        <v>136</v>
      </c>
      <c r="C5" s="331"/>
      <c r="D5" s="331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2:15" s="1" customFormat="1" ht="18.75" customHeight="1" x14ac:dyDescent="0.3">
      <c r="B6" s="1545" t="s">
        <v>172</v>
      </c>
      <c r="C6" s="1545"/>
      <c r="D6" s="1545"/>
      <c r="E6" s="1545"/>
      <c r="F6" s="1545"/>
      <c r="G6" s="1545"/>
      <c r="H6" s="1545"/>
      <c r="I6" s="1545"/>
      <c r="J6" s="1545"/>
      <c r="K6" s="1545"/>
      <c r="L6" s="1545"/>
      <c r="M6" s="1545"/>
      <c r="N6" s="1545"/>
    </row>
    <row r="7" spans="2:15" s="24" customFormat="1" ht="18.75" customHeight="1" x14ac:dyDescent="0.25">
      <c r="B7" s="1517" t="s">
        <v>173</v>
      </c>
      <c r="C7" s="1517"/>
      <c r="D7" s="1517"/>
      <c r="E7" s="1517"/>
      <c r="F7" s="1517"/>
      <c r="G7" s="1517"/>
      <c r="H7" s="1517"/>
      <c r="I7" s="1517"/>
      <c r="J7" s="1517"/>
      <c r="K7" s="1517"/>
      <c r="L7" s="1517"/>
      <c r="M7" s="1517"/>
      <c r="N7" s="1517"/>
    </row>
    <row r="8" spans="2:15" s="1" customFormat="1" ht="19.5" customHeight="1" x14ac:dyDescent="0.3">
      <c r="B8" s="1517" t="s">
        <v>174</v>
      </c>
      <c r="C8" s="1517"/>
      <c r="D8" s="1517"/>
      <c r="E8" s="1517"/>
      <c r="F8" s="1517"/>
      <c r="G8" s="1517"/>
      <c r="H8" s="1517"/>
      <c r="I8" s="1517"/>
      <c r="J8" s="1517"/>
      <c r="K8" s="1517"/>
      <c r="L8" s="1517"/>
      <c r="M8" s="1517"/>
      <c r="N8" s="1517"/>
    </row>
    <row r="9" spans="2:15" s="161" customFormat="1" x14ac:dyDescent="0.3">
      <c r="B9" s="332" t="s">
        <v>144</v>
      </c>
      <c r="C9" s="332"/>
      <c r="D9" s="332"/>
      <c r="E9" s="182"/>
      <c r="F9" s="183"/>
      <c r="G9" s="333"/>
      <c r="H9" s="182"/>
      <c r="I9" s="182"/>
      <c r="J9" s="182"/>
      <c r="K9" s="182"/>
      <c r="L9" s="182"/>
      <c r="M9" s="182"/>
      <c r="N9" s="182"/>
    </row>
    <row r="10" spans="2:15" s="1" customFormat="1" ht="9.75" customHeight="1" x14ac:dyDescent="0.3">
      <c r="B10" s="15"/>
      <c r="C10" s="576"/>
      <c r="D10" s="16"/>
      <c r="E10" s="6"/>
      <c r="F10" s="6"/>
      <c r="G10" s="138"/>
      <c r="H10" s="104"/>
      <c r="I10" s="104"/>
      <c r="J10" s="104"/>
      <c r="K10" s="104"/>
      <c r="L10" s="104"/>
      <c r="M10" s="104"/>
      <c r="N10" s="104"/>
      <c r="O10" s="104"/>
    </row>
    <row r="11" spans="2:15" s="9" customFormat="1" ht="27.75" customHeight="1" x14ac:dyDescent="0.2">
      <c r="B11" s="1607" t="s">
        <v>13</v>
      </c>
      <c r="C11" s="1608"/>
      <c r="D11" s="571" t="s">
        <v>9</v>
      </c>
      <c r="E11" s="571" t="s">
        <v>12</v>
      </c>
      <c r="F11" s="128" t="s">
        <v>1</v>
      </c>
      <c r="G11" s="129" t="s">
        <v>2</v>
      </c>
      <c r="H11" s="130" t="s">
        <v>3</v>
      </c>
      <c r="I11" s="130" t="s">
        <v>4</v>
      </c>
      <c r="J11" s="130" t="s">
        <v>5</v>
      </c>
      <c r="K11" s="130" t="s">
        <v>6</v>
      </c>
      <c r="L11" s="130" t="s">
        <v>118</v>
      </c>
      <c r="M11" s="130" t="s">
        <v>8</v>
      </c>
      <c r="N11" s="130" t="s">
        <v>93</v>
      </c>
      <c r="O11" s="129" t="s">
        <v>109</v>
      </c>
    </row>
    <row r="12" spans="2:15" s="638" customFormat="1" ht="21.75" customHeight="1" x14ac:dyDescent="0.3">
      <c r="B12" s="1223" t="s">
        <v>435</v>
      </c>
      <c r="C12" s="1223"/>
      <c r="D12" s="1222"/>
      <c r="E12" s="686"/>
      <c r="F12" s="686"/>
      <c r="G12" s="687"/>
      <c r="H12" s="687">
        <f t="shared" ref="H12:O12" si="0">SUM(H13:H26)</f>
        <v>162800</v>
      </c>
      <c r="I12" s="687">
        <f t="shared" si="0"/>
        <v>1686600</v>
      </c>
      <c r="J12" s="687">
        <f t="shared" si="0"/>
        <v>150000</v>
      </c>
      <c r="K12" s="687">
        <f t="shared" si="0"/>
        <v>0</v>
      </c>
      <c r="L12" s="687">
        <f t="shared" si="0"/>
        <v>0</v>
      </c>
      <c r="M12" s="687">
        <f t="shared" si="0"/>
        <v>0</v>
      </c>
      <c r="N12" s="687">
        <f t="shared" si="0"/>
        <v>0</v>
      </c>
      <c r="O12" s="687">
        <f t="shared" si="0"/>
        <v>1999400</v>
      </c>
    </row>
    <row r="13" spans="2:15" s="29" customFormat="1" ht="21.75" customHeight="1" x14ac:dyDescent="0.2">
      <c r="B13" s="1214" t="s">
        <v>10</v>
      </c>
      <c r="C13" s="1166" t="s">
        <v>691</v>
      </c>
      <c r="D13" s="283"/>
      <c r="E13" s="235"/>
      <c r="F13" s="235"/>
      <c r="G13" s="255"/>
      <c r="H13" s="255"/>
      <c r="I13" s="255"/>
      <c r="J13" s="255"/>
      <c r="K13" s="255"/>
      <c r="L13" s="255"/>
      <c r="M13" s="255"/>
      <c r="N13" s="255"/>
      <c r="O13" s="255"/>
    </row>
    <row r="14" spans="2:15" s="29" customFormat="1" ht="41.25" customHeight="1" x14ac:dyDescent="0.2">
      <c r="B14" s="1215"/>
      <c r="C14" s="1117" t="s">
        <v>697</v>
      </c>
      <c r="D14" s="241">
        <v>4</v>
      </c>
      <c r="E14" s="242" t="s">
        <v>437</v>
      </c>
      <c r="F14" s="242" t="s">
        <v>387</v>
      </c>
      <c r="G14" s="232"/>
      <c r="H14" s="232"/>
      <c r="I14" s="232">
        <v>555100</v>
      </c>
      <c r="J14" s="232"/>
      <c r="K14" s="232"/>
      <c r="L14" s="232"/>
      <c r="M14" s="232"/>
      <c r="N14" s="232"/>
      <c r="O14" s="232">
        <f t="shared" ref="O14:O26" si="1">SUM(G14:N14)</f>
        <v>555100</v>
      </c>
    </row>
    <row r="15" spans="2:15" s="29" customFormat="1" ht="40.5" customHeight="1" x14ac:dyDescent="0.2">
      <c r="B15" s="1215"/>
      <c r="C15" s="1117" t="s">
        <v>698</v>
      </c>
      <c r="D15" s="241">
        <v>4</v>
      </c>
      <c r="E15" s="242" t="s">
        <v>437</v>
      </c>
      <c r="F15" s="242" t="s">
        <v>387</v>
      </c>
      <c r="G15" s="232"/>
      <c r="H15" s="232"/>
      <c r="I15" s="232">
        <v>465000</v>
      </c>
      <c r="J15" s="232"/>
      <c r="K15" s="232"/>
      <c r="L15" s="232"/>
      <c r="M15" s="232"/>
      <c r="N15" s="232"/>
      <c r="O15" s="232">
        <f t="shared" si="1"/>
        <v>465000</v>
      </c>
    </row>
    <row r="16" spans="2:15" s="29" customFormat="1" ht="40.5" customHeight="1" x14ac:dyDescent="0.2">
      <c r="B16" s="1215"/>
      <c r="C16" s="1117" t="s">
        <v>699</v>
      </c>
      <c r="D16" s="241">
        <v>4</v>
      </c>
      <c r="E16" s="242" t="s">
        <v>437</v>
      </c>
      <c r="F16" s="242" t="s">
        <v>387</v>
      </c>
      <c r="G16" s="232"/>
      <c r="H16" s="232"/>
      <c r="I16" s="232">
        <v>486500</v>
      </c>
      <c r="J16" s="232"/>
      <c r="K16" s="232"/>
      <c r="L16" s="232"/>
      <c r="M16" s="232"/>
      <c r="N16" s="232"/>
      <c r="O16" s="232">
        <f t="shared" si="1"/>
        <v>486500</v>
      </c>
    </row>
    <row r="17" spans="2:15" s="29" customFormat="1" ht="38.25" customHeight="1" x14ac:dyDescent="0.2">
      <c r="B17" s="1215"/>
      <c r="C17" s="1117" t="s">
        <v>700</v>
      </c>
      <c r="D17" s="241">
        <v>4</v>
      </c>
      <c r="E17" s="242" t="s">
        <v>437</v>
      </c>
      <c r="F17" s="242" t="s">
        <v>387</v>
      </c>
      <c r="G17" s="232"/>
      <c r="H17" s="232"/>
      <c r="I17" s="232">
        <v>80000</v>
      </c>
      <c r="J17" s="232"/>
      <c r="K17" s="232"/>
      <c r="L17" s="232"/>
      <c r="M17" s="232"/>
      <c r="N17" s="232"/>
      <c r="O17" s="232">
        <f t="shared" si="1"/>
        <v>80000</v>
      </c>
    </row>
    <row r="18" spans="2:15" s="29" customFormat="1" ht="42" customHeight="1" x14ac:dyDescent="0.2">
      <c r="B18" s="1215"/>
      <c r="C18" s="1117" t="s">
        <v>982</v>
      </c>
      <c r="D18" s="241">
        <v>4</v>
      </c>
      <c r="E18" s="242" t="s">
        <v>437</v>
      </c>
      <c r="F18" s="242" t="s">
        <v>387</v>
      </c>
      <c r="G18" s="232"/>
      <c r="H18" s="232"/>
      <c r="I18" s="232">
        <v>100000</v>
      </c>
      <c r="J18" s="232"/>
      <c r="K18" s="232"/>
      <c r="L18" s="232"/>
      <c r="M18" s="232"/>
      <c r="N18" s="232"/>
      <c r="O18" s="232">
        <f t="shared" si="1"/>
        <v>100000</v>
      </c>
    </row>
    <row r="19" spans="2:15" s="29" customFormat="1" ht="42" customHeight="1" x14ac:dyDescent="0.2">
      <c r="B19" s="1215" t="s">
        <v>14</v>
      </c>
      <c r="C19" s="1117" t="s">
        <v>692</v>
      </c>
      <c r="D19" s="241">
        <v>9</v>
      </c>
      <c r="E19" s="242" t="s">
        <v>437</v>
      </c>
      <c r="F19" s="242" t="s">
        <v>709</v>
      </c>
      <c r="G19" s="232"/>
      <c r="H19" s="232"/>
      <c r="I19" s="232"/>
      <c r="J19" s="232">
        <v>150000</v>
      </c>
      <c r="K19" s="232"/>
      <c r="L19" s="232"/>
      <c r="M19" s="232"/>
      <c r="N19" s="232"/>
      <c r="O19" s="232">
        <f t="shared" si="1"/>
        <v>150000</v>
      </c>
    </row>
    <row r="20" spans="2:15" s="29" customFormat="1" ht="42" customHeight="1" x14ac:dyDescent="0.2">
      <c r="B20" s="1224" t="s">
        <v>15</v>
      </c>
      <c r="C20" s="1225" t="s">
        <v>693</v>
      </c>
      <c r="D20" s="1226"/>
      <c r="E20" s="1227"/>
      <c r="F20" s="1227"/>
      <c r="G20" s="1228"/>
      <c r="H20" s="1228"/>
      <c r="I20" s="1228"/>
      <c r="J20" s="1228"/>
      <c r="K20" s="1228"/>
      <c r="L20" s="1228"/>
      <c r="M20" s="1228"/>
      <c r="N20" s="1228"/>
      <c r="O20" s="1228">
        <f t="shared" si="1"/>
        <v>0</v>
      </c>
    </row>
    <row r="21" spans="2:15" s="29" customFormat="1" ht="39.75" customHeight="1" x14ac:dyDescent="0.2">
      <c r="B21" s="1215"/>
      <c r="C21" s="1117" t="s">
        <v>701</v>
      </c>
      <c r="D21" s="241">
        <v>4</v>
      </c>
      <c r="E21" s="242" t="s">
        <v>437</v>
      </c>
      <c r="F21" s="242" t="s">
        <v>747</v>
      </c>
      <c r="G21" s="232"/>
      <c r="H21" s="232">
        <v>43200</v>
      </c>
      <c r="I21" s="232"/>
      <c r="J21" s="232"/>
      <c r="K21" s="232"/>
      <c r="L21" s="232"/>
      <c r="M21" s="232"/>
      <c r="N21" s="232"/>
      <c r="O21" s="232">
        <f t="shared" si="1"/>
        <v>43200</v>
      </c>
    </row>
    <row r="22" spans="2:15" s="29" customFormat="1" ht="39.75" customHeight="1" x14ac:dyDescent="0.2">
      <c r="B22" s="1215"/>
      <c r="C22" s="1117" t="s">
        <v>694</v>
      </c>
      <c r="D22" s="241">
        <v>4</v>
      </c>
      <c r="E22" s="242" t="s">
        <v>437</v>
      </c>
      <c r="F22" s="242" t="s">
        <v>708</v>
      </c>
      <c r="G22" s="232"/>
      <c r="H22" s="232">
        <v>50000</v>
      </c>
      <c r="I22" s="232"/>
      <c r="J22" s="232"/>
      <c r="K22" s="232"/>
      <c r="L22" s="232"/>
      <c r="M22" s="232"/>
      <c r="N22" s="232"/>
      <c r="O22" s="232">
        <f t="shared" si="1"/>
        <v>50000</v>
      </c>
    </row>
    <row r="23" spans="2:15" s="29" customFormat="1" ht="24" customHeight="1" x14ac:dyDescent="0.2">
      <c r="B23" s="1215"/>
      <c r="C23" s="1117" t="s">
        <v>695</v>
      </c>
      <c r="D23" s="241">
        <v>4</v>
      </c>
      <c r="E23" s="242" t="s">
        <v>437</v>
      </c>
      <c r="F23" s="242" t="s">
        <v>707</v>
      </c>
      <c r="G23" s="232"/>
      <c r="H23" s="232">
        <v>16800</v>
      </c>
      <c r="I23" s="232"/>
      <c r="J23" s="232"/>
      <c r="K23" s="232"/>
      <c r="L23" s="232"/>
      <c r="M23" s="232"/>
      <c r="N23" s="232"/>
      <c r="O23" s="232">
        <f t="shared" si="1"/>
        <v>16800</v>
      </c>
    </row>
    <row r="24" spans="2:15" s="29" customFormat="1" ht="21.75" customHeight="1" x14ac:dyDescent="0.2">
      <c r="B24" s="1215"/>
      <c r="C24" s="1117" t="s">
        <v>696</v>
      </c>
      <c r="D24" s="241">
        <v>4</v>
      </c>
      <c r="E24" s="242" t="s">
        <v>437</v>
      </c>
      <c r="F24" s="242" t="s">
        <v>706</v>
      </c>
      <c r="G24" s="232"/>
      <c r="H24" s="232">
        <v>16800</v>
      </c>
      <c r="I24" s="232"/>
      <c r="J24" s="232"/>
      <c r="K24" s="232"/>
      <c r="L24" s="232"/>
      <c r="M24" s="232"/>
      <c r="N24" s="232"/>
      <c r="O24" s="232">
        <f t="shared" si="1"/>
        <v>16800</v>
      </c>
    </row>
    <row r="25" spans="2:15" s="29" customFormat="1" ht="22.5" customHeight="1" x14ac:dyDescent="0.2">
      <c r="B25" s="1215"/>
      <c r="C25" s="1117" t="s">
        <v>702</v>
      </c>
      <c r="D25" s="241">
        <v>4</v>
      </c>
      <c r="E25" s="242" t="s">
        <v>437</v>
      </c>
      <c r="F25" s="242" t="s">
        <v>705</v>
      </c>
      <c r="G25" s="232"/>
      <c r="H25" s="232">
        <v>16800</v>
      </c>
      <c r="I25" s="232"/>
      <c r="J25" s="232"/>
      <c r="K25" s="232"/>
      <c r="L25" s="232"/>
      <c r="M25" s="232"/>
      <c r="N25" s="232"/>
      <c r="O25" s="232">
        <f t="shared" si="1"/>
        <v>16800</v>
      </c>
    </row>
    <row r="26" spans="2:15" s="29" customFormat="1" ht="41.25" customHeight="1" x14ac:dyDescent="0.2">
      <c r="B26" s="1216"/>
      <c r="C26" s="657" t="s">
        <v>703</v>
      </c>
      <c r="D26" s="244">
        <v>4</v>
      </c>
      <c r="E26" s="639" t="s">
        <v>437</v>
      </c>
      <c r="F26" s="639" t="s">
        <v>704</v>
      </c>
      <c r="G26" s="234"/>
      <c r="H26" s="234">
        <v>19200</v>
      </c>
      <c r="I26" s="234"/>
      <c r="J26" s="234"/>
      <c r="K26" s="234"/>
      <c r="L26" s="234"/>
      <c r="M26" s="234"/>
      <c r="N26" s="234"/>
      <c r="O26" s="234">
        <f t="shared" si="1"/>
        <v>19200</v>
      </c>
    </row>
    <row r="27" spans="2:15" x14ac:dyDescent="0.2">
      <c r="B27" s="21"/>
      <c r="C27" s="25"/>
      <c r="D27" s="22"/>
      <c r="E27" s="22"/>
    </row>
    <row r="28" spans="2:15" s="161" customFormat="1" x14ac:dyDescent="0.3">
      <c r="B28" s="180" t="s">
        <v>145</v>
      </c>
      <c r="C28" s="181"/>
      <c r="D28" s="346"/>
      <c r="E28" s="182"/>
      <c r="F28" s="183"/>
      <c r="G28" s="184"/>
      <c r="H28" s="185"/>
      <c r="I28" s="185"/>
      <c r="J28" s="185"/>
      <c r="K28" s="185"/>
      <c r="L28" s="185"/>
      <c r="M28" s="185"/>
      <c r="N28" s="185"/>
    </row>
    <row r="29" spans="2:15" s="1" customFormat="1" ht="18.75" customHeight="1" x14ac:dyDescent="0.3">
      <c r="B29" s="1477" t="s">
        <v>146</v>
      </c>
      <c r="C29" s="1478"/>
      <c r="D29" s="187" t="s">
        <v>109</v>
      </c>
      <c r="F29" s="177" t="s">
        <v>147</v>
      </c>
      <c r="I29" s="187"/>
      <c r="J29" s="187"/>
      <c r="K29" s="187"/>
      <c r="L29" s="187"/>
      <c r="M29" s="187"/>
      <c r="O29" s="187" t="s">
        <v>148</v>
      </c>
    </row>
    <row r="30" spans="2:15" s="1" customFormat="1" ht="15.75" customHeight="1" x14ac:dyDescent="0.3">
      <c r="B30" s="1482" t="s">
        <v>126</v>
      </c>
      <c r="C30" s="1483"/>
      <c r="D30" s="189"/>
      <c r="G30" s="242"/>
      <c r="H30" s="189"/>
      <c r="I30" s="189"/>
      <c r="J30" s="189"/>
      <c r="K30" s="189"/>
      <c r="L30" s="189"/>
      <c r="O30" s="189"/>
    </row>
    <row r="31" spans="2:15" s="1" customFormat="1" x14ac:dyDescent="0.3">
      <c r="B31" s="347"/>
      <c r="C31" s="511" t="s">
        <v>149</v>
      </c>
      <c r="D31" s="189">
        <f>H12</f>
        <v>162800</v>
      </c>
      <c r="G31" s="242"/>
      <c r="H31" s="189"/>
      <c r="I31" s="189"/>
      <c r="J31" s="189"/>
      <c r="K31" s="189"/>
      <c r="L31" s="189"/>
      <c r="O31" s="189"/>
    </row>
    <row r="32" spans="2:15" s="1" customFormat="1" x14ac:dyDescent="0.3">
      <c r="B32" s="347"/>
      <c r="C32" s="511" t="s">
        <v>150</v>
      </c>
      <c r="D32" s="189">
        <f>I12</f>
        <v>1686600</v>
      </c>
      <c r="G32" s="242"/>
      <c r="H32" s="189"/>
      <c r="I32" s="189"/>
      <c r="J32" s="189"/>
      <c r="K32" s="189"/>
      <c r="L32" s="189"/>
      <c r="O32" s="189"/>
    </row>
    <row r="33" spans="2:54" s="1" customFormat="1" x14ac:dyDescent="0.3">
      <c r="B33" s="347"/>
      <c r="C33" s="511" t="s">
        <v>151</v>
      </c>
      <c r="D33" s="189">
        <f>J12</f>
        <v>150000</v>
      </c>
      <c r="G33" s="242"/>
      <c r="H33" s="189"/>
      <c r="I33" s="189"/>
      <c r="J33" s="189"/>
      <c r="K33" s="189"/>
      <c r="L33" s="189"/>
      <c r="O33" s="189"/>
    </row>
    <row r="34" spans="2:54" s="1383" customFormat="1" ht="20.25" customHeight="1" x14ac:dyDescent="0.3">
      <c r="B34" s="1585" t="s">
        <v>152</v>
      </c>
      <c r="C34" s="1586"/>
      <c r="D34" s="1385">
        <f>SUM(D31:D33)</f>
        <v>1999400</v>
      </c>
      <c r="F34" s="1385">
        <v>150000</v>
      </c>
      <c r="G34" s="1385"/>
      <c r="H34" s="1385"/>
      <c r="I34" s="1385"/>
      <c r="J34" s="1385"/>
      <c r="K34" s="1385"/>
      <c r="L34" s="1385"/>
      <c r="M34" s="1385"/>
      <c r="N34" s="1385"/>
      <c r="O34" s="1385">
        <f>SUM(D34-F34)</f>
        <v>1849400</v>
      </c>
    </row>
    <row r="35" spans="2:54" s="1" customFormat="1" x14ac:dyDescent="0.3">
      <c r="C35" s="14"/>
      <c r="D35" s="8"/>
      <c r="N35" s="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</row>
    <row r="36" spans="2:54" s="331" customFormat="1" ht="16.5" customHeight="1" x14ac:dyDescent="0.3">
      <c r="B36" s="180"/>
      <c r="C36" s="180" t="s">
        <v>639</v>
      </c>
      <c r="D36" s="919"/>
      <c r="E36" s="921"/>
      <c r="F36" s="922"/>
      <c r="G36" s="922"/>
      <c r="H36" s="922"/>
      <c r="I36" s="922"/>
      <c r="J36" s="922"/>
      <c r="K36" s="922"/>
      <c r="L36" s="922"/>
      <c r="M36" s="922"/>
      <c r="N36" s="922"/>
      <c r="O36" s="922"/>
      <c r="P36" s="1361"/>
      <c r="Q36" s="922"/>
      <c r="R36" s="920"/>
      <c r="S36" s="920"/>
      <c r="T36" s="920"/>
      <c r="U36" s="920"/>
      <c r="V36" s="920"/>
      <c r="W36" s="920"/>
      <c r="X36" s="920"/>
      <c r="Y36" s="920"/>
      <c r="Z36" s="920"/>
      <c r="AA36" s="920"/>
      <c r="AB36" s="920"/>
      <c r="AC36" s="920"/>
      <c r="AD36" s="920"/>
      <c r="AE36" s="920"/>
      <c r="AF36" s="920"/>
      <c r="AG36" s="920"/>
      <c r="AH36" s="920"/>
      <c r="AI36" s="920"/>
      <c r="AJ36" s="920"/>
      <c r="AK36" s="920"/>
      <c r="AL36" s="920"/>
      <c r="AM36" s="920"/>
      <c r="AN36" s="920"/>
      <c r="AO36" s="920"/>
      <c r="AP36" s="920"/>
      <c r="AQ36" s="920"/>
      <c r="AR36" s="920"/>
      <c r="AS36" s="920"/>
      <c r="AT36" s="920"/>
      <c r="AU36" s="920"/>
      <c r="AV36" s="920"/>
      <c r="AW36" s="920"/>
      <c r="AX36" s="920"/>
      <c r="AY36" s="920"/>
      <c r="AZ36" s="920"/>
      <c r="BA36" s="920"/>
      <c r="BB36" s="920"/>
    </row>
    <row r="37" spans="2:54" s="1" customFormat="1" x14ac:dyDescent="0.3">
      <c r="C37" s="1276" t="s">
        <v>1093</v>
      </c>
      <c r="D37" s="1276"/>
      <c r="E37" s="1276"/>
      <c r="F37" s="1276"/>
      <c r="H37" s="601"/>
      <c r="I37" s="253"/>
      <c r="J37" s="253"/>
      <c r="K37" s="253"/>
      <c r="L37" s="253"/>
      <c r="M37" s="199"/>
      <c r="N37" s="199"/>
      <c r="O37" s="199"/>
      <c r="P37" s="1362"/>
    </row>
    <row r="38" spans="2:54" s="8" customFormat="1" x14ac:dyDescent="0.2">
      <c r="B38" s="21"/>
      <c r="C38" s="22"/>
      <c r="D38" s="22"/>
      <c r="E38" s="22"/>
      <c r="G38" s="106"/>
      <c r="H38" s="106"/>
      <c r="I38" s="106"/>
      <c r="J38" s="106"/>
      <c r="K38" s="106"/>
      <c r="L38" s="106"/>
      <c r="M38" s="106"/>
      <c r="N38" s="106"/>
      <c r="O38" s="106"/>
    </row>
    <row r="39" spans="2:54" s="8" customFormat="1" x14ac:dyDescent="0.2">
      <c r="B39" s="21"/>
      <c r="C39" s="22"/>
      <c r="D39" s="22"/>
      <c r="E39" s="22"/>
      <c r="G39" s="106"/>
      <c r="H39" s="106"/>
      <c r="I39" s="106"/>
      <c r="J39" s="106"/>
      <c r="K39" s="106"/>
      <c r="L39" s="106"/>
      <c r="M39" s="106"/>
      <c r="N39" s="106"/>
      <c r="O39" s="106"/>
    </row>
    <row r="40" spans="2:54" s="8" customFormat="1" x14ac:dyDescent="0.2">
      <c r="B40" s="21"/>
      <c r="C40" s="22"/>
      <c r="D40" s="22"/>
      <c r="E40" s="22"/>
      <c r="G40" s="106"/>
      <c r="H40" s="106"/>
      <c r="I40" s="106"/>
      <c r="J40" s="106"/>
      <c r="K40" s="106"/>
      <c r="L40" s="106"/>
      <c r="M40" s="106"/>
      <c r="N40" s="106"/>
      <c r="O40" s="106"/>
    </row>
    <row r="41" spans="2:54" s="8" customFormat="1" x14ac:dyDescent="0.2">
      <c r="B41" s="21"/>
      <c r="C41" s="22"/>
      <c r="D41" s="22"/>
      <c r="E41" s="22"/>
      <c r="G41" s="106"/>
      <c r="H41" s="106"/>
      <c r="I41" s="106"/>
      <c r="J41" s="106"/>
      <c r="K41" s="106"/>
      <c r="L41" s="106"/>
      <c r="M41" s="106"/>
      <c r="N41" s="106"/>
      <c r="O41" s="106"/>
    </row>
    <row r="42" spans="2:54" s="8" customFormat="1" x14ac:dyDescent="0.2">
      <c r="B42" s="21"/>
      <c r="C42" s="22"/>
      <c r="D42" s="22"/>
      <c r="E42" s="22"/>
      <c r="G42" s="106"/>
      <c r="H42" s="106"/>
      <c r="I42" s="106"/>
      <c r="J42" s="106"/>
      <c r="K42" s="106"/>
      <c r="L42" s="106"/>
      <c r="M42" s="106"/>
      <c r="N42" s="106"/>
      <c r="O42" s="106"/>
    </row>
    <row r="43" spans="2:54" s="8" customFormat="1" x14ac:dyDescent="0.2">
      <c r="B43" s="21"/>
      <c r="C43" s="22"/>
      <c r="D43" s="22"/>
      <c r="E43" s="22"/>
      <c r="G43" s="106"/>
      <c r="H43" s="106"/>
      <c r="I43" s="106"/>
      <c r="J43" s="106"/>
      <c r="K43" s="106"/>
      <c r="L43" s="106"/>
      <c r="M43" s="106"/>
      <c r="N43" s="106"/>
      <c r="O43" s="106"/>
    </row>
    <row r="44" spans="2:54" s="8" customFormat="1" x14ac:dyDescent="0.2">
      <c r="B44" s="21"/>
      <c r="C44" s="22"/>
      <c r="D44" s="22"/>
      <c r="E44" s="22"/>
      <c r="G44" s="106"/>
      <c r="H44" s="106"/>
      <c r="I44" s="106"/>
      <c r="J44" s="106"/>
      <c r="K44" s="106"/>
      <c r="L44" s="106"/>
      <c r="M44" s="106"/>
      <c r="N44" s="106"/>
      <c r="O44" s="106"/>
    </row>
    <row r="45" spans="2:54" s="8" customFormat="1" x14ac:dyDescent="0.2">
      <c r="B45" s="21"/>
      <c r="C45" s="22"/>
      <c r="D45" s="22"/>
      <c r="E45" s="22"/>
      <c r="G45" s="106"/>
      <c r="H45" s="106"/>
      <c r="I45" s="106"/>
      <c r="J45" s="106"/>
      <c r="K45" s="106"/>
      <c r="L45" s="106"/>
      <c r="M45" s="106"/>
      <c r="N45" s="106"/>
      <c r="O45" s="106"/>
    </row>
    <row r="46" spans="2:54" s="8" customFormat="1" x14ac:dyDescent="0.2">
      <c r="B46" s="21"/>
      <c r="C46" s="22"/>
      <c r="D46" s="22"/>
      <c r="E46" s="22"/>
      <c r="G46" s="106"/>
      <c r="H46" s="106"/>
      <c r="I46" s="106"/>
      <c r="J46" s="106"/>
      <c r="K46" s="106"/>
      <c r="L46" s="106"/>
      <c r="M46" s="106"/>
      <c r="N46" s="106"/>
      <c r="O46" s="106"/>
    </row>
    <row r="47" spans="2:54" s="8" customFormat="1" x14ac:dyDescent="0.2">
      <c r="B47" s="21"/>
      <c r="C47" s="22"/>
      <c r="D47" s="22"/>
      <c r="E47" s="22"/>
      <c r="G47" s="106"/>
      <c r="H47" s="106"/>
      <c r="I47" s="106"/>
      <c r="J47" s="106"/>
      <c r="K47" s="106"/>
      <c r="L47" s="106"/>
      <c r="M47" s="106"/>
      <c r="N47" s="106"/>
      <c r="O47" s="106"/>
    </row>
    <row r="48" spans="2:54" s="8" customFormat="1" x14ac:dyDescent="0.2">
      <c r="B48" s="21"/>
      <c r="C48" s="22"/>
      <c r="D48" s="22"/>
      <c r="E48" s="22"/>
      <c r="G48" s="106"/>
      <c r="H48" s="106"/>
      <c r="I48" s="106"/>
      <c r="J48" s="106"/>
      <c r="K48" s="106"/>
      <c r="L48" s="106"/>
      <c r="M48" s="106"/>
      <c r="N48" s="106"/>
      <c r="O48" s="106"/>
    </row>
    <row r="49" spans="2:15" s="8" customFormat="1" x14ac:dyDescent="0.2">
      <c r="B49" s="21"/>
      <c r="C49" s="22"/>
      <c r="D49" s="22"/>
      <c r="E49" s="22"/>
      <c r="G49" s="106"/>
      <c r="H49" s="106"/>
      <c r="I49" s="106"/>
      <c r="J49" s="106"/>
      <c r="K49" s="106"/>
      <c r="L49" s="106"/>
      <c r="M49" s="106"/>
      <c r="N49" s="106"/>
      <c r="O49" s="106"/>
    </row>
    <row r="50" spans="2:15" s="8" customFormat="1" x14ac:dyDescent="0.2">
      <c r="B50" s="21"/>
      <c r="C50" s="22"/>
      <c r="D50" s="22"/>
      <c r="E50" s="22"/>
      <c r="G50" s="106"/>
      <c r="H50" s="106"/>
      <c r="I50" s="106"/>
      <c r="J50" s="106"/>
      <c r="K50" s="106"/>
      <c r="L50" s="106"/>
      <c r="M50" s="106"/>
      <c r="N50" s="106"/>
      <c r="O50" s="106"/>
    </row>
    <row r="51" spans="2:15" s="8" customFormat="1" x14ac:dyDescent="0.2">
      <c r="B51" s="21"/>
      <c r="C51" s="22"/>
      <c r="D51" s="22"/>
      <c r="E51" s="22"/>
      <c r="G51" s="106"/>
      <c r="H51" s="106"/>
      <c r="I51" s="106"/>
      <c r="J51" s="106"/>
      <c r="K51" s="106"/>
      <c r="L51" s="106"/>
      <c r="M51" s="106"/>
      <c r="N51" s="106"/>
      <c r="O51" s="106"/>
    </row>
    <row r="52" spans="2:15" s="8" customFormat="1" x14ac:dyDescent="0.2">
      <c r="B52" s="21"/>
      <c r="C52" s="22"/>
      <c r="D52" s="22"/>
      <c r="E52" s="22"/>
      <c r="G52" s="106"/>
      <c r="H52" s="106"/>
      <c r="I52" s="106"/>
      <c r="J52" s="106"/>
      <c r="K52" s="106"/>
      <c r="L52" s="106"/>
      <c r="M52" s="106"/>
      <c r="N52" s="106"/>
      <c r="O52" s="106"/>
    </row>
    <row r="53" spans="2:15" s="8" customFormat="1" x14ac:dyDescent="0.2">
      <c r="B53" s="21"/>
      <c r="C53" s="22"/>
      <c r="D53" s="22"/>
      <c r="E53" s="22"/>
      <c r="G53" s="106"/>
      <c r="H53" s="106"/>
      <c r="I53" s="106"/>
      <c r="J53" s="106"/>
      <c r="K53" s="106"/>
      <c r="L53" s="106"/>
      <c r="M53" s="106"/>
      <c r="N53" s="106"/>
      <c r="O53" s="106"/>
    </row>
    <row r="54" spans="2:15" s="8" customFormat="1" x14ac:dyDescent="0.2">
      <c r="B54" s="21"/>
      <c r="C54" s="22"/>
      <c r="D54" s="22"/>
      <c r="E54" s="22"/>
      <c r="G54" s="106"/>
      <c r="H54" s="106"/>
      <c r="I54" s="106"/>
      <c r="J54" s="106"/>
      <c r="K54" s="106"/>
      <c r="L54" s="106"/>
      <c r="M54" s="106"/>
      <c r="N54" s="106"/>
      <c r="O54" s="106"/>
    </row>
    <row r="55" spans="2:15" s="8" customFormat="1" x14ac:dyDescent="0.2">
      <c r="B55" s="21"/>
      <c r="C55" s="22"/>
      <c r="D55" s="22"/>
      <c r="E55" s="22"/>
      <c r="G55" s="106"/>
      <c r="H55" s="106"/>
      <c r="I55" s="106"/>
      <c r="J55" s="106"/>
      <c r="K55" s="106"/>
      <c r="L55" s="106"/>
      <c r="M55" s="106"/>
      <c r="N55" s="106"/>
      <c r="O55" s="106"/>
    </row>
    <row r="56" spans="2:15" s="8" customFormat="1" x14ac:dyDescent="0.2">
      <c r="B56" s="21"/>
      <c r="C56" s="22"/>
      <c r="D56" s="22"/>
      <c r="E56" s="22"/>
      <c r="G56" s="106"/>
      <c r="H56" s="106"/>
      <c r="I56" s="106"/>
      <c r="J56" s="106"/>
      <c r="K56" s="106"/>
      <c r="L56" s="106"/>
      <c r="M56" s="106"/>
      <c r="N56" s="106"/>
      <c r="O56" s="106"/>
    </row>
    <row r="57" spans="2:15" s="8" customFormat="1" x14ac:dyDescent="0.2">
      <c r="B57" s="21"/>
      <c r="C57" s="22"/>
      <c r="D57" s="22"/>
      <c r="E57" s="22"/>
      <c r="G57" s="106"/>
      <c r="H57" s="106"/>
      <c r="I57" s="106"/>
      <c r="J57" s="106"/>
      <c r="K57" s="106"/>
      <c r="L57" s="106"/>
      <c r="M57" s="106"/>
      <c r="N57" s="106"/>
      <c r="O57" s="106"/>
    </row>
    <row r="58" spans="2:15" s="8" customFormat="1" x14ac:dyDescent="0.2">
      <c r="B58" s="21"/>
      <c r="C58" s="22"/>
      <c r="D58" s="22"/>
      <c r="E58" s="22"/>
      <c r="G58" s="106"/>
      <c r="H58" s="106"/>
      <c r="I58" s="106"/>
      <c r="J58" s="106"/>
      <c r="K58" s="106"/>
      <c r="L58" s="106"/>
      <c r="M58" s="106"/>
      <c r="N58" s="106"/>
      <c r="O58" s="106"/>
    </row>
    <row r="59" spans="2:15" s="8" customFormat="1" x14ac:dyDescent="0.2">
      <c r="B59" s="21"/>
      <c r="C59" s="22"/>
      <c r="D59" s="22"/>
      <c r="E59" s="22"/>
      <c r="G59" s="106"/>
      <c r="H59" s="106"/>
      <c r="I59" s="106"/>
      <c r="J59" s="106"/>
      <c r="K59" s="106"/>
      <c r="L59" s="106"/>
      <c r="M59" s="106"/>
      <c r="N59" s="106"/>
      <c r="O59" s="106"/>
    </row>
    <row r="60" spans="2:15" s="8" customFormat="1" x14ac:dyDescent="0.2">
      <c r="B60" s="21"/>
      <c r="C60" s="22"/>
      <c r="D60" s="22"/>
      <c r="E60" s="22"/>
      <c r="G60" s="106"/>
      <c r="H60" s="106"/>
      <c r="I60" s="106"/>
      <c r="J60" s="106"/>
      <c r="K60" s="106"/>
      <c r="L60" s="106"/>
      <c r="M60" s="106"/>
      <c r="N60" s="106"/>
      <c r="O60" s="106"/>
    </row>
    <row r="61" spans="2:15" s="8" customFormat="1" x14ac:dyDescent="0.2">
      <c r="B61" s="21"/>
      <c r="C61" s="22"/>
      <c r="D61" s="22"/>
      <c r="E61" s="22"/>
      <c r="G61" s="106"/>
      <c r="H61" s="106"/>
      <c r="I61" s="106"/>
      <c r="J61" s="106"/>
      <c r="K61" s="106"/>
      <c r="L61" s="106"/>
      <c r="M61" s="106"/>
      <c r="N61" s="106"/>
      <c r="O61" s="106"/>
    </row>
    <row r="62" spans="2:15" s="8" customFormat="1" x14ac:dyDescent="0.2">
      <c r="B62" s="21"/>
      <c r="C62" s="22"/>
      <c r="D62" s="22"/>
      <c r="E62" s="22"/>
      <c r="G62" s="106"/>
      <c r="H62" s="106"/>
      <c r="I62" s="106"/>
      <c r="J62" s="106"/>
      <c r="K62" s="106"/>
      <c r="L62" s="106"/>
      <c r="M62" s="106"/>
      <c r="N62" s="106"/>
      <c r="O62" s="106"/>
    </row>
    <row r="63" spans="2:15" s="8" customFormat="1" x14ac:dyDescent="0.2">
      <c r="B63" s="21"/>
      <c r="C63" s="6"/>
      <c r="D63" s="6"/>
      <c r="E63" s="17"/>
      <c r="G63" s="106"/>
      <c r="H63" s="106"/>
      <c r="I63" s="106"/>
      <c r="J63" s="106"/>
      <c r="K63" s="106"/>
      <c r="L63" s="106"/>
      <c r="M63" s="106"/>
      <c r="N63" s="106"/>
      <c r="O63" s="106"/>
    </row>
    <row r="64" spans="2:15" s="8" customFormat="1" x14ac:dyDescent="0.2">
      <c r="B64" s="21"/>
      <c r="C64" s="6"/>
      <c r="D64" s="6"/>
      <c r="E64" s="17"/>
      <c r="G64" s="106"/>
      <c r="H64" s="106"/>
      <c r="I64" s="106"/>
      <c r="J64" s="106"/>
      <c r="K64" s="106"/>
      <c r="L64" s="106"/>
      <c r="M64" s="106"/>
      <c r="N64" s="106"/>
      <c r="O64" s="106"/>
    </row>
    <row r="65" spans="2:15" s="8" customFormat="1" x14ac:dyDescent="0.2">
      <c r="B65" s="21"/>
      <c r="C65" s="6"/>
      <c r="D65" s="6"/>
      <c r="E65" s="17"/>
      <c r="G65" s="106"/>
      <c r="H65" s="106"/>
      <c r="I65" s="106"/>
      <c r="J65" s="106"/>
      <c r="K65" s="106"/>
      <c r="L65" s="106"/>
      <c r="M65" s="106"/>
      <c r="N65" s="106"/>
      <c r="O65" s="106"/>
    </row>
    <row r="66" spans="2:15" s="8" customFormat="1" x14ac:dyDescent="0.2">
      <c r="B66" s="21"/>
      <c r="C66" s="6"/>
      <c r="D66" s="6"/>
      <c r="E66" s="17"/>
      <c r="G66" s="106"/>
      <c r="H66" s="106"/>
      <c r="I66" s="106"/>
      <c r="J66" s="106"/>
      <c r="K66" s="106"/>
      <c r="L66" s="106"/>
      <c r="M66" s="106"/>
      <c r="N66" s="106"/>
      <c r="O66" s="106"/>
    </row>
    <row r="67" spans="2:15" s="8" customFormat="1" x14ac:dyDescent="0.2">
      <c r="B67" s="21"/>
      <c r="C67" s="6"/>
      <c r="D67" s="6"/>
      <c r="E67" s="17"/>
      <c r="G67" s="106"/>
      <c r="H67" s="106"/>
      <c r="I67" s="106"/>
      <c r="J67" s="106"/>
      <c r="K67" s="106"/>
      <c r="L67" s="106"/>
      <c r="M67" s="106"/>
      <c r="N67" s="106"/>
      <c r="O67" s="106"/>
    </row>
    <row r="68" spans="2:15" s="8" customFormat="1" x14ac:dyDescent="0.2">
      <c r="B68" s="21"/>
      <c r="C68" s="6"/>
      <c r="D68" s="6"/>
      <c r="E68" s="17"/>
      <c r="G68" s="106"/>
      <c r="H68" s="106"/>
      <c r="I68" s="106"/>
      <c r="J68" s="106"/>
      <c r="K68" s="106"/>
      <c r="L68" s="106"/>
      <c r="M68" s="106"/>
      <c r="N68" s="106"/>
      <c r="O68" s="106"/>
    </row>
    <row r="69" spans="2:15" s="8" customFormat="1" x14ac:dyDescent="0.2">
      <c r="B69" s="21"/>
      <c r="C69" s="6"/>
      <c r="D69" s="6"/>
      <c r="E69" s="17"/>
      <c r="G69" s="106"/>
      <c r="H69" s="106"/>
      <c r="I69" s="106"/>
      <c r="J69" s="106"/>
      <c r="K69" s="106"/>
      <c r="L69" s="106"/>
      <c r="M69" s="106"/>
      <c r="N69" s="106"/>
      <c r="O69" s="106"/>
    </row>
    <row r="70" spans="2:15" s="8" customFormat="1" x14ac:dyDescent="0.2">
      <c r="B70" s="21"/>
      <c r="C70" s="6"/>
      <c r="D70" s="6"/>
      <c r="E70" s="17"/>
      <c r="G70" s="106"/>
      <c r="H70" s="106"/>
      <c r="I70" s="106"/>
      <c r="J70" s="106"/>
      <c r="K70" s="106"/>
      <c r="L70" s="106"/>
      <c r="M70" s="106"/>
      <c r="N70" s="106"/>
      <c r="O70" s="106"/>
    </row>
    <row r="71" spans="2:15" s="8" customFormat="1" x14ac:dyDescent="0.2">
      <c r="B71" s="21"/>
      <c r="C71" s="6"/>
      <c r="D71" s="6"/>
      <c r="E71" s="17"/>
      <c r="G71" s="106"/>
      <c r="H71" s="106"/>
      <c r="I71" s="106"/>
      <c r="J71" s="106"/>
      <c r="K71" s="106"/>
      <c r="L71" s="106"/>
      <c r="M71" s="106"/>
      <c r="N71" s="106"/>
      <c r="O71" s="106"/>
    </row>
    <row r="72" spans="2:15" s="8" customFormat="1" x14ac:dyDescent="0.2">
      <c r="B72" s="21"/>
      <c r="C72" s="6"/>
      <c r="D72" s="6"/>
      <c r="E72" s="17"/>
      <c r="G72" s="106"/>
      <c r="H72" s="106"/>
      <c r="I72" s="106"/>
      <c r="J72" s="106"/>
      <c r="K72" s="106"/>
      <c r="L72" s="106"/>
      <c r="M72" s="106"/>
      <c r="N72" s="106"/>
      <c r="O72" s="106"/>
    </row>
    <row r="73" spans="2:15" s="8" customFormat="1" x14ac:dyDescent="0.2">
      <c r="B73" s="21"/>
      <c r="C73" s="6"/>
      <c r="D73" s="6"/>
      <c r="E73" s="17"/>
      <c r="G73" s="106"/>
      <c r="H73" s="106"/>
      <c r="I73" s="106"/>
      <c r="J73" s="106"/>
      <c r="K73" s="106"/>
      <c r="L73" s="106"/>
      <c r="M73" s="106"/>
      <c r="N73" s="106"/>
      <c r="O73" s="106"/>
    </row>
    <row r="74" spans="2:15" s="8" customFormat="1" x14ac:dyDescent="0.2">
      <c r="B74" s="21"/>
      <c r="C74" s="6"/>
      <c r="D74" s="6"/>
      <c r="E74" s="17"/>
      <c r="G74" s="106"/>
      <c r="H74" s="106"/>
      <c r="I74" s="106"/>
      <c r="J74" s="106"/>
      <c r="K74" s="106"/>
      <c r="L74" s="106"/>
      <c r="M74" s="106"/>
      <c r="N74" s="106"/>
      <c r="O74" s="106"/>
    </row>
    <row r="75" spans="2:15" s="8" customFormat="1" x14ac:dyDescent="0.2">
      <c r="B75" s="21"/>
      <c r="C75" s="6"/>
      <c r="D75" s="6"/>
      <c r="E75" s="17"/>
      <c r="G75" s="106"/>
      <c r="H75" s="106"/>
      <c r="I75" s="106"/>
      <c r="J75" s="106"/>
      <c r="K75" s="106"/>
      <c r="L75" s="106"/>
      <c r="M75" s="106"/>
      <c r="N75" s="106"/>
      <c r="O75" s="106"/>
    </row>
    <row r="76" spans="2:15" s="8" customFormat="1" x14ac:dyDescent="0.2">
      <c r="B76" s="21"/>
      <c r="C76" s="6"/>
      <c r="D76" s="6"/>
      <c r="E76" s="17"/>
      <c r="G76" s="106"/>
      <c r="H76" s="106"/>
      <c r="I76" s="106"/>
      <c r="J76" s="106"/>
      <c r="K76" s="106"/>
      <c r="L76" s="106"/>
      <c r="M76" s="106"/>
      <c r="N76" s="106"/>
      <c r="O76" s="106"/>
    </row>
    <row r="77" spans="2:15" s="8" customFormat="1" x14ac:dyDescent="0.2">
      <c r="B77" s="21"/>
      <c r="C77" s="6"/>
      <c r="D77" s="6"/>
      <c r="E77" s="17"/>
      <c r="G77" s="106"/>
      <c r="H77" s="106"/>
      <c r="I77" s="106"/>
      <c r="J77" s="106"/>
      <c r="K77" s="106"/>
      <c r="L77" s="106"/>
      <c r="M77" s="106"/>
      <c r="N77" s="106"/>
      <c r="O77" s="106"/>
    </row>
    <row r="78" spans="2:15" s="8" customFormat="1" x14ac:dyDescent="0.2">
      <c r="B78" s="21"/>
      <c r="C78" s="6"/>
      <c r="D78" s="6"/>
      <c r="E78" s="6"/>
      <c r="G78" s="106"/>
      <c r="H78" s="106"/>
      <c r="I78" s="106"/>
      <c r="J78" s="106"/>
      <c r="K78" s="106"/>
      <c r="L78" s="106"/>
      <c r="M78" s="106"/>
      <c r="N78" s="106"/>
      <c r="O78" s="106"/>
    </row>
  </sheetData>
  <mergeCells count="8">
    <mergeCell ref="B29:C29"/>
    <mergeCell ref="F2:O2"/>
    <mergeCell ref="B30:C30"/>
    <mergeCell ref="B34:C34"/>
    <mergeCell ref="B6:N6"/>
    <mergeCell ref="B7:N7"/>
    <mergeCell ref="B8:N8"/>
    <mergeCell ref="B11:C11"/>
  </mergeCells>
  <pageMargins left="0.98425196850393704" right="0.98425196850393704" top="0.74803149606299213" bottom="0.74803149606299213" header="0.31496062992125984" footer="0.31496062992125984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C20:G20"/>
  <sheetViews>
    <sheetView workbookViewId="0">
      <selection activeCell="V22" sqref="V22"/>
    </sheetView>
  </sheetViews>
  <sheetFormatPr defaultRowHeight="14.25" x14ac:dyDescent="0.2"/>
  <sheetData>
    <row r="20" spans="3:7" ht="71.25" customHeight="1" x14ac:dyDescent="0.55000000000000004">
      <c r="C20" s="1465" t="s">
        <v>87</v>
      </c>
      <c r="D20" s="1465"/>
      <c r="E20" s="1465"/>
      <c r="F20" s="1465"/>
      <c r="G20" s="1465"/>
    </row>
  </sheetData>
  <mergeCells count="1">
    <mergeCell ref="C20:G2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499984740745262"/>
  </sheetPr>
  <dimension ref="A1:S194"/>
  <sheetViews>
    <sheetView zoomScale="130" zoomScaleNormal="130" workbookViewId="0">
      <pane ySplit="3" topLeftCell="A4" activePane="bottomLeft" state="frozen"/>
      <selection activeCell="V22" sqref="V22"/>
      <selection pane="bottomLeft" activeCell="S144" sqref="S144"/>
    </sheetView>
  </sheetViews>
  <sheetFormatPr defaultColWidth="8.75" defaultRowHeight="15.75" x14ac:dyDescent="0.25"/>
  <cols>
    <col min="1" max="1" width="0.125" style="41" customWidth="1"/>
    <col min="2" max="2" width="7.625" style="41" customWidth="1"/>
    <col min="3" max="3" width="3.375" style="78" customWidth="1"/>
    <col min="4" max="4" width="4.875" style="85" customWidth="1"/>
    <col min="5" max="5" width="20.125" style="86" customWidth="1"/>
    <col min="6" max="6" width="6.375" style="81" customWidth="1"/>
    <col min="7" max="7" width="8.625" style="82" hidden="1" customWidth="1"/>
    <col min="8" max="8" width="11.25" style="90" customWidth="1"/>
    <col min="9" max="9" width="8.875" style="121" customWidth="1"/>
    <col min="10" max="10" width="8.375" style="121" customWidth="1"/>
    <col min="11" max="11" width="7.875" style="121" customWidth="1"/>
    <col min="12" max="12" width="8.5" style="121" customWidth="1"/>
    <col min="13" max="13" width="7.5" style="121" customWidth="1"/>
    <col min="14" max="14" width="7.625" style="121" customWidth="1"/>
    <col min="15" max="15" width="8" style="121" customWidth="1"/>
    <col min="16" max="16" width="7.375" style="121" customWidth="1"/>
    <col min="17" max="17" width="8.75" style="121" customWidth="1"/>
    <col min="18" max="16384" width="8.75" style="41"/>
  </cols>
  <sheetData>
    <row r="1" spans="1:17" s="42" customFormat="1" ht="21" x14ac:dyDescent="0.35">
      <c r="B1" s="1468" t="s">
        <v>650</v>
      </c>
      <c r="C1" s="1468"/>
      <c r="D1" s="1468"/>
      <c r="E1" s="1468"/>
      <c r="F1" s="1468"/>
      <c r="G1" s="1468"/>
      <c r="H1" s="1468"/>
      <c r="I1" s="1468"/>
      <c r="J1" s="1468"/>
      <c r="K1" s="1468"/>
      <c r="L1" s="1468"/>
      <c r="M1" s="1468"/>
      <c r="N1" s="1468"/>
      <c r="O1" s="1468"/>
      <c r="P1" s="1468"/>
      <c r="Q1" s="1468"/>
    </row>
    <row r="2" spans="1:17" x14ac:dyDescent="0.25">
      <c r="B2" s="151"/>
      <c r="D2" s="79"/>
      <c r="E2" s="80"/>
      <c r="H2" s="83"/>
      <c r="I2" s="80"/>
      <c r="J2" s="80"/>
      <c r="K2" s="80"/>
      <c r="L2" s="80"/>
      <c r="M2" s="80"/>
      <c r="N2" s="80"/>
      <c r="O2" s="80"/>
      <c r="P2" s="80"/>
      <c r="Q2" s="427"/>
    </row>
    <row r="3" spans="1:17" s="36" customFormat="1" ht="32.25" customHeight="1" x14ac:dyDescent="0.2">
      <c r="B3" s="31" t="s">
        <v>11</v>
      </c>
      <c r="C3" s="1469" t="s">
        <v>13</v>
      </c>
      <c r="D3" s="1469"/>
      <c r="E3" s="1469"/>
      <c r="F3" s="674" t="s">
        <v>9</v>
      </c>
      <c r="G3" s="927" t="s">
        <v>12</v>
      </c>
      <c r="H3" s="33" t="s">
        <v>161</v>
      </c>
      <c r="I3" s="34" t="s">
        <v>2</v>
      </c>
      <c r="J3" s="35" t="s">
        <v>3</v>
      </c>
      <c r="K3" s="35" t="s">
        <v>4</v>
      </c>
      <c r="L3" s="35" t="s">
        <v>5</v>
      </c>
      <c r="M3" s="35" t="s">
        <v>6</v>
      </c>
      <c r="N3" s="35" t="s">
        <v>118</v>
      </c>
      <c r="O3" s="35" t="s">
        <v>119</v>
      </c>
      <c r="P3" s="35" t="s">
        <v>93</v>
      </c>
      <c r="Q3" s="34" t="s">
        <v>109</v>
      </c>
    </row>
    <row r="4" spans="1:17" s="36" customFormat="1" ht="16.5" customHeight="1" x14ac:dyDescent="0.2">
      <c r="A4" s="468"/>
      <c r="B4" s="1511" t="s">
        <v>36</v>
      </c>
      <c r="C4" s="1512"/>
      <c r="D4" s="1512"/>
      <c r="E4" s="1512"/>
      <c r="F4" s="68"/>
      <c r="G4" s="74"/>
      <c r="H4" s="69"/>
      <c r="I4" s="450">
        <f t="shared" ref="I4:Q4" si="0">SUM(I5+I11+I20+I24+I36+I62+I66+I71+I120+I128+I149+I161+I170+I175+I181+I185+I188)</f>
        <v>318389600</v>
      </c>
      <c r="J4" s="450">
        <f t="shared" si="0"/>
        <v>35232000</v>
      </c>
      <c r="K4" s="450">
        <f t="shared" si="0"/>
        <v>4517250</v>
      </c>
      <c r="L4" s="450">
        <f t="shared" si="0"/>
        <v>9778150</v>
      </c>
      <c r="M4" s="756">
        <f t="shared" si="0"/>
        <v>129765700</v>
      </c>
      <c r="N4" s="756">
        <f t="shared" si="0"/>
        <v>30904800</v>
      </c>
      <c r="O4" s="450">
        <f t="shared" si="0"/>
        <v>3308000</v>
      </c>
      <c r="P4" s="756">
        <f t="shared" si="0"/>
        <v>24813600</v>
      </c>
      <c r="Q4" s="450">
        <f t="shared" si="0"/>
        <v>556709100</v>
      </c>
    </row>
    <row r="5" spans="1:17" s="120" customFormat="1" x14ac:dyDescent="0.25">
      <c r="A5" s="469"/>
      <c r="B5" s="1513" t="s">
        <v>37</v>
      </c>
      <c r="C5" s="1514"/>
      <c r="D5" s="1514"/>
      <c r="E5" s="1514"/>
      <c r="F5" s="489"/>
      <c r="G5" s="150"/>
      <c r="H5" s="490"/>
      <c r="I5" s="453">
        <f>SUM(I6:I10)</f>
        <v>0</v>
      </c>
      <c r="J5" s="453">
        <f t="shared" ref="J5:Q5" si="1">SUM(J6:J10)</f>
        <v>55000</v>
      </c>
      <c r="K5" s="453">
        <f t="shared" si="1"/>
        <v>289000</v>
      </c>
      <c r="L5" s="453">
        <f t="shared" si="1"/>
        <v>264000</v>
      </c>
      <c r="M5" s="453">
        <f t="shared" si="1"/>
        <v>0</v>
      </c>
      <c r="N5" s="453">
        <f t="shared" si="1"/>
        <v>0</v>
      </c>
      <c r="O5" s="453">
        <f t="shared" si="1"/>
        <v>0</v>
      </c>
      <c r="P5" s="453">
        <f t="shared" si="1"/>
        <v>0</v>
      </c>
      <c r="Q5" s="453">
        <f t="shared" si="1"/>
        <v>608000</v>
      </c>
    </row>
    <row r="6" spans="1:17" ht="32.25" customHeight="1" x14ac:dyDescent="0.25">
      <c r="A6" s="212"/>
      <c r="B6" s="467" t="s">
        <v>760</v>
      </c>
      <c r="C6" s="44" t="s">
        <v>10</v>
      </c>
      <c r="D6" s="1507" t="s">
        <v>422</v>
      </c>
      <c r="E6" s="1499"/>
      <c r="F6" s="38">
        <v>8</v>
      </c>
      <c r="G6" s="39" t="s">
        <v>37</v>
      </c>
      <c r="H6" s="40" t="s">
        <v>653</v>
      </c>
      <c r="I6" s="99"/>
      <c r="J6" s="99"/>
      <c r="K6" s="99">
        <v>30000</v>
      </c>
      <c r="L6" s="99">
        <v>150000</v>
      </c>
      <c r="M6" s="99"/>
      <c r="N6" s="99"/>
      <c r="O6" s="99"/>
      <c r="P6" s="63"/>
      <c r="Q6" s="93">
        <f>SUM(I6:P6)</f>
        <v>180000</v>
      </c>
    </row>
    <row r="7" spans="1:17" ht="33" customHeight="1" x14ac:dyDescent="0.25">
      <c r="A7" s="212"/>
      <c r="B7" s="940"/>
      <c r="C7" s="44" t="s">
        <v>14</v>
      </c>
      <c r="D7" s="1492" t="s">
        <v>38</v>
      </c>
      <c r="E7" s="1498"/>
      <c r="F7" s="38">
        <v>8</v>
      </c>
      <c r="G7" s="39" t="s">
        <v>37</v>
      </c>
      <c r="H7" s="40" t="s">
        <v>653</v>
      </c>
      <c r="I7" s="63"/>
      <c r="J7" s="63"/>
      <c r="K7" s="63">
        <v>4000</v>
      </c>
      <c r="L7" s="63">
        <v>16000</v>
      </c>
      <c r="M7" s="63"/>
      <c r="N7" s="63"/>
      <c r="O7" s="63"/>
      <c r="P7" s="63"/>
      <c r="Q7" s="93">
        <f t="shared" ref="Q7:Q10" si="2">SUM(I7:P7)</f>
        <v>20000</v>
      </c>
    </row>
    <row r="8" spans="1:17" ht="45.75" customHeight="1" x14ac:dyDescent="0.25">
      <c r="A8" s="212"/>
      <c r="B8" s="940"/>
      <c r="C8" s="44" t="s">
        <v>15</v>
      </c>
      <c r="D8" s="1492" t="s">
        <v>420</v>
      </c>
      <c r="E8" s="1498"/>
      <c r="F8" s="38">
        <v>8</v>
      </c>
      <c r="G8" s="39" t="s">
        <v>37</v>
      </c>
      <c r="H8" s="40" t="s">
        <v>759</v>
      </c>
      <c r="I8" s="63"/>
      <c r="J8" s="63">
        <v>15000</v>
      </c>
      <c r="K8" s="63">
        <v>15000</v>
      </c>
      <c r="L8" s="63">
        <v>20000</v>
      </c>
      <c r="M8" s="63"/>
      <c r="N8" s="63"/>
      <c r="O8" s="63"/>
      <c r="P8" s="63"/>
      <c r="Q8" s="93">
        <f t="shared" si="2"/>
        <v>50000</v>
      </c>
    </row>
    <row r="9" spans="1:17" ht="33.75" customHeight="1" x14ac:dyDescent="0.25">
      <c r="A9" s="212"/>
      <c r="B9" s="940"/>
      <c r="C9" s="44" t="s">
        <v>16</v>
      </c>
      <c r="D9" s="1492" t="s">
        <v>421</v>
      </c>
      <c r="E9" s="1498"/>
      <c r="F9" s="38">
        <v>8</v>
      </c>
      <c r="G9" s="39" t="s">
        <v>37</v>
      </c>
      <c r="H9" s="40" t="s">
        <v>653</v>
      </c>
      <c r="I9" s="63"/>
      <c r="J9" s="63">
        <v>30000</v>
      </c>
      <c r="K9" s="63">
        <v>200000</v>
      </c>
      <c r="L9" s="63">
        <v>48000</v>
      </c>
      <c r="M9" s="63"/>
      <c r="N9" s="63"/>
      <c r="O9" s="63"/>
      <c r="P9" s="63"/>
      <c r="Q9" s="93">
        <f t="shared" si="2"/>
        <v>278000</v>
      </c>
    </row>
    <row r="10" spans="1:17" ht="31.5" customHeight="1" x14ac:dyDescent="0.25">
      <c r="A10" s="212"/>
      <c r="B10" s="940"/>
      <c r="C10" s="44" t="s">
        <v>17</v>
      </c>
      <c r="D10" s="1491" t="s">
        <v>1243</v>
      </c>
      <c r="E10" s="1492"/>
      <c r="F10" s="38">
        <v>8</v>
      </c>
      <c r="G10" s="39"/>
      <c r="H10" s="40" t="s">
        <v>653</v>
      </c>
      <c r="I10" s="63"/>
      <c r="J10" s="63">
        <v>10000</v>
      </c>
      <c r="K10" s="63">
        <v>40000</v>
      </c>
      <c r="L10" s="63">
        <v>30000</v>
      </c>
      <c r="M10" s="63"/>
      <c r="N10" s="63"/>
      <c r="O10" s="63"/>
      <c r="P10" s="63"/>
      <c r="Q10" s="93">
        <f t="shared" si="2"/>
        <v>80000</v>
      </c>
    </row>
    <row r="11" spans="1:17" x14ac:dyDescent="0.25">
      <c r="A11" s="212"/>
      <c r="B11" s="474" t="s">
        <v>39</v>
      </c>
      <c r="C11" s="459"/>
      <c r="D11" s="930"/>
      <c r="E11" s="474"/>
      <c r="F11" s="489"/>
      <c r="G11" s="150"/>
      <c r="H11" s="490"/>
      <c r="I11" s="124">
        <f>SUM(I12:I19)</f>
        <v>0</v>
      </c>
      <c r="J11" s="124">
        <f>SUM(J12:J19)</f>
        <v>9600</v>
      </c>
      <c r="K11" s="124">
        <f t="shared" ref="K11:P11" si="3">SUM(K12:K19)</f>
        <v>80000</v>
      </c>
      <c r="L11" s="124">
        <f>SUM(L12:L19)</f>
        <v>340400</v>
      </c>
      <c r="M11" s="124">
        <f t="shared" si="3"/>
        <v>0</v>
      </c>
      <c r="N11" s="124">
        <f t="shared" si="3"/>
        <v>0</v>
      </c>
      <c r="O11" s="124">
        <f t="shared" si="3"/>
        <v>0</v>
      </c>
      <c r="P11" s="124">
        <f t="shared" si="3"/>
        <v>60000</v>
      </c>
      <c r="Q11" s="124">
        <f>SUM(Q12:Q19)</f>
        <v>490000</v>
      </c>
    </row>
    <row r="12" spans="1:17" s="116" customFormat="1" ht="17.25" customHeight="1" x14ac:dyDescent="0.25">
      <c r="A12" s="470"/>
      <c r="B12" s="941" t="s">
        <v>854</v>
      </c>
      <c r="C12" s="107" t="s">
        <v>10</v>
      </c>
      <c r="D12" s="1505" t="s">
        <v>459</v>
      </c>
      <c r="E12" s="1506"/>
      <c r="F12" s="466"/>
      <c r="G12" s="444" t="s">
        <v>40</v>
      </c>
      <c r="H12" s="429"/>
      <c r="I12" s="430"/>
      <c r="J12" s="430"/>
      <c r="K12" s="430"/>
      <c r="L12" s="430"/>
      <c r="M12" s="430"/>
      <c r="N12" s="430"/>
      <c r="O12" s="430"/>
      <c r="P12" s="430"/>
      <c r="Q12" s="145"/>
    </row>
    <row r="13" spans="1:17" ht="16.5" customHeight="1" x14ac:dyDescent="0.25">
      <c r="A13" s="212"/>
      <c r="B13" s="942"/>
      <c r="C13" s="44"/>
      <c r="D13" s="56">
        <v>1.1000000000000001</v>
      </c>
      <c r="E13" s="932" t="s">
        <v>392</v>
      </c>
      <c r="F13" s="38">
        <v>9</v>
      </c>
      <c r="G13" s="39" t="s">
        <v>40</v>
      </c>
      <c r="H13" s="40" t="s">
        <v>790</v>
      </c>
      <c r="I13" s="119"/>
      <c r="J13" s="119"/>
      <c r="K13" s="119"/>
      <c r="L13" s="119">
        <v>150000</v>
      </c>
      <c r="M13" s="119"/>
      <c r="N13" s="119"/>
      <c r="O13" s="119"/>
      <c r="P13" s="119"/>
      <c r="Q13" s="145">
        <f>SUM(I13:P13)</f>
        <v>150000</v>
      </c>
    </row>
    <row r="14" spans="1:17" ht="46.5" customHeight="1" x14ac:dyDescent="0.25">
      <c r="A14" s="212"/>
      <c r="B14" s="942"/>
      <c r="C14" s="44"/>
      <c r="D14" s="158">
        <v>1.2</v>
      </c>
      <c r="E14" s="932" t="s">
        <v>391</v>
      </c>
      <c r="F14" s="38">
        <v>9</v>
      </c>
      <c r="G14" s="39" t="s">
        <v>40</v>
      </c>
      <c r="H14" s="40" t="s">
        <v>790</v>
      </c>
      <c r="I14" s="119"/>
      <c r="J14" s="119"/>
      <c r="K14" s="119">
        <v>40000</v>
      </c>
      <c r="L14" s="119">
        <v>10000</v>
      </c>
      <c r="M14" s="119"/>
      <c r="N14" s="119"/>
      <c r="O14" s="119"/>
      <c r="P14" s="119"/>
      <c r="Q14" s="145">
        <f t="shared" ref="Q14:Q18" si="4">SUM(I14:P14)</f>
        <v>50000</v>
      </c>
    </row>
    <row r="15" spans="1:17" ht="47.25" customHeight="1" x14ac:dyDescent="0.25">
      <c r="A15" s="212"/>
      <c r="B15" s="942"/>
      <c r="C15" s="44"/>
      <c r="D15" s="56">
        <v>1.3</v>
      </c>
      <c r="E15" s="932" t="s">
        <v>791</v>
      </c>
      <c r="F15" s="38">
        <v>6</v>
      </c>
      <c r="G15" s="39"/>
      <c r="H15" s="40" t="s">
        <v>792</v>
      </c>
      <c r="I15" s="119"/>
      <c r="J15" s="119">
        <v>3600</v>
      </c>
      <c r="K15" s="119">
        <v>11400</v>
      </c>
      <c r="L15" s="119">
        <v>10000</v>
      </c>
      <c r="M15" s="119"/>
      <c r="N15" s="119"/>
      <c r="O15" s="119"/>
      <c r="P15" s="119"/>
      <c r="Q15" s="145">
        <f t="shared" si="4"/>
        <v>25000</v>
      </c>
    </row>
    <row r="16" spans="1:17" ht="35.25" customHeight="1" x14ac:dyDescent="0.25">
      <c r="A16" s="212"/>
      <c r="B16" s="942"/>
      <c r="C16" s="44"/>
      <c r="D16" s="56">
        <v>1.4</v>
      </c>
      <c r="E16" s="932" t="s">
        <v>793</v>
      </c>
      <c r="F16" s="38">
        <v>9</v>
      </c>
      <c r="G16" s="39"/>
      <c r="H16" s="40" t="s">
        <v>794</v>
      </c>
      <c r="I16" s="119"/>
      <c r="J16" s="119">
        <v>6000</v>
      </c>
      <c r="K16" s="119">
        <v>8600</v>
      </c>
      <c r="L16" s="119">
        <v>10400</v>
      </c>
      <c r="M16" s="119"/>
      <c r="N16" s="119"/>
      <c r="O16" s="119"/>
      <c r="P16" s="119"/>
      <c r="Q16" s="145">
        <f t="shared" si="4"/>
        <v>25000</v>
      </c>
    </row>
    <row r="17" spans="1:17" ht="30" customHeight="1" x14ac:dyDescent="0.25">
      <c r="A17" s="212"/>
      <c r="B17" s="943"/>
      <c r="C17" s="71"/>
      <c r="D17" s="56">
        <v>1.5</v>
      </c>
      <c r="E17" s="933" t="s">
        <v>393</v>
      </c>
      <c r="F17" s="38">
        <v>9</v>
      </c>
      <c r="G17" s="39"/>
      <c r="H17" s="40" t="s">
        <v>790</v>
      </c>
      <c r="I17" s="119"/>
      <c r="J17" s="119"/>
      <c r="K17" s="119"/>
      <c r="L17" s="119"/>
      <c r="M17" s="119"/>
      <c r="N17" s="119"/>
      <c r="O17" s="119"/>
      <c r="P17" s="119">
        <v>60000</v>
      </c>
      <c r="Q17" s="145">
        <f t="shared" si="4"/>
        <v>60000</v>
      </c>
    </row>
    <row r="18" spans="1:17" ht="15" customHeight="1" x14ac:dyDescent="0.25">
      <c r="A18" s="212"/>
      <c r="B18" s="942"/>
      <c r="C18" s="71"/>
      <c r="D18" s="61">
        <v>1.6</v>
      </c>
      <c r="E18" s="944" t="s">
        <v>795</v>
      </c>
      <c r="F18" s="38">
        <v>9</v>
      </c>
      <c r="G18" s="39"/>
      <c r="H18" s="40" t="s">
        <v>790</v>
      </c>
      <c r="I18" s="119"/>
      <c r="J18" s="119"/>
      <c r="K18" s="119"/>
      <c r="L18" s="119">
        <v>100000</v>
      </c>
      <c r="M18" s="119"/>
      <c r="N18" s="119"/>
      <c r="O18" s="119"/>
      <c r="P18" s="119"/>
      <c r="Q18" s="145">
        <f t="shared" si="4"/>
        <v>100000</v>
      </c>
    </row>
    <row r="19" spans="1:17" ht="18" customHeight="1" x14ac:dyDescent="0.25">
      <c r="A19" s="212"/>
      <c r="C19" s="44" t="s">
        <v>14</v>
      </c>
      <c r="D19" s="1491" t="s">
        <v>514</v>
      </c>
      <c r="E19" s="1492"/>
      <c r="F19" s="38">
        <v>9</v>
      </c>
      <c r="G19" s="39" t="s">
        <v>40</v>
      </c>
      <c r="H19" s="40" t="s">
        <v>790</v>
      </c>
      <c r="I19" s="119"/>
      <c r="J19" s="119"/>
      <c r="K19" s="119">
        <v>20000</v>
      </c>
      <c r="L19" s="119">
        <v>60000</v>
      </c>
      <c r="M19" s="119"/>
      <c r="N19" s="119"/>
      <c r="O19" s="119"/>
      <c r="P19" s="119"/>
      <c r="Q19" s="145">
        <f>SUM(I19:P19)</f>
        <v>80000</v>
      </c>
    </row>
    <row r="20" spans="1:17" x14ac:dyDescent="0.25">
      <c r="A20" s="212"/>
      <c r="B20" s="474" t="s">
        <v>48</v>
      </c>
      <c r="C20" s="459"/>
      <c r="D20" s="930"/>
      <c r="E20" s="474"/>
      <c r="F20" s="489"/>
      <c r="G20" s="150"/>
      <c r="H20" s="490"/>
      <c r="I20" s="124">
        <f t="shared" ref="I20:Q20" si="5">SUM(I21:I23)</f>
        <v>0</v>
      </c>
      <c r="J20" s="124">
        <f t="shared" si="5"/>
        <v>0</v>
      </c>
      <c r="K20" s="124">
        <f t="shared" si="5"/>
        <v>20000</v>
      </c>
      <c r="L20" s="124">
        <f t="shared" si="5"/>
        <v>220000</v>
      </c>
      <c r="M20" s="124">
        <f t="shared" si="5"/>
        <v>0</v>
      </c>
      <c r="N20" s="124">
        <f t="shared" si="5"/>
        <v>0</v>
      </c>
      <c r="O20" s="124">
        <f t="shared" si="5"/>
        <v>0</v>
      </c>
      <c r="P20" s="124">
        <f t="shared" si="5"/>
        <v>0</v>
      </c>
      <c r="Q20" s="124">
        <f t="shared" si="5"/>
        <v>240000</v>
      </c>
    </row>
    <row r="21" spans="1:17" ht="16.5" customHeight="1" x14ac:dyDescent="0.25">
      <c r="A21" s="212"/>
      <c r="B21" s="467" t="s">
        <v>797</v>
      </c>
      <c r="C21" s="945" t="s">
        <v>10</v>
      </c>
      <c r="D21" s="1499" t="s">
        <v>870</v>
      </c>
      <c r="E21" s="1500"/>
      <c r="F21" s="45"/>
      <c r="G21" s="46" t="s">
        <v>49</v>
      </c>
      <c r="H21" s="946"/>
      <c r="I21" s="99"/>
      <c r="J21" s="99"/>
      <c r="K21" s="99"/>
      <c r="L21" s="99"/>
      <c r="M21" s="99"/>
      <c r="N21" s="99"/>
      <c r="O21" s="99"/>
      <c r="P21" s="99"/>
      <c r="Q21" s="947"/>
    </row>
    <row r="22" spans="1:17" ht="18" customHeight="1" x14ac:dyDescent="0.25">
      <c r="A22" s="212"/>
      <c r="B22" s="417"/>
      <c r="C22" s="44"/>
      <c r="D22" s="56">
        <v>1.1000000000000001</v>
      </c>
      <c r="E22" s="426" t="s">
        <v>796</v>
      </c>
      <c r="F22" s="38">
        <v>8</v>
      </c>
      <c r="G22" s="46" t="s">
        <v>49</v>
      </c>
      <c r="H22" s="40" t="s">
        <v>653</v>
      </c>
      <c r="I22" s="63"/>
      <c r="J22" s="63"/>
      <c r="K22" s="63"/>
      <c r="L22" s="63">
        <v>120000</v>
      </c>
      <c r="M22" s="63"/>
      <c r="N22" s="63"/>
      <c r="O22" s="63"/>
      <c r="P22" s="63"/>
      <c r="Q22" s="99">
        <f>SUM(I22:P22)</f>
        <v>120000</v>
      </c>
    </row>
    <row r="23" spans="1:17" ht="31.5" customHeight="1" x14ac:dyDescent="0.25">
      <c r="A23" s="212"/>
      <c r="B23" s="417"/>
      <c r="C23" s="71" t="s">
        <v>14</v>
      </c>
      <c r="D23" s="1491" t="s">
        <v>859</v>
      </c>
      <c r="E23" s="1492"/>
      <c r="F23" s="949">
        <v>8</v>
      </c>
      <c r="G23" s="950"/>
      <c r="H23" s="40" t="s">
        <v>653</v>
      </c>
      <c r="I23" s="123"/>
      <c r="J23" s="123"/>
      <c r="K23" s="123">
        <v>20000</v>
      </c>
      <c r="L23" s="123">
        <v>100000</v>
      </c>
      <c r="M23" s="123"/>
      <c r="N23" s="123"/>
      <c r="O23" s="123"/>
      <c r="P23" s="123"/>
      <c r="Q23" s="99">
        <f t="shared" ref="Q23" si="6">SUM(I23:P23)</f>
        <v>120000</v>
      </c>
    </row>
    <row r="24" spans="1:17" x14ac:dyDescent="0.25">
      <c r="A24" s="212"/>
      <c r="B24" s="474" t="s">
        <v>41</v>
      </c>
      <c r="C24" s="459"/>
      <c r="D24" s="930"/>
      <c r="E24" s="474"/>
      <c r="F24" s="489"/>
      <c r="G24" s="150"/>
      <c r="H24" s="490"/>
      <c r="I24" s="124">
        <f>SUM(I25:I35)</f>
        <v>0</v>
      </c>
      <c r="J24" s="124">
        <f>SUM(J25:J35)</f>
        <v>520000</v>
      </c>
      <c r="K24" s="124">
        <f t="shared" ref="K24:P24" si="7">SUM(K25:K35)</f>
        <v>360000</v>
      </c>
      <c r="L24" s="124">
        <f t="shared" si="7"/>
        <v>410000</v>
      </c>
      <c r="M24" s="124">
        <f t="shared" si="7"/>
        <v>0</v>
      </c>
      <c r="N24" s="124">
        <f t="shared" si="7"/>
        <v>0</v>
      </c>
      <c r="O24" s="124">
        <f t="shared" si="7"/>
        <v>0</v>
      </c>
      <c r="P24" s="124">
        <f t="shared" si="7"/>
        <v>0</v>
      </c>
      <c r="Q24" s="124">
        <f>SUM(Q25:Q35)</f>
        <v>1290000</v>
      </c>
    </row>
    <row r="25" spans="1:17" ht="32.25" customHeight="1" x14ac:dyDescent="0.25">
      <c r="A25" s="212"/>
      <c r="B25" s="402" t="s">
        <v>666</v>
      </c>
      <c r="C25" s="44" t="s">
        <v>10</v>
      </c>
      <c r="D25" s="1492" t="s">
        <v>397</v>
      </c>
      <c r="E25" s="1498"/>
      <c r="F25" s="38"/>
      <c r="G25" s="39" t="s">
        <v>42</v>
      </c>
      <c r="I25" s="63"/>
      <c r="J25" s="119"/>
      <c r="K25" s="119"/>
      <c r="L25" s="119"/>
      <c r="M25" s="63"/>
      <c r="N25" s="63"/>
      <c r="O25" s="63"/>
      <c r="P25" s="63"/>
      <c r="Q25" s="99"/>
    </row>
    <row r="26" spans="1:17" ht="32.25" customHeight="1" x14ac:dyDescent="0.25">
      <c r="A26" s="212"/>
      <c r="B26" s="402"/>
      <c r="C26" s="44"/>
      <c r="D26" s="952">
        <v>1.1000000000000001</v>
      </c>
      <c r="E26" s="933" t="s">
        <v>398</v>
      </c>
      <c r="F26" s="38">
        <v>9</v>
      </c>
      <c r="G26" s="39"/>
      <c r="H26" s="40" t="s">
        <v>798</v>
      </c>
      <c r="I26" s="63"/>
      <c r="J26" s="119">
        <v>150000</v>
      </c>
      <c r="K26" s="119">
        <v>50000</v>
      </c>
      <c r="L26" s="119"/>
      <c r="M26" s="63"/>
      <c r="N26" s="63"/>
      <c r="O26" s="63"/>
      <c r="P26" s="63"/>
      <c r="Q26" s="99">
        <f t="shared" ref="Q26:Q32" si="8">SUM(I26:P26)</f>
        <v>200000</v>
      </c>
    </row>
    <row r="27" spans="1:17" ht="32.25" customHeight="1" x14ac:dyDescent="0.25">
      <c r="A27" s="212"/>
      <c r="B27" s="402"/>
      <c r="C27" s="44"/>
      <c r="D27" s="952">
        <v>1.2</v>
      </c>
      <c r="E27" s="933" t="s">
        <v>399</v>
      </c>
      <c r="F27" s="38">
        <v>9</v>
      </c>
      <c r="G27" s="39"/>
      <c r="H27" s="40" t="s">
        <v>798</v>
      </c>
      <c r="I27" s="63"/>
      <c r="J27" s="119">
        <v>80000</v>
      </c>
      <c r="K27" s="119">
        <v>20000</v>
      </c>
      <c r="L27" s="119"/>
      <c r="M27" s="63"/>
      <c r="N27" s="63"/>
      <c r="O27" s="63"/>
      <c r="P27" s="63"/>
      <c r="Q27" s="99">
        <f t="shared" si="8"/>
        <v>100000</v>
      </c>
    </row>
    <row r="28" spans="1:17" ht="32.25" customHeight="1" x14ac:dyDescent="0.25">
      <c r="A28" s="212"/>
      <c r="B28" s="402"/>
      <c r="C28" s="44"/>
      <c r="D28" s="952">
        <v>1.3</v>
      </c>
      <c r="E28" s="933" t="s">
        <v>400</v>
      </c>
      <c r="F28" s="38">
        <v>9</v>
      </c>
      <c r="G28" s="39"/>
      <c r="H28" s="40" t="s">
        <v>798</v>
      </c>
      <c r="I28" s="63"/>
      <c r="J28" s="119">
        <v>110000</v>
      </c>
      <c r="K28" s="119">
        <v>20000</v>
      </c>
      <c r="L28" s="119"/>
      <c r="M28" s="63"/>
      <c r="N28" s="63"/>
      <c r="O28" s="63"/>
      <c r="P28" s="63"/>
      <c r="Q28" s="99">
        <f t="shared" si="8"/>
        <v>130000</v>
      </c>
    </row>
    <row r="29" spans="1:17" ht="70.5" customHeight="1" x14ac:dyDescent="0.25">
      <c r="A29" s="212"/>
      <c r="B29" s="402"/>
      <c r="C29" s="44"/>
      <c r="D29" s="952">
        <v>1.4</v>
      </c>
      <c r="E29" s="933" t="s">
        <v>401</v>
      </c>
      <c r="F29" s="38">
        <v>9</v>
      </c>
      <c r="G29" s="39"/>
      <c r="H29" s="40" t="s">
        <v>798</v>
      </c>
      <c r="I29" s="63"/>
      <c r="J29" s="119">
        <v>100000</v>
      </c>
      <c r="K29" s="119">
        <v>20000</v>
      </c>
      <c r="L29" s="119">
        <v>30000</v>
      </c>
      <c r="M29" s="63"/>
      <c r="N29" s="63"/>
      <c r="O29" s="63"/>
      <c r="P29" s="63"/>
      <c r="Q29" s="99">
        <f t="shared" si="8"/>
        <v>150000</v>
      </c>
    </row>
    <row r="30" spans="1:17" ht="32.25" customHeight="1" x14ac:dyDescent="0.25">
      <c r="A30" s="212"/>
      <c r="B30" s="139"/>
      <c r="C30" s="44"/>
      <c r="D30" s="952">
        <v>1.5</v>
      </c>
      <c r="E30" s="933" t="s">
        <v>402</v>
      </c>
      <c r="F30" s="38">
        <v>9</v>
      </c>
      <c r="G30" s="39"/>
      <c r="H30" s="40" t="s">
        <v>798</v>
      </c>
      <c r="I30" s="63"/>
      <c r="J30" s="119"/>
      <c r="K30" s="119">
        <v>120000</v>
      </c>
      <c r="L30" s="119">
        <v>30000</v>
      </c>
      <c r="M30" s="63"/>
      <c r="N30" s="63"/>
      <c r="O30" s="63"/>
      <c r="P30" s="63"/>
      <c r="Q30" s="99">
        <f t="shared" si="8"/>
        <v>150000</v>
      </c>
    </row>
    <row r="31" spans="1:17" ht="32.25" customHeight="1" x14ac:dyDescent="0.25">
      <c r="A31" s="212"/>
      <c r="B31" s="139"/>
      <c r="C31" s="71"/>
      <c r="D31" s="952">
        <v>1.6</v>
      </c>
      <c r="E31" s="933" t="s">
        <v>403</v>
      </c>
      <c r="F31" s="38">
        <v>9</v>
      </c>
      <c r="G31" s="39"/>
      <c r="H31" s="40" t="s">
        <v>798</v>
      </c>
      <c r="I31" s="55"/>
      <c r="J31" s="63"/>
      <c r="K31" s="63">
        <v>100000</v>
      </c>
      <c r="L31" s="119">
        <v>20000</v>
      </c>
      <c r="M31" s="63"/>
      <c r="N31" s="63"/>
      <c r="O31" s="63"/>
      <c r="P31" s="63"/>
      <c r="Q31" s="99">
        <f t="shared" si="8"/>
        <v>120000</v>
      </c>
    </row>
    <row r="32" spans="1:17" ht="18.75" customHeight="1" x14ac:dyDescent="0.25">
      <c r="A32" s="212"/>
      <c r="B32" s="402"/>
      <c r="C32" s="43"/>
      <c r="D32" s="952">
        <v>1.7</v>
      </c>
      <c r="E32" s="933" t="s">
        <v>404</v>
      </c>
      <c r="F32" s="38">
        <v>9</v>
      </c>
      <c r="G32" s="39"/>
      <c r="H32" s="40" t="s">
        <v>798</v>
      </c>
      <c r="I32" s="63"/>
      <c r="J32" s="119"/>
      <c r="K32" s="119"/>
      <c r="L32" s="119">
        <v>20000</v>
      </c>
      <c r="M32" s="63"/>
      <c r="N32" s="63"/>
      <c r="O32" s="63"/>
      <c r="P32" s="63"/>
      <c r="Q32" s="99">
        <f t="shared" si="8"/>
        <v>20000</v>
      </c>
    </row>
    <row r="33" spans="1:17" ht="34.5" customHeight="1" x14ac:dyDescent="0.25">
      <c r="A33" s="212"/>
      <c r="B33" s="141"/>
      <c r="C33" s="43"/>
      <c r="D33" s="952">
        <v>1.8</v>
      </c>
      <c r="E33" s="1270" t="s">
        <v>34</v>
      </c>
      <c r="F33" s="38">
        <v>9</v>
      </c>
      <c r="G33" s="39"/>
      <c r="H33" s="40" t="s">
        <v>798</v>
      </c>
      <c r="I33" s="63"/>
      <c r="J33" s="99">
        <v>80000</v>
      </c>
      <c r="K33" s="99">
        <v>10000</v>
      </c>
      <c r="L33" s="99">
        <v>20000</v>
      </c>
      <c r="M33" s="63"/>
      <c r="N33" s="63"/>
      <c r="O33" s="63"/>
      <c r="P33" s="63"/>
      <c r="Q33" s="99">
        <f>SUM(I33:P33)</f>
        <v>110000</v>
      </c>
    </row>
    <row r="34" spans="1:17" ht="47.25" customHeight="1" x14ac:dyDescent="0.25">
      <c r="A34" s="212"/>
      <c r="B34" s="402"/>
      <c r="C34" s="1002"/>
      <c r="D34" s="1426">
        <v>1.9</v>
      </c>
      <c r="E34" s="1273" t="s">
        <v>35</v>
      </c>
      <c r="F34" s="949">
        <v>9</v>
      </c>
      <c r="G34" s="59"/>
      <c r="H34" s="1000" t="s">
        <v>798</v>
      </c>
      <c r="I34" s="123"/>
      <c r="J34" s="123"/>
      <c r="K34" s="123">
        <v>20000</v>
      </c>
      <c r="L34" s="123"/>
      <c r="M34" s="123"/>
      <c r="N34" s="123"/>
      <c r="O34" s="123"/>
      <c r="P34" s="123"/>
      <c r="Q34" s="992">
        <f>SUM(I34:P34)</f>
        <v>20000</v>
      </c>
    </row>
    <row r="35" spans="1:17" ht="33.75" customHeight="1" x14ac:dyDescent="0.25">
      <c r="A35" s="212"/>
      <c r="B35" s="951"/>
      <c r="C35" s="44" t="s">
        <v>14</v>
      </c>
      <c r="D35" s="1491" t="s">
        <v>856</v>
      </c>
      <c r="E35" s="1492"/>
      <c r="F35" s="38">
        <v>9</v>
      </c>
      <c r="G35" s="39" t="s">
        <v>42</v>
      </c>
      <c r="H35" s="40" t="s">
        <v>653</v>
      </c>
      <c r="I35" s="63"/>
      <c r="J35" s="119"/>
      <c r="K35" s="119"/>
      <c r="L35" s="119">
        <v>290000</v>
      </c>
      <c r="M35" s="63"/>
      <c r="N35" s="63"/>
      <c r="O35" s="63"/>
      <c r="P35" s="63"/>
      <c r="Q35" s="99">
        <f>SUM(I35:P35)</f>
        <v>290000</v>
      </c>
    </row>
    <row r="36" spans="1:17" x14ac:dyDescent="0.25">
      <c r="A36" s="212"/>
      <c r="B36" s="474" t="s">
        <v>56</v>
      </c>
      <c r="C36" s="459"/>
      <c r="D36" s="930"/>
      <c r="E36" s="474"/>
      <c r="F36" s="489"/>
      <c r="G36" s="150"/>
      <c r="H36" s="490"/>
      <c r="I36" s="124">
        <f>SUM(I37+I43+I51+I53+I54)</f>
        <v>0</v>
      </c>
      <c r="J36" s="124">
        <f>SUM(J37+J43+J51+J53+J54)</f>
        <v>1450000</v>
      </c>
      <c r="K36" s="124">
        <f t="shared" ref="K36:Q36" si="9">SUM(K37+K43+K51+K53+K54)</f>
        <v>360000</v>
      </c>
      <c r="L36" s="124">
        <f t="shared" si="9"/>
        <v>240000</v>
      </c>
      <c r="M36" s="124">
        <f t="shared" si="9"/>
        <v>0</v>
      </c>
      <c r="N36" s="124">
        <f t="shared" si="9"/>
        <v>0</v>
      </c>
      <c r="O36" s="124">
        <f t="shared" si="9"/>
        <v>2500000</v>
      </c>
      <c r="P36" s="124">
        <f t="shared" si="9"/>
        <v>0</v>
      </c>
      <c r="Q36" s="124">
        <f t="shared" si="9"/>
        <v>4550000</v>
      </c>
    </row>
    <row r="37" spans="1:17" s="999" customFormat="1" ht="32.25" customHeight="1" x14ac:dyDescent="0.2">
      <c r="A37" s="998"/>
      <c r="B37" s="402" t="s">
        <v>852</v>
      </c>
      <c r="C37" s="997">
        <v>1</v>
      </c>
      <c r="D37" s="1493" t="s">
        <v>832</v>
      </c>
      <c r="E37" s="1494"/>
      <c r="F37" s="48">
        <v>6</v>
      </c>
      <c r="G37" s="49"/>
      <c r="H37" s="49" t="s">
        <v>648</v>
      </c>
      <c r="I37" s="428"/>
      <c r="J37" s="428">
        <v>1300000</v>
      </c>
      <c r="K37" s="428">
        <v>200000</v>
      </c>
      <c r="L37" s="428"/>
      <c r="M37" s="428"/>
      <c r="N37" s="428"/>
      <c r="O37" s="428"/>
      <c r="P37" s="428"/>
      <c r="Q37" s="428">
        <f>SUM(I37:P37)</f>
        <v>1500000</v>
      </c>
    </row>
    <row r="38" spans="1:17" s="81" customFormat="1" ht="66" customHeight="1" x14ac:dyDescent="0.2">
      <c r="A38" s="454"/>
      <c r="B38" s="355"/>
      <c r="C38" s="1003"/>
      <c r="D38" s="1004" t="s">
        <v>834</v>
      </c>
      <c r="E38" s="1005" t="s">
        <v>836</v>
      </c>
      <c r="F38" s="1006"/>
      <c r="G38" s="1007"/>
      <c r="H38" s="1007"/>
      <c r="I38" s="1008"/>
      <c r="J38" s="1008"/>
      <c r="K38" s="1008"/>
      <c r="L38" s="1008"/>
      <c r="M38" s="1008"/>
      <c r="N38" s="1008"/>
      <c r="O38" s="1008"/>
      <c r="P38" s="1008"/>
      <c r="Q38" s="1009"/>
    </row>
    <row r="39" spans="1:17" s="70" customFormat="1" ht="31.5" x14ac:dyDescent="0.2">
      <c r="A39" s="354"/>
      <c r="B39" s="355"/>
      <c r="C39" s="1003"/>
      <c r="D39" s="1004" t="s">
        <v>834</v>
      </c>
      <c r="E39" s="1005" t="s">
        <v>837</v>
      </c>
      <c r="F39" s="1006"/>
      <c r="G39" s="1007"/>
      <c r="H39" s="1007"/>
      <c r="I39" s="1008"/>
      <c r="J39" s="1008"/>
      <c r="K39" s="1008"/>
      <c r="L39" s="1008"/>
      <c r="M39" s="1008"/>
      <c r="N39" s="1008"/>
      <c r="O39" s="1008"/>
      <c r="P39" s="1008"/>
      <c r="Q39" s="1009"/>
    </row>
    <row r="40" spans="1:17" s="70" customFormat="1" ht="31.5" x14ac:dyDescent="0.2">
      <c r="A40" s="354"/>
      <c r="B40" s="355"/>
      <c r="C40" s="1003"/>
      <c r="D40" s="1004" t="s">
        <v>834</v>
      </c>
      <c r="E40" s="1005" t="s">
        <v>880</v>
      </c>
      <c r="F40" s="1006"/>
      <c r="G40" s="1007"/>
      <c r="H40" s="1007"/>
      <c r="I40" s="1008"/>
      <c r="J40" s="1008"/>
      <c r="K40" s="1008"/>
      <c r="L40" s="1008"/>
      <c r="M40" s="1008"/>
      <c r="N40" s="1008"/>
      <c r="O40" s="1008"/>
      <c r="P40" s="1008"/>
      <c r="Q40" s="1009"/>
    </row>
    <row r="41" spans="1:17" s="70" customFormat="1" ht="47.25" x14ac:dyDescent="0.2">
      <c r="A41" s="354"/>
      <c r="B41" s="355"/>
      <c r="C41" s="1003"/>
      <c r="D41" s="1004" t="s">
        <v>834</v>
      </c>
      <c r="E41" s="1005" t="s">
        <v>838</v>
      </c>
      <c r="F41" s="1006"/>
      <c r="G41" s="1007"/>
      <c r="H41" s="1007"/>
      <c r="I41" s="1008"/>
      <c r="J41" s="1008"/>
      <c r="K41" s="1008"/>
      <c r="L41" s="1008"/>
      <c r="M41" s="1008"/>
      <c r="N41" s="1008"/>
      <c r="O41" s="1008"/>
      <c r="P41" s="1008"/>
      <c r="Q41" s="1009"/>
    </row>
    <row r="42" spans="1:17" s="70" customFormat="1" ht="31.5" x14ac:dyDescent="0.2">
      <c r="A42" s="354"/>
      <c r="B42" s="355"/>
      <c r="C42" s="956"/>
      <c r="D42" s="1004" t="s">
        <v>834</v>
      </c>
      <c r="E42" s="931" t="s">
        <v>839</v>
      </c>
      <c r="F42" s="59"/>
      <c r="G42" s="1000"/>
      <c r="H42" s="1000"/>
      <c r="I42" s="979"/>
      <c r="J42" s="979"/>
      <c r="K42" s="979"/>
      <c r="L42" s="979"/>
      <c r="M42" s="979"/>
      <c r="N42" s="979"/>
      <c r="O42" s="979"/>
      <c r="P42" s="979"/>
      <c r="Q42" s="1001"/>
    </row>
    <row r="43" spans="1:17" s="999" customFormat="1" ht="33.75" customHeight="1" x14ac:dyDescent="0.2">
      <c r="A43" s="998"/>
      <c r="B43" s="1014"/>
      <c r="C43" s="449" t="s">
        <v>14</v>
      </c>
      <c r="D43" s="1493" t="s">
        <v>833</v>
      </c>
      <c r="E43" s="1494"/>
      <c r="F43" s="48">
        <v>6</v>
      </c>
      <c r="G43" s="49"/>
      <c r="H43" s="49" t="s">
        <v>648</v>
      </c>
      <c r="I43" s="428"/>
      <c r="J43" s="428">
        <v>140000</v>
      </c>
      <c r="K43" s="428">
        <v>40000</v>
      </c>
      <c r="L43" s="428">
        <v>20000</v>
      </c>
      <c r="M43" s="428"/>
      <c r="N43" s="428"/>
      <c r="O43" s="428"/>
      <c r="P43" s="428"/>
      <c r="Q43" s="428">
        <f>SUM(I43:P43)</f>
        <v>200000</v>
      </c>
    </row>
    <row r="44" spans="1:17" s="70" customFormat="1" ht="48.75" customHeight="1" x14ac:dyDescent="0.2">
      <c r="A44" s="354"/>
      <c r="B44" s="954"/>
      <c r="C44" s="956"/>
      <c r="D44" s="1002" t="s">
        <v>834</v>
      </c>
      <c r="E44" s="1273" t="s">
        <v>840</v>
      </c>
      <c r="F44" s="59"/>
      <c r="G44" s="1000"/>
      <c r="H44" s="1000"/>
      <c r="I44" s="979"/>
      <c r="J44" s="979"/>
      <c r="K44" s="979"/>
      <c r="L44" s="979"/>
      <c r="M44" s="979"/>
      <c r="N44" s="979"/>
      <c r="O44" s="979"/>
      <c r="P44" s="979"/>
      <c r="Q44" s="1001"/>
    </row>
    <row r="45" spans="1:17" s="70" customFormat="1" ht="48.75" customHeight="1" x14ac:dyDescent="0.2">
      <c r="A45" s="354"/>
      <c r="B45" s="955"/>
      <c r="C45" s="1003"/>
      <c r="D45" s="1004" t="s">
        <v>834</v>
      </c>
      <c r="E45" s="1005" t="s">
        <v>841</v>
      </c>
      <c r="F45" s="1006"/>
      <c r="G45" s="1007"/>
      <c r="H45" s="1007"/>
      <c r="I45" s="1008"/>
      <c r="J45" s="1008"/>
      <c r="K45" s="1008"/>
      <c r="L45" s="1008"/>
      <c r="M45" s="1008"/>
      <c r="N45" s="1008"/>
      <c r="O45" s="1008"/>
      <c r="P45" s="1008"/>
      <c r="Q45" s="1009"/>
    </row>
    <row r="46" spans="1:17" s="70" customFormat="1" ht="63.75" customHeight="1" x14ac:dyDescent="0.2">
      <c r="A46" s="354"/>
      <c r="B46" s="955"/>
      <c r="C46" s="1003"/>
      <c r="D46" s="1004" t="s">
        <v>834</v>
      </c>
      <c r="E46" s="1005" t="s">
        <v>842</v>
      </c>
      <c r="F46" s="1006"/>
      <c r="G46" s="1007"/>
      <c r="H46" s="1007"/>
      <c r="I46" s="1008"/>
      <c r="J46" s="1008"/>
      <c r="K46" s="1008"/>
      <c r="L46" s="1008"/>
      <c r="M46" s="1008"/>
      <c r="N46" s="1008"/>
      <c r="O46" s="1008"/>
      <c r="P46" s="1008"/>
      <c r="Q46" s="1009"/>
    </row>
    <row r="47" spans="1:17" s="70" customFormat="1" ht="62.25" customHeight="1" x14ac:dyDescent="0.2">
      <c r="A47" s="354"/>
      <c r="B47" s="955"/>
      <c r="C47" s="1003"/>
      <c r="D47" s="1004" t="s">
        <v>834</v>
      </c>
      <c r="E47" s="1005" t="s">
        <v>843</v>
      </c>
      <c r="F47" s="1006"/>
      <c r="G47" s="1007"/>
      <c r="H47" s="1007"/>
      <c r="I47" s="1008"/>
      <c r="J47" s="1008"/>
      <c r="K47" s="1008"/>
      <c r="L47" s="1008"/>
      <c r="M47" s="1008"/>
      <c r="N47" s="1008"/>
      <c r="O47" s="1008"/>
      <c r="P47" s="1008"/>
      <c r="Q47" s="1009"/>
    </row>
    <row r="48" spans="1:17" s="70" customFormat="1" ht="31.5" x14ac:dyDescent="0.2">
      <c r="A48" s="354"/>
      <c r="B48" s="355"/>
      <c r="C48" s="1003"/>
      <c r="D48" s="1004" t="s">
        <v>834</v>
      </c>
      <c r="E48" s="1005" t="s">
        <v>844</v>
      </c>
      <c r="F48" s="1006"/>
      <c r="G48" s="1007"/>
      <c r="H48" s="1007"/>
      <c r="I48" s="1008"/>
      <c r="J48" s="1008"/>
      <c r="K48" s="1008"/>
      <c r="L48" s="1008"/>
      <c r="M48" s="1008"/>
      <c r="N48" s="1008"/>
      <c r="O48" s="1008"/>
      <c r="P48" s="1008"/>
      <c r="Q48" s="1009"/>
    </row>
    <row r="49" spans="1:17" s="70" customFormat="1" ht="63" x14ac:dyDescent="0.2">
      <c r="A49" s="354"/>
      <c r="B49" s="355"/>
      <c r="C49" s="1003"/>
      <c r="D49" s="1004" t="s">
        <v>834</v>
      </c>
      <c r="E49" s="1005" t="s">
        <v>845</v>
      </c>
      <c r="F49" s="1006"/>
      <c r="G49" s="1007"/>
      <c r="H49" s="1007"/>
      <c r="I49" s="1008"/>
      <c r="J49" s="1008"/>
      <c r="K49" s="1008"/>
      <c r="L49" s="1008"/>
      <c r="M49" s="1008"/>
      <c r="N49" s="1008"/>
      <c r="O49" s="1008"/>
      <c r="P49" s="1008"/>
      <c r="Q49" s="1009"/>
    </row>
    <row r="50" spans="1:17" s="70" customFormat="1" ht="73.5" customHeight="1" x14ac:dyDescent="0.2">
      <c r="A50" s="354"/>
      <c r="B50" s="955"/>
      <c r="C50" s="956"/>
      <c r="D50" s="1004" t="s">
        <v>834</v>
      </c>
      <c r="E50" s="931" t="s">
        <v>949</v>
      </c>
      <c r="F50" s="59"/>
      <c r="G50" s="1000"/>
      <c r="H50" s="1000"/>
      <c r="I50" s="979"/>
      <c r="J50" s="979"/>
      <c r="K50" s="979"/>
      <c r="L50" s="979"/>
      <c r="M50" s="979"/>
      <c r="N50" s="979"/>
      <c r="O50" s="979"/>
      <c r="P50" s="979"/>
      <c r="Q50" s="1001"/>
    </row>
    <row r="51" spans="1:17" s="70" customFormat="1" ht="31.5" x14ac:dyDescent="0.2">
      <c r="A51" s="354"/>
      <c r="B51" s="355"/>
      <c r="C51" s="449" t="s">
        <v>15</v>
      </c>
      <c r="D51" s="1493" t="s">
        <v>452</v>
      </c>
      <c r="E51" s="1494"/>
      <c r="F51" s="48">
        <v>6</v>
      </c>
      <c r="G51" s="49"/>
      <c r="H51" s="49" t="s">
        <v>648</v>
      </c>
      <c r="I51" s="428"/>
      <c r="J51" s="428"/>
      <c r="K51" s="428"/>
      <c r="L51" s="428"/>
      <c r="M51" s="428"/>
      <c r="N51" s="428"/>
      <c r="O51" s="428">
        <v>2500000</v>
      </c>
      <c r="P51" s="428"/>
      <c r="Q51" s="428">
        <f>SUM(I51:P51)</f>
        <v>2500000</v>
      </c>
    </row>
    <row r="52" spans="1:17" s="70" customFormat="1" ht="48.75" customHeight="1" x14ac:dyDescent="0.2">
      <c r="A52" s="354"/>
      <c r="B52" s="954"/>
      <c r="C52" s="953"/>
      <c r="D52" s="43" t="s">
        <v>834</v>
      </c>
      <c r="E52" s="933" t="s">
        <v>846</v>
      </c>
      <c r="F52" s="39"/>
      <c r="G52" s="40"/>
      <c r="H52" s="40"/>
      <c r="I52" s="119"/>
      <c r="J52" s="119"/>
      <c r="K52" s="119"/>
      <c r="L52" s="119"/>
      <c r="M52" s="119"/>
      <c r="N52" s="119"/>
      <c r="O52" s="119"/>
      <c r="P52" s="119"/>
      <c r="Q52" s="93"/>
    </row>
    <row r="53" spans="1:17" s="70" customFormat="1" ht="0.75" hidden="1" customHeight="1" x14ac:dyDescent="0.2">
      <c r="A53" s="354"/>
      <c r="B53" s="355"/>
      <c r="C53" s="1428" t="s">
        <v>16</v>
      </c>
      <c r="D53" s="1496" t="s">
        <v>453</v>
      </c>
      <c r="E53" s="1497"/>
      <c r="F53" s="1497"/>
      <c r="G53" s="1497"/>
      <c r="H53" s="1497"/>
      <c r="I53" s="1427">
        <f t="shared" ref="I53:Q53" si="10">SUM(I60)</f>
        <v>0</v>
      </c>
      <c r="J53" s="1427">
        <f t="shared" si="10"/>
        <v>0</v>
      </c>
      <c r="K53" s="1427">
        <f t="shared" si="10"/>
        <v>0</v>
      </c>
      <c r="L53" s="1427">
        <f t="shared" si="10"/>
        <v>0</v>
      </c>
      <c r="M53" s="1427">
        <f t="shared" si="10"/>
        <v>0</v>
      </c>
      <c r="N53" s="1427">
        <f t="shared" si="10"/>
        <v>0</v>
      </c>
      <c r="O53" s="1427">
        <f t="shared" si="10"/>
        <v>0</v>
      </c>
      <c r="P53" s="1427">
        <f t="shared" si="10"/>
        <v>0</v>
      </c>
      <c r="Q53" s="1427">
        <f t="shared" si="10"/>
        <v>0</v>
      </c>
    </row>
    <row r="54" spans="1:17" s="81" customFormat="1" ht="34.5" customHeight="1" x14ac:dyDescent="0.2">
      <c r="A54" s="454"/>
      <c r="B54" s="1429"/>
      <c r="C54" s="449" t="s">
        <v>16</v>
      </c>
      <c r="D54" s="1495" t="s">
        <v>454</v>
      </c>
      <c r="E54" s="1493"/>
      <c r="F54" s="1016" t="s">
        <v>860</v>
      </c>
      <c r="G54" s="1017"/>
      <c r="H54" s="1017" t="s">
        <v>648</v>
      </c>
      <c r="I54" s="428"/>
      <c r="J54" s="428">
        <v>10000</v>
      </c>
      <c r="K54" s="428">
        <v>120000</v>
      </c>
      <c r="L54" s="428">
        <v>220000</v>
      </c>
      <c r="M54" s="428"/>
      <c r="N54" s="428"/>
      <c r="O54" s="428"/>
      <c r="P54" s="428"/>
      <c r="Q54" s="428">
        <f>SUM(I54:P54)</f>
        <v>350000</v>
      </c>
    </row>
    <row r="55" spans="1:17" s="81" customFormat="1" ht="31.5" x14ac:dyDescent="0.2">
      <c r="A55" s="454"/>
      <c r="B55" s="355"/>
      <c r="C55" s="1010"/>
      <c r="D55" s="692" t="s">
        <v>834</v>
      </c>
      <c r="E55" s="977" t="s">
        <v>847</v>
      </c>
      <c r="F55" s="1011"/>
      <c r="G55" s="89"/>
      <c r="H55" s="89"/>
      <c r="I55" s="1012"/>
      <c r="J55" s="1012"/>
      <c r="K55" s="1012"/>
      <c r="L55" s="1012"/>
      <c r="M55" s="1012"/>
      <c r="N55" s="1012"/>
      <c r="O55" s="1012"/>
      <c r="P55" s="1012"/>
      <c r="Q55" s="229"/>
    </row>
    <row r="56" spans="1:17" s="81" customFormat="1" ht="31.5" x14ac:dyDescent="0.2">
      <c r="A56" s="454"/>
      <c r="B56" s="355"/>
      <c r="C56" s="1003"/>
      <c r="D56" s="1004" t="s">
        <v>834</v>
      </c>
      <c r="E56" s="1005" t="s">
        <v>1040</v>
      </c>
      <c r="F56" s="1006"/>
      <c r="G56" s="1007"/>
      <c r="H56" s="1007"/>
      <c r="I56" s="1008"/>
      <c r="J56" s="1008"/>
      <c r="K56" s="1008"/>
      <c r="L56" s="1008"/>
      <c r="M56" s="1008"/>
      <c r="N56" s="1008"/>
      <c r="O56" s="1008"/>
      <c r="P56" s="1008"/>
      <c r="Q56" s="1009"/>
    </row>
    <row r="57" spans="1:17" s="70" customFormat="1" ht="31.5" x14ac:dyDescent="0.2">
      <c r="A57" s="354"/>
      <c r="B57" s="355"/>
      <c r="C57" s="1003"/>
      <c r="D57" s="1004" t="s">
        <v>834</v>
      </c>
      <c r="E57" s="1005" t="s">
        <v>848</v>
      </c>
      <c r="F57" s="1006"/>
      <c r="G57" s="1007"/>
      <c r="H57" s="1007"/>
      <c r="I57" s="1008"/>
      <c r="J57" s="1008"/>
      <c r="K57" s="1008"/>
      <c r="L57" s="1008"/>
      <c r="M57" s="1008"/>
      <c r="N57" s="1008"/>
      <c r="O57" s="1008"/>
      <c r="P57" s="1008"/>
      <c r="Q57" s="1009"/>
    </row>
    <row r="58" spans="1:17" s="70" customFormat="1" ht="31.5" x14ac:dyDescent="0.2">
      <c r="A58" s="354"/>
      <c r="B58" s="355"/>
      <c r="C58" s="1003"/>
      <c r="D58" s="1004" t="s">
        <v>834</v>
      </c>
      <c r="E58" s="1005" t="s">
        <v>849</v>
      </c>
      <c r="F58" s="1006"/>
      <c r="G58" s="1007"/>
      <c r="H58" s="1007"/>
      <c r="I58" s="1008"/>
      <c r="J58" s="1008"/>
      <c r="K58" s="1008"/>
      <c r="L58" s="1008"/>
      <c r="M58" s="1008"/>
      <c r="N58" s="1008"/>
      <c r="O58" s="1008"/>
      <c r="P58" s="1008"/>
      <c r="Q58" s="1009"/>
    </row>
    <row r="59" spans="1:17" s="81" customFormat="1" ht="48" customHeight="1" x14ac:dyDescent="0.2">
      <c r="A59" s="454"/>
      <c r="B59" s="355"/>
      <c r="C59" s="1003"/>
      <c r="D59" s="1004" t="s">
        <v>834</v>
      </c>
      <c r="E59" s="1005" t="s">
        <v>515</v>
      </c>
      <c r="F59" s="1006"/>
      <c r="G59" s="1007"/>
      <c r="H59" s="1007"/>
      <c r="I59" s="1008"/>
      <c r="J59" s="1008"/>
      <c r="K59" s="1008"/>
      <c r="L59" s="1021"/>
      <c r="M59" s="1008"/>
      <c r="N59" s="1008"/>
      <c r="O59" s="1008"/>
      <c r="P59" s="1008"/>
      <c r="Q59" s="1009"/>
    </row>
    <row r="60" spans="1:17" s="81" customFormat="1" ht="47.25" x14ac:dyDescent="0.2">
      <c r="A60" s="454"/>
      <c r="B60" s="355"/>
      <c r="C60" s="73"/>
      <c r="D60" s="1004" t="s">
        <v>834</v>
      </c>
      <c r="E60" s="1018" t="s">
        <v>850</v>
      </c>
      <c r="F60" s="1006"/>
      <c r="G60" s="1007"/>
      <c r="H60" s="1007"/>
      <c r="I60" s="1008"/>
      <c r="J60" s="1008"/>
      <c r="K60" s="1008"/>
      <c r="L60" s="1008"/>
      <c r="M60" s="1008"/>
      <c r="N60" s="1008"/>
      <c r="O60" s="1008"/>
      <c r="P60" s="1008"/>
      <c r="Q60" s="1009"/>
    </row>
    <row r="61" spans="1:17" s="81" customFormat="1" ht="19.5" customHeight="1" x14ac:dyDescent="0.2">
      <c r="A61" s="454"/>
      <c r="B61" s="954"/>
      <c r="C61" s="956"/>
      <c r="D61" s="1002" t="s">
        <v>834</v>
      </c>
      <c r="E61" s="931" t="s">
        <v>851</v>
      </c>
      <c r="F61" s="59"/>
      <c r="G61" s="1000"/>
      <c r="H61" s="1000"/>
      <c r="I61" s="979"/>
      <c r="J61" s="979"/>
      <c r="K61" s="979"/>
      <c r="L61" s="979"/>
      <c r="M61" s="979"/>
      <c r="N61" s="979"/>
      <c r="O61" s="979"/>
      <c r="P61" s="979"/>
      <c r="Q61" s="1001"/>
    </row>
    <row r="62" spans="1:17" ht="16.5" customHeight="1" x14ac:dyDescent="0.25">
      <c r="A62" s="212"/>
      <c r="B62" s="474" t="s">
        <v>62</v>
      </c>
      <c r="C62" s="459"/>
      <c r="D62" s="930"/>
      <c r="E62" s="474"/>
      <c r="F62" s="489"/>
      <c r="G62" s="150"/>
      <c r="H62" s="49"/>
      <c r="I62" s="124">
        <f>SUM(I63:I65)</f>
        <v>0</v>
      </c>
      <c r="J62" s="124">
        <f t="shared" ref="J62:P62" si="11">SUM(J63:J65)</f>
        <v>45000</v>
      </c>
      <c r="K62" s="124">
        <f t="shared" si="11"/>
        <v>350000</v>
      </c>
      <c r="L62" s="124">
        <f t="shared" si="11"/>
        <v>200000</v>
      </c>
      <c r="M62" s="124">
        <f t="shared" si="11"/>
        <v>0</v>
      </c>
      <c r="N62" s="124">
        <f t="shared" si="11"/>
        <v>0</v>
      </c>
      <c r="O62" s="124">
        <f t="shared" si="11"/>
        <v>0</v>
      </c>
      <c r="P62" s="124">
        <f t="shared" si="11"/>
        <v>0</v>
      </c>
      <c r="Q62" s="124">
        <f>SUM(Q63:Q65)</f>
        <v>595000</v>
      </c>
    </row>
    <row r="63" spans="1:17" ht="32.25" customHeight="1" x14ac:dyDescent="0.25">
      <c r="A63" s="212"/>
      <c r="B63" s="467" t="s">
        <v>667</v>
      </c>
      <c r="C63" s="957" t="s">
        <v>10</v>
      </c>
      <c r="D63" s="1492" t="s">
        <v>869</v>
      </c>
      <c r="E63" s="1498"/>
      <c r="F63" s="38">
        <v>8</v>
      </c>
      <c r="G63" s="39" t="s">
        <v>63</v>
      </c>
      <c r="H63" s="40" t="s">
        <v>653</v>
      </c>
      <c r="I63" s="63"/>
      <c r="J63" s="63"/>
      <c r="K63" s="63">
        <v>150000</v>
      </c>
      <c r="L63" s="63">
        <v>150000</v>
      </c>
      <c r="M63" s="63"/>
      <c r="N63" s="63"/>
      <c r="O63" s="63"/>
      <c r="P63" s="63"/>
      <c r="Q63" s="145">
        <f>SUM(I63:P63)</f>
        <v>300000</v>
      </c>
    </row>
    <row r="64" spans="1:17" ht="33" customHeight="1" x14ac:dyDescent="0.25">
      <c r="A64" s="212"/>
      <c r="B64" s="417"/>
      <c r="C64" s="957" t="s">
        <v>14</v>
      </c>
      <c r="D64" s="1492" t="s">
        <v>861</v>
      </c>
      <c r="E64" s="1498"/>
      <c r="F64" s="38">
        <v>8</v>
      </c>
      <c r="G64" s="39" t="s">
        <v>63</v>
      </c>
      <c r="H64" s="40" t="s">
        <v>668</v>
      </c>
      <c r="I64" s="63"/>
      <c r="J64" s="63">
        <v>45000</v>
      </c>
      <c r="K64" s="63">
        <v>200000</v>
      </c>
      <c r="L64" s="63">
        <v>50000</v>
      </c>
      <c r="M64" s="63"/>
      <c r="N64" s="63"/>
      <c r="O64" s="63"/>
      <c r="P64" s="63"/>
      <c r="Q64" s="145">
        <f t="shared" ref="Q64" si="12">SUM(I64:P64)</f>
        <v>295000</v>
      </c>
    </row>
    <row r="65" spans="1:17" ht="15.75" hidden="1" customHeight="1" x14ac:dyDescent="0.25">
      <c r="A65" s="212"/>
      <c r="B65" s="951"/>
      <c r="C65" s="44"/>
      <c r="D65" s="1492"/>
      <c r="E65" s="1498"/>
      <c r="F65" s="38"/>
      <c r="G65" s="39"/>
      <c r="H65" s="40"/>
      <c r="I65" s="63"/>
      <c r="J65" s="63"/>
      <c r="K65" s="63"/>
      <c r="L65" s="63"/>
      <c r="M65" s="63"/>
      <c r="N65" s="63"/>
      <c r="O65" s="63"/>
      <c r="P65" s="63"/>
      <c r="Q65" s="145"/>
    </row>
    <row r="66" spans="1:17" x14ac:dyDescent="0.25">
      <c r="A66" s="212"/>
      <c r="B66" s="474" t="s">
        <v>64</v>
      </c>
      <c r="C66" s="459"/>
      <c r="D66" s="930"/>
      <c r="E66" s="474"/>
      <c r="F66" s="489"/>
      <c r="G66" s="150"/>
      <c r="H66" s="490"/>
      <c r="I66" s="124">
        <f t="shared" ref="I66:P66" si="13">SUM(I67:I70)</f>
        <v>0</v>
      </c>
      <c r="J66" s="124">
        <f t="shared" si="13"/>
        <v>1100000</v>
      </c>
      <c r="K66" s="124">
        <f t="shared" si="13"/>
        <v>20000</v>
      </c>
      <c r="L66" s="124">
        <f t="shared" si="13"/>
        <v>100000</v>
      </c>
      <c r="M66" s="124">
        <f t="shared" si="13"/>
        <v>0</v>
      </c>
      <c r="N66" s="124">
        <f t="shared" si="13"/>
        <v>0</v>
      </c>
      <c r="O66" s="124">
        <f t="shared" si="13"/>
        <v>648000</v>
      </c>
      <c r="P66" s="124">
        <f t="shared" si="13"/>
        <v>0</v>
      </c>
      <c r="Q66" s="124">
        <f>SUM(Q67:Q70)</f>
        <v>1868000</v>
      </c>
    </row>
    <row r="67" spans="1:17" ht="51" customHeight="1" x14ac:dyDescent="0.25">
      <c r="A67" s="212"/>
      <c r="B67" s="467" t="s">
        <v>669</v>
      </c>
      <c r="C67" s="957" t="s">
        <v>10</v>
      </c>
      <c r="D67" s="1492" t="s">
        <v>819</v>
      </c>
      <c r="E67" s="1498"/>
      <c r="F67" s="38">
        <v>8</v>
      </c>
      <c r="G67" s="39" t="s">
        <v>65</v>
      </c>
      <c r="H67" s="40" t="s">
        <v>653</v>
      </c>
      <c r="I67" s="63"/>
      <c r="J67" s="63"/>
      <c r="K67" s="63">
        <v>20000</v>
      </c>
      <c r="L67" s="63">
        <v>100000</v>
      </c>
      <c r="M67" s="63"/>
      <c r="N67" s="63"/>
      <c r="O67" s="63"/>
      <c r="P67" s="63"/>
      <c r="Q67" s="63">
        <f>SUM(I67:P67)</f>
        <v>120000</v>
      </c>
    </row>
    <row r="68" spans="1:17" ht="16.5" customHeight="1" x14ac:dyDescent="0.25">
      <c r="A68" s="212"/>
      <c r="B68" s="951"/>
      <c r="C68" s="71" t="s">
        <v>14</v>
      </c>
      <c r="D68" s="1492" t="s">
        <v>516</v>
      </c>
      <c r="E68" s="1498"/>
      <c r="F68" s="38">
        <v>6</v>
      </c>
      <c r="G68" s="39" t="s">
        <v>65</v>
      </c>
      <c r="H68" s="40" t="s">
        <v>653</v>
      </c>
      <c r="I68" s="63"/>
      <c r="J68" s="63"/>
      <c r="K68" s="63"/>
      <c r="L68" s="63"/>
      <c r="M68" s="63"/>
      <c r="N68" s="63"/>
      <c r="O68" s="63">
        <v>648000</v>
      </c>
      <c r="P68" s="63"/>
      <c r="Q68" s="63">
        <f t="shared" ref="Q68:Q70" si="14">SUM(I68:P68)</f>
        <v>648000</v>
      </c>
    </row>
    <row r="69" spans="1:17" ht="32.25" customHeight="1" x14ac:dyDescent="0.25">
      <c r="A69" s="212"/>
      <c r="B69" s="417"/>
      <c r="C69" s="71" t="s">
        <v>15</v>
      </c>
      <c r="D69" s="1502" t="s">
        <v>670</v>
      </c>
      <c r="E69" s="1504"/>
      <c r="F69" s="949">
        <v>6</v>
      </c>
      <c r="G69" s="59" t="s">
        <v>65</v>
      </c>
      <c r="H69" s="1000" t="s">
        <v>653</v>
      </c>
      <c r="I69" s="123"/>
      <c r="J69" s="123">
        <v>700000</v>
      </c>
      <c r="K69" s="123"/>
      <c r="L69" s="123"/>
      <c r="M69" s="123"/>
      <c r="N69" s="123"/>
      <c r="O69" s="123"/>
      <c r="P69" s="123"/>
      <c r="Q69" s="123">
        <f t="shared" si="14"/>
        <v>700000</v>
      </c>
    </row>
    <row r="70" spans="1:17" ht="33" customHeight="1" x14ac:dyDescent="0.25">
      <c r="A70" s="212"/>
      <c r="B70" s="951"/>
      <c r="C70" s="44" t="s">
        <v>16</v>
      </c>
      <c r="D70" s="1492" t="s">
        <v>328</v>
      </c>
      <c r="E70" s="1498"/>
      <c r="F70" s="38">
        <v>6</v>
      </c>
      <c r="G70" s="39" t="s">
        <v>65</v>
      </c>
      <c r="H70" s="40" t="s">
        <v>653</v>
      </c>
      <c r="I70" s="63"/>
      <c r="J70" s="63">
        <v>400000</v>
      </c>
      <c r="K70" s="63"/>
      <c r="L70" s="63"/>
      <c r="M70" s="63"/>
      <c r="N70" s="63"/>
      <c r="O70" s="63"/>
      <c r="P70" s="63"/>
      <c r="Q70" s="63">
        <f t="shared" si="14"/>
        <v>400000</v>
      </c>
    </row>
    <row r="71" spans="1:17" x14ac:dyDescent="0.25">
      <c r="A71" s="212"/>
      <c r="B71" s="474" t="s">
        <v>58</v>
      </c>
      <c r="C71" s="459"/>
      <c r="D71" s="930"/>
      <c r="E71" s="474"/>
      <c r="F71" s="489"/>
      <c r="G71" s="150"/>
      <c r="H71" s="490"/>
      <c r="I71" s="124">
        <f t="shared" ref="I71:Q71" si="15">I72+I89+I95+I104+I106+I107+I115</f>
        <v>0</v>
      </c>
      <c r="J71" s="124">
        <f t="shared" si="15"/>
        <v>87600</v>
      </c>
      <c r="K71" s="124">
        <f t="shared" si="15"/>
        <v>1401780</v>
      </c>
      <c r="L71" s="124">
        <f t="shared" si="15"/>
        <v>742620</v>
      </c>
      <c r="M71" s="124">
        <f t="shared" si="15"/>
        <v>0</v>
      </c>
      <c r="N71" s="124">
        <f t="shared" si="15"/>
        <v>0</v>
      </c>
      <c r="O71" s="124">
        <f t="shared" si="15"/>
        <v>160000</v>
      </c>
      <c r="P71" s="124">
        <f t="shared" si="15"/>
        <v>650000</v>
      </c>
      <c r="Q71" s="124">
        <f t="shared" si="15"/>
        <v>3042000</v>
      </c>
    </row>
    <row r="72" spans="1:17" s="81" customFormat="1" x14ac:dyDescent="0.25">
      <c r="A72" s="454"/>
      <c r="B72" s="418" t="s">
        <v>853</v>
      </c>
      <c r="C72" s="445" t="s">
        <v>462</v>
      </c>
      <c r="D72" s="451"/>
      <c r="E72" s="451"/>
      <c r="F72" s="451"/>
      <c r="G72" s="452"/>
      <c r="H72" s="47"/>
      <c r="I72" s="453">
        <f t="shared" ref="I72:P72" si="16">SUM(I73:I88)</f>
        <v>0</v>
      </c>
      <c r="J72" s="453">
        <f t="shared" si="16"/>
        <v>40400</v>
      </c>
      <c r="K72" s="453">
        <f t="shared" si="16"/>
        <v>1017000</v>
      </c>
      <c r="L72" s="453">
        <f t="shared" si="16"/>
        <v>194600</v>
      </c>
      <c r="M72" s="453">
        <f t="shared" si="16"/>
        <v>0</v>
      </c>
      <c r="N72" s="453">
        <f t="shared" si="16"/>
        <v>0</v>
      </c>
      <c r="O72" s="453">
        <f t="shared" si="16"/>
        <v>140000</v>
      </c>
      <c r="P72" s="453">
        <f t="shared" si="16"/>
        <v>0</v>
      </c>
      <c r="Q72" s="453">
        <f>SUM(Q73:Q88)</f>
        <v>1392000</v>
      </c>
    </row>
    <row r="73" spans="1:17" s="81" customFormat="1" ht="17.25" customHeight="1" x14ac:dyDescent="0.2">
      <c r="A73" s="454"/>
      <c r="B73" s="355"/>
      <c r="C73" s="43" t="s">
        <v>10</v>
      </c>
      <c r="D73" s="1491" t="s">
        <v>761</v>
      </c>
      <c r="E73" s="1492"/>
      <c r="F73" s="39">
        <v>5</v>
      </c>
      <c r="G73" s="40" t="s">
        <v>463</v>
      </c>
      <c r="H73" s="40" t="s">
        <v>762</v>
      </c>
      <c r="I73" s="119"/>
      <c r="J73" s="119">
        <v>5000</v>
      </c>
      <c r="K73" s="119">
        <v>65000</v>
      </c>
      <c r="L73" s="119">
        <v>20000</v>
      </c>
      <c r="M73" s="119"/>
      <c r="N73" s="119"/>
      <c r="O73" s="119">
        <v>70000</v>
      </c>
      <c r="P73" s="119"/>
      <c r="Q73" s="93">
        <f>SUM(I73:P73)</f>
        <v>160000</v>
      </c>
    </row>
    <row r="74" spans="1:17" s="81" customFormat="1" ht="17.25" customHeight="1" x14ac:dyDescent="0.2">
      <c r="A74" s="454"/>
      <c r="B74" s="355"/>
      <c r="C74" s="43" t="s">
        <v>14</v>
      </c>
      <c r="D74" s="1491" t="s">
        <v>410</v>
      </c>
      <c r="E74" s="1492"/>
      <c r="F74" s="39">
        <v>5</v>
      </c>
      <c r="G74" s="40" t="s">
        <v>463</v>
      </c>
      <c r="H74" s="40" t="s">
        <v>763</v>
      </c>
      <c r="I74" s="119"/>
      <c r="J74" s="119"/>
      <c r="K74" s="119">
        <v>50000</v>
      </c>
      <c r="L74" s="119">
        <v>10000</v>
      </c>
      <c r="M74" s="119"/>
      <c r="N74" s="119"/>
      <c r="O74" s="119"/>
      <c r="P74" s="119"/>
      <c r="Q74" s="93">
        <f t="shared" ref="Q74:Q88" si="17">SUM(I74:P74)</f>
        <v>60000</v>
      </c>
    </row>
    <row r="75" spans="1:17" s="81" customFormat="1" ht="16.5" customHeight="1" x14ac:dyDescent="0.2">
      <c r="A75" s="454"/>
      <c r="B75" s="355"/>
      <c r="C75" s="43" t="s">
        <v>15</v>
      </c>
      <c r="D75" s="1491" t="s">
        <v>71</v>
      </c>
      <c r="E75" s="1492"/>
      <c r="F75" s="39">
        <v>5</v>
      </c>
      <c r="G75" s="40" t="s">
        <v>463</v>
      </c>
      <c r="H75" s="40" t="s">
        <v>764</v>
      </c>
      <c r="I75" s="119"/>
      <c r="J75" s="119">
        <v>4000</v>
      </c>
      <c r="K75" s="119">
        <v>36000</v>
      </c>
      <c r="L75" s="119">
        <v>10000</v>
      </c>
      <c r="M75" s="119"/>
      <c r="N75" s="119"/>
      <c r="O75" s="119"/>
      <c r="P75" s="119"/>
      <c r="Q75" s="93">
        <f t="shared" si="17"/>
        <v>50000</v>
      </c>
    </row>
    <row r="76" spans="1:17" s="81" customFormat="1" ht="17.25" customHeight="1" x14ac:dyDescent="0.2">
      <c r="A76" s="454"/>
      <c r="B76" s="355"/>
      <c r="C76" s="43" t="s">
        <v>16</v>
      </c>
      <c r="D76" s="1491" t="s">
        <v>412</v>
      </c>
      <c r="E76" s="1492"/>
      <c r="F76" s="39">
        <v>5</v>
      </c>
      <c r="G76" s="40" t="s">
        <v>465</v>
      </c>
      <c r="H76" s="40" t="s">
        <v>486</v>
      </c>
      <c r="I76" s="119"/>
      <c r="J76" s="119"/>
      <c r="K76" s="119">
        <v>15000</v>
      </c>
      <c r="L76" s="119">
        <v>5000</v>
      </c>
      <c r="M76" s="119"/>
      <c r="N76" s="119"/>
      <c r="O76" s="119"/>
      <c r="P76" s="119"/>
      <c r="Q76" s="93">
        <f t="shared" si="17"/>
        <v>20000</v>
      </c>
    </row>
    <row r="77" spans="1:17" s="81" customFormat="1" ht="16.5" customHeight="1" x14ac:dyDescent="0.2">
      <c r="A77" s="454"/>
      <c r="B77" s="355"/>
      <c r="C77" s="43" t="s">
        <v>17</v>
      </c>
      <c r="D77" s="1491" t="s">
        <v>408</v>
      </c>
      <c r="E77" s="1492"/>
      <c r="F77" s="39">
        <v>5</v>
      </c>
      <c r="G77" s="40" t="s">
        <v>464</v>
      </c>
      <c r="H77" s="40" t="s">
        <v>653</v>
      </c>
      <c r="I77" s="119"/>
      <c r="J77" s="119"/>
      <c r="K77" s="119">
        <v>14000</v>
      </c>
      <c r="L77" s="119">
        <v>28000</v>
      </c>
      <c r="M77" s="119"/>
      <c r="N77" s="119"/>
      <c r="O77" s="119"/>
      <c r="P77" s="119"/>
      <c r="Q77" s="93">
        <f t="shared" si="17"/>
        <v>42000</v>
      </c>
    </row>
    <row r="78" spans="1:17" s="81" customFormat="1" ht="15.75" customHeight="1" x14ac:dyDescent="0.2">
      <c r="A78" s="454"/>
      <c r="B78" s="355"/>
      <c r="C78" s="43" t="s">
        <v>18</v>
      </c>
      <c r="D78" s="1491" t="s">
        <v>466</v>
      </c>
      <c r="E78" s="1492"/>
      <c r="F78" s="39">
        <v>1</v>
      </c>
      <c r="G78" s="40" t="s">
        <v>463</v>
      </c>
      <c r="H78" s="40" t="s">
        <v>765</v>
      </c>
      <c r="I78" s="119"/>
      <c r="J78" s="119">
        <v>5000</v>
      </c>
      <c r="K78" s="119">
        <v>20000</v>
      </c>
      <c r="L78" s="119">
        <v>20000</v>
      </c>
      <c r="M78" s="119"/>
      <c r="N78" s="119"/>
      <c r="O78" s="119">
        <v>35000</v>
      </c>
      <c r="P78" s="119"/>
      <c r="Q78" s="93">
        <f t="shared" si="17"/>
        <v>80000</v>
      </c>
    </row>
    <row r="79" spans="1:17" s="81" customFormat="1" ht="15" customHeight="1" x14ac:dyDescent="0.2">
      <c r="A79" s="454"/>
      <c r="B79" s="355"/>
      <c r="C79" s="43" t="s">
        <v>19</v>
      </c>
      <c r="D79" s="1491" t="s">
        <v>411</v>
      </c>
      <c r="E79" s="1492"/>
      <c r="F79" s="39">
        <v>5</v>
      </c>
      <c r="G79" s="40" t="s">
        <v>463</v>
      </c>
      <c r="H79" s="40" t="s">
        <v>766</v>
      </c>
      <c r="I79" s="119"/>
      <c r="J79" s="119">
        <v>10000</v>
      </c>
      <c r="K79" s="119">
        <v>25000</v>
      </c>
      <c r="L79" s="119">
        <v>10000</v>
      </c>
      <c r="M79" s="119"/>
      <c r="N79" s="119"/>
      <c r="O79" s="119">
        <v>35000</v>
      </c>
      <c r="P79" s="119"/>
      <c r="Q79" s="93">
        <f t="shared" si="17"/>
        <v>80000</v>
      </c>
    </row>
    <row r="80" spans="1:17" s="81" customFormat="1" ht="17.25" customHeight="1" x14ac:dyDescent="0.2">
      <c r="A80" s="454"/>
      <c r="B80" s="355"/>
      <c r="C80" s="43" t="s">
        <v>20</v>
      </c>
      <c r="D80" s="1491" t="s">
        <v>767</v>
      </c>
      <c r="E80" s="1492"/>
      <c r="F80" s="39">
        <v>8</v>
      </c>
      <c r="G80" s="40" t="s">
        <v>464</v>
      </c>
      <c r="H80" s="40" t="s">
        <v>653</v>
      </c>
      <c r="I80" s="119"/>
      <c r="J80" s="119"/>
      <c r="K80" s="119"/>
      <c r="L80" s="119">
        <v>35000</v>
      </c>
      <c r="M80" s="119"/>
      <c r="N80" s="119"/>
      <c r="O80" s="119"/>
      <c r="P80" s="119"/>
      <c r="Q80" s="93">
        <f t="shared" si="17"/>
        <v>35000</v>
      </c>
    </row>
    <row r="81" spans="1:17" s="81" customFormat="1" x14ac:dyDescent="0.2">
      <c r="A81" s="454"/>
      <c r="B81" s="955"/>
      <c r="C81" s="43" t="s">
        <v>21</v>
      </c>
      <c r="D81" s="1491" t="s">
        <v>467</v>
      </c>
      <c r="E81" s="1492"/>
      <c r="F81" s="39">
        <v>1</v>
      </c>
      <c r="G81" s="40" t="s">
        <v>419</v>
      </c>
      <c r="H81" s="40" t="s">
        <v>768</v>
      </c>
      <c r="I81" s="119"/>
      <c r="J81" s="119">
        <v>5000</v>
      </c>
      <c r="K81" s="119">
        <v>15000</v>
      </c>
      <c r="L81" s="119">
        <v>10000</v>
      </c>
      <c r="M81" s="119"/>
      <c r="N81" s="119"/>
      <c r="O81" s="119"/>
      <c r="P81" s="119"/>
      <c r="Q81" s="93">
        <f t="shared" si="17"/>
        <v>30000</v>
      </c>
    </row>
    <row r="82" spans="1:17" s="81" customFormat="1" ht="17.25" customHeight="1" x14ac:dyDescent="0.2">
      <c r="A82" s="454"/>
      <c r="B82" s="955"/>
      <c r="C82" s="43" t="s">
        <v>22</v>
      </c>
      <c r="D82" s="1491" t="s">
        <v>468</v>
      </c>
      <c r="E82" s="1492"/>
      <c r="F82" s="39">
        <v>1</v>
      </c>
      <c r="G82" s="40" t="s">
        <v>58</v>
      </c>
      <c r="H82" s="40" t="s">
        <v>769</v>
      </c>
      <c r="I82" s="119"/>
      <c r="J82" s="119">
        <v>4200</v>
      </c>
      <c r="K82" s="119">
        <v>4000</v>
      </c>
      <c r="L82" s="119">
        <v>6800</v>
      </c>
      <c r="M82" s="119"/>
      <c r="N82" s="119"/>
      <c r="O82" s="119"/>
      <c r="P82" s="119"/>
      <c r="Q82" s="93">
        <f t="shared" si="17"/>
        <v>15000</v>
      </c>
    </row>
    <row r="83" spans="1:17" s="81" customFormat="1" x14ac:dyDescent="0.2">
      <c r="A83" s="454"/>
      <c r="B83" s="355"/>
      <c r="C83" s="43" t="s">
        <v>23</v>
      </c>
      <c r="D83" s="1491" t="s">
        <v>72</v>
      </c>
      <c r="E83" s="1492"/>
      <c r="F83" s="39">
        <v>1</v>
      </c>
      <c r="G83" s="40" t="s">
        <v>419</v>
      </c>
      <c r="H83" s="40" t="s">
        <v>770</v>
      </c>
      <c r="I83" s="119"/>
      <c r="J83" s="119"/>
      <c r="K83" s="119">
        <v>5000</v>
      </c>
      <c r="L83" s="119">
        <v>25000</v>
      </c>
      <c r="M83" s="119"/>
      <c r="N83" s="119"/>
      <c r="O83" s="119"/>
      <c r="P83" s="119"/>
      <c r="Q83" s="93">
        <f t="shared" si="17"/>
        <v>30000</v>
      </c>
    </row>
    <row r="84" spans="1:17" s="81" customFormat="1" x14ac:dyDescent="0.2">
      <c r="A84" s="454"/>
      <c r="B84" s="355"/>
      <c r="C84" s="43" t="s">
        <v>24</v>
      </c>
      <c r="D84" s="1491" t="s">
        <v>469</v>
      </c>
      <c r="E84" s="1492"/>
      <c r="F84" s="39">
        <v>1</v>
      </c>
      <c r="G84" s="40" t="s">
        <v>470</v>
      </c>
      <c r="H84" s="40" t="s">
        <v>653</v>
      </c>
      <c r="I84" s="119"/>
      <c r="J84" s="119"/>
      <c r="K84" s="119">
        <v>700000</v>
      </c>
      <c r="L84" s="119"/>
      <c r="M84" s="119"/>
      <c r="N84" s="119"/>
      <c r="O84" s="119"/>
      <c r="P84" s="119"/>
      <c r="Q84" s="93">
        <f t="shared" si="17"/>
        <v>700000</v>
      </c>
    </row>
    <row r="85" spans="1:17" s="81" customFormat="1" ht="33.75" customHeight="1" x14ac:dyDescent="0.2">
      <c r="A85" s="454"/>
      <c r="B85" s="1103"/>
      <c r="C85" s="43" t="s">
        <v>25</v>
      </c>
      <c r="D85" s="1491" t="s">
        <v>471</v>
      </c>
      <c r="E85" s="1492"/>
      <c r="F85" s="39">
        <v>1</v>
      </c>
      <c r="G85" s="40" t="s">
        <v>419</v>
      </c>
      <c r="H85" s="40" t="s">
        <v>771</v>
      </c>
      <c r="I85" s="119"/>
      <c r="J85" s="119"/>
      <c r="K85" s="119">
        <v>18000</v>
      </c>
      <c r="L85" s="119">
        <v>2000</v>
      </c>
      <c r="M85" s="119"/>
      <c r="N85" s="119"/>
      <c r="O85" s="119"/>
      <c r="P85" s="119"/>
      <c r="Q85" s="93">
        <f t="shared" si="17"/>
        <v>20000</v>
      </c>
    </row>
    <row r="86" spans="1:17" s="81" customFormat="1" ht="33.75" customHeight="1" x14ac:dyDescent="0.2">
      <c r="A86" s="454"/>
      <c r="B86" s="355"/>
      <c r="C86" s="43" t="s">
        <v>26</v>
      </c>
      <c r="D86" s="1491" t="s">
        <v>772</v>
      </c>
      <c r="E86" s="1492"/>
      <c r="F86" s="39">
        <v>1</v>
      </c>
      <c r="G86" s="40" t="s">
        <v>464</v>
      </c>
      <c r="H86" s="40" t="s">
        <v>773</v>
      </c>
      <c r="I86" s="119"/>
      <c r="J86" s="119"/>
      <c r="K86" s="119">
        <v>15000</v>
      </c>
      <c r="L86" s="119">
        <v>5000</v>
      </c>
      <c r="M86" s="119"/>
      <c r="N86" s="119"/>
      <c r="O86" s="119"/>
      <c r="P86" s="119"/>
      <c r="Q86" s="93">
        <f t="shared" si="17"/>
        <v>20000</v>
      </c>
    </row>
    <row r="87" spans="1:17" s="81" customFormat="1" ht="31.5" x14ac:dyDescent="0.2">
      <c r="A87" s="454"/>
      <c r="B87" s="1430"/>
      <c r="C87" s="43" t="s">
        <v>27</v>
      </c>
      <c r="D87" s="1491" t="s">
        <v>472</v>
      </c>
      <c r="E87" s="1492"/>
      <c r="F87" s="39">
        <v>1</v>
      </c>
      <c r="G87" s="40" t="s">
        <v>464</v>
      </c>
      <c r="H87" s="40" t="s">
        <v>774</v>
      </c>
      <c r="I87" s="119"/>
      <c r="J87" s="119">
        <v>7200</v>
      </c>
      <c r="K87" s="119">
        <v>10000</v>
      </c>
      <c r="L87" s="119">
        <v>2800</v>
      </c>
      <c r="M87" s="119"/>
      <c r="N87" s="119"/>
      <c r="O87" s="119"/>
      <c r="P87" s="119"/>
      <c r="Q87" s="93">
        <f t="shared" si="17"/>
        <v>20000</v>
      </c>
    </row>
    <row r="88" spans="1:17" s="81" customFormat="1" ht="114.75" customHeight="1" x14ac:dyDescent="0.2">
      <c r="A88" s="454"/>
      <c r="B88" s="355"/>
      <c r="C88" s="1002" t="s">
        <v>28</v>
      </c>
      <c r="D88" s="1501" t="s">
        <v>776</v>
      </c>
      <c r="E88" s="1502"/>
      <c r="F88" s="59">
        <v>1</v>
      </c>
      <c r="G88" s="1000" t="s">
        <v>58</v>
      </c>
      <c r="H88" s="1000" t="s">
        <v>775</v>
      </c>
      <c r="I88" s="979"/>
      <c r="J88" s="979"/>
      <c r="K88" s="979">
        <v>25000</v>
      </c>
      <c r="L88" s="979">
        <v>5000</v>
      </c>
      <c r="M88" s="979"/>
      <c r="N88" s="979"/>
      <c r="O88" s="979"/>
      <c r="P88" s="979"/>
      <c r="Q88" s="1001">
        <f t="shared" si="17"/>
        <v>30000</v>
      </c>
    </row>
    <row r="89" spans="1:17" s="81" customFormat="1" x14ac:dyDescent="0.2">
      <c r="A89" s="454"/>
      <c r="B89" s="454"/>
      <c r="C89" s="445" t="s">
        <v>473</v>
      </c>
      <c r="D89" s="451"/>
      <c r="E89" s="451"/>
      <c r="F89" s="451"/>
      <c r="G89" s="452"/>
      <c r="H89" s="47"/>
      <c r="I89" s="453">
        <f>SUM(I90:I94)</f>
        <v>0</v>
      </c>
      <c r="J89" s="453">
        <f t="shared" ref="J89:P89" si="18">SUM(J90:J94)</f>
        <v>15400</v>
      </c>
      <c r="K89" s="453">
        <f>SUM(K90:K94)</f>
        <v>122500</v>
      </c>
      <c r="L89" s="453">
        <f t="shared" si="18"/>
        <v>52100</v>
      </c>
      <c r="M89" s="453">
        <f t="shared" si="18"/>
        <v>0</v>
      </c>
      <c r="N89" s="453">
        <f t="shared" si="18"/>
        <v>0</v>
      </c>
      <c r="O89" s="453">
        <f t="shared" si="18"/>
        <v>0</v>
      </c>
      <c r="P89" s="453">
        <f t="shared" si="18"/>
        <v>0</v>
      </c>
      <c r="Q89" s="453">
        <f>SUM(Q90:Q94)</f>
        <v>190000</v>
      </c>
    </row>
    <row r="90" spans="1:17" s="81" customFormat="1" ht="16.5" customHeight="1" x14ac:dyDescent="0.2">
      <c r="A90" s="454"/>
      <c r="B90" s="355"/>
      <c r="C90" s="43" t="s">
        <v>29</v>
      </c>
      <c r="D90" s="1491" t="s">
        <v>414</v>
      </c>
      <c r="E90" s="1492"/>
      <c r="F90" s="39">
        <v>1</v>
      </c>
      <c r="G90" s="40" t="s">
        <v>474</v>
      </c>
      <c r="H90" s="40" t="s">
        <v>777</v>
      </c>
      <c r="I90" s="119"/>
      <c r="J90" s="119"/>
      <c r="K90" s="119">
        <v>13500</v>
      </c>
      <c r="L90" s="119">
        <v>6500</v>
      </c>
      <c r="M90" s="119"/>
      <c r="N90" s="119"/>
      <c r="O90" s="119"/>
      <c r="P90" s="119"/>
      <c r="Q90" s="93">
        <f>SUM(I90:P90)</f>
        <v>20000</v>
      </c>
    </row>
    <row r="91" spans="1:17" s="81" customFormat="1" ht="16.5" customHeight="1" x14ac:dyDescent="0.2">
      <c r="A91" s="454"/>
      <c r="B91" s="355"/>
      <c r="C91" s="43" t="s">
        <v>213</v>
      </c>
      <c r="D91" s="1491" t="s">
        <v>332</v>
      </c>
      <c r="E91" s="1492"/>
      <c r="F91" s="39">
        <v>1</v>
      </c>
      <c r="G91" s="40" t="s">
        <v>409</v>
      </c>
      <c r="H91" s="40" t="s">
        <v>778</v>
      </c>
      <c r="I91" s="119"/>
      <c r="J91" s="119">
        <v>3600</v>
      </c>
      <c r="K91" s="119">
        <v>34000</v>
      </c>
      <c r="L91" s="119">
        <v>2400</v>
      </c>
      <c r="M91" s="119"/>
      <c r="N91" s="119"/>
      <c r="O91" s="119"/>
      <c r="P91" s="119"/>
      <c r="Q91" s="93">
        <f t="shared" ref="Q91:Q94" si="19">SUM(I91:P91)</f>
        <v>40000</v>
      </c>
    </row>
    <row r="92" spans="1:17" s="81" customFormat="1" ht="31.5" customHeight="1" x14ac:dyDescent="0.2">
      <c r="A92" s="454"/>
      <c r="B92" s="355"/>
      <c r="C92" s="43" t="s">
        <v>57</v>
      </c>
      <c r="D92" s="1491" t="s">
        <v>779</v>
      </c>
      <c r="E92" s="1492"/>
      <c r="F92" s="39">
        <v>1</v>
      </c>
      <c r="G92" s="40" t="s">
        <v>409</v>
      </c>
      <c r="H92" s="40" t="s">
        <v>689</v>
      </c>
      <c r="I92" s="119"/>
      <c r="J92" s="119">
        <v>4800</v>
      </c>
      <c r="K92" s="119">
        <v>17000</v>
      </c>
      <c r="L92" s="119">
        <v>8200</v>
      </c>
      <c r="M92" s="119"/>
      <c r="N92" s="119"/>
      <c r="O92" s="119"/>
      <c r="P92" s="119"/>
      <c r="Q92" s="93">
        <f t="shared" si="19"/>
        <v>30000</v>
      </c>
    </row>
    <row r="93" spans="1:17" s="81" customFormat="1" ht="45.75" customHeight="1" x14ac:dyDescent="0.2">
      <c r="A93" s="454"/>
      <c r="B93" s="355"/>
      <c r="C93" s="43" t="s">
        <v>347</v>
      </c>
      <c r="D93" s="1491" t="s">
        <v>780</v>
      </c>
      <c r="E93" s="1492"/>
      <c r="F93" s="39">
        <v>1</v>
      </c>
      <c r="G93" s="40" t="s">
        <v>464</v>
      </c>
      <c r="H93" s="40" t="s">
        <v>781</v>
      </c>
      <c r="I93" s="119"/>
      <c r="J93" s="119">
        <v>7000</v>
      </c>
      <c r="K93" s="119">
        <v>8000</v>
      </c>
      <c r="L93" s="119">
        <v>5000</v>
      </c>
      <c r="M93" s="119"/>
      <c r="N93" s="119"/>
      <c r="O93" s="119"/>
      <c r="P93" s="119"/>
      <c r="Q93" s="93">
        <f t="shared" si="19"/>
        <v>20000</v>
      </c>
    </row>
    <row r="94" spans="1:17" s="81" customFormat="1" ht="18" customHeight="1" x14ac:dyDescent="0.2">
      <c r="A94" s="454"/>
      <c r="B94" s="355"/>
      <c r="C94" s="43" t="s">
        <v>357</v>
      </c>
      <c r="D94" s="1491" t="s">
        <v>835</v>
      </c>
      <c r="E94" s="1492"/>
      <c r="F94" s="39" t="s">
        <v>487</v>
      </c>
      <c r="G94" s="40" t="s">
        <v>70</v>
      </c>
      <c r="H94" s="40" t="s">
        <v>775</v>
      </c>
      <c r="I94" s="119"/>
      <c r="J94" s="119"/>
      <c r="K94" s="119">
        <v>50000</v>
      </c>
      <c r="L94" s="119">
        <v>30000</v>
      </c>
      <c r="M94" s="119"/>
      <c r="N94" s="119"/>
      <c r="O94" s="119"/>
      <c r="P94" s="119"/>
      <c r="Q94" s="93">
        <f t="shared" si="19"/>
        <v>80000</v>
      </c>
    </row>
    <row r="95" spans="1:17" s="81" customFormat="1" x14ac:dyDescent="0.2">
      <c r="A95" s="454"/>
      <c r="B95" s="454"/>
      <c r="C95" s="445" t="s">
        <v>475</v>
      </c>
      <c r="D95" s="451"/>
      <c r="E95" s="451"/>
      <c r="F95" s="451"/>
      <c r="G95" s="452"/>
      <c r="H95" s="47"/>
      <c r="I95" s="453">
        <f t="shared" ref="I95:P95" si="20">SUM(I96:I103)</f>
        <v>0</v>
      </c>
      <c r="J95" s="453">
        <f t="shared" si="20"/>
        <v>31800</v>
      </c>
      <c r="K95" s="453">
        <f t="shared" si="20"/>
        <v>137280</v>
      </c>
      <c r="L95" s="453">
        <f t="shared" si="20"/>
        <v>80920</v>
      </c>
      <c r="M95" s="453">
        <f t="shared" si="20"/>
        <v>0</v>
      </c>
      <c r="N95" s="453">
        <f t="shared" si="20"/>
        <v>0</v>
      </c>
      <c r="O95" s="453">
        <f>SUM(O96:O103)</f>
        <v>20000</v>
      </c>
      <c r="P95" s="453">
        <f t="shared" si="20"/>
        <v>0</v>
      </c>
      <c r="Q95" s="453">
        <f>SUM(Q96:Q103)</f>
        <v>270000</v>
      </c>
    </row>
    <row r="96" spans="1:17" s="81" customFormat="1" ht="33" customHeight="1" x14ac:dyDescent="0.2">
      <c r="A96" s="454"/>
      <c r="B96" s="355"/>
      <c r="C96" s="43" t="s">
        <v>405</v>
      </c>
      <c r="D96" s="1491" t="s">
        <v>517</v>
      </c>
      <c r="E96" s="1492"/>
      <c r="F96" s="39">
        <v>1</v>
      </c>
      <c r="G96" s="40" t="s">
        <v>463</v>
      </c>
      <c r="H96" s="40" t="s">
        <v>782</v>
      </c>
      <c r="I96" s="119"/>
      <c r="J96" s="119">
        <v>5400</v>
      </c>
      <c r="K96" s="119">
        <v>40000</v>
      </c>
      <c r="L96" s="119">
        <v>14600</v>
      </c>
      <c r="M96" s="119"/>
      <c r="N96" s="119"/>
      <c r="O96" s="119"/>
      <c r="P96" s="119"/>
      <c r="Q96" s="93">
        <f>SUM(I96:P96)</f>
        <v>60000</v>
      </c>
    </row>
    <row r="97" spans="1:17" s="81" customFormat="1" ht="17.25" customHeight="1" x14ac:dyDescent="0.2">
      <c r="A97" s="454"/>
      <c r="B97" s="355"/>
      <c r="C97" s="43" t="s">
        <v>406</v>
      </c>
      <c r="D97" s="1491" t="s">
        <v>789</v>
      </c>
      <c r="E97" s="1492"/>
      <c r="F97" s="39">
        <v>1</v>
      </c>
      <c r="G97" s="40"/>
      <c r="H97" s="40" t="s">
        <v>775</v>
      </c>
      <c r="I97" s="119"/>
      <c r="J97" s="119"/>
      <c r="K97" s="119"/>
      <c r="L97" s="119">
        <v>30000</v>
      </c>
      <c r="M97" s="119"/>
      <c r="N97" s="119"/>
      <c r="O97" s="119">
        <v>20000</v>
      </c>
      <c r="P97" s="119"/>
      <c r="Q97" s="93">
        <f t="shared" ref="Q97:Q98" si="21">SUM(I97:P97)</f>
        <v>50000</v>
      </c>
    </row>
    <row r="98" spans="1:17" s="81" customFormat="1" ht="18" customHeight="1" x14ac:dyDescent="0.2">
      <c r="A98" s="454"/>
      <c r="B98" s="955"/>
      <c r="C98" s="43" t="s">
        <v>407</v>
      </c>
      <c r="D98" s="1491" t="s">
        <v>413</v>
      </c>
      <c r="E98" s="1492"/>
      <c r="F98" s="39">
        <v>1</v>
      </c>
      <c r="G98" s="40" t="s">
        <v>474</v>
      </c>
      <c r="H98" s="40" t="s">
        <v>705</v>
      </c>
      <c r="I98" s="119"/>
      <c r="J98" s="119">
        <v>2700</v>
      </c>
      <c r="K98" s="119">
        <v>25900</v>
      </c>
      <c r="L98" s="119">
        <v>1400</v>
      </c>
      <c r="M98" s="119"/>
      <c r="N98" s="119"/>
      <c r="O98" s="119"/>
      <c r="P98" s="119"/>
      <c r="Q98" s="93">
        <f t="shared" si="21"/>
        <v>30000</v>
      </c>
    </row>
    <row r="99" spans="1:17" s="81" customFormat="1" ht="65.25" customHeight="1" x14ac:dyDescent="0.2">
      <c r="A99" s="454"/>
      <c r="B99" s="955"/>
      <c r="C99" s="1002" t="s">
        <v>73</v>
      </c>
      <c r="D99" s="1501" t="s">
        <v>823</v>
      </c>
      <c r="E99" s="1502"/>
      <c r="F99" s="39" t="s">
        <v>487</v>
      </c>
      <c r="G99" s="40" t="s">
        <v>464</v>
      </c>
      <c r="H99" s="40" t="s">
        <v>770</v>
      </c>
      <c r="I99" s="119"/>
      <c r="J99" s="119">
        <v>7200</v>
      </c>
      <c r="K99" s="119">
        <v>20000</v>
      </c>
      <c r="L99" s="119">
        <v>2800</v>
      </c>
      <c r="M99" s="119"/>
      <c r="N99" s="119"/>
      <c r="O99" s="119"/>
      <c r="P99" s="119"/>
      <c r="Q99" s="93">
        <f t="shared" ref="Q99:Q103" si="22">SUM(I99:P99)</f>
        <v>30000</v>
      </c>
    </row>
    <row r="100" spans="1:17" s="81" customFormat="1" ht="16.5" customHeight="1" x14ac:dyDescent="0.2">
      <c r="A100" s="454"/>
      <c r="B100" s="355"/>
      <c r="C100" s="43" t="s">
        <v>74</v>
      </c>
      <c r="D100" s="1491" t="s">
        <v>476</v>
      </c>
      <c r="E100" s="1492"/>
      <c r="F100" s="39" t="s">
        <v>488</v>
      </c>
      <c r="G100" s="40" t="s">
        <v>464</v>
      </c>
      <c r="H100" s="40" t="s">
        <v>706</v>
      </c>
      <c r="I100" s="119"/>
      <c r="J100" s="119">
        <v>7200</v>
      </c>
      <c r="K100" s="119">
        <v>10500</v>
      </c>
      <c r="L100" s="119">
        <v>2300</v>
      </c>
      <c r="M100" s="119"/>
      <c r="N100" s="119"/>
      <c r="O100" s="119"/>
      <c r="P100" s="119"/>
      <c r="Q100" s="93">
        <f t="shared" si="22"/>
        <v>20000</v>
      </c>
    </row>
    <row r="101" spans="1:17" s="81" customFormat="1" ht="16.5" customHeight="1" x14ac:dyDescent="0.2">
      <c r="A101" s="454"/>
      <c r="B101" s="1430"/>
      <c r="C101" s="43" t="s">
        <v>75</v>
      </c>
      <c r="D101" s="1491" t="s">
        <v>783</v>
      </c>
      <c r="E101" s="1492"/>
      <c r="F101" s="39">
        <v>1</v>
      </c>
      <c r="G101" s="40" t="s">
        <v>464</v>
      </c>
      <c r="H101" s="40" t="s">
        <v>784</v>
      </c>
      <c r="I101" s="119"/>
      <c r="J101" s="119"/>
      <c r="K101" s="119">
        <v>15000</v>
      </c>
      <c r="L101" s="119">
        <v>15000</v>
      </c>
      <c r="M101" s="119"/>
      <c r="N101" s="119"/>
      <c r="O101" s="119"/>
      <c r="P101" s="119"/>
      <c r="Q101" s="93">
        <f t="shared" ref="Q101:Q102" si="23">SUM(I101:P101)</f>
        <v>30000</v>
      </c>
    </row>
    <row r="102" spans="1:17" s="81" customFormat="1" ht="16.5" customHeight="1" x14ac:dyDescent="0.2">
      <c r="A102" s="454"/>
      <c r="B102" s="355"/>
      <c r="C102" s="1002" t="s">
        <v>76</v>
      </c>
      <c r="D102" s="1501" t="s">
        <v>785</v>
      </c>
      <c r="E102" s="1502"/>
      <c r="F102" s="59">
        <v>1</v>
      </c>
      <c r="G102" s="1000"/>
      <c r="H102" s="1000" t="s">
        <v>786</v>
      </c>
      <c r="I102" s="979"/>
      <c r="J102" s="979">
        <v>2100</v>
      </c>
      <c r="K102" s="979">
        <v>10000</v>
      </c>
      <c r="L102" s="979">
        <v>7900</v>
      </c>
      <c r="M102" s="979"/>
      <c r="N102" s="979"/>
      <c r="O102" s="979"/>
      <c r="P102" s="979"/>
      <c r="Q102" s="1001">
        <f t="shared" si="23"/>
        <v>20000</v>
      </c>
    </row>
    <row r="103" spans="1:17" s="81" customFormat="1" ht="31.5" customHeight="1" x14ac:dyDescent="0.2">
      <c r="A103" s="454"/>
      <c r="B103" s="355"/>
      <c r="C103" s="43" t="s">
        <v>77</v>
      </c>
      <c r="D103" s="1491" t="s">
        <v>477</v>
      </c>
      <c r="E103" s="1492"/>
      <c r="F103" s="39">
        <v>1</v>
      </c>
      <c r="G103" s="40" t="s">
        <v>419</v>
      </c>
      <c r="H103" s="40" t="s">
        <v>787</v>
      </c>
      <c r="I103" s="119"/>
      <c r="J103" s="119">
        <v>7200</v>
      </c>
      <c r="K103" s="119">
        <v>15880</v>
      </c>
      <c r="L103" s="119">
        <v>6920</v>
      </c>
      <c r="M103" s="119"/>
      <c r="N103" s="119"/>
      <c r="O103" s="119"/>
      <c r="P103" s="119"/>
      <c r="Q103" s="93">
        <f t="shared" si="22"/>
        <v>30000</v>
      </c>
    </row>
    <row r="104" spans="1:17" s="81" customFormat="1" x14ac:dyDescent="0.2">
      <c r="A104" s="454"/>
      <c r="B104" s="454"/>
      <c r="C104" s="445" t="s">
        <v>415</v>
      </c>
      <c r="D104" s="451"/>
      <c r="E104" s="452"/>
      <c r="F104" s="48"/>
      <c r="G104" s="49"/>
      <c r="H104" s="47"/>
      <c r="I104" s="453">
        <f t="shared" ref="I104:P104" si="24">SUM(I105:I105)</f>
        <v>0</v>
      </c>
      <c r="J104" s="453">
        <f t="shared" si="24"/>
        <v>0</v>
      </c>
      <c r="K104" s="453">
        <f t="shared" si="24"/>
        <v>30000</v>
      </c>
      <c r="L104" s="453">
        <f t="shared" si="24"/>
        <v>0</v>
      </c>
      <c r="M104" s="453">
        <f t="shared" si="24"/>
        <v>0</v>
      </c>
      <c r="N104" s="453">
        <f t="shared" si="24"/>
        <v>0</v>
      </c>
      <c r="O104" s="453">
        <f t="shared" si="24"/>
        <v>0</v>
      </c>
      <c r="P104" s="453">
        <f t="shared" si="24"/>
        <v>0</v>
      </c>
      <c r="Q104" s="453">
        <f>SUM(Q105:Q105)</f>
        <v>30000</v>
      </c>
    </row>
    <row r="105" spans="1:17" s="81" customFormat="1" ht="18.75" customHeight="1" x14ac:dyDescent="0.2">
      <c r="A105" s="454"/>
      <c r="B105" s="355"/>
      <c r="C105" s="43" t="s">
        <v>214</v>
      </c>
      <c r="D105" s="1491" t="s">
        <v>416</v>
      </c>
      <c r="E105" s="1492"/>
      <c r="F105" s="39">
        <v>1</v>
      </c>
      <c r="G105" s="40" t="s">
        <v>478</v>
      </c>
      <c r="H105" s="40" t="s">
        <v>788</v>
      </c>
      <c r="I105" s="119"/>
      <c r="J105" s="119"/>
      <c r="K105" s="119">
        <v>30000</v>
      </c>
      <c r="L105" s="119"/>
      <c r="M105" s="119"/>
      <c r="N105" s="119"/>
      <c r="O105" s="119"/>
      <c r="P105" s="119"/>
      <c r="Q105" s="93">
        <f t="shared" ref="Q105" si="25">SUM(I105:P105)</f>
        <v>30000</v>
      </c>
    </row>
    <row r="106" spans="1:17" s="81" customFormat="1" hidden="1" x14ac:dyDescent="0.2">
      <c r="A106" s="454"/>
      <c r="B106" s="454"/>
      <c r="C106" s="445" t="s">
        <v>479</v>
      </c>
      <c r="D106" s="451"/>
      <c r="E106" s="452"/>
      <c r="F106" s="48"/>
      <c r="G106" s="49"/>
      <c r="H106" s="47"/>
      <c r="I106" s="453"/>
      <c r="J106" s="453"/>
      <c r="K106" s="453"/>
      <c r="L106" s="453"/>
      <c r="M106" s="453"/>
      <c r="N106" s="453"/>
      <c r="O106" s="453"/>
      <c r="P106" s="453"/>
      <c r="Q106" s="453"/>
    </row>
    <row r="107" spans="1:17" s="81" customFormat="1" x14ac:dyDescent="0.2">
      <c r="A107" s="454"/>
      <c r="C107" s="445" t="s">
        <v>518</v>
      </c>
      <c r="D107" s="451"/>
      <c r="E107" s="452"/>
      <c r="F107" s="48"/>
      <c r="G107" s="49"/>
      <c r="H107" s="47"/>
      <c r="I107" s="453">
        <f t="shared" ref="I107:Q107" si="26">SUM(I108:I114)</f>
        <v>0</v>
      </c>
      <c r="J107" s="453">
        <f t="shared" si="26"/>
        <v>0</v>
      </c>
      <c r="K107" s="453">
        <f t="shared" si="26"/>
        <v>95000</v>
      </c>
      <c r="L107" s="453">
        <f t="shared" si="26"/>
        <v>415000</v>
      </c>
      <c r="M107" s="453">
        <f t="shared" si="26"/>
        <v>0</v>
      </c>
      <c r="N107" s="453">
        <f t="shared" si="26"/>
        <v>0</v>
      </c>
      <c r="O107" s="453">
        <f t="shared" si="26"/>
        <v>0</v>
      </c>
      <c r="P107" s="453">
        <f t="shared" si="26"/>
        <v>0</v>
      </c>
      <c r="Q107" s="453">
        <f t="shared" si="26"/>
        <v>510000</v>
      </c>
    </row>
    <row r="108" spans="1:17" s="81" customFormat="1" ht="47.25" customHeight="1" x14ac:dyDescent="0.2">
      <c r="A108" s="454"/>
      <c r="B108" s="355"/>
      <c r="C108" s="43" t="s">
        <v>1115</v>
      </c>
      <c r="D108" s="1491" t="s">
        <v>628</v>
      </c>
      <c r="E108" s="1492"/>
      <c r="F108" s="39">
        <v>9</v>
      </c>
      <c r="G108" s="40" t="s">
        <v>58</v>
      </c>
      <c r="H108" s="40" t="s">
        <v>775</v>
      </c>
      <c r="I108" s="119"/>
      <c r="J108" s="119"/>
      <c r="K108" s="119"/>
      <c r="L108" s="119">
        <v>300000</v>
      </c>
      <c r="M108" s="119"/>
      <c r="N108" s="119"/>
      <c r="O108" s="119"/>
      <c r="P108" s="119"/>
      <c r="Q108" s="93">
        <f>SUM(I108:P108)</f>
        <v>300000</v>
      </c>
    </row>
    <row r="109" spans="1:17" s="81" customFormat="1" ht="16.5" customHeight="1" x14ac:dyDescent="0.2">
      <c r="A109" s="454"/>
      <c r="B109" s="355"/>
      <c r="C109" s="43" t="s">
        <v>215</v>
      </c>
      <c r="D109" s="1491" t="s">
        <v>480</v>
      </c>
      <c r="E109" s="1492"/>
      <c r="F109" s="39">
        <v>9</v>
      </c>
      <c r="G109" s="40" t="s">
        <v>409</v>
      </c>
      <c r="H109" s="40" t="s">
        <v>775</v>
      </c>
      <c r="I109" s="119"/>
      <c r="J109" s="119"/>
      <c r="K109" s="119"/>
      <c r="L109" s="119">
        <v>30000</v>
      </c>
      <c r="M109" s="119"/>
      <c r="N109" s="119"/>
      <c r="O109" s="119"/>
      <c r="P109" s="119"/>
      <c r="Q109" s="93">
        <f t="shared" ref="Q109:Q114" si="27">SUM(I109:P109)</f>
        <v>30000</v>
      </c>
    </row>
    <row r="110" spans="1:17" s="81" customFormat="1" ht="15" customHeight="1" x14ac:dyDescent="0.2">
      <c r="A110" s="454"/>
      <c r="B110" s="355"/>
      <c r="C110" s="43" t="s">
        <v>1116</v>
      </c>
      <c r="D110" s="1491" t="s">
        <v>481</v>
      </c>
      <c r="E110" s="1492"/>
      <c r="F110" s="39">
        <v>9</v>
      </c>
      <c r="G110" s="40" t="s">
        <v>482</v>
      </c>
      <c r="H110" s="40" t="s">
        <v>775</v>
      </c>
      <c r="I110" s="119"/>
      <c r="J110" s="119"/>
      <c r="K110" s="119">
        <v>15000</v>
      </c>
      <c r="L110" s="119">
        <v>15000</v>
      </c>
      <c r="M110" s="119"/>
      <c r="N110" s="119"/>
      <c r="O110" s="119"/>
      <c r="P110" s="119"/>
      <c r="Q110" s="93">
        <f t="shared" si="27"/>
        <v>30000</v>
      </c>
    </row>
    <row r="111" spans="1:17" s="81" customFormat="1" ht="17.25" customHeight="1" x14ac:dyDescent="0.2">
      <c r="A111" s="454"/>
      <c r="B111" s="355"/>
      <c r="C111" s="43" t="s">
        <v>1117</v>
      </c>
      <c r="D111" s="1491" t="s">
        <v>483</v>
      </c>
      <c r="E111" s="1492"/>
      <c r="F111" s="39">
        <v>9</v>
      </c>
      <c r="G111" s="40" t="s">
        <v>484</v>
      </c>
      <c r="H111" s="40" t="s">
        <v>775</v>
      </c>
      <c r="I111" s="119"/>
      <c r="J111" s="119"/>
      <c r="K111" s="119"/>
      <c r="L111" s="119">
        <v>10000</v>
      </c>
      <c r="M111" s="119"/>
      <c r="N111" s="119"/>
      <c r="O111" s="119"/>
      <c r="P111" s="119"/>
      <c r="Q111" s="93">
        <f t="shared" si="27"/>
        <v>10000</v>
      </c>
    </row>
    <row r="112" spans="1:17" s="81" customFormat="1" ht="30.75" customHeight="1" x14ac:dyDescent="0.2">
      <c r="A112" s="454"/>
      <c r="B112" s="355"/>
      <c r="C112" s="43" t="s">
        <v>78</v>
      </c>
      <c r="D112" s="1491" t="s">
        <v>485</v>
      </c>
      <c r="E112" s="1492"/>
      <c r="F112" s="39">
        <v>9</v>
      </c>
      <c r="G112" s="40" t="s">
        <v>463</v>
      </c>
      <c r="H112" s="40" t="s">
        <v>775</v>
      </c>
      <c r="I112" s="119"/>
      <c r="J112" s="119"/>
      <c r="K112" s="119">
        <v>40000</v>
      </c>
      <c r="L112" s="119">
        <v>40000</v>
      </c>
      <c r="M112" s="119"/>
      <c r="N112" s="119"/>
      <c r="O112" s="119"/>
      <c r="P112" s="119"/>
      <c r="Q112" s="93">
        <f t="shared" si="27"/>
        <v>80000</v>
      </c>
    </row>
    <row r="113" spans="1:17" s="81" customFormat="1" x14ac:dyDescent="0.2">
      <c r="A113" s="454"/>
      <c r="B113" s="355"/>
      <c r="C113" s="43" t="s">
        <v>79</v>
      </c>
      <c r="D113" s="1491" t="s">
        <v>868</v>
      </c>
      <c r="E113" s="1492"/>
      <c r="F113" s="39">
        <v>9</v>
      </c>
      <c r="G113" s="40" t="s">
        <v>419</v>
      </c>
      <c r="H113" s="40" t="s">
        <v>775</v>
      </c>
      <c r="I113" s="119"/>
      <c r="J113" s="119"/>
      <c r="K113" s="119">
        <v>20000</v>
      </c>
      <c r="L113" s="119">
        <v>20000</v>
      </c>
      <c r="M113" s="119"/>
      <c r="N113" s="119"/>
      <c r="O113" s="119"/>
      <c r="P113" s="119"/>
      <c r="Q113" s="93">
        <f t="shared" si="27"/>
        <v>40000</v>
      </c>
    </row>
    <row r="114" spans="1:17" s="81" customFormat="1" ht="60.75" customHeight="1" x14ac:dyDescent="0.2">
      <c r="A114" s="454"/>
      <c r="B114" s="955"/>
      <c r="C114" s="43" t="s">
        <v>1118</v>
      </c>
      <c r="D114" s="1491" t="s">
        <v>519</v>
      </c>
      <c r="E114" s="1492"/>
      <c r="F114" s="39">
        <v>9</v>
      </c>
      <c r="G114" s="40" t="s">
        <v>464</v>
      </c>
      <c r="H114" s="40" t="s">
        <v>775</v>
      </c>
      <c r="I114" s="119"/>
      <c r="J114" s="119"/>
      <c r="K114" s="119">
        <v>20000</v>
      </c>
      <c r="L114" s="119"/>
      <c r="M114" s="119"/>
      <c r="N114" s="119"/>
      <c r="O114" s="119"/>
      <c r="P114" s="119"/>
      <c r="Q114" s="93">
        <f t="shared" si="27"/>
        <v>20000</v>
      </c>
    </row>
    <row r="115" spans="1:17" s="902" customFormat="1" x14ac:dyDescent="0.2">
      <c r="A115" s="901"/>
      <c r="C115" s="903" t="s">
        <v>200</v>
      </c>
      <c r="D115" s="958"/>
      <c r="E115" s="959"/>
      <c r="F115" s="960"/>
      <c r="G115" s="961"/>
      <c r="H115" s="962"/>
      <c r="I115" s="963">
        <f>SUM(I116:I119)</f>
        <v>0</v>
      </c>
      <c r="J115" s="963">
        <f t="shared" ref="J115:Q115" si="28">SUM(J116:J119)</f>
        <v>0</v>
      </c>
      <c r="K115" s="963">
        <f t="shared" si="28"/>
        <v>0</v>
      </c>
      <c r="L115" s="963">
        <f t="shared" si="28"/>
        <v>0</v>
      </c>
      <c r="M115" s="963">
        <f t="shared" si="28"/>
        <v>0</v>
      </c>
      <c r="N115" s="963">
        <f t="shared" si="28"/>
        <v>0</v>
      </c>
      <c r="O115" s="963">
        <f t="shared" si="28"/>
        <v>0</v>
      </c>
      <c r="P115" s="963">
        <f t="shared" si="28"/>
        <v>650000</v>
      </c>
      <c r="Q115" s="963">
        <f t="shared" si="28"/>
        <v>650000</v>
      </c>
    </row>
    <row r="116" spans="1:17" s="81" customFormat="1" ht="80.25" customHeight="1" x14ac:dyDescent="0.2">
      <c r="A116" s="454"/>
      <c r="B116" s="1430"/>
      <c r="C116" s="471" t="s">
        <v>1119</v>
      </c>
      <c r="D116" s="1507" t="s">
        <v>1044</v>
      </c>
      <c r="E116" s="1499"/>
      <c r="F116" s="46" t="s">
        <v>1222</v>
      </c>
      <c r="G116" s="946"/>
      <c r="H116" s="40" t="s">
        <v>775</v>
      </c>
      <c r="I116" s="93"/>
      <c r="J116" s="93"/>
      <c r="K116" s="93"/>
      <c r="L116" s="93"/>
      <c r="M116" s="93"/>
      <c r="N116" s="93"/>
      <c r="O116" s="93"/>
      <c r="P116" s="93">
        <v>150000</v>
      </c>
      <c r="Q116" s="93">
        <f>SUM(I116:P116)</f>
        <v>150000</v>
      </c>
    </row>
    <row r="117" spans="1:17" s="81" customFormat="1" ht="63.75" customHeight="1" x14ac:dyDescent="0.2">
      <c r="A117" s="454"/>
      <c r="B117" s="355"/>
      <c r="C117" s="1432" t="s">
        <v>80</v>
      </c>
      <c r="D117" s="1515" t="s">
        <v>1042</v>
      </c>
      <c r="E117" s="1508"/>
      <c r="F117" s="46" t="s">
        <v>1222</v>
      </c>
      <c r="G117" s="1431"/>
      <c r="H117" s="1000" t="s">
        <v>775</v>
      </c>
      <c r="I117" s="1001"/>
      <c r="J117" s="1001"/>
      <c r="K117" s="1001"/>
      <c r="L117" s="1001"/>
      <c r="M117" s="1001"/>
      <c r="N117" s="1001"/>
      <c r="O117" s="1001"/>
      <c r="P117" s="1001">
        <v>150000</v>
      </c>
      <c r="Q117" s="1001">
        <f t="shared" ref="Q117:Q119" si="29">SUM(I117:P117)</f>
        <v>150000</v>
      </c>
    </row>
    <row r="118" spans="1:17" s="81" customFormat="1" ht="66" customHeight="1" x14ac:dyDescent="0.2">
      <c r="A118" s="454"/>
      <c r="B118" s="355"/>
      <c r="C118" s="471" t="s">
        <v>216</v>
      </c>
      <c r="D118" s="1507" t="s">
        <v>1221</v>
      </c>
      <c r="E118" s="1499"/>
      <c r="F118" s="46" t="s">
        <v>1222</v>
      </c>
      <c r="G118" s="946"/>
      <c r="H118" s="40" t="s">
        <v>775</v>
      </c>
      <c r="I118" s="93"/>
      <c r="J118" s="93"/>
      <c r="K118" s="93"/>
      <c r="L118" s="93"/>
      <c r="M118" s="93"/>
      <c r="N118" s="93"/>
      <c r="O118" s="93"/>
      <c r="P118" s="93">
        <v>150000</v>
      </c>
      <c r="Q118" s="93">
        <f t="shared" si="29"/>
        <v>150000</v>
      </c>
    </row>
    <row r="119" spans="1:17" s="81" customFormat="1" ht="70.5" customHeight="1" x14ac:dyDescent="0.2">
      <c r="A119" s="454"/>
      <c r="B119" s="355"/>
      <c r="C119" s="471" t="s">
        <v>333</v>
      </c>
      <c r="D119" s="1507" t="s">
        <v>1046</v>
      </c>
      <c r="E119" s="1499"/>
      <c r="F119" s="46" t="s">
        <v>1222</v>
      </c>
      <c r="G119" s="946"/>
      <c r="H119" s="40" t="s">
        <v>775</v>
      </c>
      <c r="I119" s="93"/>
      <c r="J119" s="93"/>
      <c r="K119" s="93"/>
      <c r="L119" s="93"/>
      <c r="M119" s="93"/>
      <c r="N119" s="93"/>
      <c r="O119" s="93"/>
      <c r="P119" s="93">
        <v>200000</v>
      </c>
      <c r="Q119" s="93">
        <f t="shared" si="29"/>
        <v>200000</v>
      </c>
    </row>
    <row r="120" spans="1:17" ht="15.75" customHeight="1" x14ac:dyDescent="0.25">
      <c r="A120" s="212"/>
      <c r="B120" s="474" t="s">
        <v>52</v>
      </c>
      <c r="C120" s="459"/>
      <c r="D120" s="930"/>
      <c r="E120" s="474"/>
      <c r="F120" s="489"/>
      <c r="G120" s="150"/>
      <c r="H120" s="492"/>
      <c r="I120" s="124">
        <f>I121+I126</f>
        <v>0</v>
      </c>
      <c r="J120" s="124">
        <f t="shared" ref="J120:Q120" si="30">J121+J126</f>
        <v>2400</v>
      </c>
      <c r="K120" s="124">
        <f t="shared" si="30"/>
        <v>17600</v>
      </c>
      <c r="L120" s="124">
        <f t="shared" si="30"/>
        <v>430000</v>
      </c>
      <c r="M120" s="124">
        <f t="shared" si="30"/>
        <v>0</v>
      </c>
      <c r="N120" s="124">
        <f t="shared" si="30"/>
        <v>0</v>
      </c>
      <c r="O120" s="124">
        <f t="shared" si="30"/>
        <v>0</v>
      </c>
      <c r="P120" s="124">
        <f t="shared" si="30"/>
        <v>0</v>
      </c>
      <c r="Q120" s="124">
        <f t="shared" si="30"/>
        <v>450000</v>
      </c>
    </row>
    <row r="121" spans="1:17" ht="33.75" customHeight="1" x14ac:dyDescent="0.25">
      <c r="A121" s="212"/>
      <c r="B121" s="467" t="s">
        <v>651</v>
      </c>
      <c r="C121" s="964" t="s">
        <v>10</v>
      </c>
      <c r="D121" s="1495" t="s">
        <v>504</v>
      </c>
      <c r="E121" s="1493"/>
      <c r="F121" s="48"/>
      <c r="G121" s="965"/>
      <c r="H121" s="49"/>
      <c r="I121" s="966"/>
      <c r="J121" s="966">
        <f>SUM(J122:J125)</f>
        <v>2400</v>
      </c>
      <c r="K121" s="966">
        <f t="shared" ref="K121:Q121" si="31">SUM(K122:K125)</f>
        <v>17600</v>
      </c>
      <c r="L121" s="966">
        <f t="shared" si="31"/>
        <v>30000</v>
      </c>
      <c r="M121" s="966">
        <f t="shared" si="31"/>
        <v>0</v>
      </c>
      <c r="N121" s="966">
        <f t="shared" si="31"/>
        <v>0</v>
      </c>
      <c r="O121" s="966">
        <f t="shared" si="31"/>
        <v>0</v>
      </c>
      <c r="P121" s="966">
        <f t="shared" si="31"/>
        <v>0</v>
      </c>
      <c r="Q121" s="966">
        <f t="shared" si="31"/>
        <v>50000</v>
      </c>
    </row>
    <row r="122" spans="1:17" ht="33.75" customHeight="1" x14ac:dyDescent="0.25">
      <c r="A122" s="212"/>
      <c r="B122" s="417"/>
      <c r="C122" s="71"/>
      <c r="D122" s="56">
        <v>1.1000000000000001</v>
      </c>
      <c r="E122" s="426" t="s">
        <v>505</v>
      </c>
      <c r="F122" s="967">
        <v>9</v>
      </c>
      <c r="G122" s="59" t="s">
        <v>53</v>
      </c>
      <c r="H122" s="40" t="s">
        <v>958</v>
      </c>
      <c r="I122" s="123"/>
      <c r="J122" s="123"/>
      <c r="K122" s="123">
        <v>8000</v>
      </c>
      <c r="L122" s="123">
        <v>5000</v>
      </c>
      <c r="M122" s="123"/>
      <c r="N122" s="123"/>
      <c r="O122" s="123"/>
      <c r="P122" s="123"/>
      <c r="Q122" s="145">
        <f>SUM(I122:P122)</f>
        <v>13000</v>
      </c>
    </row>
    <row r="123" spans="1:17" ht="32.25" customHeight="1" x14ac:dyDescent="0.25">
      <c r="A123" s="212"/>
      <c r="B123" s="417"/>
      <c r="C123" s="44"/>
      <c r="D123" s="61">
        <v>1.2</v>
      </c>
      <c r="E123" s="968" t="s">
        <v>507</v>
      </c>
      <c r="F123" s="969">
        <v>9</v>
      </c>
      <c r="G123" s="39" t="s">
        <v>53</v>
      </c>
      <c r="H123" s="40" t="s">
        <v>648</v>
      </c>
      <c r="I123" s="63"/>
      <c r="J123" s="63"/>
      <c r="K123" s="63"/>
      <c r="L123" s="63">
        <v>10000</v>
      </c>
      <c r="M123" s="63"/>
      <c r="N123" s="63"/>
      <c r="O123" s="63"/>
      <c r="P123" s="63"/>
      <c r="Q123" s="145">
        <f t="shared" ref="Q123:Q125" si="32">SUM(I123:P123)</f>
        <v>10000</v>
      </c>
    </row>
    <row r="124" spans="1:17" ht="33" customHeight="1" x14ac:dyDescent="0.25">
      <c r="A124" s="212"/>
      <c r="B124" s="417"/>
      <c r="C124" s="44"/>
      <c r="D124" s="56">
        <v>1.3</v>
      </c>
      <c r="E124" s="970" t="s">
        <v>506</v>
      </c>
      <c r="F124" s="971" t="s">
        <v>84</v>
      </c>
      <c r="G124" s="39" t="s">
        <v>53</v>
      </c>
      <c r="H124" s="40" t="s">
        <v>959</v>
      </c>
      <c r="I124" s="63"/>
      <c r="J124" s="63">
        <v>2400</v>
      </c>
      <c r="K124" s="63">
        <v>4600</v>
      </c>
      <c r="L124" s="63">
        <v>5000</v>
      </c>
      <c r="M124" s="63"/>
      <c r="N124" s="63"/>
      <c r="O124" s="63"/>
      <c r="P124" s="63"/>
      <c r="Q124" s="145">
        <f t="shared" si="32"/>
        <v>12000</v>
      </c>
    </row>
    <row r="125" spans="1:17" ht="33.75" customHeight="1" x14ac:dyDescent="0.25">
      <c r="A125" s="212"/>
      <c r="B125" s="417"/>
      <c r="C125" s="44"/>
      <c r="D125" s="56">
        <v>1.4</v>
      </c>
      <c r="E125" s="426" t="s">
        <v>520</v>
      </c>
      <c r="F125" s="972">
        <v>9</v>
      </c>
      <c r="G125" s="39" t="s">
        <v>53</v>
      </c>
      <c r="H125" s="40" t="s">
        <v>960</v>
      </c>
      <c r="I125" s="63"/>
      <c r="J125" s="63"/>
      <c r="K125" s="63">
        <v>5000</v>
      </c>
      <c r="L125" s="63">
        <v>10000</v>
      </c>
      <c r="M125" s="63"/>
      <c r="N125" s="63"/>
      <c r="O125" s="63"/>
      <c r="P125" s="63"/>
      <c r="Q125" s="145">
        <f t="shared" si="32"/>
        <v>15000</v>
      </c>
    </row>
    <row r="126" spans="1:17" ht="19.5" customHeight="1" x14ac:dyDescent="0.25">
      <c r="A126" s="212"/>
      <c r="B126" s="417"/>
      <c r="C126" s="964" t="s">
        <v>14</v>
      </c>
      <c r="D126" s="1495" t="s">
        <v>818</v>
      </c>
      <c r="E126" s="1493"/>
      <c r="F126" s="973"/>
      <c r="G126" s="48"/>
      <c r="H126" s="49"/>
      <c r="I126" s="67">
        <f>SUM(I127)</f>
        <v>0</v>
      </c>
      <c r="J126" s="67">
        <f t="shared" ref="J126:Q126" si="33">SUM(J127)</f>
        <v>0</v>
      </c>
      <c r="K126" s="67">
        <f t="shared" si="33"/>
        <v>0</v>
      </c>
      <c r="L126" s="67">
        <f t="shared" si="33"/>
        <v>400000</v>
      </c>
      <c r="M126" s="67">
        <f t="shared" si="33"/>
        <v>0</v>
      </c>
      <c r="N126" s="67">
        <f t="shared" si="33"/>
        <v>0</v>
      </c>
      <c r="O126" s="67">
        <f t="shared" si="33"/>
        <v>0</v>
      </c>
      <c r="P126" s="67">
        <f t="shared" si="33"/>
        <v>0</v>
      </c>
      <c r="Q126" s="67">
        <f t="shared" si="33"/>
        <v>400000</v>
      </c>
    </row>
    <row r="127" spans="1:17" ht="41.25" customHeight="1" x14ac:dyDescent="0.25">
      <c r="A127" s="212"/>
      <c r="B127" s="58"/>
      <c r="C127" s="71"/>
      <c r="D127" s="56">
        <v>2.1</v>
      </c>
      <c r="E127" s="426" t="s">
        <v>652</v>
      </c>
      <c r="F127" s="972">
        <v>9</v>
      </c>
      <c r="G127" s="39"/>
      <c r="H127" s="40" t="s">
        <v>648</v>
      </c>
      <c r="I127" s="63"/>
      <c r="J127" s="63"/>
      <c r="K127" s="63"/>
      <c r="L127" s="63">
        <v>400000</v>
      </c>
      <c r="M127" s="63"/>
      <c r="N127" s="63"/>
      <c r="O127" s="63"/>
      <c r="P127" s="63"/>
      <c r="Q127" s="145">
        <f>SUM(I127:P127)</f>
        <v>400000</v>
      </c>
    </row>
    <row r="128" spans="1:17" x14ac:dyDescent="0.25">
      <c r="A128" s="212"/>
      <c r="B128" s="474" t="s">
        <v>54</v>
      </c>
      <c r="C128" s="459"/>
      <c r="D128" s="930"/>
      <c r="E128" s="474"/>
      <c r="F128" s="489"/>
      <c r="G128" s="150"/>
      <c r="H128" s="490"/>
      <c r="I128" s="755">
        <f>SUM(I129:I148)</f>
        <v>318389600</v>
      </c>
      <c r="J128" s="491">
        <f>SUM(J129:J148)</f>
        <v>30518400</v>
      </c>
      <c r="K128" s="491">
        <f t="shared" ref="K128:O128" si="34">SUM(K129:K148)</f>
        <v>50000</v>
      </c>
      <c r="L128" s="491">
        <f t="shared" si="34"/>
        <v>270000</v>
      </c>
      <c r="M128" s="491">
        <f t="shared" si="34"/>
        <v>0</v>
      </c>
      <c r="N128" s="491">
        <f t="shared" si="34"/>
        <v>0</v>
      </c>
      <c r="O128" s="491">
        <f t="shared" si="34"/>
        <v>0</v>
      </c>
      <c r="P128" s="755">
        <f>SUM(P129:P148)</f>
        <v>23229800</v>
      </c>
      <c r="Q128" s="491">
        <f>SUM(Q129:Q148)</f>
        <v>372457800</v>
      </c>
    </row>
    <row r="129" spans="1:19" ht="15.75" customHeight="1" x14ac:dyDescent="0.25">
      <c r="A129" s="212"/>
      <c r="B129" s="402" t="s">
        <v>857</v>
      </c>
      <c r="C129" s="44" t="s">
        <v>10</v>
      </c>
      <c r="D129" s="1019" t="s">
        <v>217</v>
      </c>
      <c r="E129" s="1161"/>
      <c r="F129" s="47"/>
      <c r="G129" s="39"/>
      <c r="H129" s="40" t="s">
        <v>798</v>
      </c>
      <c r="I129" s="306">
        <v>61998700</v>
      </c>
      <c r="J129" s="63"/>
      <c r="K129" s="63"/>
      <c r="L129" s="63"/>
      <c r="M129" s="63"/>
      <c r="N129" s="63"/>
      <c r="O129" s="63"/>
      <c r="P129" s="63"/>
      <c r="Q129" s="99">
        <f>SUM(I129:P129)</f>
        <v>61998700</v>
      </c>
    </row>
    <row r="130" spans="1:19" ht="18" customHeight="1" x14ac:dyDescent="0.25">
      <c r="A130" s="212"/>
      <c r="B130" s="417"/>
      <c r="C130" s="44" t="s">
        <v>14</v>
      </c>
      <c r="D130" s="219" t="s">
        <v>218</v>
      </c>
      <c r="E130" s="1163"/>
      <c r="F130" s="47"/>
      <c r="G130" s="39"/>
      <c r="H130" s="40" t="s">
        <v>798</v>
      </c>
      <c r="I130" s="306">
        <v>1598000</v>
      </c>
      <c r="J130" s="63"/>
      <c r="K130" s="63"/>
      <c r="L130" s="63"/>
      <c r="M130" s="63"/>
      <c r="N130" s="63"/>
      <c r="O130" s="63"/>
      <c r="P130" s="63"/>
      <c r="Q130" s="99">
        <f t="shared" ref="Q130:Q148" si="35">SUM(I130:P130)</f>
        <v>1598000</v>
      </c>
    </row>
    <row r="131" spans="1:19" ht="18" customHeight="1" x14ac:dyDescent="0.25">
      <c r="A131" s="212"/>
      <c r="B131" s="62"/>
      <c r="C131" s="71" t="s">
        <v>15</v>
      </c>
      <c r="D131" s="310" t="s">
        <v>219</v>
      </c>
      <c r="E131" s="1236"/>
      <c r="F131" s="101"/>
      <c r="G131" s="59"/>
      <c r="H131" s="40" t="s">
        <v>798</v>
      </c>
      <c r="I131" s="1237">
        <v>65758000</v>
      </c>
      <c r="J131" s="123"/>
      <c r="K131" s="123"/>
      <c r="L131" s="123"/>
      <c r="M131" s="123"/>
      <c r="N131" s="123"/>
      <c r="O131" s="123"/>
      <c r="P131" s="123"/>
      <c r="Q131" s="99">
        <f t="shared" si="35"/>
        <v>65758000</v>
      </c>
    </row>
    <row r="132" spans="1:19" ht="18.75" customHeight="1" x14ac:dyDescent="0.25">
      <c r="A132" s="212"/>
      <c r="B132" s="62"/>
      <c r="C132" s="44" t="s">
        <v>16</v>
      </c>
      <c r="D132" s="219" t="s">
        <v>993</v>
      </c>
      <c r="E132" s="1163"/>
      <c r="F132" s="47"/>
      <c r="G132" s="39"/>
      <c r="H132" s="40" t="s">
        <v>798</v>
      </c>
      <c r="I132" s="306">
        <v>9392400</v>
      </c>
      <c r="J132" s="63"/>
      <c r="K132" s="63"/>
      <c r="L132" s="63"/>
      <c r="M132" s="63"/>
      <c r="N132" s="63"/>
      <c r="O132" s="63"/>
      <c r="P132" s="63"/>
      <c r="Q132" s="99">
        <f t="shared" si="35"/>
        <v>9392400</v>
      </c>
    </row>
    <row r="133" spans="1:19" ht="15.75" customHeight="1" x14ac:dyDescent="0.25">
      <c r="A133" s="212"/>
      <c r="B133" s="417"/>
      <c r="C133" s="44" t="s">
        <v>17</v>
      </c>
      <c r="D133" s="219" t="s">
        <v>994</v>
      </c>
      <c r="E133" s="1163"/>
      <c r="F133" s="47"/>
      <c r="G133" s="39"/>
      <c r="H133" s="40" t="s">
        <v>798</v>
      </c>
      <c r="I133" s="888">
        <v>179642500</v>
      </c>
      <c r="J133" s="63"/>
      <c r="K133" s="63"/>
      <c r="L133" s="63"/>
      <c r="M133" s="63"/>
      <c r="N133" s="63"/>
      <c r="O133" s="63"/>
      <c r="P133" s="63"/>
      <c r="Q133" s="888">
        <f t="shared" si="35"/>
        <v>179642500</v>
      </c>
    </row>
    <row r="134" spans="1:19" ht="19.5" customHeight="1" x14ac:dyDescent="0.25">
      <c r="A134" s="212"/>
      <c r="B134" s="417"/>
      <c r="C134" s="44" t="s">
        <v>18</v>
      </c>
      <c r="D134" s="219" t="s">
        <v>220</v>
      </c>
      <c r="E134" s="1163"/>
      <c r="F134" s="47"/>
      <c r="G134" s="39"/>
      <c r="H134" s="40" t="s">
        <v>798</v>
      </c>
      <c r="I134" s="1239"/>
      <c r="J134" s="306">
        <v>11623200</v>
      </c>
      <c r="K134" s="63"/>
      <c r="L134" s="63"/>
      <c r="M134" s="63"/>
      <c r="N134" s="63"/>
      <c r="O134" s="63"/>
      <c r="P134" s="63"/>
      <c r="Q134" s="99">
        <f>SUM(J134:P134)</f>
        <v>11623200</v>
      </c>
    </row>
    <row r="135" spans="1:19" ht="19.5" customHeight="1" x14ac:dyDescent="0.25">
      <c r="A135" s="212"/>
      <c r="B135" s="62"/>
      <c r="C135" s="44" t="s">
        <v>19</v>
      </c>
      <c r="D135" s="219" t="s">
        <v>355</v>
      </c>
      <c r="E135" s="1163"/>
      <c r="F135" s="47"/>
      <c r="G135" s="39"/>
      <c r="H135" s="40" t="s">
        <v>798</v>
      </c>
      <c r="I135" s="1239"/>
      <c r="J135" s="306">
        <v>1209600</v>
      </c>
      <c r="K135" s="63"/>
      <c r="L135" s="63"/>
      <c r="M135" s="63"/>
      <c r="N135" s="63"/>
      <c r="O135" s="63"/>
      <c r="P135" s="63"/>
      <c r="Q135" s="99">
        <f>SUM(J135:P135)</f>
        <v>1209600</v>
      </c>
    </row>
    <row r="136" spans="1:19" ht="18" customHeight="1" x14ac:dyDescent="0.25">
      <c r="A136" s="212"/>
      <c r="B136" s="62"/>
      <c r="C136" s="73" t="s">
        <v>20</v>
      </c>
      <c r="D136" s="310" t="s">
        <v>221</v>
      </c>
      <c r="E136" s="1163"/>
      <c r="F136" s="47"/>
      <c r="G136" s="39"/>
      <c r="H136" s="40" t="s">
        <v>798</v>
      </c>
      <c r="I136" s="306"/>
      <c r="J136" s="63">
        <v>1905600</v>
      </c>
      <c r="K136" s="63"/>
      <c r="L136" s="63"/>
      <c r="M136" s="63"/>
      <c r="N136" s="63"/>
      <c r="O136" s="63"/>
      <c r="P136" s="63"/>
      <c r="Q136" s="99">
        <f t="shared" si="35"/>
        <v>1905600</v>
      </c>
    </row>
    <row r="137" spans="1:19" ht="16.5" customHeight="1" x14ac:dyDescent="0.25">
      <c r="A137" s="212"/>
      <c r="B137" s="417"/>
      <c r="C137" s="72" t="s">
        <v>21</v>
      </c>
      <c r="D137" s="1238" t="s">
        <v>121</v>
      </c>
      <c r="E137" s="1163"/>
      <c r="F137" s="47"/>
      <c r="G137" s="39"/>
      <c r="H137" s="40" t="s">
        <v>798</v>
      </c>
      <c r="I137" s="55"/>
      <c r="J137" s="306"/>
      <c r="K137" s="63"/>
      <c r="L137" s="63"/>
      <c r="M137" s="63"/>
      <c r="N137" s="63"/>
      <c r="O137" s="63"/>
      <c r="P137" s="63">
        <v>480000</v>
      </c>
      <c r="Q137" s="99">
        <f t="shared" si="35"/>
        <v>480000</v>
      </c>
    </row>
    <row r="138" spans="1:19" x14ac:dyDescent="0.25">
      <c r="A138" s="212"/>
      <c r="B138" s="417"/>
      <c r="C138" s="44" t="s">
        <v>22</v>
      </c>
      <c r="D138" s="219" t="s">
        <v>122</v>
      </c>
      <c r="E138" s="1163"/>
      <c r="F138" s="47"/>
      <c r="G138" s="39"/>
      <c r="H138" s="40" t="s">
        <v>798</v>
      </c>
      <c r="I138" s="55"/>
      <c r="J138" s="306">
        <v>150000</v>
      </c>
      <c r="K138" s="63"/>
      <c r="L138" s="63"/>
      <c r="M138" s="63"/>
      <c r="N138" s="63"/>
      <c r="O138" s="63"/>
      <c r="P138" s="63"/>
      <c r="Q138" s="99">
        <f t="shared" si="35"/>
        <v>150000</v>
      </c>
    </row>
    <row r="139" spans="1:19" x14ac:dyDescent="0.25">
      <c r="A139" s="212"/>
      <c r="B139" s="417"/>
      <c r="C139" s="44" t="s">
        <v>23</v>
      </c>
      <c r="D139" s="219" t="s">
        <v>125</v>
      </c>
      <c r="E139" s="1163"/>
      <c r="F139" s="47"/>
      <c r="G139" s="39"/>
      <c r="H139" s="40" t="s">
        <v>798</v>
      </c>
      <c r="I139" s="55"/>
      <c r="J139" s="306">
        <v>5600000</v>
      </c>
      <c r="K139" s="63"/>
      <c r="L139" s="63"/>
      <c r="M139" s="63"/>
      <c r="N139" s="63"/>
      <c r="O139" s="63"/>
      <c r="P139" s="63"/>
      <c r="Q139" s="99">
        <f t="shared" si="35"/>
        <v>5600000</v>
      </c>
    </row>
    <row r="140" spans="1:19" x14ac:dyDescent="0.25">
      <c r="A140" s="212"/>
      <c r="B140" s="417"/>
      <c r="C140" s="44" t="s">
        <v>24</v>
      </c>
      <c r="D140" s="219" t="s">
        <v>552</v>
      </c>
      <c r="E140" s="1163"/>
      <c r="F140" s="47"/>
      <c r="G140" s="39"/>
      <c r="H140" s="40" t="s">
        <v>798</v>
      </c>
      <c r="I140" s="55"/>
      <c r="J140" s="306">
        <v>10000000</v>
      </c>
      <c r="K140" s="63"/>
      <c r="L140" s="63"/>
      <c r="M140" s="63"/>
      <c r="N140" s="63"/>
      <c r="O140" s="63"/>
      <c r="P140" s="63"/>
      <c r="Q140" s="99">
        <f t="shared" si="35"/>
        <v>10000000</v>
      </c>
    </row>
    <row r="141" spans="1:19" x14ac:dyDescent="0.25">
      <c r="A141" s="212"/>
      <c r="B141" s="417"/>
      <c r="C141" s="44" t="s">
        <v>25</v>
      </c>
      <c r="D141" s="219" t="s">
        <v>356</v>
      </c>
      <c r="E141" s="1163"/>
      <c r="F141" s="47"/>
      <c r="G141" s="39"/>
      <c r="H141" s="40" t="s">
        <v>798</v>
      </c>
      <c r="I141" s="55"/>
      <c r="J141" s="306"/>
      <c r="K141" s="63"/>
      <c r="L141" s="63"/>
      <c r="M141" s="63"/>
      <c r="N141" s="63"/>
      <c r="O141" s="63"/>
      <c r="P141" s="63">
        <v>17300</v>
      </c>
      <c r="Q141" s="99">
        <f t="shared" si="35"/>
        <v>17300</v>
      </c>
    </row>
    <row r="142" spans="1:19" x14ac:dyDescent="0.25">
      <c r="A142" s="212"/>
      <c r="B142" s="417"/>
      <c r="C142" s="73" t="s">
        <v>26</v>
      </c>
      <c r="D142" s="219" t="s">
        <v>123</v>
      </c>
      <c r="E142" s="1163"/>
      <c r="F142" s="47"/>
      <c r="G142" s="39"/>
      <c r="H142" s="40" t="s">
        <v>798</v>
      </c>
      <c r="J142" s="63"/>
      <c r="K142" s="63"/>
      <c r="L142" s="63"/>
      <c r="M142" s="63"/>
      <c r="N142" s="63"/>
      <c r="O142" s="63"/>
      <c r="P142" s="306">
        <v>2905200</v>
      </c>
      <c r="Q142" s="99">
        <f>SUM(K142:P142)</f>
        <v>2905200</v>
      </c>
    </row>
    <row r="143" spans="1:19" x14ac:dyDescent="0.25">
      <c r="A143" s="212"/>
      <c r="B143" s="417"/>
      <c r="C143" s="72" t="s">
        <v>27</v>
      </c>
      <c r="D143" s="219" t="s">
        <v>997</v>
      </c>
      <c r="E143" s="1163"/>
      <c r="F143" s="47"/>
      <c r="G143" s="39"/>
      <c r="H143" s="40" t="s">
        <v>798</v>
      </c>
      <c r="I143" s="55"/>
      <c r="K143" s="63"/>
      <c r="L143" s="63"/>
      <c r="M143" s="63"/>
      <c r="N143" s="63"/>
      <c r="O143" s="63"/>
      <c r="P143" s="306">
        <v>480000</v>
      </c>
      <c r="Q143" s="99">
        <f>SUM(I143:P143)</f>
        <v>480000</v>
      </c>
    </row>
    <row r="144" spans="1:19" x14ac:dyDescent="0.25">
      <c r="A144" s="212"/>
      <c r="B144" s="417"/>
      <c r="C144" s="44" t="s">
        <v>28</v>
      </c>
      <c r="D144" s="219" t="s">
        <v>124</v>
      </c>
      <c r="E144" s="1163"/>
      <c r="F144" s="47"/>
      <c r="G144" s="39"/>
      <c r="H144" s="40" t="s">
        <v>798</v>
      </c>
      <c r="I144" s="55"/>
      <c r="J144" s="306"/>
      <c r="K144" s="63"/>
      <c r="L144" s="63"/>
      <c r="M144" s="63"/>
      <c r="N144" s="63"/>
      <c r="O144" s="63"/>
      <c r="P144" s="306">
        <v>19004600</v>
      </c>
      <c r="Q144" s="99">
        <f t="shared" si="35"/>
        <v>19004600</v>
      </c>
      <c r="S144" s="923"/>
    </row>
    <row r="145" spans="1:17" x14ac:dyDescent="0.25">
      <c r="A145" s="212"/>
      <c r="B145" s="417"/>
      <c r="C145" s="71" t="s">
        <v>29</v>
      </c>
      <c r="D145" s="219" t="s">
        <v>551</v>
      </c>
      <c r="E145" s="1163"/>
      <c r="F145" s="47"/>
      <c r="G145" s="39"/>
      <c r="H145" s="40" t="s">
        <v>798</v>
      </c>
      <c r="I145" s="55"/>
      <c r="J145" s="306"/>
      <c r="K145" s="63"/>
      <c r="L145" s="63"/>
      <c r="M145" s="63"/>
      <c r="N145" s="63"/>
      <c r="O145" s="63"/>
      <c r="P145" s="63">
        <v>342700</v>
      </c>
      <c r="Q145" s="99">
        <f t="shared" si="35"/>
        <v>342700</v>
      </c>
    </row>
    <row r="146" spans="1:17" ht="45.75" customHeight="1" x14ac:dyDescent="0.25">
      <c r="A146" s="212"/>
      <c r="B146" s="417"/>
      <c r="C146" s="71" t="s">
        <v>213</v>
      </c>
      <c r="D146" s="1510" t="s">
        <v>824</v>
      </c>
      <c r="E146" s="1498"/>
      <c r="F146" s="45">
        <v>7</v>
      </c>
      <c r="G146" s="39"/>
      <c r="H146" s="40" t="s">
        <v>653</v>
      </c>
      <c r="I146" s="55"/>
      <c r="J146" s="63">
        <v>20000</v>
      </c>
      <c r="K146" s="63">
        <v>30000</v>
      </c>
      <c r="L146" s="63">
        <v>250000</v>
      </c>
      <c r="M146" s="63"/>
      <c r="N146" s="63"/>
      <c r="O146" s="63"/>
      <c r="P146" s="63"/>
      <c r="Q146" s="99">
        <f t="shared" si="35"/>
        <v>300000</v>
      </c>
    </row>
    <row r="147" spans="1:17" ht="47.25" customHeight="1" x14ac:dyDescent="0.25">
      <c r="A147" s="212"/>
      <c r="B147" s="417"/>
      <c r="C147" s="71" t="s">
        <v>57</v>
      </c>
      <c r="D147" s="1492" t="s">
        <v>799</v>
      </c>
      <c r="E147" s="1498"/>
      <c r="F147" s="38">
        <v>7</v>
      </c>
      <c r="G147" s="39" t="s">
        <v>55</v>
      </c>
      <c r="H147" s="40" t="s">
        <v>653</v>
      </c>
      <c r="I147" s="306"/>
      <c r="J147" s="63">
        <v>10000</v>
      </c>
      <c r="K147" s="63">
        <v>20000</v>
      </c>
      <c r="L147" s="63">
        <v>10000</v>
      </c>
      <c r="M147" s="63"/>
      <c r="N147" s="63"/>
      <c r="O147" s="63"/>
      <c r="P147" s="63"/>
      <c r="Q147" s="99">
        <f t="shared" si="35"/>
        <v>40000</v>
      </c>
    </row>
    <row r="148" spans="1:17" ht="49.5" customHeight="1" x14ac:dyDescent="0.25">
      <c r="A148" s="212"/>
      <c r="B148" s="951"/>
      <c r="C148" s="71" t="s">
        <v>347</v>
      </c>
      <c r="D148" s="1492" t="s">
        <v>992</v>
      </c>
      <c r="E148" s="1498"/>
      <c r="F148" s="38">
        <v>9</v>
      </c>
      <c r="G148" s="39" t="s">
        <v>55</v>
      </c>
      <c r="H148" s="40" t="s">
        <v>653</v>
      </c>
      <c r="I148" s="306"/>
      <c r="J148" s="119" t="s">
        <v>389</v>
      </c>
      <c r="K148" s="119" t="s">
        <v>389</v>
      </c>
      <c r="L148" s="63">
        <v>10000</v>
      </c>
      <c r="M148" s="63"/>
      <c r="N148" s="63"/>
      <c r="O148" s="63"/>
      <c r="P148" s="63"/>
      <c r="Q148" s="99">
        <f t="shared" si="35"/>
        <v>10000</v>
      </c>
    </row>
    <row r="149" spans="1:17" x14ac:dyDescent="0.25">
      <c r="A149" s="212"/>
      <c r="B149" s="1503" t="s">
        <v>44</v>
      </c>
      <c r="C149" s="1503"/>
      <c r="D149" s="1122"/>
      <c r="E149" s="474"/>
      <c r="F149" s="489"/>
      <c r="G149" s="150"/>
      <c r="H149" s="124"/>
      <c r="I149" s="124">
        <f t="shared" ref="I149:Q149" si="36">SUM(I150:I160)</f>
        <v>0</v>
      </c>
      <c r="J149" s="491">
        <f t="shared" si="36"/>
        <v>200000</v>
      </c>
      <c r="K149" s="491">
        <f t="shared" si="36"/>
        <v>90000</v>
      </c>
      <c r="L149" s="491">
        <f t="shared" si="36"/>
        <v>3600000</v>
      </c>
      <c r="M149" s="755">
        <f t="shared" si="36"/>
        <v>129765700</v>
      </c>
      <c r="N149" s="755">
        <f t="shared" si="36"/>
        <v>30904800</v>
      </c>
      <c r="O149" s="124">
        <f t="shared" si="36"/>
        <v>0</v>
      </c>
      <c r="P149" s="124">
        <f t="shared" si="36"/>
        <v>0</v>
      </c>
      <c r="Q149" s="491">
        <f t="shared" si="36"/>
        <v>164560500</v>
      </c>
    </row>
    <row r="150" spans="1:17" ht="15.75" customHeight="1" x14ac:dyDescent="0.25">
      <c r="A150" s="212"/>
      <c r="B150" s="467" t="s">
        <v>654</v>
      </c>
      <c r="C150" s="44" t="s">
        <v>10</v>
      </c>
      <c r="D150" s="1492" t="s">
        <v>825</v>
      </c>
      <c r="E150" s="1498"/>
      <c r="F150" s="38"/>
      <c r="G150" s="39"/>
      <c r="H150" s="40"/>
      <c r="I150" s="63"/>
      <c r="J150" s="63"/>
      <c r="K150" s="63"/>
      <c r="L150" s="63"/>
      <c r="M150" s="63"/>
      <c r="N150" s="63"/>
      <c r="O150" s="63"/>
      <c r="P150" s="63"/>
      <c r="Q150" s="99"/>
    </row>
    <row r="151" spans="1:17" x14ac:dyDescent="0.25">
      <c r="A151" s="212"/>
      <c r="B151" s="417"/>
      <c r="C151" s="44"/>
      <c r="D151" s="974">
        <v>1.1000000000000001</v>
      </c>
      <c r="E151" s="1121" t="s">
        <v>111</v>
      </c>
      <c r="F151" s="38">
        <v>8</v>
      </c>
      <c r="G151" s="39" t="s">
        <v>45</v>
      </c>
      <c r="H151" s="40" t="s">
        <v>653</v>
      </c>
      <c r="I151" s="306"/>
      <c r="J151" s="306"/>
      <c r="K151" s="306"/>
      <c r="L151" s="306">
        <v>300000</v>
      </c>
      <c r="M151" s="306"/>
      <c r="N151" s="306"/>
      <c r="O151" s="306"/>
      <c r="P151" s="306"/>
      <c r="Q151" s="888">
        <f>SUM(I151:P151)</f>
        <v>300000</v>
      </c>
    </row>
    <row r="152" spans="1:17" x14ac:dyDescent="0.25">
      <c r="A152" s="212"/>
      <c r="B152" s="417"/>
      <c r="C152" s="71"/>
      <c r="D152" s="975">
        <v>1.2</v>
      </c>
      <c r="E152" s="1124" t="s">
        <v>555</v>
      </c>
      <c r="F152" s="949">
        <v>8</v>
      </c>
      <c r="G152" s="59"/>
      <c r="H152" s="40" t="s">
        <v>653</v>
      </c>
      <c r="I152" s="1237"/>
      <c r="J152" s="1237"/>
      <c r="K152" s="1237"/>
      <c r="L152" s="1237">
        <v>1000000</v>
      </c>
      <c r="M152" s="1237"/>
      <c r="N152" s="1237"/>
      <c r="O152" s="1237"/>
      <c r="P152" s="1237"/>
      <c r="Q152" s="888">
        <f>SUM(I152:P152)</f>
        <v>1000000</v>
      </c>
    </row>
    <row r="153" spans="1:17" ht="46.5" customHeight="1" x14ac:dyDescent="0.25">
      <c r="A153" s="212"/>
      <c r="B153" s="417"/>
      <c r="C153" s="71"/>
      <c r="D153" s="975">
        <v>1.3</v>
      </c>
      <c r="E153" s="1124" t="s">
        <v>360</v>
      </c>
      <c r="F153" s="949">
        <v>8</v>
      </c>
      <c r="G153" s="59" t="s">
        <v>45</v>
      </c>
      <c r="H153" s="40" t="s">
        <v>653</v>
      </c>
      <c r="I153" s="1237"/>
      <c r="J153" s="1237">
        <v>200000</v>
      </c>
      <c r="K153" s="1237">
        <v>50000</v>
      </c>
      <c r="L153" s="1237">
        <v>50000</v>
      </c>
      <c r="M153" s="1237"/>
      <c r="N153" s="1237"/>
      <c r="O153" s="1237"/>
      <c r="P153" s="1237"/>
      <c r="Q153" s="888">
        <f>SUM(I153:P153)</f>
        <v>300000</v>
      </c>
    </row>
    <row r="154" spans="1:17" x14ac:dyDescent="0.25">
      <c r="A154" s="212"/>
      <c r="B154" s="417"/>
      <c r="C154" s="72"/>
      <c r="D154" s="976">
        <v>1.4</v>
      </c>
      <c r="E154" s="1123" t="s">
        <v>113</v>
      </c>
      <c r="F154" s="38">
        <v>8</v>
      </c>
      <c r="G154" s="39" t="s">
        <v>45</v>
      </c>
      <c r="H154" s="40" t="s">
        <v>653</v>
      </c>
      <c r="I154" s="306"/>
      <c r="J154" s="306"/>
      <c r="K154" s="306"/>
      <c r="L154" s="306">
        <v>50000</v>
      </c>
      <c r="M154" s="306"/>
      <c r="N154" s="306"/>
      <c r="O154" s="306"/>
      <c r="P154" s="306"/>
      <c r="Q154" s="888">
        <f t="shared" ref="Q154:Q160" si="37">SUM(I154:P154)</f>
        <v>50000</v>
      </c>
    </row>
    <row r="155" spans="1:17" ht="17.25" customHeight="1" x14ac:dyDescent="0.25">
      <c r="A155" s="212"/>
      <c r="B155" s="62"/>
      <c r="C155" s="44"/>
      <c r="D155" s="974">
        <v>1.5</v>
      </c>
      <c r="E155" s="1121" t="s">
        <v>114</v>
      </c>
      <c r="F155" s="38">
        <v>8</v>
      </c>
      <c r="G155" s="39" t="s">
        <v>45</v>
      </c>
      <c r="H155" s="40" t="s">
        <v>653</v>
      </c>
      <c r="I155" s="306"/>
      <c r="J155" s="306"/>
      <c r="K155" s="306">
        <v>40000</v>
      </c>
      <c r="L155" s="306"/>
      <c r="M155" s="306"/>
      <c r="N155" s="306"/>
      <c r="O155" s="306"/>
      <c r="P155" s="306"/>
      <c r="Q155" s="888">
        <f t="shared" si="37"/>
        <v>40000</v>
      </c>
    </row>
    <row r="156" spans="1:17" ht="17.25" customHeight="1" x14ac:dyDescent="0.25">
      <c r="A156" s="212"/>
      <c r="B156" s="62"/>
      <c r="C156" s="44"/>
      <c r="D156" s="974">
        <v>1.6</v>
      </c>
      <c r="E156" s="1121" t="s">
        <v>112</v>
      </c>
      <c r="F156" s="38">
        <v>8</v>
      </c>
      <c r="G156" s="39"/>
      <c r="H156" s="40" t="s">
        <v>653</v>
      </c>
      <c r="I156" s="306"/>
      <c r="J156" s="306"/>
      <c r="K156" s="306"/>
      <c r="L156" s="306">
        <v>1000000</v>
      </c>
      <c r="M156" s="306"/>
      <c r="N156" s="306"/>
      <c r="O156" s="306"/>
      <c r="P156" s="306"/>
      <c r="Q156" s="888">
        <f t="shared" si="37"/>
        <v>1000000</v>
      </c>
    </row>
    <row r="157" spans="1:17" ht="17.25" customHeight="1" x14ac:dyDescent="0.25">
      <c r="A157" s="212"/>
      <c r="B157" s="62"/>
      <c r="C157" s="44"/>
      <c r="D157" s="974">
        <v>1.7</v>
      </c>
      <c r="E157" s="1121" t="s">
        <v>655</v>
      </c>
      <c r="F157" s="38">
        <v>8</v>
      </c>
      <c r="G157" s="39"/>
      <c r="H157" s="40" t="s">
        <v>653</v>
      </c>
      <c r="I157" s="306"/>
      <c r="J157" s="306"/>
      <c r="K157" s="306"/>
      <c r="L157" s="306">
        <v>1200000</v>
      </c>
      <c r="M157" s="306"/>
      <c r="N157" s="306"/>
      <c r="O157" s="306"/>
      <c r="P157" s="306"/>
      <c r="Q157" s="888">
        <f t="shared" si="37"/>
        <v>1200000</v>
      </c>
    </row>
    <row r="158" spans="1:17" ht="17.25" customHeight="1" x14ac:dyDescent="0.25">
      <c r="A158" s="212"/>
      <c r="B158" s="62"/>
      <c r="C158" s="44" t="s">
        <v>14</v>
      </c>
      <c r="D158" s="1491" t="s">
        <v>553</v>
      </c>
      <c r="E158" s="1492"/>
      <c r="F158" s="38"/>
      <c r="G158" s="39"/>
      <c r="H158" s="40" t="s">
        <v>653</v>
      </c>
      <c r="I158" s="306"/>
      <c r="J158" s="306"/>
      <c r="K158" s="306"/>
      <c r="L158" s="306"/>
      <c r="M158" s="306"/>
      <c r="N158" s="306">
        <v>30904800</v>
      </c>
      <c r="O158" s="306"/>
      <c r="P158" s="306"/>
      <c r="Q158" s="888">
        <f t="shared" si="37"/>
        <v>30904800</v>
      </c>
    </row>
    <row r="159" spans="1:17" ht="17.25" customHeight="1" x14ac:dyDescent="0.25">
      <c r="A159" s="212"/>
      <c r="B159" s="62"/>
      <c r="C159" s="71" t="s">
        <v>15</v>
      </c>
      <c r="D159" s="1501" t="s">
        <v>554</v>
      </c>
      <c r="E159" s="1502"/>
      <c r="F159" s="38"/>
      <c r="G159" s="39"/>
      <c r="H159" s="40" t="s">
        <v>653</v>
      </c>
      <c r="I159" s="306"/>
      <c r="J159" s="306"/>
      <c r="K159" s="306"/>
      <c r="L159" s="306"/>
      <c r="M159" s="306">
        <v>79765700</v>
      </c>
      <c r="N159" s="306"/>
      <c r="O159" s="306"/>
      <c r="P159" s="306"/>
      <c r="Q159" s="888">
        <f t="shared" si="37"/>
        <v>79765700</v>
      </c>
    </row>
    <row r="160" spans="1:17" ht="18" customHeight="1" x14ac:dyDescent="0.25">
      <c r="A160" s="212"/>
      <c r="B160" s="58"/>
      <c r="C160" s="71" t="s">
        <v>16</v>
      </c>
      <c r="D160" s="1501" t="s">
        <v>630</v>
      </c>
      <c r="E160" s="1502"/>
      <c r="F160" s="38"/>
      <c r="G160" s="39"/>
      <c r="H160" s="40" t="s">
        <v>653</v>
      </c>
      <c r="I160" s="306"/>
      <c r="J160" s="306"/>
      <c r="K160" s="306"/>
      <c r="L160" s="306"/>
      <c r="M160" s="306">
        <v>50000000</v>
      </c>
      <c r="N160" s="306"/>
      <c r="O160" s="306"/>
      <c r="P160" s="306"/>
      <c r="Q160" s="888">
        <f t="shared" si="37"/>
        <v>50000000</v>
      </c>
    </row>
    <row r="161" spans="1:17" x14ac:dyDescent="0.25">
      <c r="A161" s="212"/>
      <c r="B161" s="431" t="s">
        <v>46</v>
      </c>
      <c r="C161" s="459"/>
      <c r="D161" s="930"/>
      <c r="E161" s="474"/>
      <c r="F161" s="489"/>
      <c r="G161" s="150"/>
      <c r="H161" s="490"/>
      <c r="I161" s="124">
        <f>SUM(I162:I169)</f>
        <v>0</v>
      </c>
      <c r="J161" s="124">
        <f t="shared" ref="J161:Q161" si="38">SUM(J162:J169)</f>
        <v>50000</v>
      </c>
      <c r="K161" s="124">
        <f t="shared" si="38"/>
        <v>50000</v>
      </c>
      <c r="L161" s="124">
        <f t="shared" si="38"/>
        <v>1060000</v>
      </c>
      <c r="M161" s="124">
        <f t="shared" si="38"/>
        <v>0</v>
      </c>
      <c r="N161" s="124">
        <f t="shared" si="38"/>
        <v>0</v>
      </c>
      <c r="O161" s="124">
        <f t="shared" si="38"/>
        <v>0</v>
      </c>
      <c r="P161" s="124">
        <f t="shared" si="38"/>
        <v>0</v>
      </c>
      <c r="Q161" s="124">
        <f t="shared" si="38"/>
        <v>1160000</v>
      </c>
    </row>
    <row r="162" spans="1:17" s="70" customFormat="1" ht="30.75" customHeight="1" x14ac:dyDescent="0.2">
      <c r="A162" s="354"/>
      <c r="B162" s="467" t="s">
        <v>649</v>
      </c>
      <c r="C162" s="43" t="s">
        <v>10</v>
      </c>
      <c r="D162" s="1491" t="s">
        <v>855</v>
      </c>
      <c r="E162" s="1492"/>
      <c r="F162" s="40"/>
      <c r="G162" s="40"/>
      <c r="H162" s="40"/>
      <c r="I162" s="38"/>
      <c r="J162" s="119"/>
      <c r="K162" s="119"/>
      <c r="L162" s="119"/>
      <c r="M162" s="119"/>
      <c r="N162" s="119"/>
      <c r="O162" s="119"/>
      <c r="P162" s="119"/>
      <c r="Q162" s="119"/>
    </row>
    <row r="163" spans="1:17" s="70" customFormat="1" ht="18" customHeight="1" x14ac:dyDescent="0.2">
      <c r="A163" s="354"/>
      <c r="B163" s="402"/>
      <c r="C163" s="43"/>
      <c r="D163" s="974">
        <v>1.1000000000000001</v>
      </c>
      <c r="E163" s="933" t="s">
        <v>827</v>
      </c>
      <c r="F163" s="40" t="s">
        <v>88</v>
      </c>
      <c r="G163" s="40"/>
      <c r="H163" s="40" t="s">
        <v>653</v>
      </c>
      <c r="I163" s="38"/>
      <c r="J163" s="119"/>
      <c r="K163" s="119"/>
      <c r="L163" s="119">
        <v>80000</v>
      </c>
      <c r="M163" s="119"/>
      <c r="N163" s="119"/>
      <c r="O163" s="119"/>
      <c r="P163" s="978"/>
      <c r="Q163" s="119">
        <f t="shared" ref="Q163:Q167" si="39">SUM(I163:P163)</f>
        <v>80000</v>
      </c>
    </row>
    <row r="164" spans="1:17" s="70" customFormat="1" ht="17.25" customHeight="1" x14ac:dyDescent="0.2">
      <c r="A164" s="354"/>
      <c r="B164" s="402"/>
      <c r="C164" s="43"/>
      <c r="D164" s="974">
        <v>1.2</v>
      </c>
      <c r="E164" s="933" t="s">
        <v>828</v>
      </c>
      <c r="F164" s="40" t="s">
        <v>88</v>
      </c>
      <c r="G164" s="40"/>
      <c r="H164" s="40" t="s">
        <v>653</v>
      </c>
      <c r="I164" s="38"/>
      <c r="J164" s="119"/>
      <c r="K164" s="119"/>
      <c r="L164" s="119">
        <v>80000</v>
      </c>
      <c r="M164" s="119"/>
      <c r="N164" s="119"/>
      <c r="O164" s="119"/>
      <c r="P164" s="978"/>
      <c r="Q164" s="119">
        <f t="shared" si="39"/>
        <v>80000</v>
      </c>
    </row>
    <row r="165" spans="1:17" s="70" customFormat="1" ht="18" customHeight="1" x14ac:dyDescent="0.2">
      <c r="A165" s="354"/>
      <c r="B165" s="402"/>
      <c r="C165" s="43"/>
      <c r="D165" s="974">
        <v>1.3</v>
      </c>
      <c r="E165" s="933" t="s">
        <v>647</v>
      </c>
      <c r="F165" s="40" t="s">
        <v>88</v>
      </c>
      <c r="G165" s="40"/>
      <c r="H165" s="40" t="s">
        <v>653</v>
      </c>
      <c r="I165" s="38"/>
      <c r="J165" s="119"/>
      <c r="K165" s="119"/>
      <c r="L165" s="119">
        <v>720000</v>
      </c>
      <c r="M165" s="119"/>
      <c r="N165" s="119"/>
      <c r="O165" s="119"/>
      <c r="P165" s="978"/>
      <c r="Q165" s="119">
        <f t="shared" si="39"/>
        <v>720000</v>
      </c>
    </row>
    <row r="166" spans="1:17" s="70" customFormat="1" ht="17.25" customHeight="1" x14ac:dyDescent="0.2">
      <c r="A166" s="354"/>
      <c r="B166" s="402"/>
      <c r="C166" s="43"/>
      <c r="D166" s="974">
        <v>1.4</v>
      </c>
      <c r="E166" s="933" t="s">
        <v>829</v>
      </c>
      <c r="F166" s="40" t="s">
        <v>88</v>
      </c>
      <c r="G166" s="40"/>
      <c r="H166" s="40" t="s">
        <v>653</v>
      </c>
      <c r="I166" s="38"/>
      <c r="J166" s="119"/>
      <c r="K166" s="119"/>
      <c r="L166" s="119">
        <v>80000</v>
      </c>
      <c r="M166" s="119"/>
      <c r="N166" s="119"/>
      <c r="O166" s="119"/>
      <c r="P166" s="978"/>
      <c r="Q166" s="119">
        <f t="shared" si="39"/>
        <v>80000</v>
      </c>
    </row>
    <row r="167" spans="1:17" s="70" customFormat="1" ht="17.25" customHeight="1" x14ac:dyDescent="0.2">
      <c r="A167" s="354"/>
      <c r="B167" s="402"/>
      <c r="C167" s="43"/>
      <c r="D167" s="974">
        <v>1.5</v>
      </c>
      <c r="E167" s="933" t="s">
        <v>830</v>
      </c>
      <c r="F167" s="40" t="s">
        <v>88</v>
      </c>
      <c r="G167" s="40"/>
      <c r="H167" s="40" t="s">
        <v>653</v>
      </c>
      <c r="I167" s="38"/>
      <c r="J167" s="119"/>
      <c r="K167" s="119"/>
      <c r="L167" s="119">
        <v>80000</v>
      </c>
      <c r="M167" s="119"/>
      <c r="N167" s="119"/>
      <c r="O167" s="119"/>
      <c r="P167" s="978"/>
      <c r="Q167" s="119">
        <f t="shared" si="39"/>
        <v>80000</v>
      </c>
    </row>
    <row r="168" spans="1:17" s="70" customFormat="1" ht="30.75" customHeight="1" x14ac:dyDescent="0.2">
      <c r="A168" s="354"/>
      <c r="B168" s="355"/>
      <c r="C168" s="43" t="s">
        <v>14</v>
      </c>
      <c r="D168" s="1491" t="s">
        <v>457</v>
      </c>
      <c r="E168" s="1492"/>
      <c r="F168" s="40" t="s">
        <v>88</v>
      </c>
      <c r="G168" s="40" t="s">
        <v>456</v>
      </c>
      <c r="H168" s="40" t="s">
        <v>653</v>
      </c>
      <c r="I168" s="38"/>
      <c r="J168" s="119"/>
      <c r="K168" s="119">
        <v>40000</v>
      </c>
      <c r="L168" s="119"/>
      <c r="M168" s="119"/>
      <c r="N168" s="119"/>
      <c r="O168" s="119"/>
      <c r="P168" s="978"/>
      <c r="Q168" s="119">
        <f t="shared" ref="Q168" si="40">SUM(I168:P168)</f>
        <v>40000</v>
      </c>
    </row>
    <row r="169" spans="1:17" s="70" customFormat="1" ht="47.25" customHeight="1" x14ac:dyDescent="0.2">
      <c r="A169" s="354"/>
      <c r="B169" s="1430"/>
      <c r="C169" s="43" t="s">
        <v>15</v>
      </c>
      <c r="D169" s="1491" t="s">
        <v>458</v>
      </c>
      <c r="E169" s="1492"/>
      <c r="F169" s="40" t="s">
        <v>88</v>
      </c>
      <c r="G169" s="40" t="s">
        <v>456</v>
      </c>
      <c r="H169" s="40" t="s">
        <v>653</v>
      </c>
      <c r="I169" s="38"/>
      <c r="J169" s="119">
        <v>50000</v>
      </c>
      <c r="K169" s="119">
        <v>10000</v>
      </c>
      <c r="L169" s="119">
        <v>20000</v>
      </c>
      <c r="M169" s="119"/>
      <c r="N169" s="119"/>
      <c r="O169" s="119"/>
      <c r="P169" s="978"/>
      <c r="Q169" s="119">
        <f>SUM(I169:P169)</f>
        <v>80000</v>
      </c>
    </row>
    <row r="170" spans="1:17" x14ac:dyDescent="0.25">
      <c r="A170" s="212"/>
      <c r="B170" s="474" t="s">
        <v>50</v>
      </c>
      <c r="C170" s="459"/>
      <c r="D170" s="930"/>
      <c r="E170" s="474"/>
      <c r="F170" s="489"/>
      <c r="G170" s="150"/>
      <c r="H170" s="490"/>
      <c r="I170" s="124">
        <f t="shared" ref="I170:Q170" si="41">SUM(I171:I174)</f>
        <v>0</v>
      </c>
      <c r="J170" s="124">
        <f t="shared" si="41"/>
        <v>11800</v>
      </c>
      <c r="K170" s="124">
        <f t="shared" si="41"/>
        <v>48200</v>
      </c>
      <c r="L170" s="124">
        <f t="shared" si="41"/>
        <v>240000</v>
      </c>
      <c r="M170" s="124">
        <f t="shared" si="41"/>
        <v>0</v>
      </c>
      <c r="N170" s="124">
        <f t="shared" si="41"/>
        <v>0</v>
      </c>
      <c r="O170" s="124">
        <f t="shared" si="41"/>
        <v>0</v>
      </c>
      <c r="P170" s="124">
        <f t="shared" si="41"/>
        <v>0</v>
      </c>
      <c r="Q170" s="124">
        <f t="shared" si="41"/>
        <v>300000</v>
      </c>
    </row>
    <row r="171" spans="1:17" ht="31.5" customHeight="1" x14ac:dyDescent="0.25">
      <c r="A171" s="212"/>
      <c r="B171" s="467" t="s">
        <v>718</v>
      </c>
      <c r="C171" s="44" t="s">
        <v>10</v>
      </c>
      <c r="D171" s="1491" t="s">
        <v>500</v>
      </c>
      <c r="E171" s="1492"/>
      <c r="F171" s="38"/>
      <c r="G171" s="39"/>
      <c r="H171" s="40"/>
      <c r="I171" s="63"/>
      <c r="J171" s="119"/>
      <c r="K171" s="119"/>
      <c r="L171" s="119"/>
      <c r="M171" s="153"/>
      <c r="N171" s="153"/>
      <c r="O171" s="153"/>
      <c r="P171" s="63"/>
      <c r="Q171" s="145"/>
    </row>
    <row r="172" spans="1:17" ht="78.75" customHeight="1" x14ac:dyDescent="0.25">
      <c r="A172" s="212"/>
      <c r="B172" s="417"/>
      <c r="C172" s="71"/>
      <c r="D172" s="948">
        <v>1.1000000000000001</v>
      </c>
      <c r="E172" s="952" t="s">
        <v>831</v>
      </c>
      <c r="F172" s="949">
        <v>6</v>
      </c>
      <c r="G172" s="59" t="s">
        <v>51</v>
      </c>
      <c r="H172" s="40" t="s">
        <v>719</v>
      </c>
      <c r="I172" s="123"/>
      <c r="J172" s="119">
        <v>10000</v>
      </c>
      <c r="K172" s="119">
        <v>10000</v>
      </c>
      <c r="L172" s="119">
        <v>30000</v>
      </c>
      <c r="M172" s="153"/>
      <c r="N172" s="153"/>
      <c r="O172" s="153"/>
      <c r="P172" s="123"/>
      <c r="Q172" s="145">
        <f t="shared" ref="Q172:Q174" si="42">SUM(I172:P172)</f>
        <v>50000</v>
      </c>
    </row>
    <row r="173" spans="1:17" ht="31.5" customHeight="1" x14ac:dyDescent="0.25">
      <c r="A173" s="212"/>
      <c r="B173" s="62"/>
      <c r="C173" s="44"/>
      <c r="D173" s="948">
        <v>1.2</v>
      </c>
      <c r="E173" s="952" t="s">
        <v>135</v>
      </c>
      <c r="F173" s="38">
        <v>6</v>
      </c>
      <c r="G173" s="39" t="s">
        <v>51</v>
      </c>
      <c r="H173" s="40" t="s">
        <v>720</v>
      </c>
      <c r="I173" s="63"/>
      <c r="J173" s="119">
        <v>1800</v>
      </c>
      <c r="K173" s="119">
        <v>8200</v>
      </c>
      <c r="L173" s="119">
        <v>10000</v>
      </c>
      <c r="M173" s="153"/>
      <c r="N173" s="153"/>
      <c r="O173" s="153"/>
      <c r="P173" s="99"/>
      <c r="Q173" s="145">
        <f t="shared" si="42"/>
        <v>20000</v>
      </c>
    </row>
    <row r="174" spans="1:17" ht="49.5" customHeight="1" x14ac:dyDescent="0.25">
      <c r="A174" s="212"/>
      <c r="B174" s="58"/>
      <c r="C174" s="71" t="s">
        <v>14</v>
      </c>
      <c r="D174" s="1491" t="s">
        <v>871</v>
      </c>
      <c r="E174" s="1492"/>
      <c r="F174" s="949">
        <v>9</v>
      </c>
      <c r="G174" s="59" t="s">
        <v>51</v>
      </c>
      <c r="H174" s="40" t="s">
        <v>648</v>
      </c>
      <c r="I174" s="123"/>
      <c r="J174" s="979"/>
      <c r="K174" s="979">
        <v>30000</v>
      </c>
      <c r="L174" s="979">
        <v>200000</v>
      </c>
      <c r="M174" s="980"/>
      <c r="N174" s="980"/>
      <c r="O174" s="980"/>
      <c r="P174" s="123"/>
      <c r="Q174" s="981">
        <f t="shared" si="42"/>
        <v>230000</v>
      </c>
    </row>
    <row r="175" spans="1:17" x14ac:dyDescent="0.25">
      <c r="A175" s="212"/>
      <c r="B175" s="1503" t="s">
        <v>47</v>
      </c>
      <c r="C175" s="1503"/>
      <c r="D175" s="930"/>
      <c r="E175" s="474"/>
      <c r="F175" s="489"/>
      <c r="G175" s="150"/>
      <c r="H175" s="490"/>
      <c r="I175" s="124">
        <f t="shared" ref="I175:P175" si="43">SUM(I176+I177)</f>
        <v>0</v>
      </c>
      <c r="J175" s="124">
        <f t="shared" si="43"/>
        <v>0</v>
      </c>
      <c r="K175" s="124">
        <f>SUM(K176+K177)</f>
        <v>30000</v>
      </c>
      <c r="L175" s="124">
        <f>SUM(L176+L177)</f>
        <v>1050000</v>
      </c>
      <c r="M175" s="124">
        <f t="shared" si="43"/>
        <v>0</v>
      </c>
      <c r="N175" s="124">
        <f t="shared" si="43"/>
        <v>0</v>
      </c>
      <c r="O175" s="124">
        <f t="shared" si="43"/>
        <v>0</v>
      </c>
      <c r="P175" s="124">
        <f t="shared" si="43"/>
        <v>873800</v>
      </c>
      <c r="Q175" s="124">
        <f>SUM(Q176+Q177)</f>
        <v>1953800</v>
      </c>
    </row>
    <row r="176" spans="1:17" s="116" customFormat="1" ht="31.5" customHeight="1" x14ac:dyDescent="0.25">
      <c r="A176" s="470"/>
      <c r="B176" s="941" t="s">
        <v>800</v>
      </c>
      <c r="C176" s="107" t="s">
        <v>10</v>
      </c>
      <c r="D176" s="1505" t="s">
        <v>495</v>
      </c>
      <c r="E176" s="1506"/>
      <c r="F176" s="466">
        <v>8</v>
      </c>
      <c r="G176" s="444"/>
      <c r="H176" s="40" t="s">
        <v>653</v>
      </c>
      <c r="I176" s="145">
        <v>0</v>
      </c>
      <c r="J176" s="145">
        <v>0</v>
      </c>
      <c r="K176" s="145">
        <v>0</v>
      </c>
      <c r="L176" s="145">
        <v>800000</v>
      </c>
      <c r="M176" s="145">
        <v>0</v>
      </c>
      <c r="N176" s="145">
        <v>0</v>
      </c>
      <c r="O176" s="145">
        <v>0</v>
      </c>
      <c r="P176" s="145">
        <v>0</v>
      </c>
      <c r="Q176" s="145">
        <f>SUM(I176:P176)</f>
        <v>800000</v>
      </c>
    </row>
    <row r="177" spans="1:17" s="116" customFormat="1" x14ac:dyDescent="0.25">
      <c r="A177" s="470"/>
      <c r="B177" s="982"/>
      <c r="C177" s="107" t="s">
        <v>14</v>
      </c>
      <c r="D177" s="983" t="s">
        <v>496</v>
      </c>
      <c r="E177" s="984"/>
      <c r="F177" s="466"/>
      <c r="G177" s="444"/>
      <c r="H177" s="429"/>
      <c r="I177" s="145">
        <f>SUM(I178:I180)</f>
        <v>0</v>
      </c>
      <c r="J177" s="145">
        <f>SUM(J178:J180)</f>
        <v>0</v>
      </c>
      <c r="K177" s="145">
        <f>SUM(K178:K180)</f>
        <v>30000</v>
      </c>
      <c r="L177" s="145">
        <f>SUM(L178:L180)</f>
        <v>250000</v>
      </c>
      <c r="M177" s="145">
        <f t="shared" ref="M177:O177" si="44">SUM(M178:M180)</f>
        <v>0</v>
      </c>
      <c r="N177" s="145">
        <f t="shared" si="44"/>
        <v>0</v>
      </c>
      <c r="O177" s="145">
        <f t="shared" si="44"/>
        <v>0</v>
      </c>
      <c r="P177" s="145">
        <f>SUM(P178:P180)</f>
        <v>873800</v>
      </c>
      <c r="Q177" s="145">
        <f>SUM(Q178:Q180)</f>
        <v>1153800</v>
      </c>
    </row>
    <row r="178" spans="1:17" ht="15.75" customHeight="1" x14ac:dyDescent="0.25">
      <c r="A178" s="212"/>
      <c r="B178" s="417"/>
      <c r="C178" s="44"/>
      <c r="D178" s="985">
        <v>2.1</v>
      </c>
      <c r="E178" s="952" t="s">
        <v>497</v>
      </c>
      <c r="F178" s="38">
        <v>8</v>
      </c>
      <c r="G178" s="39" t="s">
        <v>120</v>
      </c>
      <c r="H178" s="40" t="s">
        <v>653</v>
      </c>
      <c r="I178" s="63"/>
      <c r="J178" s="63"/>
      <c r="K178" s="63"/>
      <c r="L178" s="63"/>
      <c r="M178" s="63"/>
      <c r="N178" s="63"/>
      <c r="O178" s="63"/>
      <c r="P178" s="63">
        <v>873800</v>
      </c>
      <c r="Q178" s="99">
        <f>SUM(I178:P178)</f>
        <v>873800</v>
      </c>
    </row>
    <row r="179" spans="1:17" ht="30.75" customHeight="1" x14ac:dyDescent="0.25">
      <c r="A179" s="212"/>
      <c r="B179" s="417"/>
      <c r="C179" s="71"/>
      <c r="D179" s="61">
        <v>2.2000000000000002</v>
      </c>
      <c r="E179" s="952" t="s">
        <v>498</v>
      </c>
      <c r="F179" s="949">
        <v>8</v>
      </c>
      <c r="G179" s="59" t="s">
        <v>120</v>
      </c>
      <c r="H179" s="40" t="s">
        <v>653</v>
      </c>
      <c r="I179" s="123"/>
      <c r="J179" s="123"/>
      <c r="K179" s="123"/>
      <c r="L179" s="123">
        <v>250000</v>
      </c>
      <c r="M179" s="123"/>
      <c r="N179" s="123"/>
      <c r="O179" s="123"/>
      <c r="P179" s="123"/>
      <c r="Q179" s="99">
        <f>SUM(I179:P179)</f>
        <v>250000</v>
      </c>
    </row>
    <row r="180" spans="1:17" ht="34.5" customHeight="1" x14ac:dyDescent="0.25">
      <c r="A180" s="212"/>
      <c r="B180" s="951"/>
      <c r="C180" s="44"/>
      <c r="D180" s="56">
        <v>2.2999999999999998</v>
      </c>
      <c r="E180" s="426" t="s">
        <v>499</v>
      </c>
      <c r="F180" s="38">
        <v>8</v>
      </c>
      <c r="G180" s="39" t="s">
        <v>120</v>
      </c>
      <c r="H180" s="40" t="s">
        <v>653</v>
      </c>
      <c r="I180" s="63"/>
      <c r="J180" s="63"/>
      <c r="K180" s="63">
        <v>30000</v>
      </c>
      <c r="L180" s="63"/>
      <c r="M180" s="63"/>
      <c r="N180" s="63"/>
      <c r="O180" s="63"/>
      <c r="P180" s="63"/>
      <c r="Q180" s="99">
        <f>SUM(I180:P180)</f>
        <v>30000</v>
      </c>
    </row>
    <row r="181" spans="1:17" x14ac:dyDescent="0.25">
      <c r="A181" s="212"/>
      <c r="B181" s="474" t="s">
        <v>43</v>
      </c>
      <c r="C181" s="459"/>
      <c r="D181" s="930"/>
      <c r="E181" s="474"/>
      <c r="F181" s="489"/>
      <c r="G181" s="150"/>
      <c r="H181" s="124"/>
      <c r="I181" s="124">
        <f>SUM(I182:I184)</f>
        <v>0</v>
      </c>
      <c r="J181" s="124">
        <f t="shared" ref="J181:Q181" si="45">SUM(J182:J184)</f>
        <v>679800</v>
      </c>
      <c r="K181" s="124">
        <f t="shared" si="45"/>
        <v>548070</v>
      </c>
      <c r="L181" s="124">
        <f t="shared" si="45"/>
        <v>102130</v>
      </c>
      <c r="M181" s="124">
        <f t="shared" si="45"/>
        <v>0</v>
      </c>
      <c r="N181" s="124">
        <f t="shared" si="45"/>
        <v>0</v>
      </c>
      <c r="O181" s="124">
        <f t="shared" si="45"/>
        <v>0</v>
      </c>
      <c r="P181" s="124">
        <f t="shared" si="45"/>
        <v>0</v>
      </c>
      <c r="Q181" s="124">
        <f t="shared" si="45"/>
        <v>1330000</v>
      </c>
    </row>
    <row r="182" spans="1:17" s="37" customFormat="1" ht="32.25" customHeight="1" x14ac:dyDescent="0.25">
      <c r="A182" s="415"/>
      <c r="B182" s="467" t="s">
        <v>758</v>
      </c>
      <c r="C182" s="44" t="s">
        <v>10</v>
      </c>
      <c r="D182" s="1491" t="s">
        <v>826</v>
      </c>
      <c r="E182" s="1492"/>
      <c r="F182" s="45">
        <v>9</v>
      </c>
      <c r="G182" s="39" t="s">
        <v>96</v>
      </c>
      <c r="H182" s="40" t="s">
        <v>653</v>
      </c>
      <c r="I182" s="99"/>
      <c r="J182" s="99">
        <v>7200</v>
      </c>
      <c r="K182" s="99">
        <v>82800</v>
      </c>
      <c r="L182" s="99">
        <v>60000</v>
      </c>
      <c r="M182" s="986"/>
      <c r="N182" s="986"/>
      <c r="O182" s="986"/>
      <c r="P182" s="99"/>
      <c r="Q182" s="99">
        <f>SUM(I182:P182)</f>
        <v>150000</v>
      </c>
    </row>
    <row r="183" spans="1:17" s="37" customFormat="1" ht="32.25" customHeight="1" x14ac:dyDescent="0.25">
      <c r="A183" s="415"/>
      <c r="B183" s="989"/>
      <c r="C183" s="44" t="s">
        <v>14</v>
      </c>
      <c r="D183" s="1491" t="s">
        <v>858</v>
      </c>
      <c r="E183" s="1492"/>
      <c r="F183" s="987">
        <v>9</v>
      </c>
      <c r="G183" s="39"/>
      <c r="H183" s="40" t="s">
        <v>653</v>
      </c>
      <c r="I183" s="99"/>
      <c r="J183" s="988">
        <v>669000</v>
      </c>
      <c r="K183" s="988">
        <v>440000</v>
      </c>
      <c r="L183" s="988">
        <v>30000</v>
      </c>
      <c r="M183" s="986"/>
      <c r="N183" s="986"/>
      <c r="O183" s="986"/>
      <c r="P183" s="99"/>
      <c r="Q183" s="99">
        <f t="shared" ref="Q183:Q184" si="46">SUM(I183:P183)</f>
        <v>1139000</v>
      </c>
    </row>
    <row r="184" spans="1:17" s="37" customFormat="1" ht="35.25" customHeight="1" x14ac:dyDescent="0.25">
      <c r="A184" s="415"/>
      <c r="B184" s="989"/>
      <c r="C184" s="71" t="s">
        <v>15</v>
      </c>
      <c r="D184" s="1501" t="s">
        <v>513</v>
      </c>
      <c r="E184" s="1502"/>
      <c r="F184" s="1433">
        <v>9</v>
      </c>
      <c r="G184" s="59" t="s">
        <v>96</v>
      </c>
      <c r="H184" s="1000" t="s">
        <v>653</v>
      </c>
      <c r="I184" s="992"/>
      <c r="J184" s="1434">
        <v>3600</v>
      </c>
      <c r="K184" s="1434">
        <v>25270</v>
      </c>
      <c r="L184" s="1434">
        <v>12130</v>
      </c>
      <c r="M184" s="993"/>
      <c r="N184" s="993"/>
      <c r="O184" s="993"/>
      <c r="P184" s="992"/>
      <c r="Q184" s="992">
        <f t="shared" si="46"/>
        <v>41000</v>
      </c>
    </row>
    <row r="185" spans="1:17" x14ac:dyDescent="0.25">
      <c r="A185" s="212"/>
      <c r="B185" s="474" t="s">
        <v>60</v>
      </c>
      <c r="C185" s="459"/>
      <c r="D185" s="930"/>
      <c r="E185" s="474"/>
      <c r="F185" s="489"/>
      <c r="G185" s="150"/>
      <c r="H185" s="124"/>
      <c r="I185" s="124">
        <f t="shared" ref="I185:Q185" si="47">SUM(I186:I187)</f>
        <v>0</v>
      </c>
      <c r="J185" s="124">
        <f t="shared" si="47"/>
        <v>0</v>
      </c>
      <c r="K185" s="124">
        <f t="shared" si="47"/>
        <v>20000</v>
      </c>
      <c r="L185" s="124">
        <f t="shared" si="47"/>
        <v>29000</v>
      </c>
      <c r="M185" s="124">
        <f t="shared" si="47"/>
        <v>0</v>
      </c>
      <c r="N185" s="124">
        <f t="shared" si="47"/>
        <v>0</v>
      </c>
      <c r="O185" s="124">
        <f t="shared" si="47"/>
        <v>0</v>
      </c>
      <c r="P185" s="124">
        <f t="shared" si="47"/>
        <v>0</v>
      </c>
      <c r="Q185" s="124">
        <f t="shared" si="47"/>
        <v>49000</v>
      </c>
    </row>
    <row r="186" spans="1:17" s="37" customFormat="1" ht="49.5" customHeight="1" x14ac:dyDescent="0.25">
      <c r="A186" s="415"/>
      <c r="B186" s="467" t="s">
        <v>717</v>
      </c>
      <c r="C186" s="44" t="s">
        <v>10</v>
      </c>
      <c r="D186" s="1508" t="s">
        <v>821</v>
      </c>
      <c r="E186" s="1509"/>
      <c r="F186" s="45">
        <v>9</v>
      </c>
      <c r="G186" s="39" t="s">
        <v>59</v>
      </c>
      <c r="H186" s="40" t="s">
        <v>653</v>
      </c>
      <c r="I186" s="99"/>
      <c r="J186" s="119"/>
      <c r="K186" s="119">
        <v>20000</v>
      </c>
      <c r="L186" s="119">
        <v>9000</v>
      </c>
      <c r="M186" s="986"/>
      <c r="N186" s="986"/>
      <c r="O186" s="986"/>
      <c r="P186" s="99"/>
      <c r="Q186" s="99">
        <f>SUM(I186:P186)</f>
        <v>29000</v>
      </c>
    </row>
    <row r="187" spans="1:17" s="37" customFormat="1" ht="18" customHeight="1" x14ac:dyDescent="0.25">
      <c r="A187" s="415"/>
      <c r="B187" s="402"/>
      <c r="C187" s="71" t="s">
        <v>14</v>
      </c>
      <c r="D187" s="310" t="s">
        <v>820</v>
      </c>
      <c r="E187" s="990"/>
      <c r="F187" s="991">
        <v>9</v>
      </c>
      <c r="G187" s="59" t="s">
        <v>59</v>
      </c>
      <c r="H187" s="40" t="s">
        <v>653</v>
      </c>
      <c r="I187" s="992"/>
      <c r="J187" s="119"/>
      <c r="K187" s="119"/>
      <c r="L187" s="119">
        <v>20000</v>
      </c>
      <c r="M187" s="993"/>
      <c r="N187" s="993"/>
      <c r="O187" s="993"/>
      <c r="P187" s="992"/>
      <c r="Q187" s="992">
        <f>SUM(I187:P187)</f>
        <v>20000</v>
      </c>
    </row>
    <row r="188" spans="1:17" s="37" customFormat="1" x14ac:dyDescent="0.25">
      <c r="A188" s="415"/>
      <c r="B188" s="1503" t="s">
        <v>66</v>
      </c>
      <c r="C188" s="1503"/>
      <c r="D188" s="1503"/>
      <c r="E188" s="1472"/>
      <c r="F188" s="47"/>
      <c r="G188" s="48"/>
      <c r="H188" s="49"/>
      <c r="I188" s="453">
        <f t="shared" ref="I188:Q188" si="48">SUM(I189:I194)</f>
        <v>0</v>
      </c>
      <c r="J188" s="453">
        <f t="shared" si="48"/>
        <v>502400</v>
      </c>
      <c r="K188" s="453">
        <f t="shared" si="48"/>
        <v>782600</v>
      </c>
      <c r="L188" s="453">
        <f t="shared" si="48"/>
        <v>480000</v>
      </c>
      <c r="M188" s="453">
        <f t="shared" si="48"/>
        <v>0</v>
      </c>
      <c r="N188" s="453">
        <f t="shared" si="48"/>
        <v>0</v>
      </c>
      <c r="O188" s="453">
        <f t="shared" si="48"/>
        <v>0</v>
      </c>
      <c r="P188" s="453">
        <f t="shared" si="48"/>
        <v>0</v>
      </c>
      <c r="Q188" s="453">
        <f t="shared" si="48"/>
        <v>1765000</v>
      </c>
    </row>
    <row r="189" spans="1:17" ht="33.75" customHeight="1" x14ac:dyDescent="0.25">
      <c r="A189" s="212"/>
      <c r="B189" s="140" t="s">
        <v>801</v>
      </c>
      <c r="C189" s="44" t="s">
        <v>10</v>
      </c>
      <c r="D189" s="1491" t="s">
        <v>822</v>
      </c>
      <c r="E189" s="1492"/>
      <c r="F189" s="38">
        <v>9</v>
      </c>
      <c r="G189" s="39" t="s">
        <v>69</v>
      </c>
      <c r="H189" s="40" t="s">
        <v>653</v>
      </c>
      <c r="I189" s="99"/>
      <c r="J189" s="39" t="s">
        <v>389</v>
      </c>
      <c r="K189" s="39" t="s">
        <v>389</v>
      </c>
      <c r="L189" s="995">
        <v>300000</v>
      </c>
      <c r="M189" s="99"/>
      <c r="N189" s="99"/>
      <c r="O189" s="99"/>
      <c r="P189" s="63"/>
      <c r="Q189" s="93">
        <f>SUM(I189:P189)</f>
        <v>300000</v>
      </c>
    </row>
    <row r="190" spans="1:17" ht="33.75" customHeight="1" x14ac:dyDescent="0.25">
      <c r="A190" s="212"/>
      <c r="B190" s="139"/>
      <c r="C190" s="71" t="s">
        <v>14</v>
      </c>
      <c r="D190" s="1491" t="s">
        <v>67</v>
      </c>
      <c r="E190" s="1492"/>
      <c r="F190" s="38">
        <v>9</v>
      </c>
      <c r="G190" s="39"/>
      <c r="H190" s="40" t="s">
        <v>653</v>
      </c>
      <c r="I190" s="99"/>
      <c r="J190" s="995">
        <v>500000</v>
      </c>
      <c r="K190" s="995">
        <v>450000</v>
      </c>
      <c r="L190" s="995">
        <v>100000</v>
      </c>
      <c r="M190" s="99"/>
      <c r="N190" s="99"/>
      <c r="O190" s="99"/>
      <c r="P190" s="63"/>
      <c r="Q190" s="93">
        <f t="shared" ref="Q190:Q194" si="49">SUM(I190:P190)</f>
        <v>1050000</v>
      </c>
    </row>
    <row r="191" spans="1:17" ht="33.75" customHeight="1" x14ac:dyDescent="0.25">
      <c r="A191" s="212"/>
      <c r="B191" s="402"/>
      <c r="C191" s="71" t="s">
        <v>15</v>
      </c>
      <c r="D191" s="1491" t="s">
        <v>326</v>
      </c>
      <c r="E191" s="1492"/>
      <c r="F191" s="38">
        <v>9</v>
      </c>
      <c r="G191" s="39"/>
      <c r="H191" s="40" t="s">
        <v>653</v>
      </c>
      <c r="I191" s="99"/>
      <c r="J191" s="995"/>
      <c r="K191" s="995">
        <v>100000</v>
      </c>
      <c r="L191" s="995">
        <v>50000</v>
      </c>
      <c r="M191" s="99"/>
      <c r="N191" s="99"/>
      <c r="O191" s="99"/>
      <c r="P191" s="63"/>
      <c r="Q191" s="93">
        <f t="shared" si="49"/>
        <v>150000</v>
      </c>
    </row>
    <row r="192" spans="1:17" s="37" customFormat="1" ht="16.5" customHeight="1" x14ac:dyDescent="0.25">
      <c r="A192" s="415"/>
      <c r="B192" s="940"/>
      <c r="C192" s="71" t="s">
        <v>16</v>
      </c>
      <c r="D192" s="1491" t="s">
        <v>68</v>
      </c>
      <c r="E192" s="1492"/>
      <c r="F192" s="949">
        <v>9</v>
      </c>
      <c r="G192" s="59" t="s">
        <v>69</v>
      </c>
      <c r="H192" s="40" t="s">
        <v>653</v>
      </c>
      <c r="I192" s="992"/>
      <c r="J192" s="995">
        <v>2400</v>
      </c>
      <c r="K192" s="995">
        <v>117600</v>
      </c>
      <c r="L192" s="995">
        <v>30000</v>
      </c>
      <c r="M192" s="996"/>
      <c r="N192" s="996"/>
      <c r="O192" s="996"/>
      <c r="P192" s="992"/>
      <c r="Q192" s="93">
        <f t="shared" si="49"/>
        <v>150000</v>
      </c>
    </row>
    <row r="193" spans="1:17" s="37" customFormat="1" ht="35.25" customHeight="1" x14ac:dyDescent="0.25">
      <c r="A193" s="415"/>
      <c r="B193" s="940"/>
      <c r="C193" s="71" t="s">
        <v>17</v>
      </c>
      <c r="D193" s="1491" t="s">
        <v>327</v>
      </c>
      <c r="E193" s="1492"/>
      <c r="F193" s="949">
        <v>9</v>
      </c>
      <c r="G193" s="59"/>
      <c r="H193" s="40" t="s">
        <v>653</v>
      </c>
      <c r="I193" s="992"/>
      <c r="J193" s="39" t="s">
        <v>389</v>
      </c>
      <c r="K193" s="995">
        <v>35000</v>
      </c>
      <c r="L193" s="39" t="s">
        <v>389</v>
      </c>
      <c r="M193" s="996"/>
      <c r="N193" s="996"/>
      <c r="O193" s="996"/>
      <c r="P193" s="992"/>
      <c r="Q193" s="93">
        <f t="shared" si="49"/>
        <v>35000</v>
      </c>
    </row>
    <row r="194" spans="1:17" s="37" customFormat="1" ht="35.25" customHeight="1" x14ac:dyDescent="0.25">
      <c r="A194" s="415"/>
      <c r="B194" s="1108"/>
      <c r="C194" s="71" t="s">
        <v>18</v>
      </c>
      <c r="D194" s="1491" t="s">
        <v>631</v>
      </c>
      <c r="E194" s="1492"/>
      <c r="F194" s="949">
        <v>9</v>
      </c>
      <c r="G194" s="59"/>
      <c r="H194" s="40" t="s">
        <v>653</v>
      </c>
      <c r="I194" s="992"/>
      <c r="J194" s="39" t="s">
        <v>389</v>
      </c>
      <c r="K194" s="995">
        <v>80000</v>
      </c>
      <c r="L194" s="39" t="s">
        <v>389</v>
      </c>
      <c r="M194" s="996"/>
      <c r="N194" s="996"/>
      <c r="O194" s="996"/>
      <c r="P194" s="992"/>
      <c r="Q194" s="93">
        <f t="shared" si="49"/>
        <v>80000</v>
      </c>
    </row>
  </sheetData>
  <mergeCells count="96">
    <mergeCell ref="D162:E162"/>
    <mergeCell ref="D168:E168"/>
    <mergeCell ref="D79:E79"/>
    <mergeCell ref="D80:E80"/>
    <mergeCell ref="D114:E114"/>
    <mergeCell ref="D121:E121"/>
    <mergeCell ref="D117:E117"/>
    <mergeCell ref="D118:E118"/>
    <mergeCell ref="D119:E119"/>
    <mergeCell ref="D73:E73"/>
    <mergeCell ref="D74:E74"/>
    <mergeCell ref="D75:E75"/>
    <mergeCell ref="D76:E76"/>
    <mergeCell ref="D113:E113"/>
    <mergeCell ref="D100:E100"/>
    <mergeCell ref="D103:E103"/>
    <mergeCell ref="D108:E108"/>
    <mergeCell ref="D109:E109"/>
    <mergeCell ref="D110:E110"/>
    <mergeCell ref="D111:E111"/>
    <mergeCell ref="B1:Q1"/>
    <mergeCell ref="C3:E3"/>
    <mergeCell ref="B4:E4"/>
    <mergeCell ref="B5:E5"/>
    <mergeCell ref="D7:E7"/>
    <mergeCell ref="D192:E192"/>
    <mergeCell ref="D193:E193"/>
    <mergeCell ref="D194:E194"/>
    <mergeCell ref="D182:E182"/>
    <mergeCell ref="D6:E6"/>
    <mergeCell ref="D9:E9"/>
    <mergeCell ref="D19:E19"/>
    <mergeCell ref="D12:E12"/>
    <mergeCell ref="D112:E112"/>
    <mergeCell ref="D105:E105"/>
    <mergeCell ref="D116:E116"/>
    <mergeCell ref="B188:E188"/>
    <mergeCell ref="B149:C149"/>
    <mergeCell ref="D150:E150"/>
    <mergeCell ref="D186:E186"/>
    <mergeCell ref="D146:E146"/>
    <mergeCell ref="D189:E189"/>
    <mergeCell ref="D190:E190"/>
    <mergeCell ref="D191:E191"/>
    <mergeCell ref="D37:E37"/>
    <mergeCell ref="D65:E65"/>
    <mergeCell ref="D67:E67"/>
    <mergeCell ref="D68:E68"/>
    <mergeCell ref="D69:E69"/>
    <mergeCell ref="D70:E70"/>
    <mergeCell ref="D126:E126"/>
    <mergeCell ref="D147:E147"/>
    <mergeCell ref="D148:E148"/>
    <mergeCell ref="D183:E183"/>
    <mergeCell ref="D184:E184"/>
    <mergeCell ref="D176:E176"/>
    <mergeCell ref="D171:E171"/>
    <mergeCell ref="D169:E169"/>
    <mergeCell ref="D63:E63"/>
    <mergeCell ref="D64:E64"/>
    <mergeCell ref="B175:C175"/>
    <mergeCell ref="D160:E160"/>
    <mergeCell ref="D158:E158"/>
    <mergeCell ref="D159:E159"/>
    <mergeCell ref="D174:E174"/>
    <mergeCell ref="D81:E81"/>
    <mergeCell ref="D82:E82"/>
    <mergeCell ref="D99:E99"/>
    <mergeCell ref="D83:E83"/>
    <mergeCell ref="D84:E84"/>
    <mergeCell ref="D85:E85"/>
    <mergeCell ref="D86:E86"/>
    <mergeCell ref="D87:E87"/>
    <mergeCell ref="D8:E8"/>
    <mergeCell ref="D21:E21"/>
    <mergeCell ref="D25:E25"/>
    <mergeCell ref="D92:E92"/>
    <mergeCell ref="D102:E102"/>
    <mergeCell ref="D97:E97"/>
    <mergeCell ref="D90:E90"/>
    <mergeCell ref="D91:E91"/>
    <mergeCell ref="D101:E101"/>
    <mergeCell ref="D93:E93"/>
    <mergeCell ref="D94:E94"/>
    <mergeCell ref="D96:E96"/>
    <mergeCell ref="D98:E98"/>
    <mergeCell ref="D88:E88"/>
    <mergeCell ref="D77:E77"/>
    <mergeCell ref="D78:E78"/>
    <mergeCell ref="D10:E10"/>
    <mergeCell ref="D23:E23"/>
    <mergeCell ref="D43:E43"/>
    <mergeCell ref="D54:E54"/>
    <mergeCell ref="D35:E35"/>
    <mergeCell ref="D51:E51"/>
    <mergeCell ref="D53:H53"/>
  </mergeCells>
  <pageMargins left="0.59055118110236227" right="0.51181102362204722" top="0.74803149606299213" bottom="0.74803149606299213" header="0.31496062992125984" footer="0.31496062992125984"/>
  <pageSetup paperSize="9" orientation="landscape" r:id="rId1"/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7" tint="-0.499984740745262"/>
  </sheetPr>
  <dimension ref="B1:BB71"/>
  <sheetViews>
    <sheetView workbookViewId="0">
      <selection activeCell="V14" sqref="V14"/>
    </sheetView>
  </sheetViews>
  <sheetFormatPr defaultColWidth="9.125" defaultRowHeight="18.75" x14ac:dyDescent="0.2"/>
  <cols>
    <col min="1" max="1" width="1.5" style="19" customWidth="1"/>
    <col min="2" max="2" width="4.375" style="19" customWidth="1"/>
    <col min="3" max="3" width="34.125" style="6" customWidth="1"/>
    <col min="4" max="4" width="9" style="6" customWidth="1"/>
    <col min="5" max="5" width="9.75" style="6" hidden="1" customWidth="1"/>
    <col min="6" max="6" width="12.875" style="8" customWidth="1"/>
    <col min="7" max="7" width="7.25" style="106" hidden="1" customWidth="1"/>
    <col min="8" max="8" width="7.625" style="106" hidden="1" customWidth="1"/>
    <col min="9" max="9" width="7.75" style="106" hidden="1" customWidth="1"/>
    <col min="10" max="10" width="7.875" style="106" hidden="1" customWidth="1"/>
    <col min="11" max="11" width="7.375" style="106" hidden="1" customWidth="1"/>
    <col min="12" max="12" width="8" style="106" hidden="1" customWidth="1"/>
    <col min="13" max="13" width="7.5" style="106" hidden="1" customWidth="1"/>
    <col min="14" max="14" width="1.875" style="106" hidden="1" customWidth="1"/>
    <col min="15" max="15" width="10.875" style="106" customWidth="1"/>
    <col min="16" max="16384" width="9.125" style="19"/>
  </cols>
  <sheetData>
    <row r="1" spans="2:15" s="1" customFormat="1" ht="6" customHeight="1" thickBot="1" x14ac:dyDescent="0.35">
      <c r="B1" s="600"/>
      <c r="C1" s="5"/>
      <c r="D1" s="7"/>
      <c r="E1" s="8"/>
      <c r="F1" s="6"/>
      <c r="G1" s="601"/>
      <c r="H1" s="103"/>
      <c r="I1" s="103"/>
      <c r="J1" s="103"/>
      <c r="K1" s="103"/>
      <c r="L1" s="103"/>
      <c r="M1" s="103"/>
      <c r="N1" s="103"/>
    </row>
    <row r="2" spans="2:15" s="24" customFormat="1" ht="18.75" customHeight="1" thickTop="1" thickBot="1" x14ac:dyDescent="0.35">
      <c r="B2" s="331"/>
      <c r="C2" s="331"/>
      <c r="D2" s="331"/>
      <c r="E2" s="331"/>
      <c r="F2" s="1587" t="s">
        <v>984</v>
      </c>
      <c r="G2" s="1587"/>
      <c r="H2" s="1587"/>
      <c r="I2" s="1587"/>
      <c r="J2" s="1587"/>
      <c r="K2" s="1587"/>
      <c r="L2" s="1587"/>
      <c r="M2" s="1587"/>
      <c r="N2" s="1587"/>
      <c r="O2" s="1587"/>
    </row>
    <row r="3" spans="2:15" s="24" customFormat="1" ht="19.5" thickTop="1" x14ac:dyDescent="0.3">
      <c r="B3" s="331" t="s">
        <v>358</v>
      </c>
      <c r="C3" s="331"/>
      <c r="D3" s="331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2:15" s="1" customFormat="1" x14ac:dyDescent="0.3">
      <c r="B4" s="331" t="s">
        <v>359</v>
      </c>
      <c r="C4" s="331"/>
      <c r="D4" s="331"/>
      <c r="E4" s="182"/>
      <c r="F4" s="183"/>
      <c r="G4" s="300"/>
      <c r="H4" s="182"/>
      <c r="I4" s="182"/>
      <c r="J4" s="182"/>
      <c r="K4" s="182"/>
      <c r="L4" s="182"/>
      <c r="M4" s="182"/>
      <c r="N4" s="182"/>
    </row>
    <row r="5" spans="2:15" s="24" customFormat="1" ht="17.25" customHeight="1" x14ac:dyDescent="0.3">
      <c r="B5" s="331" t="s">
        <v>136</v>
      </c>
      <c r="C5" s="331"/>
      <c r="D5" s="331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2:15" s="1" customFormat="1" ht="18.75" customHeight="1" x14ac:dyDescent="0.3">
      <c r="B6" s="1545" t="s">
        <v>172</v>
      </c>
      <c r="C6" s="1545"/>
      <c r="D6" s="1545"/>
      <c r="E6" s="1545"/>
      <c r="F6" s="1545"/>
      <c r="G6" s="1545"/>
      <c r="H6" s="1545"/>
      <c r="I6" s="1545"/>
      <c r="J6" s="1545"/>
      <c r="K6" s="1545"/>
      <c r="L6" s="1545"/>
      <c r="M6" s="1545"/>
      <c r="N6" s="1545"/>
    </row>
    <row r="7" spans="2:15" s="24" customFormat="1" ht="18.75" customHeight="1" x14ac:dyDescent="0.25">
      <c r="B7" s="1517" t="s">
        <v>176</v>
      </c>
      <c r="C7" s="1517"/>
      <c r="D7" s="1517"/>
      <c r="E7" s="1517"/>
      <c r="F7" s="1517"/>
      <c r="G7" s="1517"/>
      <c r="H7" s="1517"/>
      <c r="I7" s="1517"/>
      <c r="J7" s="1517"/>
      <c r="K7" s="1517"/>
      <c r="L7" s="1517"/>
      <c r="M7" s="1517"/>
      <c r="N7" s="1517"/>
    </row>
    <row r="8" spans="2:15" s="1" customFormat="1" ht="18" customHeight="1" x14ac:dyDescent="0.3">
      <c r="B8" s="1517" t="s">
        <v>177</v>
      </c>
      <c r="C8" s="1517"/>
      <c r="D8" s="1517"/>
      <c r="E8" s="1517"/>
      <c r="F8" s="1517"/>
      <c r="G8" s="1517"/>
      <c r="H8" s="1517"/>
      <c r="I8" s="1517"/>
      <c r="J8" s="1517"/>
      <c r="K8" s="1517"/>
      <c r="L8" s="1517"/>
      <c r="M8" s="1517"/>
      <c r="N8" s="1517"/>
    </row>
    <row r="9" spans="2:15" s="1" customFormat="1" ht="18.75" customHeight="1" x14ac:dyDescent="0.3">
      <c r="B9" s="1517" t="s">
        <v>178</v>
      </c>
      <c r="C9" s="1517"/>
      <c r="D9" s="1517"/>
      <c r="E9" s="1517"/>
      <c r="F9" s="1517"/>
      <c r="G9" s="1517"/>
      <c r="H9" s="1517"/>
      <c r="I9" s="1517"/>
      <c r="J9" s="1517"/>
      <c r="K9" s="1517"/>
      <c r="L9" s="1517"/>
      <c r="M9" s="1517"/>
      <c r="N9" s="1517"/>
    </row>
    <row r="10" spans="2:15" s="161" customFormat="1" x14ac:dyDescent="0.3">
      <c r="B10" s="332" t="s">
        <v>144</v>
      </c>
      <c r="C10" s="332"/>
      <c r="D10" s="332"/>
      <c r="E10" s="182"/>
      <c r="F10" s="183"/>
      <c r="G10" s="333"/>
      <c r="H10" s="182"/>
      <c r="I10" s="182"/>
      <c r="J10" s="182"/>
      <c r="K10" s="182"/>
      <c r="L10" s="182"/>
      <c r="M10" s="182"/>
      <c r="N10" s="182"/>
    </row>
    <row r="11" spans="2:15" s="1" customFormat="1" ht="9.75" customHeight="1" x14ac:dyDescent="0.3">
      <c r="B11" s="15"/>
      <c r="C11" s="576"/>
      <c r="D11" s="16"/>
      <c r="E11" s="6"/>
      <c r="F11" s="6"/>
      <c r="G11" s="138"/>
      <c r="H11" s="104"/>
      <c r="I11" s="104"/>
      <c r="J11" s="104"/>
      <c r="K11" s="104"/>
      <c r="L11" s="104"/>
      <c r="M11" s="104"/>
      <c r="N11" s="104"/>
      <c r="O11" s="104"/>
    </row>
    <row r="12" spans="2:15" s="9" customFormat="1" ht="35.25" customHeight="1" x14ac:dyDescent="0.2">
      <c r="B12" s="1607" t="s">
        <v>13</v>
      </c>
      <c r="C12" s="1608"/>
      <c r="D12" s="571" t="s">
        <v>9</v>
      </c>
      <c r="E12" s="571" t="s">
        <v>12</v>
      </c>
      <c r="F12" s="128" t="s">
        <v>1</v>
      </c>
      <c r="G12" s="129" t="s">
        <v>2</v>
      </c>
      <c r="H12" s="130" t="s">
        <v>3</v>
      </c>
      <c r="I12" s="130" t="s">
        <v>4</v>
      </c>
      <c r="J12" s="130" t="s">
        <v>5</v>
      </c>
      <c r="K12" s="130" t="s">
        <v>6</v>
      </c>
      <c r="L12" s="130" t="s">
        <v>118</v>
      </c>
      <c r="M12" s="130" t="s">
        <v>8</v>
      </c>
      <c r="N12" s="130" t="s">
        <v>93</v>
      </c>
      <c r="O12" s="129" t="s">
        <v>109</v>
      </c>
    </row>
    <row r="13" spans="2:15" s="1218" customFormat="1" ht="21" customHeight="1" x14ac:dyDescent="0.2">
      <c r="B13" s="566" t="s">
        <v>436</v>
      </c>
      <c r="C13" s="566"/>
      <c r="D13" s="525"/>
      <c r="E13" s="526"/>
      <c r="F13" s="526"/>
      <c r="G13" s="527"/>
      <c r="H13" s="743">
        <f>SUM(H14:H17)</f>
        <v>7200</v>
      </c>
      <c r="I13" s="743">
        <f t="shared" ref="I13:O13" si="0">SUM(I14:I17)</f>
        <v>0</v>
      </c>
      <c r="J13" s="743">
        <f t="shared" si="0"/>
        <v>162800</v>
      </c>
      <c r="K13" s="743">
        <f t="shared" si="0"/>
        <v>0</v>
      </c>
      <c r="L13" s="743">
        <f t="shared" si="0"/>
        <v>0</v>
      </c>
      <c r="M13" s="743">
        <f t="shared" si="0"/>
        <v>0</v>
      </c>
      <c r="N13" s="743">
        <f t="shared" si="0"/>
        <v>0</v>
      </c>
      <c r="O13" s="743">
        <f t="shared" si="0"/>
        <v>170000</v>
      </c>
    </row>
    <row r="14" spans="2:15" s="29" customFormat="1" ht="39.75" customHeight="1" x14ac:dyDescent="0.2">
      <c r="B14" s="1214" t="s">
        <v>10</v>
      </c>
      <c r="C14" s="1166" t="s">
        <v>713</v>
      </c>
      <c r="D14" s="283">
        <v>4</v>
      </c>
      <c r="E14" s="235" t="s">
        <v>87</v>
      </c>
      <c r="F14" s="235" t="s">
        <v>716</v>
      </c>
      <c r="G14" s="255"/>
      <c r="H14" s="255">
        <v>7200</v>
      </c>
      <c r="I14" s="255"/>
      <c r="J14" s="255">
        <v>22800</v>
      </c>
      <c r="K14" s="255"/>
      <c r="L14" s="255"/>
      <c r="M14" s="255"/>
      <c r="N14" s="255"/>
      <c r="O14" s="255">
        <f>SUM(G14:N14)</f>
        <v>30000</v>
      </c>
    </row>
    <row r="15" spans="2:15" s="29" customFormat="1" ht="40.5" customHeight="1" x14ac:dyDescent="0.2">
      <c r="B15" s="1215" t="s">
        <v>14</v>
      </c>
      <c r="C15" s="1117" t="s">
        <v>714</v>
      </c>
      <c r="D15" s="241">
        <v>4</v>
      </c>
      <c r="E15" s="242" t="s">
        <v>87</v>
      </c>
      <c r="F15" s="242" t="s">
        <v>387</v>
      </c>
      <c r="G15" s="232"/>
      <c r="H15" s="232"/>
      <c r="I15" s="232"/>
      <c r="J15" s="232">
        <v>30000</v>
      </c>
      <c r="K15" s="232"/>
      <c r="L15" s="232"/>
      <c r="M15" s="232"/>
      <c r="N15" s="232"/>
      <c r="O15" s="232">
        <f t="shared" ref="O15:O17" si="1">SUM(G15:N15)</f>
        <v>30000</v>
      </c>
    </row>
    <row r="16" spans="2:15" s="29" customFormat="1" ht="39" customHeight="1" x14ac:dyDescent="0.2">
      <c r="B16" s="1215" t="s">
        <v>15</v>
      </c>
      <c r="C16" s="1117" t="s">
        <v>1227</v>
      </c>
      <c r="D16" s="241">
        <v>4</v>
      </c>
      <c r="E16" s="242" t="s">
        <v>87</v>
      </c>
      <c r="F16" s="242" t="s">
        <v>387</v>
      </c>
      <c r="G16" s="232"/>
      <c r="H16" s="232"/>
      <c r="I16" s="232"/>
      <c r="J16" s="232">
        <v>30000</v>
      </c>
      <c r="K16" s="232"/>
      <c r="L16" s="232"/>
      <c r="M16" s="232"/>
      <c r="N16" s="232"/>
      <c r="O16" s="232">
        <f t="shared" si="1"/>
        <v>30000</v>
      </c>
    </row>
    <row r="17" spans="2:54" s="29" customFormat="1" ht="39" customHeight="1" x14ac:dyDescent="0.2">
      <c r="B17" s="1216" t="s">
        <v>16</v>
      </c>
      <c r="C17" s="657" t="s">
        <v>715</v>
      </c>
      <c r="D17" s="244">
        <v>9</v>
      </c>
      <c r="E17" s="639" t="s">
        <v>87</v>
      </c>
      <c r="F17" s="639" t="s">
        <v>387</v>
      </c>
      <c r="G17" s="234"/>
      <c r="H17" s="234"/>
      <c r="I17" s="234"/>
      <c r="J17" s="234">
        <v>80000</v>
      </c>
      <c r="K17" s="234"/>
      <c r="L17" s="234"/>
      <c r="M17" s="234"/>
      <c r="N17" s="234"/>
      <c r="O17" s="234">
        <f t="shared" si="1"/>
        <v>80000</v>
      </c>
      <c r="U17" s="290"/>
    </row>
    <row r="18" spans="2:54" x14ac:dyDescent="0.2">
      <c r="B18" s="21"/>
      <c r="C18" s="22"/>
      <c r="D18" s="22"/>
      <c r="E18" s="17"/>
    </row>
    <row r="19" spans="2:54" s="161" customFormat="1" x14ac:dyDescent="0.3">
      <c r="B19" s="180" t="s">
        <v>145</v>
      </c>
      <c r="C19" s="181"/>
      <c r="D19" s="346"/>
      <c r="E19" s="182"/>
      <c r="F19" s="183"/>
      <c r="G19" s="184"/>
      <c r="H19" s="185"/>
      <c r="I19" s="185"/>
      <c r="J19" s="185"/>
      <c r="K19" s="185"/>
      <c r="L19" s="185"/>
      <c r="M19" s="185"/>
      <c r="N19" s="185"/>
    </row>
    <row r="20" spans="2:54" s="1" customFormat="1" ht="20.25" customHeight="1" x14ac:dyDescent="0.3">
      <c r="B20" s="1477" t="s">
        <v>146</v>
      </c>
      <c r="C20" s="1478"/>
      <c r="D20" s="187" t="s">
        <v>109</v>
      </c>
      <c r="F20" s="177" t="s">
        <v>147</v>
      </c>
      <c r="I20" s="187"/>
      <c r="J20" s="187"/>
      <c r="K20" s="187"/>
      <c r="L20" s="187"/>
      <c r="M20" s="187"/>
      <c r="O20" s="187" t="s">
        <v>148</v>
      </c>
    </row>
    <row r="21" spans="2:54" s="1" customFormat="1" ht="15.75" customHeight="1" x14ac:dyDescent="0.3">
      <c r="B21" s="1482" t="s">
        <v>126</v>
      </c>
      <c r="C21" s="1483"/>
      <c r="D21" s="189"/>
      <c r="G21" s="242"/>
      <c r="H21" s="189"/>
      <c r="I21" s="189"/>
      <c r="J21" s="189"/>
      <c r="K21" s="189"/>
      <c r="L21" s="189"/>
      <c r="O21" s="189"/>
    </row>
    <row r="22" spans="2:54" s="1" customFormat="1" x14ac:dyDescent="0.3">
      <c r="B22" s="347"/>
      <c r="C22" s="511" t="s">
        <v>149</v>
      </c>
      <c r="D22" s="189">
        <f>H13</f>
        <v>7200</v>
      </c>
      <c r="G22" s="242"/>
      <c r="H22" s="189"/>
      <c r="I22" s="189"/>
      <c r="J22" s="189"/>
      <c r="K22" s="189"/>
      <c r="L22" s="189"/>
      <c r="O22" s="189"/>
    </row>
    <row r="23" spans="2:54" s="1" customFormat="1" x14ac:dyDescent="0.3">
      <c r="B23" s="347"/>
      <c r="C23" s="511" t="s">
        <v>150</v>
      </c>
      <c r="D23" s="189">
        <f>I13</f>
        <v>0</v>
      </c>
      <c r="G23" s="242"/>
      <c r="H23" s="189"/>
      <c r="I23" s="189"/>
      <c r="J23" s="189"/>
      <c r="K23" s="189"/>
      <c r="L23" s="189"/>
      <c r="O23" s="189"/>
    </row>
    <row r="24" spans="2:54" s="1" customFormat="1" x14ac:dyDescent="0.3">
      <c r="B24" s="347"/>
      <c r="C24" s="511" t="s">
        <v>151</v>
      </c>
      <c r="D24" s="189">
        <f>J13</f>
        <v>162800</v>
      </c>
      <c r="G24" s="242"/>
      <c r="H24" s="189"/>
      <c r="I24" s="189"/>
      <c r="J24" s="189"/>
      <c r="K24" s="189"/>
      <c r="L24" s="189"/>
      <c r="O24" s="189"/>
    </row>
    <row r="25" spans="2:54" s="1383" customFormat="1" ht="18" customHeight="1" x14ac:dyDescent="0.3">
      <c r="B25" s="1585" t="s">
        <v>152</v>
      </c>
      <c r="C25" s="1586"/>
      <c r="D25" s="1385">
        <f>SUM(D22:D24)</f>
        <v>170000</v>
      </c>
      <c r="F25" s="1385">
        <v>100000</v>
      </c>
      <c r="G25" s="1385"/>
      <c r="H25" s="1385"/>
      <c r="I25" s="1385"/>
      <c r="J25" s="1385"/>
      <c r="K25" s="1385"/>
      <c r="L25" s="1385"/>
      <c r="M25" s="1385"/>
      <c r="N25" s="1385"/>
      <c r="O25" s="1385">
        <f>SUM(D25-F25)</f>
        <v>70000</v>
      </c>
    </row>
    <row r="26" spans="2:54" x14ac:dyDescent="0.2">
      <c r="B26" s="21"/>
      <c r="C26" s="22"/>
      <c r="D26" s="22"/>
      <c r="E26" s="17"/>
      <c r="F26" s="1229"/>
      <c r="G26" s="1230"/>
      <c r="H26" s="1230"/>
      <c r="I26" s="1230"/>
      <c r="J26" s="1230"/>
      <c r="K26" s="1230"/>
      <c r="L26" s="1230"/>
      <c r="M26" s="1230"/>
      <c r="N26" s="1230"/>
      <c r="O26" s="1230"/>
    </row>
    <row r="27" spans="2:54" s="331" customFormat="1" ht="16.5" customHeight="1" x14ac:dyDescent="0.3">
      <c r="B27" s="180"/>
      <c r="C27" s="180" t="s">
        <v>639</v>
      </c>
      <c r="D27" s="919"/>
      <c r="E27" s="921"/>
      <c r="F27" s="922"/>
      <c r="G27" s="922"/>
      <c r="H27" s="922"/>
      <c r="I27" s="922"/>
      <c r="J27" s="922"/>
      <c r="K27" s="922"/>
      <c r="L27" s="922"/>
      <c r="M27" s="922"/>
      <c r="N27" s="922"/>
      <c r="O27" s="922"/>
      <c r="P27" s="1361"/>
      <c r="Q27" s="922"/>
      <c r="R27" s="920"/>
      <c r="S27" s="920"/>
      <c r="T27" s="920"/>
      <c r="U27" s="920"/>
      <c r="V27" s="920"/>
      <c r="W27" s="920"/>
      <c r="X27" s="920"/>
      <c r="Y27" s="920"/>
      <c r="Z27" s="920"/>
      <c r="AA27" s="920"/>
      <c r="AB27" s="920"/>
      <c r="AC27" s="920"/>
      <c r="AD27" s="920"/>
      <c r="AE27" s="920"/>
      <c r="AF27" s="920"/>
      <c r="AG27" s="920"/>
      <c r="AH27" s="920"/>
      <c r="AI27" s="920"/>
      <c r="AJ27" s="920"/>
      <c r="AK27" s="920"/>
      <c r="AL27" s="920"/>
      <c r="AM27" s="920"/>
      <c r="AN27" s="920"/>
      <c r="AO27" s="920"/>
      <c r="AP27" s="920"/>
      <c r="AQ27" s="920"/>
      <c r="AR27" s="920"/>
      <c r="AS27" s="920"/>
      <c r="AT27" s="920"/>
      <c r="AU27" s="920"/>
      <c r="AV27" s="920"/>
      <c r="AW27" s="920"/>
      <c r="AX27" s="920"/>
      <c r="AY27" s="920"/>
      <c r="AZ27" s="920"/>
      <c r="BA27" s="920"/>
      <c r="BB27" s="920"/>
    </row>
    <row r="28" spans="2:54" s="1" customFormat="1" x14ac:dyDescent="0.3">
      <c r="C28" s="1276" t="s">
        <v>1094</v>
      </c>
      <c r="D28" s="1276"/>
      <c r="E28" s="1276"/>
      <c r="F28" s="1276"/>
      <c r="H28" s="601"/>
      <c r="I28" s="253"/>
      <c r="J28" s="253"/>
      <c r="K28" s="253"/>
      <c r="L28" s="253"/>
      <c r="M28" s="199"/>
      <c r="N28" s="199"/>
      <c r="O28" s="199"/>
      <c r="P28" s="1362"/>
    </row>
    <row r="29" spans="2:54" x14ac:dyDescent="0.2">
      <c r="B29" s="21"/>
      <c r="C29" s="25"/>
      <c r="D29" s="22"/>
      <c r="E29" s="22"/>
    </row>
    <row r="30" spans="2:54" x14ac:dyDescent="0.2">
      <c r="B30" s="21"/>
      <c r="C30" s="25"/>
      <c r="D30" s="22"/>
      <c r="E30" s="22"/>
      <c r="H30" s="356"/>
    </row>
    <row r="31" spans="2:54" s="8" customFormat="1" x14ac:dyDescent="0.2">
      <c r="B31" s="21"/>
      <c r="C31" s="22"/>
      <c r="D31" s="22"/>
      <c r="E31" s="22"/>
      <c r="G31" s="106"/>
      <c r="H31" s="106"/>
      <c r="I31" s="106"/>
      <c r="J31" s="106"/>
      <c r="K31" s="106"/>
      <c r="L31" s="106"/>
      <c r="M31" s="106"/>
      <c r="N31" s="106"/>
      <c r="O31" s="106"/>
    </row>
    <row r="32" spans="2:54" s="8" customFormat="1" x14ac:dyDescent="0.2">
      <c r="B32" s="21"/>
      <c r="C32" s="22"/>
      <c r="D32" s="22"/>
      <c r="E32" s="22"/>
      <c r="G32" s="106"/>
      <c r="H32" s="106"/>
      <c r="I32" s="106"/>
      <c r="J32" s="106"/>
      <c r="K32" s="106"/>
      <c r="L32" s="106"/>
      <c r="M32" s="106"/>
      <c r="N32" s="106"/>
      <c r="O32" s="106"/>
    </row>
    <row r="33" spans="2:15" s="8" customFormat="1" x14ac:dyDescent="0.2">
      <c r="B33" s="21"/>
      <c r="C33" s="22"/>
      <c r="D33" s="22"/>
      <c r="E33" s="22"/>
      <c r="G33" s="106"/>
      <c r="H33" s="106"/>
      <c r="I33" s="106"/>
      <c r="J33" s="106"/>
      <c r="K33" s="106"/>
      <c r="L33" s="106"/>
      <c r="M33" s="106"/>
      <c r="N33" s="106"/>
      <c r="O33" s="106"/>
    </row>
    <row r="34" spans="2:15" s="8" customFormat="1" x14ac:dyDescent="0.2">
      <c r="B34" s="21"/>
      <c r="C34" s="22"/>
      <c r="D34" s="22"/>
      <c r="E34" s="22"/>
      <c r="G34" s="106"/>
      <c r="H34" s="106"/>
      <c r="I34" s="106"/>
      <c r="J34" s="106"/>
      <c r="K34" s="106"/>
      <c r="L34" s="106"/>
      <c r="M34" s="106"/>
      <c r="N34" s="106"/>
      <c r="O34" s="106"/>
    </row>
    <row r="35" spans="2:15" s="8" customFormat="1" x14ac:dyDescent="0.2">
      <c r="B35" s="21"/>
      <c r="C35" s="22"/>
      <c r="D35" s="22"/>
      <c r="E35" s="22"/>
      <c r="G35" s="106"/>
      <c r="H35" s="106"/>
      <c r="I35" s="106"/>
      <c r="J35" s="106"/>
      <c r="K35" s="106"/>
      <c r="L35" s="106"/>
      <c r="M35" s="106"/>
      <c r="N35" s="106"/>
      <c r="O35" s="106"/>
    </row>
    <row r="36" spans="2:15" s="8" customFormat="1" x14ac:dyDescent="0.2">
      <c r="B36" s="21"/>
      <c r="C36" s="22"/>
      <c r="D36" s="22"/>
      <c r="E36" s="22"/>
      <c r="G36" s="106"/>
      <c r="H36" s="106"/>
      <c r="I36" s="106"/>
      <c r="J36" s="106"/>
      <c r="K36" s="106"/>
      <c r="L36" s="106"/>
      <c r="M36" s="106"/>
      <c r="N36" s="106"/>
      <c r="O36" s="106"/>
    </row>
    <row r="37" spans="2:15" s="8" customFormat="1" x14ac:dyDescent="0.2">
      <c r="B37" s="21"/>
      <c r="C37" s="22"/>
      <c r="D37" s="22"/>
      <c r="E37" s="22"/>
      <c r="G37" s="106"/>
      <c r="H37" s="106"/>
      <c r="I37" s="106"/>
      <c r="J37" s="106"/>
      <c r="K37" s="106"/>
      <c r="L37" s="106"/>
      <c r="M37" s="106"/>
      <c r="N37" s="106"/>
      <c r="O37" s="106"/>
    </row>
    <row r="38" spans="2:15" s="8" customFormat="1" x14ac:dyDescent="0.2">
      <c r="B38" s="21"/>
      <c r="C38" s="22"/>
      <c r="D38" s="22"/>
      <c r="E38" s="22"/>
      <c r="G38" s="106"/>
      <c r="H38" s="106"/>
      <c r="I38" s="106"/>
      <c r="J38" s="106"/>
      <c r="K38" s="106"/>
      <c r="L38" s="106"/>
      <c r="M38" s="106"/>
      <c r="N38" s="106"/>
      <c r="O38" s="106"/>
    </row>
    <row r="39" spans="2:15" s="8" customFormat="1" x14ac:dyDescent="0.2">
      <c r="B39" s="21"/>
      <c r="C39" s="22"/>
      <c r="D39" s="22"/>
      <c r="E39" s="22"/>
      <c r="G39" s="106"/>
      <c r="H39" s="106"/>
      <c r="I39" s="106"/>
      <c r="J39" s="106"/>
      <c r="K39" s="106"/>
      <c r="L39" s="106"/>
      <c r="M39" s="106"/>
      <c r="N39" s="106"/>
      <c r="O39" s="106"/>
    </row>
    <row r="40" spans="2:15" s="8" customFormat="1" x14ac:dyDescent="0.2">
      <c r="B40" s="21"/>
      <c r="C40" s="22"/>
      <c r="D40" s="22"/>
      <c r="E40" s="22"/>
      <c r="G40" s="106"/>
      <c r="H40" s="106"/>
      <c r="I40" s="106"/>
      <c r="J40" s="106"/>
      <c r="K40" s="106"/>
      <c r="L40" s="106"/>
      <c r="M40" s="106"/>
      <c r="N40" s="106"/>
      <c r="O40" s="106"/>
    </row>
    <row r="41" spans="2:15" s="8" customFormat="1" x14ac:dyDescent="0.2">
      <c r="B41" s="21"/>
      <c r="C41" s="22"/>
      <c r="D41" s="22"/>
      <c r="E41" s="22"/>
      <c r="G41" s="106"/>
      <c r="H41" s="106"/>
      <c r="I41" s="106"/>
      <c r="J41" s="106"/>
      <c r="K41" s="106"/>
      <c r="L41" s="106"/>
      <c r="M41" s="106"/>
      <c r="N41" s="106"/>
      <c r="O41" s="106"/>
    </row>
    <row r="42" spans="2:15" s="8" customFormat="1" x14ac:dyDescent="0.2">
      <c r="B42" s="21"/>
      <c r="C42" s="22"/>
      <c r="D42" s="22"/>
      <c r="E42" s="22"/>
      <c r="G42" s="106"/>
      <c r="H42" s="106"/>
      <c r="I42" s="106"/>
      <c r="J42" s="106"/>
      <c r="K42" s="106"/>
      <c r="L42" s="106"/>
      <c r="M42" s="106"/>
      <c r="N42" s="106"/>
      <c r="O42" s="106"/>
    </row>
    <row r="43" spans="2:15" s="8" customFormat="1" x14ac:dyDescent="0.2">
      <c r="B43" s="21"/>
      <c r="C43" s="22"/>
      <c r="D43" s="22"/>
      <c r="E43" s="22"/>
      <c r="G43" s="106"/>
      <c r="H43" s="106"/>
      <c r="I43" s="106"/>
      <c r="J43" s="106"/>
      <c r="K43" s="106"/>
      <c r="L43" s="106"/>
      <c r="M43" s="106"/>
      <c r="N43" s="106"/>
      <c r="O43" s="106"/>
    </row>
    <row r="44" spans="2:15" s="8" customFormat="1" x14ac:dyDescent="0.2">
      <c r="B44" s="21"/>
      <c r="C44" s="22"/>
      <c r="D44" s="22"/>
      <c r="E44" s="22"/>
      <c r="G44" s="106"/>
      <c r="H44" s="106"/>
      <c r="I44" s="106"/>
      <c r="J44" s="106"/>
      <c r="K44" s="106"/>
      <c r="L44" s="106"/>
      <c r="M44" s="106"/>
      <c r="N44" s="106"/>
      <c r="O44" s="106"/>
    </row>
    <row r="45" spans="2:15" s="8" customFormat="1" x14ac:dyDescent="0.2">
      <c r="B45" s="21"/>
      <c r="C45" s="22"/>
      <c r="D45" s="22"/>
      <c r="E45" s="22"/>
      <c r="G45" s="106"/>
      <c r="H45" s="106"/>
      <c r="I45" s="106"/>
      <c r="J45" s="106"/>
      <c r="K45" s="106"/>
      <c r="L45" s="106"/>
      <c r="M45" s="106"/>
      <c r="N45" s="106"/>
      <c r="O45" s="106"/>
    </row>
    <row r="46" spans="2:15" s="8" customFormat="1" x14ac:dyDescent="0.2">
      <c r="B46" s="21"/>
      <c r="C46" s="22"/>
      <c r="D46" s="22"/>
      <c r="E46" s="22"/>
      <c r="G46" s="106"/>
      <c r="H46" s="106"/>
      <c r="I46" s="106"/>
      <c r="J46" s="106"/>
      <c r="K46" s="106"/>
      <c r="L46" s="106"/>
      <c r="M46" s="106"/>
      <c r="N46" s="106"/>
      <c r="O46" s="106"/>
    </row>
    <row r="47" spans="2:15" s="8" customFormat="1" x14ac:dyDescent="0.2">
      <c r="B47" s="21"/>
      <c r="C47" s="22"/>
      <c r="D47" s="22"/>
      <c r="E47" s="22"/>
      <c r="G47" s="106"/>
      <c r="H47" s="106"/>
      <c r="I47" s="106"/>
      <c r="J47" s="106"/>
      <c r="K47" s="106"/>
      <c r="L47" s="106"/>
      <c r="M47" s="106"/>
      <c r="N47" s="106"/>
      <c r="O47" s="106"/>
    </row>
    <row r="48" spans="2:15" s="8" customFormat="1" x14ac:dyDescent="0.2">
      <c r="B48" s="21"/>
      <c r="C48" s="22"/>
      <c r="D48" s="22"/>
      <c r="E48" s="22"/>
      <c r="G48" s="106"/>
      <c r="H48" s="106"/>
      <c r="I48" s="106"/>
      <c r="J48" s="106"/>
      <c r="K48" s="106"/>
      <c r="L48" s="106"/>
      <c r="M48" s="106"/>
      <c r="N48" s="106"/>
      <c r="O48" s="106"/>
    </row>
    <row r="49" spans="2:15" s="8" customFormat="1" x14ac:dyDescent="0.2">
      <c r="B49" s="21"/>
      <c r="C49" s="22"/>
      <c r="D49" s="22"/>
      <c r="E49" s="22"/>
      <c r="G49" s="106"/>
      <c r="H49" s="106"/>
      <c r="I49" s="106"/>
      <c r="J49" s="106"/>
      <c r="K49" s="106"/>
      <c r="L49" s="106"/>
      <c r="M49" s="106"/>
      <c r="N49" s="106"/>
      <c r="O49" s="106"/>
    </row>
    <row r="50" spans="2:15" s="8" customFormat="1" x14ac:dyDescent="0.2">
      <c r="B50" s="21"/>
      <c r="C50" s="22"/>
      <c r="D50" s="22"/>
      <c r="E50" s="22"/>
      <c r="G50" s="106"/>
      <c r="H50" s="106"/>
      <c r="I50" s="106"/>
      <c r="J50" s="106"/>
      <c r="K50" s="106"/>
      <c r="L50" s="106"/>
      <c r="M50" s="106"/>
      <c r="N50" s="106"/>
      <c r="O50" s="106"/>
    </row>
    <row r="51" spans="2:15" s="8" customFormat="1" x14ac:dyDescent="0.2">
      <c r="B51" s="21"/>
      <c r="C51" s="22"/>
      <c r="D51" s="22"/>
      <c r="E51" s="22"/>
      <c r="G51" s="106"/>
      <c r="H51" s="106"/>
      <c r="I51" s="106"/>
      <c r="J51" s="106"/>
      <c r="K51" s="106"/>
      <c r="L51" s="106"/>
      <c r="M51" s="106"/>
      <c r="N51" s="106"/>
      <c r="O51" s="106"/>
    </row>
    <row r="52" spans="2:15" s="8" customFormat="1" x14ac:dyDescent="0.2">
      <c r="B52" s="21"/>
      <c r="C52" s="22"/>
      <c r="D52" s="22"/>
      <c r="E52" s="22"/>
      <c r="G52" s="106"/>
      <c r="H52" s="106"/>
      <c r="I52" s="106"/>
      <c r="J52" s="106"/>
      <c r="K52" s="106"/>
      <c r="L52" s="106"/>
      <c r="M52" s="106"/>
      <c r="N52" s="106"/>
      <c r="O52" s="106"/>
    </row>
    <row r="53" spans="2:15" s="8" customFormat="1" x14ac:dyDescent="0.2">
      <c r="B53" s="21"/>
      <c r="C53" s="22"/>
      <c r="D53" s="22"/>
      <c r="E53" s="22"/>
      <c r="G53" s="106"/>
      <c r="H53" s="106"/>
      <c r="I53" s="106"/>
      <c r="J53" s="106"/>
      <c r="K53" s="106"/>
      <c r="L53" s="106"/>
      <c r="M53" s="106"/>
      <c r="N53" s="106"/>
      <c r="O53" s="106"/>
    </row>
    <row r="54" spans="2:15" s="8" customFormat="1" x14ac:dyDescent="0.2">
      <c r="B54" s="21"/>
      <c r="C54" s="22"/>
      <c r="D54" s="22"/>
      <c r="E54" s="22"/>
      <c r="G54" s="106"/>
      <c r="H54" s="106"/>
      <c r="I54" s="106"/>
      <c r="J54" s="106"/>
      <c r="K54" s="106"/>
      <c r="L54" s="106"/>
      <c r="M54" s="106"/>
      <c r="N54" s="106"/>
      <c r="O54" s="106"/>
    </row>
    <row r="55" spans="2:15" s="8" customFormat="1" x14ac:dyDescent="0.2">
      <c r="B55" s="21"/>
      <c r="C55" s="22"/>
      <c r="D55" s="22"/>
      <c r="E55" s="22"/>
      <c r="G55" s="106"/>
      <c r="H55" s="106"/>
      <c r="I55" s="106"/>
      <c r="J55" s="106"/>
      <c r="K55" s="106"/>
      <c r="L55" s="106"/>
      <c r="M55" s="106"/>
      <c r="N55" s="106"/>
      <c r="O55" s="106"/>
    </row>
    <row r="56" spans="2:15" s="8" customFormat="1" x14ac:dyDescent="0.2">
      <c r="B56" s="21"/>
      <c r="C56" s="6"/>
      <c r="D56" s="6"/>
      <c r="E56" s="17"/>
      <c r="G56" s="106"/>
      <c r="H56" s="106"/>
      <c r="I56" s="106"/>
      <c r="J56" s="106"/>
      <c r="K56" s="106"/>
      <c r="L56" s="106"/>
      <c r="M56" s="106"/>
      <c r="N56" s="106"/>
      <c r="O56" s="106"/>
    </row>
    <row r="57" spans="2:15" s="8" customFormat="1" x14ac:dyDescent="0.2">
      <c r="B57" s="21"/>
      <c r="C57" s="6"/>
      <c r="D57" s="6"/>
      <c r="E57" s="17"/>
      <c r="G57" s="106"/>
      <c r="H57" s="106"/>
      <c r="I57" s="106"/>
      <c r="J57" s="106"/>
      <c r="K57" s="106"/>
      <c r="L57" s="106"/>
      <c r="M57" s="106"/>
      <c r="N57" s="106"/>
      <c r="O57" s="106"/>
    </row>
    <row r="58" spans="2:15" s="8" customFormat="1" x14ac:dyDescent="0.2">
      <c r="B58" s="21"/>
      <c r="C58" s="6"/>
      <c r="D58" s="6"/>
      <c r="E58" s="17"/>
      <c r="G58" s="106"/>
      <c r="H58" s="106"/>
      <c r="I58" s="106"/>
      <c r="J58" s="106"/>
      <c r="K58" s="106"/>
      <c r="L58" s="106"/>
      <c r="M58" s="106"/>
      <c r="N58" s="106"/>
      <c r="O58" s="106"/>
    </row>
    <row r="59" spans="2:15" s="8" customFormat="1" x14ac:dyDescent="0.2">
      <c r="B59" s="21"/>
      <c r="C59" s="6"/>
      <c r="D59" s="6"/>
      <c r="E59" s="17"/>
      <c r="G59" s="106"/>
      <c r="H59" s="106"/>
      <c r="I59" s="106"/>
      <c r="J59" s="106"/>
      <c r="K59" s="106"/>
      <c r="L59" s="106"/>
      <c r="M59" s="106"/>
      <c r="N59" s="106"/>
      <c r="O59" s="106"/>
    </row>
    <row r="60" spans="2:15" s="8" customFormat="1" x14ac:dyDescent="0.2">
      <c r="B60" s="21"/>
      <c r="C60" s="6"/>
      <c r="D60" s="6"/>
      <c r="E60" s="17"/>
      <c r="G60" s="106"/>
      <c r="H60" s="106"/>
      <c r="I60" s="106"/>
      <c r="J60" s="106"/>
      <c r="K60" s="106"/>
      <c r="L60" s="106"/>
      <c r="M60" s="106"/>
      <c r="N60" s="106"/>
      <c r="O60" s="106"/>
    </row>
    <row r="61" spans="2:15" s="8" customFormat="1" x14ac:dyDescent="0.2">
      <c r="B61" s="21"/>
      <c r="C61" s="6"/>
      <c r="D61" s="6"/>
      <c r="E61" s="17"/>
      <c r="G61" s="106"/>
      <c r="H61" s="106"/>
      <c r="I61" s="106"/>
      <c r="J61" s="106"/>
      <c r="K61" s="106"/>
      <c r="L61" s="106"/>
      <c r="M61" s="106"/>
      <c r="N61" s="106"/>
      <c r="O61" s="106"/>
    </row>
    <row r="62" spans="2:15" s="8" customFormat="1" x14ac:dyDescent="0.2">
      <c r="B62" s="21"/>
      <c r="C62" s="6"/>
      <c r="D62" s="6"/>
      <c r="E62" s="17"/>
      <c r="G62" s="106"/>
      <c r="H62" s="106"/>
      <c r="I62" s="106"/>
      <c r="J62" s="106"/>
      <c r="K62" s="106"/>
      <c r="L62" s="106"/>
      <c r="M62" s="106"/>
      <c r="N62" s="106"/>
      <c r="O62" s="106"/>
    </row>
    <row r="63" spans="2:15" s="8" customFormat="1" x14ac:dyDescent="0.2">
      <c r="B63" s="21"/>
      <c r="C63" s="6"/>
      <c r="D63" s="6"/>
      <c r="E63" s="17"/>
      <c r="G63" s="106"/>
      <c r="H63" s="106"/>
      <c r="I63" s="106"/>
      <c r="J63" s="106"/>
      <c r="K63" s="106"/>
      <c r="L63" s="106"/>
      <c r="M63" s="106"/>
      <c r="N63" s="106"/>
      <c r="O63" s="106"/>
    </row>
    <row r="64" spans="2:15" s="8" customFormat="1" x14ac:dyDescent="0.2">
      <c r="B64" s="21"/>
      <c r="C64" s="6"/>
      <c r="D64" s="6"/>
      <c r="E64" s="17"/>
      <c r="G64" s="106"/>
      <c r="H64" s="106"/>
      <c r="I64" s="106"/>
      <c r="J64" s="106"/>
      <c r="K64" s="106"/>
      <c r="L64" s="106"/>
      <c r="M64" s="106"/>
      <c r="N64" s="106"/>
      <c r="O64" s="106"/>
    </row>
    <row r="65" spans="2:15" s="8" customFormat="1" x14ac:dyDescent="0.2">
      <c r="B65" s="21"/>
      <c r="C65" s="6"/>
      <c r="D65" s="6"/>
      <c r="E65" s="17"/>
      <c r="G65" s="106"/>
      <c r="H65" s="106"/>
      <c r="I65" s="106"/>
      <c r="J65" s="106"/>
      <c r="K65" s="106"/>
      <c r="L65" s="106"/>
      <c r="M65" s="106"/>
      <c r="N65" s="106"/>
      <c r="O65" s="106"/>
    </row>
    <row r="66" spans="2:15" s="8" customFormat="1" x14ac:dyDescent="0.2">
      <c r="B66" s="21"/>
      <c r="C66" s="6"/>
      <c r="D66" s="6"/>
      <c r="E66" s="17"/>
      <c r="G66" s="106"/>
      <c r="H66" s="106"/>
      <c r="I66" s="106"/>
      <c r="J66" s="106"/>
      <c r="K66" s="106"/>
      <c r="L66" s="106"/>
      <c r="M66" s="106"/>
      <c r="N66" s="106"/>
      <c r="O66" s="106"/>
    </row>
    <row r="67" spans="2:15" s="8" customFormat="1" x14ac:dyDescent="0.2">
      <c r="B67" s="21"/>
      <c r="C67" s="6"/>
      <c r="D67" s="6"/>
      <c r="E67" s="17"/>
      <c r="G67" s="106"/>
      <c r="H67" s="106"/>
      <c r="I67" s="106"/>
      <c r="J67" s="106"/>
      <c r="K67" s="106"/>
      <c r="L67" s="106"/>
      <c r="M67" s="106"/>
      <c r="N67" s="106"/>
      <c r="O67" s="106"/>
    </row>
    <row r="68" spans="2:15" s="8" customFormat="1" x14ac:dyDescent="0.2">
      <c r="B68" s="21"/>
      <c r="C68" s="6"/>
      <c r="D68" s="6"/>
      <c r="E68" s="17"/>
      <c r="G68" s="106"/>
      <c r="H68" s="106"/>
      <c r="I68" s="106"/>
      <c r="J68" s="106"/>
      <c r="K68" s="106"/>
      <c r="L68" s="106"/>
      <c r="M68" s="106"/>
      <c r="N68" s="106"/>
      <c r="O68" s="106"/>
    </row>
    <row r="69" spans="2:15" s="8" customFormat="1" x14ac:dyDescent="0.2">
      <c r="B69" s="21"/>
      <c r="C69" s="6"/>
      <c r="D69" s="6"/>
      <c r="E69" s="17"/>
      <c r="G69" s="106"/>
      <c r="H69" s="106"/>
      <c r="I69" s="106"/>
      <c r="J69" s="106"/>
      <c r="K69" s="106"/>
      <c r="L69" s="106"/>
      <c r="M69" s="106"/>
      <c r="N69" s="106"/>
      <c r="O69" s="106"/>
    </row>
    <row r="70" spans="2:15" s="8" customFormat="1" x14ac:dyDescent="0.2">
      <c r="B70" s="21"/>
      <c r="C70" s="6"/>
      <c r="D70" s="6"/>
      <c r="E70" s="17"/>
      <c r="G70" s="106"/>
      <c r="H70" s="106"/>
      <c r="I70" s="106"/>
      <c r="J70" s="106"/>
      <c r="K70" s="106"/>
      <c r="L70" s="106"/>
      <c r="M70" s="106"/>
      <c r="N70" s="106"/>
      <c r="O70" s="106"/>
    </row>
    <row r="71" spans="2:15" s="8" customFormat="1" x14ac:dyDescent="0.2">
      <c r="B71" s="21"/>
      <c r="C71" s="6"/>
      <c r="D71" s="6"/>
      <c r="E71" s="6"/>
      <c r="G71" s="106"/>
      <c r="H71" s="106"/>
      <c r="I71" s="106"/>
      <c r="J71" s="106"/>
      <c r="K71" s="106"/>
      <c r="L71" s="106"/>
      <c r="M71" s="106"/>
      <c r="N71" s="106"/>
      <c r="O71" s="106"/>
    </row>
  </sheetData>
  <mergeCells count="9">
    <mergeCell ref="F2:O2"/>
    <mergeCell ref="B20:C20"/>
    <mergeCell ref="B21:C21"/>
    <mergeCell ref="B25:C25"/>
    <mergeCell ref="B12:C12"/>
    <mergeCell ref="B6:N6"/>
    <mergeCell ref="B7:N7"/>
    <mergeCell ref="B8:N8"/>
    <mergeCell ref="B9:N9"/>
  </mergeCells>
  <pageMargins left="0.98425196850393704" right="0.98425196850393704" top="0.74803149606299213" bottom="0.74803149606299213" header="0.31496062992125984" footer="0.31496062992125984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C21:G21"/>
  <sheetViews>
    <sheetView workbookViewId="0">
      <selection activeCell="V22" sqref="V22"/>
    </sheetView>
  </sheetViews>
  <sheetFormatPr defaultRowHeight="14.25" x14ac:dyDescent="0.2"/>
  <sheetData>
    <row r="21" spans="3:7" ht="36" x14ac:dyDescent="0.55000000000000004">
      <c r="C21" s="1465" t="s">
        <v>211</v>
      </c>
      <c r="D21" s="1465"/>
      <c r="E21" s="1465"/>
      <c r="F21" s="1465"/>
      <c r="G21" s="1465"/>
    </row>
  </sheetData>
  <mergeCells count="1">
    <mergeCell ref="C21:G21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1:G21"/>
  <sheetViews>
    <sheetView workbookViewId="0">
      <selection activeCell="Q31" sqref="Q31"/>
    </sheetView>
  </sheetViews>
  <sheetFormatPr defaultRowHeight="14.25" x14ac:dyDescent="0.2"/>
  <sheetData>
    <row r="21" spans="3:7" ht="36" x14ac:dyDescent="0.55000000000000004">
      <c r="C21" s="1465" t="s">
        <v>362</v>
      </c>
      <c r="D21" s="1465"/>
      <c r="E21" s="1465"/>
      <c r="F21" s="1465"/>
      <c r="G21" s="1465"/>
    </row>
  </sheetData>
  <mergeCells count="1">
    <mergeCell ref="C21:G21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theme="9" tint="-0.499984740745262"/>
  </sheetPr>
  <dimension ref="A1:Q18"/>
  <sheetViews>
    <sheetView zoomScale="102" zoomScaleNormal="102" workbookViewId="0">
      <selection activeCell="V14" sqref="V14"/>
    </sheetView>
  </sheetViews>
  <sheetFormatPr defaultColWidth="8.75" defaultRowHeight="18.75" x14ac:dyDescent="0.3"/>
  <cols>
    <col min="1" max="1" width="3.375" style="1" customWidth="1"/>
    <col min="2" max="2" width="7.875" style="1" customWidth="1"/>
    <col min="3" max="3" width="2.5" style="1" customWidth="1"/>
    <col min="4" max="4" width="4" style="12" customWidth="1"/>
    <col min="5" max="5" width="27.75" style="7" customWidth="1"/>
    <col min="6" max="6" width="7" style="8" customWidth="1"/>
    <col min="7" max="7" width="8.25" style="6" hidden="1" customWidth="1"/>
    <col min="8" max="8" width="8.5" style="11" customWidth="1"/>
    <col min="9" max="9" width="7.875" style="3" hidden="1" customWidth="1"/>
    <col min="10" max="10" width="8.25" style="3" customWidth="1"/>
    <col min="11" max="11" width="8.25" style="87" customWidth="1"/>
    <col min="12" max="13" width="8.125" style="87" customWidth="1"/>
    <col min="14" max="14" width="8.125" style="87" hidden="1" customWidth="1"/>
    <col min="15" max="15" width="8" style="3" customWidth="1"/>
    <col min="16" max="16" width="9.5" style="3" customWidth="1"/>
    <col min="17" max="17" width="10" style="103" customWidth="1"/>
    <col min="18" max="16384" width="8.75" style="1"/>
  </cols>
  <sheetData>
    <row r="1" spans="1:17" ht="21" x14ac:dyDescent="0.35">
      <c r="B1" s="1468" t="s">
        <v>388</v>
      </c>
      <c r="C1" s="1468"/>
      <c r="D1" s="1468"/>
      <c r="E1" s="1468"/>
      <c r="F1" s="1468"/>
      <c r="G1" s="1468"/>
      <c r="H1" s="1468"/>
      <c r="I1" s="1468"/>
      <c r="J1" s="1468"/>
      <c r="K1" s="1468"/>
      <c r="L1" s="1468"/>
      <c r="M1" s="1468"/>
      <c r="N1" s="1468"/>
      <c r="O1" s="1468"/>
      <c r="P1" s="1468"/>
      <c r="Q1" s="1468"/>
    </row>
    <row r="2" spans="1:17" ht="9" customHeight="1" x14ac:dyDescent="0.3">
      <c r="B2" s="23"/>
      <c r="C2" s="26"/>
      <c r="E2" s="4"/>
      <c r="H2" s="10"/>
      <c r="I2" s="23"/>
      <c r="J2" s="23"/>
      <c r="K2" s="151"/>
      <c r="L2" s="151"/>
      <c r="M2" s="151"/>
      <c r="N2" s="151"/>
      <c r="O2" s="23"/>
      <c r="P2" s="23"/>
      <c r="Q2" s="4"/>
    </row>
    <row r="3" spans="1:17" s="36" customFormat="1" ht="34.5" customHeight="1" x14ac:dyDescent="0.2">
      <c r="B3" s="31" t="s">
        <v>11</v>
      </c>
      <c r="C3" s="1596" t="s">
        <v>13</v>
      </c>
      <c r="D3" s="1621"/>
      <c r="E3" s="1597"/>
      <c r="F3" s="30" t="s">
        <v>9</v>
      </c>
      <c r="G3" s="32" t="s">
        <v>12</v>
      </c>
      <c r="H3" s="33" t="s">
        <v>1</v>
      </c>
      <c r="I3" s="34" t="s">
        <v>2</v>
      </c>
      <c r="J3" s="35" t="s">
        <v>3</v>
      </c>
      <c r="K3" s="35" t="s">
        <v>4</v>
      </c>
      <c r="L3" s="35" t="s">
        <v>5</v>
      </c>
      <c r="M3" s="35" t="s">
        <v>6</v>
      </c>
      <c r="N3" s="35" t="s">
        <v>118</v>
      </c>
      <c r="O3" s="35" t="s">
        <v>8</v>
      </c>
      <c r="P3" s="35" t="s">
        <v>93</v>
      </c>
      <c r="Q3" s="34" t="s">
        <v>109</v>
      </c>
    </row>
    <row r="4" spans="1:17" s="36" customFormat="1" ht="18" customHeight="1" x14ac:dyDescent="0.2">
      <c r="B4" s="1619" t="s">
        <v>202</v>
      </c>
      <c r="C4" s="1620"/>
      <c r="D4" s="1620"/>
      <c r="E4" s="1511"/>
      <c r="F4" s="112"/>
      <c r="G4" s="113"/>
      <c r="H4" s="114"/>
      <c r="I4" s="115"/>
      <c r="J4" s="105">
        <f t="shared" ref="J4:Q4" si="0">SUM(J5+J13+J15+J17)</f>
        <v>10000</v>
      </c>
      <c r="K4" s="105">
        <f t="shared" si="0"/>
        <v>67000</v>
      </c>
      <c r="L4" s="105">
        <f t="shared" si="0"/>
        <v>140000</v>
      </c>
      <c r="M4" s="105">
        <f t="shared" si="0"/>
        <v>0</v>
      </c>
      <c r="N4" s="105">
        <f t="shared" si="0"/>
        <v>0</v>
      </c>
      <c r="O4" s="105">
        <f t="shared" si="0"/>
        <v>0</v>
      </c>
      <c r="P4" s="105">
        <f t="shared" si="0"/>
        <v>4550000</v>
      </c>
      <c r="Q4" s="105">
        <f t="shared" si="0"/>
        <v>4767000</v>
      </c>
    </row>
    <row r="5" spans="1:17" s="37" customFormat="1" ht="17.25" customHeight="1" x14ac:dyDescent="0.25">
      <c r="B5" s="1561" t="s">
        <v>201</v>
      </c>
      <c r="C5" s="1562"/>
      <c r="D5" s="1562"/>
      <c r="E5" s="1563"/>
      <c r="F5" s="50"/>
      <c r="G5" s="51"/>
      <c r="H5" s="52"/>
      <c r="I5" s="108">
        <f>SUM(I8:I8)</f>
        <v>0</v>
      </c>
      <c r="J5" s="108">
        <f>SUM(J6+J9)</f>
        <v>10000</v>
      </c>
      <c r="K5" s="108">
        <f t="shared" ref="K5:P5" si="1">SUM(K6+K9)</f>
        <v>67000</v>
      </c>
      <c r="L5" s="108">
        <f t="shared" si="1"/>
        <v>140000</v>
      </c>
      <c r="M5" s="108">
        <f t="shared" si="1"/>
        <v>0</v>
      </c>
      <c r="N5" s="108">
        <f t="shared" si="1"/>
        <v>0</v>
      </c>
      <c r="O5" s="108">
        <f t="shared" si="1"/>
        <v>0</v>
      </c>
      <c r="P5" s="108">
        <f t="shared" si="1"/>
        <v>1100000</v>
      </c>
      <c r="Q5" s="108">
        <f>SUM(Q6+Q9)</f>
        <v>1317000</v>
      </c>
    </row>
    <row r="6" spans="1:17" s="37" customFormat="1" ht="17.25" customHeight="1" x14ac:dyDescent="0.25">
      <c r="A6" s="415"/>
      <c r="B6" s="467" t="s">
        <v>804</v>
      </c>
      <c r="C6" s="904" t="s">
        <v>10</v>
      </c>
      <c r="D6" s="930" t="s">
        <v>461</v>
      </c>
      <c r="E6" s="930"/>
      <c r="F6" s="47"/>
      <c r="G6" s="48"/>
      <c r="H6" s="49"/>
      <c r="I6" s="453"/>
      <c r="J6" s="453">
        <f t="shared" ref="J6:Q6" si="2">SUM(J7:J8)</f>
        <v>10000</v>
      </c>
      <c r="K6" s="453">
        <f t="shared" si="2"/>
        <v>67000</v>
      </c>
      <c r="L6" s="453">
        <f t="shared" si="2"/>
        <v>140000</v>
      </c>
      <c r="M6" s="453">
        <f t="shared" si="2"/>
        <v>0</v>
      </c>
      <c r="N6" s="453">
        <f t="shared" si="2"/>
        <v>0</v>
      </c>
      <c r="O6" s="453">
        <f t="shared" si="2"/>
        <v>0</v>
      </c>
      <c r="P6" s="453">
        <f t="shared" si="2"/>
        <v>0</v>
      </c>
      <c r="Q6" s="453">
        <f t="shared" si="2"/>
        <v>217000</v>
      </c>
    </row>
    <row r="7" spans="1:17" s="37" customFormat="1" ht="50.25" customHeight="1" x14ac:dyDescent="0.25">
      <c r="A7" s="415"/>
      <c r="B7" s="415"/>
      <c r="D7" s="692" t="s">
        <v>383</v>
      </c>
      <c r="E7" s="1046" t="s">
        <v>803</v>
      </c>
      <c r="F7" s="46">
        <v>3</v>
      </c>
      <c r="G7" s="46"/>
      <c r="H7" s="40" t="s">
        <v>642</v>
      </c>
      <c r="I7" s="63"/>
      <c r="J7" s="63">
        <v>10000</v>
      </c>
      <c r="K7" s="119">
        <v>20000</v>
      </c>
      <c r="L7" s="119">
        <v>20000</v>
      </c>
      <c r="M7" s="63"/>
      <c r="N7" s="63"/>
      <c r="O7" s="63"/>
      <c r="P7" s="63"/>
      <c r="Q7" s="63">
        <f>SUM(J7:P7)</f>
        <v>50000</v>
      </c>
    </row>
    <row r="8" spans="1:17" s="61" customFormat="1" ht="30" customHeight="1" x14ac:dyDescent="0.2">
      <c r="B8" s="1120"/>
      <c r="C8" s="1050"/>
      <c r="D8" s="43" t="s">
        <v>384</v>
      </c>
      <c r="E8" s="970" t="s">
        <v>509</v>
      </c>
      <c r="F8" s="76" t="s">
        <v>84</v>
      </c>
      <c r="G8" s="39" t="s">
        <v>91</v>
      </c>
      <c r="H8" s="40" t="s">
        <v>642</v>
      </c>
      <c r="I8" s="63"/>
      <c r="J8" s="63"/>
      <c r="K8" s="119">
        <v>47000</v>
      </c>
      <c r="L8" s="119">
        <v>120000</v>
      </c>
      <c r="M8" s="63"/>
      <c r="N8" s="63"/>
      <c r="O8" s="63"/>
      <c r="P8" s="63"/>
      <c r="Q8" s="63">
        <f t="shared" ref="Q8" si="3">SUM(J8:P8)</f>
        <v>167000</v>
      </c>
    </row>
    <row r="9" spans="1:17" s="905" customFormat="1" ht="15.75" customHeight="1" x14ac:dyDescent="0.3">
      <c r="B9" s="906"/>
      <c r="C9" s="1048" t="s">
        <v>14</v>
      </c>
      <c r="D9" s="1049" t="s">
        <v>200</v>
      </c>
      <c r="E9" s="907"/>
      <c r="F9" s="907"/>
      <c r="G9" s="908">
        <f t="shared" ref="G9:I9" si="4">SUM(G10:G11)</f>
        <v>0</v>
      </c>
      <c r="H9" s="908"/>
      <c r="I9" s="908">
        <f t="shared" si="4"/>
        <v>0</v>
      </c>
      <c r="J9" s="908">
        <f t="shared" ref="J9:Q9" si="5">SUM(J10:J12)</f>
        <v>0</v>
      </c>
      <c r="K9" s="908">
        <f t="shared" si="5"/>
        <v>0</v>
      </c>
      <c r="L9" s="908">
        <f t="shared" si="5"/>
        <v>0</v>
      </c>
      <c r="M9" s="908">
        <f t="shared" si="5"/>
        <v>0</v>
      </c>
      <c r="N9" s="908">
        <f t="shared" si="5"/>
        <v>0</v>
      </c>
      <c r="O9" s="908">
        <f t="shared" si="5"/>
        <v>0</v>
      </c>
      <c r="P9" s="908">
        <f t="shared" si="5"/>
        <v>1100000</v>
      </c>
      <c r="Q9" s="908">
        <f t="shared" si="5"/>
        <v>1100000</v>
      </c>
    </row>
    <row r="10" spans="1:17" ht="54" customHeight="1" x14ac:dyDescent="0.3">
      <c r="B10" s="484"/>
      <c r="C10" s="481"/>
      <c r="D10" s="43" t="s">
        <v>439</v>
      </c>
      <c r="E10" s="1283" t="s">
        <v>1026</v>
      </c>
      <c r="F10" s="38" t="s">
        <v>1222</v>
      </c>
      <c r="G10" s="134"/>
      <c r="H10" s="40" t="s">
        <v>642</v>
      </c>
      <c r="I10" s="312"/>
      <c r="J10" s="312"/>
      <c r="K10" s="483"/>
      <c r="L10" s="483"/>
      <c r="M10" s="483"/>
      <c r="N10" s="483"/>
      <c r="O10" s="312"/>
      <c r="P10" s="93">
        <v>300000</v>
      </c>
      <c r="Q10" s="63">
        <f>SUM(J10:P10)</f>
        <v>300000</v>
      </c>
    </row>
    <row r="11" spans="1:17" ht="84.75" customHeight="1" x14ac:dyDescent="0.3">
      <c r="B11" s="484"/>
      <c r="C11" s="481"/>
      <c r="D11" s="43" t="s">
        <v>440</v>
      </c>
      <c r="E11" s="1283" t="s">
        <v>1028</v>
      </c>
      <c r="F11" s="38" t="s">
        <v>1222</v>
      </c>
      <c r="G11" s="134"/>
      <c r="H11" s="40" t="s">
        <v>642</v>
      </c>
      <c r="I11" s="312"/>
      <c r="J11" s="312"/>
      <c r="K11" s="483"/>
      <c r="L11" s="483"/>
      <c r="M11" s="483"/>
      <c r="N11" s="483"/>
      <c r="O11" s="312"/>
      <c r="P11" s="93">
        <v>500000</v>
      </c>
      <c r="Q11" s="63">
        <f t="shared" ref="Q11:Q12" si="6">SUM(J11:P11)</f>
        <v>500000</v>
      </c>
    </row>
    <row r="12" spans="1:17" ht="62.25" customHeight="1" x14ac:dyDescent="0.3">
      <c r="B12" s="484"/>
      <c r="C12" s="481"/>
      <c r="D12" s="43" t="s">
        <v>510</v>
      </c>
      <c r="E12" s="1283" t="s">
        <v>1029</v>
      </c>
      <c r="F12" s="38" t="s">
        <v>1222</v>
      </c>
      <c r="G12" s="134"/>
      <c r="H12" s="40" t="s">
        <v>642</v>
      </c>
      <c r="I12" s="312"/>
      <c r="J12" s="312"/>
      <c r="K12" s="483"/>
      <c r="L12" s="483"/>
      <c r="M12" s="483"/>
      <c r="N12" s="483"/>
      <c r="O12" s="312"/>
      <c r="P12" s="93">
        <v>300000</v>
      </c>
      <c r="Q12" s="63">
        <f t="shared" si="6"/>
        <v>300000</v>
      </c>
    </row>
    <row r="13" spans="1:17" x14ac:dyDescent="0.3">
      <c r="B13" s="435" t="s">
        <v>36</v>
      </c>
      <c r="C13" s="695"/>
      <c r="D13" s="699"/>
      <c r="E13" s="700"/>
      <c r="F13" s="50"/>
      <c r="G13" s="51"/>
      <c r="H13" s="697"/>
      <c r="I13" s="698"/>
      <c r="J13" s="698"/>
      <c r="K13" s="698"/>
      <c r="L13" s="698"/>
      <c r="M13" s="698"/>
      <c r="N13" s="698"/>
      <c r="O13" s="698"/>
      <c r="P13" s="502">
        <f>SUM(P14)</f>
        <v>500000</v>
      </c>
      <c r="Q13" s="502">
        <f t="shared" ref="Q13:Q18" si="7">SUM(J13:P13)</f>
        <v>500000</v>
      </c>
    </row>
    <row r="14" spans="1:17" s="14" customFormat="1" ht="51.75" customHeight="1" x14ac:dyDescent="0.2">
      <c r="B14" s="55" t="s">
        <v>881</v>
      </c>
      <c r="C14" s="471" t="s">
        <v>10</v>
      </c>
      <c r="D14" s="1615" t="s">
        <v>539</v>
      </c>
      <c r="E14" s="1616"/>
      <c r="F14" s="38">
        <v>3</v>
      </c>
      <c r="G14" s="39"/>
      <c r="H14" s="76" t="s">
        <v>987</v>
      </c>
      <c r="I14" s="63"/>
      <c r="J14" s="63"/>
      <c r="K14" s="63"/>
      <c r="L14" s="63"/>
      <c r="M14" s="63"/>
      <c r="N14" s="63"/>
      <c r="O14" s="63"/>
      <c r="P14" s="63">
        <v>500000</v>
      </c>
      <c r="Q14" s="63">
        <f t="shared" si="7"/>
        <v>500000</v>
      </c>
    </row>
    <row r="15" spans="1:17" s="14" customFormat="1" x14ac:dyDescent="0.2">
      <c r="B15" s="207" t="s">
        <v>98</v>
      </c>
      <c r="C15" s="213"/>
      <c r="D15" s="701"/>
      <c r="E15" s="416"/>
      <c r="F15" s="438"/>
      <c r="G15" s="503"/>
      <c r="H15" s="696"/>
      <c r="I15" s="502"/>
      <c r="J15" s="502"/>
      <c r="K15" s="502"/>
      <c r="L15" s="502"/>
      <c r="M15" s="502"/>
      <c r="N15" s="502"/>
      <c r="O15" s="502"/>
      <c r="P15" s="502">
        <f>SUM(P16)</f>
        <v>2700000</v>
      </c>
      <c r="Q15" s="502">
        <f t="shared" si="7"/>
        <v>2700000</v>
      </c>
    </row>
    <row r="16" spans="1:17" s="14" customFormat="1" ht="47.25" customHeight="1" x14ac:dyDescent="0.2">
      <c r="B16" s="55" t="s">
        <v>882</v>
      </c>
      <c r="C16" s="471" t="s">
        <v>10</v>
      </c>
      <c r="D16" s="1615" t="s">
        <v>204</v>
      </c>
      <c r="E16" s="1616"/>
      <c r="F16" s="38">
        <v>3</v>
      </c>
      <c r="G16" s="39"/>
      <c r="H16" s="40" t="s">
        <v>642</v>
      </c>
      <c r="I16" s="63"/>
      <c r="J16" s="63"/>
      <c r="K16" s="63"/>
      <c r="L16" s="63"/>
      <c r="M16" s="63"/>
      <c r="N16" s="63"/>
      <c r="O16" s="63"/>
      <c r="P16" s="63">
        <v>2700000</v>
      </c>
      <c r="Q16" s="63">
        <f t="shared" si="7"/>
        <v>2700000</v>
      </c>
    </row>
    <row r="17" spans="2:17" s="14" customFormat="1" x14ac:dyDescent="0.2">
      <c r="B17" s="207" t="s">
        <v>205</v>
      </c>
      <c r="C17" s="213"/>
      <c r="D17" s="701"/>
      <c r="E17" s="416"/>
      <c r="F17" s="438"/>
      <c r="G17" s="503"/>
      <c r="H17" s="696"/>
      <c r="I17" s="502"/>
      <c r="J17" s="502"/>
      <c r="K17" s="502"/>
      <c r="L17" s="502"/>
      <c r="M17" s="502"/>
      <c r="N17" s="502"/>
      <c r="O17" s="502"/>
      <c r="P17" s="502">
        <f>SUM(P18)</f>
        <v>250000</v>
      </c>
      <c r="Q17" s="502">
        <f t="shared" si="7"/>
        <v>250000</v>
      </c>
    </row>
    <row r="18" spans="2:17" s="14" customFormat="1" x14ac:dyDescent="0.2">
      <c r="B18" s="55" t="s">
        <v>883</v>
      </c>
      <c r="C18" s="471" t="s">
        <v>10</v>
      </c>
      <c r="D18" s="1617" t="s">
        <v>203</v>
      </c>
      <c r="E18" s="1618"/>
      <c r="F18" s="38">
        <v>3</v>
      </c>
      <c r="G18" s="39"/>
      <c r="H18" s="76" t="s">
        <v>805</v>
      </c>
      <c r="I18" s="63"/>
      <c r="J18" s="63"/>
      <c r="K18" s="63"/>
      <c r="L18" s="63"/>
      <c r="M18" s="63"/>
      <c r="N18" s="63"/>
      <c r="O18" s="63"/>
      <c r="P18" s="63">
        <v>250000</v>
      </c>
      <c r="Q18" s="63">
        <f t="shared" si="7"/>
        <v>250000</v>
      </c>
    </row>
  </sheetData>
  <mergeCells count="7">
    <mergeCell ref="D16:E16"/>
    <mergeCell ref="D18:E18"/>
    <mergeCell ref="B1:Q1"/>
    <mergeCell ref="B5:E5"/>
    <mergeCell ref="B4:E4"/>
    <mergeCell ref="C3:E3"/>
    <mergeCell ref="D14:E14"/>
  </mergeCells>
  <pageMargins left="0.78740157480314965" right="0.39370078740157483" top="0.74803149606299213" bottom="0.74803149606299213" header="0.31496062992125984" footer="0.31496062992125984"/>
  <pageSetup paperSize="9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theme="7" tint="-0.499984740745262"/>
  </sheetPr>
  <dimension ref="A1:AA33"/>
  <sheetViews>
    <sheetView topLeftCell="A13" zoomScale="102" zoomScaleNormal="102" workbookViewId="0">
      <selection activeCell="X18" sqref="X18"/>
    </sheetView>
  </sheetViews>
  <sheetFormatPr defaultColWidth="8.75" defaultRowHeight="18.75" x14ac:dyDescent="0.3"/>
  <cols>
    <col min="1" max="1" width="0.5" style="1" customWidth="1"/>
    <col min="2" max="3" width="8.75" style="1" hidden="1" customWidth="1"/>
    <col min="4" max="4" width="4" style="12" customWidth="1"/>
    <col min="5" max="5" width="36" style="7" customWidth="1"/>
    <col min="6" max="6" width="10.375" style="8" customWidth="1"/>
    <col min="7" max="7" width="1" style="6" hidden="1" customWidth="1"/>
    <col min="8" max="8" width="13.875" style="11" customWidth="1"/>
    <col min="9" max="9" width="7.875" style="3" hidden="1" customWidth="1"/>
    <col min="10" max="11" width="8.25" style="3" hidden="1" customWidth="1"/>
    <col min="12" max="13" width="8.125" style="3" hidden="1" customWidth="1"/>
    <col min="14" max="14" width="8" style="3" hidden="1" customWidth="1"/>
    <col min="15" max="15" width="9.25" style="3" hidden="1" customWidth="1"/>
    <col min="16" max="16" width="1.375" style="103" hidden="1" customWidth="1"/>
    <col min="17" max="17" width="10.25" style="1" customWidth="1"/>
    <col min="18" max="16384" width="8.75" style="1"/>
  </cols>
  <sheetData>
    <row r="1" spans="1:17" ht="6" customHeight="1" thickBot="1" x14ac:dyDescent="0.35"/>
    <row r="2" spans="1:17" s="24" customFormat="1" ht="18.75" customHeight="1" thickTop="1" thickBot="1" x14ac:dyDescent="0.35">
      <c r="D2" s="331"/>
      <c r="E2" s="331"/>
      <c r="F2" s="331"/>
      <c r="G2" s="216"/>
      <c r="H2" s="1578" t="s">
        <v>1018</v>
      </c>
      <c r="I2" s="1579"/>
      <c r="J2" s="1579"/>
      <c r="K2" s="1579"/>
      <c r="L2" s="1579"/>
      <c r="M2" s="1579"/>
      <c r="N2" s="1579"/>
      <c r="O2" s="1579"/>
      <c r="P2" s="1579"/>
      <c r="Q2" s="1580"/>
    </row>
    <row r="3" spans="1:17" s="24" customFormat="1" ht="19.5" thickTop="1" x14ac:dyDescent="0.3">
      <c r="D3" s="331" t="s">
        <v>358</v>
      </c>
      <c r="E3" s="331"/>
      <c r="F3" s="331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7" x14ac:dyDescent="0.3">
      <c r="D4" s="331" t="s">
        <v>540</v>
      </c>
      <c r="E4" s="331"/>
      <c r="F4" s="331"/>
      <c r="G4" s="182"/>
      <c r="H4" s="183"/>
      <c r="I4" s="300"/>
      <c r="J4" s="182"/>
      <c r="K4" s="182"/>
      <c r="L4" s="182"/>
      <c r="M4" s="182"/>
      <c r="N4" s="182"/>
      <c r="O4" s="182"/>
      <c r="P4" s="182"/>
    </row>
    <row r="5" spans="1:17" s="24" customFormat="1" ht="17.25" customHeight="1" x14ac:dyDescent="0.3">
      <c r="D5" s="331" t="s">
        <v>136</v>
      </c>
      <c r="E5" s="331"/>
      <c r="F5" s="331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7" s="14" customFormat="1" ht="18" customHeight="1" x14ac:dyDescent="0.2">
      <c r="D6" s="1545" t="s">
        <v>187</v>
      </c>
      <c r="E6" s="1545"/>
      <c r="F6" s="1545"/>
      <c r="G6" s="1545"/>
      <c r="H6" s="1545"/>
      <c r="I6" s="1545"/>
      <c r="J6" s="1545"/>
      <c r="K6" s="1545"/>
      <c r="L6" s="1545"/>
      <c r="M6" s="1545"/>
      <c r="N6" s="1545"/>
      <c r="O6" s="1545"/>
      <c r="P6" s="1545"/>
    </row>
    <row r="7" spans="1:17" s="334" customFormat="1" ht="18.75" customHeight="1" x14ac:dyDescent="0.2">
      <c r="D7" s="1517" t="s">
        <v>635</v>
      </c>
      <c r="E7" s="1517"/>
      <c r="F7" s="1517"/>
      <c r="G7" s="1517"/>
      <c r="H7" s="1517"/>
      <c r="I7" s="1517"/>
      <c r="J7" s="1517"/>
      <c r="K7" s="1517"/>
      <c r="L7" s="1517"/>
      <c r="M7" s="1517"/>
      <c r="N7" s="1517"/>
      <c r="O7" s="1517"/>
      <c r="P7" s="1517"/>
    </row>
    <row r="8" spans="1:17" s="14" customFormat="1" ht="18" customHeight="1" x14ac:dyDescent="0.2">
      <c r="D8" s="1517" t="s">
        <v>188</v>
      </c>
      <c r="E8" s="1517"/>
      <c r="F8" s="1517"/>
      <c r="G8" s="1517"/>
      <c r="H8" s="1517"/>
      <c r="I8" s="1517"/>
      <c r="J8" s="1517"/>
      <c r="K8" s="1517"/>
      <c r="L8" s="1517"/>
      <c r="M8" s="1517"/>
      <c r="N8" s="1517"/>
      <c r="O8" s="1517"/>
      <c r="P8" s="1517"/>
    </row>
    <row r="9" spans="1:17" s="161" customFormat="1" x14ac:dyDescent="0.3">
      <c r="D9" s="332" t="s">
        <v>144</v>
      </c>
      <c r="E9" s="332"/>
      <c r="F9" s="332"/>
      <c r="G9" s="182"/>
      <c r="H9" s="183"/>
      <c r="I9" s="333"/>
      <c r="J9" s="182"/>
      <c r="K9" s="182"/>
      <c r="L9" s="182"/>
      <c r="M9" s="182"/>
      <c r="N9" s="182"/>
      <c r="O9" s="182"/>
      <c r="P9" s="182"/>
    </row>
    <row r="10" spans="1:17" ht="3.75" customHeight="1" x14ac:dyDescent="0.3">
      <c r="E10" s="4"/>
      <c r="H10" s="10"/>
      <c r="I10" s="26"/>
      <c r="J10" s="26"/>
      <c r="K10" s="26"/>
      <c r="L10" s="26"/>
      <c r="M10" s="26"/>
      <c r="N10" s="26"/>
      <c r="O10" s="26"/>
      <c r="P10" s="4"/>
    </row>
    <row r="11" spans="1:17" s="9" customFormat="1" ht="20.25" customHeight="1" x14ac:dyDescent="0.2">
      <c r="D11" s="1484" t="s">
        <v>13</v>
      </c>
      <c r="E11" s="1484"/>
      <c r="F11" s="250" t="s">
        <v>9</v>
      </c>
      <c r="G11" s="571" t="s">
        <v>12</v>
      </c>
      <c r="H11" s="128" t="s">
        <v>1</v>
      </c>
      <c r="I11" s="129" t="s">
        <v>2</v>
      </c>
      <c r="J11" s="130" t="s">
        <v>3</v>
      </c>
      <c r="K11" s="130" t="s">
        <v>4</v>
      </c>
      <c r="L11" s="130" t="s">
        <v>5</v>
      </c>
      <c r="M11" s="130" t="s">
        <v>6</v>
      </c>
      <c r="N11" s="130" t="s">
        <v>118</v>
      </c>
      <c r="O11" s="130" t="s">
        <v>8</v>
      </c>
      <c r="P11" s="130" t="s">
        <v>93</v>
      </c>
      <c r="Q11" s="129" t="s">
        <v>109</v>
      </c>
    </row>
    <row r="12" spans="1:17" s="2" customFormat="1" ht="17.25" customHeight="1" x14ac:dyDescent="0.3">
      <c r="D12" s="703" t="s">
        <v>201</v>
      </c>
      <c r="E12" s="704"/>
      <c r="F12" s="602"/>
      <c r="G12" s="603"/>
      <c r="H12" s="705"/>
      <c r="I12" s="338">
        <f>SUM(I15:I15)</f>
        <v>0</v>
      </c>
      <c r="J12" s="338">
        <f>SUM(J13+J16)</f>
        <v>10000</v>
      </c>
      <c r="K12" s="338">
        <f t="shared" ref="K12:P12" si="0">SUM(K13+K16)</f>
        <v>67000</v>
      </c>
      <c r="L12" s="338">
        <f t="shared" si="0"/>
        <v>140000</v>
      </c>
      <c r="M12" s="338">
        <f t="shared" si="0"/>
        <v>0</v>
      </c>
      <c r="N12" s="338">
        <f t="shared" si="0"/>
        <v>0</v>
      </c>
      <c r="O12" s="338">
        <f t="shared" si="0"/>
        <v>0</v>
      </c>
      <c r="P12" s="338">
        <f t="shared" si="0"/>
        <v>1100000</v>
      </c>
      <c r="Q12" s="338">
        <f>SUM(Q13+Q16)</f>
        <v>1317000</v>
      </c>
    </row>
    <row r="13" spans="1:17" s="2" customFormat="1" ht="19.5" customHeight="1" x14ac:dyDescent="0.3">
      <c r="A13" s="303"/>
      <c r="B13" s="541" t="s">
        <v>804</v>
      </c>
      <c r="C13" s="1332" t="s">
        <v>10</v>
      </c>
      <c r="D13" s="1253" t="s">
        <v>1097</v>
      </c>
      <c r="E13" s="1253"/>
      <c r="F13" s="314"/>
      <c r="G13" s="391"/>
      <c r="H13" s="315"/>
      <c r="I13" s="527"/>
      <c r="J13" s="527">
        <f t="shared" ref="J13:Q13" si="1">SUM(J14:J15)</f>
        <v>10000</v>
      </c>
      <c r="K13" s="527">
        <f t="shared" si="1"/>
        <v>67000</v>
      </c>
      <c r="L13" s="527">
        <f t="shared" si="1"/>
        <v>140000</v>
      </c>
      <c r="M13" s="527">
        <f t="shared" si="1"/>
        <v>0</v>
      </c>
      <c r="N13" s="527">
        <f t="shared" si="1"/>
        <v>0</v>
      </c>
      <c r="O13" s="527">
        <f t="shared" si="1"/>
        <v>0</v>
      </c>
      <c r="P13" s="527">
        <f t="shared" si="1"/>
        <v>0</v>
      </c>
      <c r="Q13" s="527">
        <f t="shared" si="1"/>
        <v>217000</v>
      </c>
    </row>
    <row r="14" spans="1:17" s="2" customFormat="1" ht="56.25" customHeight="1" x14ac:dyDescent="0.3">
      <c r="A14" s="303"/>
      <c r="B14" s="303"/>
      <c r="D14" s="560" t="s">
        <v>383</v>
      </c>
      <c r="E14" s="711" t="s">
        <v>803</v>
      </c>
      <c r="F14" s="283">
        <v>3</v>
      </c>
      <c r="G14" s="283"/>
      <c r="H14" s="201" t="s">
        <v>642</v>
      </c>
      <c r="I14" s="202"/>
      <c r="J14" s="202">
        <v>10000</v>
      </c>
      <c r="K14" s="267">
        <v>20000</v>
      </c>
      <c r="L14" s="267">
        <v>20000</v>
      </c>
      <c r="M14" s="202"/>
      <c r="N14" s="202"/>
      <c r="O14" s="202"/>
      <c r="P14" s="202"/>
      <c r="Q14" s="202">
        <f>SUM(J14:P14)</f>
        <v>50000</v>
      </c>
    </row>
    <row r="15" spans="1:17" s="14" customFormat="1" ht="18" customHeight="1" x14ac:dyDescent="0.2">
      <c r="B15" s="1333"/>
      <c r="C15" s="1282"/>
      <c r="D15" s="249" t="s">
        <v>384</v>
      </c>
      <c r="E15" s="712" t="s">
        <v>509</v>
      </c>
      <c r="F15" s="288" t="s">
        <v>84</v>
      </c>
      <c r="G15" s="223" t="s">
        <v>91</v>
      </c>
      <c r="H15" s="204" t="s">
        <v>653</v>
      </c>
      <c r="I15" s="206"/>
      <c r="J15" s="206"/>
      <c r="K15" s="273">
        <v>47000</v>
      </c>
      <c r="L15" s="273">
        <v>120000</v>
      </c>
      <c r="M15" s="206"/>
      <c r="N15" s="206"/>
      <c r="O15" s="206"/>
      <c r="P15" s="206"/>
      <c r="Q15" s="206">
        <f t="shared" ref="Q15" si="2">SUM(J15:P15)</f>
        <v>167000</v>
      </c>
    </row>
    <row r="16" spans="1:17" s="1334" customFormat="1" ht="15.75" customHeight="1" x14ac:dyDescent="0.3">
      <c r="B16" s="906"/>
      <c r="C16" s="1335" t="s">
        <v>14</v>
      </c>
      <c r="D16" s="1337" t="s">
        <v>1098</v>
      </c>
      <c r="E16" s="1222"/>
      <c r="F16" s="1222"/>
      <c r="G16" s="1336">
        <f t="shared" ref="G16:I16" si="3">SUM(G17:G18)</f>
        <v>0</v>
      </c>
      <c r="H16" s="1336"/>
      <c r="I16" s="1336">
        <f t="shared" si="3"/>
        <v>0</v>
      </c>
      <c r="J16" s="1336">
        <f t="shared" ref="J16:Q16" si="4">SUM(J17:J19)</f>
        <v>0</v>
      </c>
      <c r="K16" s="1336">
        <f t="shared" si="4"/>
        <v>0</v>
      </c>
      <c r="L16" s="1336">
        <f t="shared" si="4"/>
        <v>0</v>
      </c>
      <c r="M16" s="1336">
        <f t="shared" si="4"/>
        <v>0</v>
      </c>
      <c r="N16" s="1336">
        <f t="shared" si="4"/>
        <v>0</v>
      </c>
      <c r="O16" s="1336">
        <f t="shared" si="4"/>
        <v>0</v>
      </c>
      <c r="P16" s="1336">
        <f t="shared" si="4"/>
        <v>1100000</v>
      </c>
      <c r="Q16" s="1336">
        <f t="shared" si="4"/>
        <v>1100000</v>
      </c>
    </row>
    <row r="17" spans="2:27" ht="58.5" customHeight="1" x14ac:dyDescent="0.3">
      <c r="B17" s="484"/>
      <c r="C17" s="481"/>
      <c r="D17" s="246" t="s">
        <v>439</v>
      </c>
      <c r="E17" s="1303" t="s">
        <v>1026</v>
      </c>
      <c r="F17" s="227" t="s">
        <v>1222</v>
      </c>
      <c r="G17" s="224"/>
      <c r="H17" s="201" t="s">
        <v>642</v>
      </c>
      <c r="I17" s="693"/>
      <c r="J17" s="693"/>
      <c r="K17" s="693"/>
      <c r="L17" s="693"/>
      <c r="M17" s="693"/>
      <c r="N17" s="693"/>
      <c r="O17" s="693"/>
      <c r="P17" s="255">
        <v>300000</v>
      </c>
      <c r="Q17" s="202">
        <f>SUM(J17:P17)</f>
        <v>300000</v>
      </c>
    </row>
    <row r="18" spans="2:27" ht="78.75" customHeight="1" x14ac:dyDescent="0.3">
      <c r="B18" s="484"/>
      <c r="C18" s="481"/>
      <c r="D18" s="247" t="s">
        <v>440</v>
      </c>
      <c r="E18" s="1281" t="s">
        <v>1027</v>
      </c>
      <c r="F18" s="100" t="s">
        <v>1222</v>
      </c>
      <c r="G18" s="230"/>
      <c r="H18" s="205" t="s">
        <v>642</v>
      </c>
      <c r="I18" s="714"/>
      <c r="J18" s="714"/>
      <c r="K18" s="714"/>
      <c r="L18" s="714"/>
      <c r="M18" s="714"/>
      <c r="N18" s="714"/>
      <c r="O18" s="714"/>
      <c r="P18" s="232">
        <v>500000</v>
      </c>
      <c r="Q18" s="189">
        <f t="shared" ref="Q18:Q19" si="5">SUM(J18:P18)</f>
        <v>500000</v>
      </c>
    </row>
    <row r="19" spans="2:27" ht="59.25" customHeight="1" x14ac:dyDescent="0.3">
      <c r="B19" s="484"/>
      <c r="C19" s="481"/>
      <c r="D19" s="249" t="s">
        <v>510</v>
      </c>
      <c r="E19" s="1280" t="s">
        <v>1029</v>
      </c>
      <c r="F19" s="949" t="s">
        <v>1222</v>
      </c>
      <c r="G19" s="223"/>
      <c r="H19" s="204" t="s">
        <v>642</v>
      </c>
      <c r="I19" s="713"/>
      <c r="J19" s="713"/>
      <c r="K19" s="713"/>
      <c r="L19" s="713"/>
      <c r="M19" s="713"/>
      <c r="N19" s="713"/>
      <c r="O19" s="713"/>
      <c r="P19" s="234">
        <v>300000</v>
      </c>
      <c r="Q19" s="206">
        <f t="shared" si="5"/>
        <v>300000</v>
      </c>
    </row>
    <row r="20" spans="2:27" ht="3" customHeight="1" x14ac:dyDescent="0.3"/>
    <row r="21" spans="2:27" s="161" customFormat="1" x14ac:dyDescent="0.3">
      <c r="D21" s="180" t="s">
        <v>145</v>
      </c>
      <c r="E21" s="181"/>
      <c r="F21" s="346"/>
      <c r="G21" s="182"/>
      <c r="H21" s="183"/>
      <c r="I21" s="184"/>
      <c r="J21" s="185"/>
      <c r="K21" s="185"/>
      <c r="L21" s="185"/>
      <c r="M21" s="185"/>
      <c r="N21" s="185"/>
      <c r="O21" s="185"/>
      <c r="P21" s="185"/>
    </row>
    <row r="22" spans="2:27" ht="19.5" customHeight="1" x14ac:dyDescent="0.3">
      <c r="D22" s="1477" t="s">
        <v>146</v>
      </c>
      <c r="E22" s="1478"/>
      <c r="F22" s="187" t="s">
        <v>109</v>
      </c>
      <c r="G22" s="1"/>
      <c r="H22" s="187" t="s">
        <v>147</v>
      </c>
      <c r="I22" s="177"/>
      <c r="J22" s="1"/>
      <c r="K22" s="187"/>
      <c r="L22" s="187"/>
      <c r="M22" s="187"/>
      <c r="N22" s="187"/>
      <c r="O22" s="187"/>
      <c r="P22" s="187"/>
      <c r="Q22" s="187" t="s">
        <v>148</v>
      </c>
    </row>
    <row r="23" spans="2:27" ht="18.75" customHeight="1" x14ac:dyDescent="0.3">
      <c r="D23" s="1482" t="s">
        <v>126</v>
      </c>
      <c r="E23" s="1483"/>
      <c r="F23" s="189"/>
      <c r="G23" s="1"/>
      <c r="H23" s="189"/>
      <c r="I23" s="1"/>
      <c r="J23" s="189"/>
      <c r="K23" s="189"/>
      <c r="L23" s="189"/>
      <c r="M23" s="189"/>
      <c r="N23" s="189"/>
      <c r="O23" s="1"/>
      <c r="P23" s="189"/>
      <c r="Q23" s="189"/>
    </row>
    <row r="24" spans="2:27" ht="18.75" customHeight="1" x14ac:dyDescent="0.3">
      <c r="D24" s="575"/>
      <c r="E24" s="511" t="s">
        <v>149</v>
      </c>
      <c r="F24" s="189">
        <f>J12</f>
        <v>10000</v>
      </c>
      <c r="G24" s="1"/>
      <c r="H24" s="189"/>
      <c r="I24" s="1"/>
      <c r="J24" s="189"/>
      <c r="K24" s="189"/>
      <c r="L24" s="189"/>
      <c r="M24" s="189"/>
      <c r="N24" s="189"/>
      <c r="O24" s="1"/>
      <c r="P24" s="189"/>
      <c r="Q24" s="189"/>
    </row>
    <row r="25" spans="2:27" x14ac:dyDescent="0.3">
      <c r="D25" s="347"/>
      <c r="E25" s="511" t="s">
        <v>150</v>
      </c>
      <c r="F25" s="189">
        <f>K12</f>
        <v>67000</v>
      </c>
      <c r="G25" s="1"/>
      <c r="H25" s="189"/>
      <c r="I25" s="1"/>
      <c r="J25" s="189"/>
      <c r="K25" s="189"/>
      <c r="L25" s="189"/>
      <c r="M25" s="189"/>
      <c r="N25" s="189"/>
      <c r="O25" s="1"/>
      <c r="P25" s="189"/>
      <c r="Q25" s="189"/>
      <c r="U25" s="203"/>
      <c r="V25" s="203"/>
    </row>
    <row r="26" spans="2:27" x14ac:dyDescent="0.3">
      <c r="D26" s="347"/>
      <c r="E26" s="511" t="s">
        <v>151</v>
      </c>
      <c r="F26" s="189">
        <f>L12</f>
        <v>140000</v>
      </c>
      <c r="G26" s="1"/>
      <c r="H26" s="189"/>
      <c r="I26" s="1"/>
      <c r="J26" s="189"/>
      <c r="K26" s="189"/>
      <c r="L26" s="189"/>
      <c r="M26" s="189"/>
      <c r="N26" s="189"/>
      <c r="O26" s="1"/>
      <c r="P26" s="189"/>
      <c r="Q26" s="189"/>
    </row>
    <row r="27" spans="2:27" x14ac:dyDescent="0.3">
      <c r="D27" s="401" t="s">
        <v>175</v>
      </c>
      <c r="E27" s="180"/>
      <c r="F27" s="189"/>
      <c r="G27" s="1"/>
      <c r="H27" s="484"/>
      <c r="I27" s="242"/>
      <c r="J27" s="189"/>
      <c r="K27" s="189"/>
      <c r="L27" s="189"/>
      <c r="M27" s="189"/>
      <c r="N27" s="189"/>
      <c r="O27" s="1"/>
      <c r="P27" s="278"/>
      <c r="Q27" s="278"/>
      <c r="R27" s="203"/>
    </row>
    <row r="28" spans="2:27" ht="36" customHeight="1" x14ac:dyDescent="0.3">
      <c r="D28" s="707"/>
      <c r="E28" s="672" t="s">
        <v>353</v>
      </c>
      <c r="F28" s="627">
        <f>P12</f>
        <v>1100000</v>
      </c>
      <c r="G28" s="189"/>
      <c r="H28" s="242"/>
      <c r="I28" s="189"/>
      <c r="J28" s="189"/>
      <c r="K28" s="189"/>
      <c r="L28" s="189"/>
      <c r="M28" s="189"/>
      <c r="N28" s="1"/>
      <c r="O28" s="189"/>
      <c r="P28" s="323"/>
      <c r="Q28" s="708"/>
    </row>
    <row r="29" spans="2:27" ht="19.5" customHeight="1" x14ac:dyDescent="0.3">
      <c r="D29" s="1477" t="s">
        <v>152</v>
      </c>
      <c r="E29" s="1478"/>
      <c r="F29" s="190">
        <f>SUM(F24:G28)</f>
        <v>1317000</v>
      </c>
      <c r="G29" s="1"/>
      <c r="H29" s="190">
        <v>779800</v>
      </c>
      <c r="I29" s="190"/>
      <c r="J29" s="190"/>
      <c r="K29" s="190"/>
      <c r="L29" s="190"/>
      <c r="M29" s="190"/>
      <c r="N29" s="190"/>
      <c r="O29" s="190"/>
      <c r="P29" s="190"/>
      <c r="Q29" s="190">
        <f>SUM(F29-H29)</f>
        <v>537200</v>
      </c>
      <c r="R29" s="308"/>
    </row>
    <row r="30" spans="2:27" ht="3.75" customHeight="1" x14ac:dyDescent="0.3"/>
    <row r="31" spans="2:27" s="161" customFormat="1" x14ac:dyDescent="0.3">
      <c r="D31" s="161" t="s">
        <v>1095</v>
      </c>
      <c r="E31" s="332"/>
      <c r="F31" s="4"/>
      <c r="P31" s="680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</row>
    <row r="32" spans="2:27" x14ac:dyDescent="0.3">
      <c r="E32" s="7" t="s">
        <v>1096</v>
      </c>
    </row>
    <row r="33" spans="21:21" x14ac:dyDescent="0.3">
      <c r="U33" s="203"/>
    </row>
  </sheetData>
  <mergeCells count="8">
    <mergeCell ref="H2:Q2"/>
    <mergeCell ref="D22:E22"/>
    <mergeCell ref="D23:E23"/>
    <mergeCell ref="D29:E29"/>
    <mergeCell ref="D6:P6"/>
    <mergeCell ref="D7:P7"/>
    <mergeCell ref="D8:P8"/>
    <mergeCell ref="D11:E11"/>
  </mergeCells>
  <pageMargins left="0.98425196850393704" right="0.98425196850393704" top="0.74803149606299213" bottom="0.74803149606299213" header="0.31496062992125984" footer="0.31496062992125984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theme="7" tint="-0.499984740745262"/>
  </sheetPr>
  <dimension ref="A1:N18"/>
  <sheetViews>
    <sheetView topLeftCell="B1" zoomScale="102" zoomScaleNormal="102" workbookViewId="0">
      <selection activeCell="P23" sqref="P23"/>
    </sheetView>
  </sheetViews>
  <sheetFormatPr defaultColWidth="8.75" defaultRowHeight="18.75" x14ac:dyDescent="0.3"/>
  <cols>
    <col min="1" max="1" width="7.875" style="1" hidden="1" customWidth="1"/>
    <col min="2" max="2" width="4" style="12" customWidth="1"/>
    <col min="3" max="3" width="35" style="7" customWidth="1"/>
    <col min="4" max="4" width="10.375" style="8" customWidth="1"/>
    <col min="5" max="5" width="13.125" style="6" hidden="1" customWidth="1"/>
    <col min="6" max="6" width="13.75" style="11" customWidth="1"/>
    <col min="7" max="7" width="7.875" style="3" hidden="1" customWidth="1"/>
    <col min="8" max="9" width="8.25" style="3" hidden="1" customWidth="1"/>
    <col min="10" max="11" width="8.125" style="3" hidden="1" customWidth="1"/>
    <col min="12" max="12" width="8" style="3" hidden="1" customWidth="1"/>
    <col min="13" max="13" width="1.5" style="3" hidden="1" customWidth="1"/>
    <col min="14" max="14" width="11.75" style="103" customWidth="1"/>
    <col min="15" max="16384" width="8.75" style="1"/>
  </cols>
  <sheetData>
    <row r="1" spans="1:14" s="24" customFormat="1" ht="18.75" customHeight="1" thickTop="1" thickBot="1" x14ac:dyDescent="0.35">
      <c r="A1" s="180"/>
      <c r="B1" s="331"/>
      <c r="C1" s="331"/>
      <c r="D1" s="331"/>
      <c r="E1" s="180"/>
      <c r="F1" s="1587" t="s">
        <v>988</v>
      </c>
      <c r="G1" s="1587"/>
      <c r="H1" s="1587"/>
      <c r="I1" s="1587"/>
      <c r="J1" s="1587"/>
      <c r="K1" s="1587"/>
      <c r="L1" s="1587"/>
      <c r="M1" s="1587"/>
      <c r="N1" s="1587"/>
    </row>
    <row r="2" spans="1:14" s="24" customFormat="1" ht="19.5" thickTop="1" x14ac:dyDescent="0.3">
      <c r="A2" s="330"/>
      <c r="B2" s="331" t="s">
        <v>358</v>
      </c>
      <c r="C2" s="331"/>
      <c r="D2" s="331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3">
      <c r="A3" s="330"/>
      <c r="B3" s="331" t="s">
        <v>541</v>
      </c>
      <c r="C3" s="331"/>
      <c r="D3" s="331"/>
      <c r="E3" s="182"/>
      <c r="F3" s="183"/>
      <c r="G3" s="300"/>
      <c r="H3" s="182"/>
      <c r="I3" s="182"/>
      <c r="J3" s="182"/>
      <c r="K3" s="182"/>
      <c r="L3" s="182"/>
      <c r="M3" s="182"/>
      <c r="N3" s="182"/>
    </row>
    <row r="4" spans="1:14" s="24" customFormat="1" ht="17.25" customHeight="1" x14ac:dyDescent="0.3">
      <c r="A4" s="330"/>
      <c r="B4" s="331" t="s">
        <v>136</v>
      </c>
      <c r="C4" s="331"/>
      <c r="D4" s="331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ht="21.75" customHeight="1" x14ac:dyDescent="0.3">
      <c r="A5" s="580"/>
      <c r="B5" s="1545" t="s">
        <v>187</v>
      </c>
      <c r="C5" s="1545"/>
      <c r="D5" s="1545"/>
      <c r="E5" s="1545"/>
      <c r="F5" s="1545"/>
      <c r="G5" s="1545"/>
      <c r="H5" s="1545"/>
      <c r="I5" s="1545"/>
      <c r="J5" s="1545"/>
      <c r="K5" s="1545"/>
      <c r="L5" s="1545"/>
      <c r="M5" s="1545"/>
      <c r="N5" s="1545"/>
    </row>
    <row r="6" spans="1:14" s="24" customFormat="1" ht="19.5" customHeight="1" x14ac:dyDescent="0.3">
      <c r="A6" s="580"/>
      <c r="B6" s="1517" t="s">
        <v>635</v>
      </c>
      <c r="C6" s="1517"/>
      <c r="D6" s="1517"/>
      <c r="E6" s="1517"/>
      <c r="F6" s="1517"/>
      <c r="G6" s="1517"/>
      <c r="H6" s="1517"/>
      <c r="I6" s="1517"/>
      <c r="J6" s="1517"/>
      <c r="K6" s="1517"/>
      <c r="L6" s="1517"/>
      <c r="M6" s="1517"/>
      <c r="N6" s="1517"/>
    </row>
    <row r="7" spans="1:14" ht="18.75" customHeight="1" x14ac:dyDescent="0.3">
      <c r="A7" s="580"/>
      <c r="B7" s="1517" t="s">
        <v>188</v>
      </c>
      <c r="C7" s="1517"/>
      <c r="D7" s="1517"/>
      <c r="E7" s="1517"/>
      <c r="F7" s="1517"/>
      <c r="G7" s="1517"/>
      <c r="H7" s="1517"/>
      <c r="I7" s="1517"/>
      <c r="J7" s="1517"/>
      <c r="K7" s="1517"/>
      <c r="L7" s="1517"/>
      <c r="M7" s="1517"/>
      <c r="N7" s="1517"/>
    </row>
    <row r="8" spans="1:14" s="161" customFormat="1" x14ac:dyDescent="0.3">
      <c r="A8" s="330"/>
      <c r="B8" s="332" t="s">
        <v>144</v>
      </c>
      <c r="C8" s="332"/>
      <c r="D8" s="332"/>
      <c r="E8" s="182"/>
      <c r="F8" s="183"/>
      <c r="G8" s="333"/>
      <c r="H8" s="182"/>
      <c r="I8" s="182"/>
      <c r="J8" s="182"/>
      <c r="K8" s="182"/>
      <c r="L8" s="182"/>
      <c r="M8" s="182"/>
      <c r="N8" s="182"/>
    </row>
    <row r="9" spans="1:14" x14ac:dyDescent="0.3">
      <c r="A9" s="26"/>
      <c r="C9" s="4"/>
      <c r="F9" s="10"/>
      <c r="G9" s="26"/>
      <c r="H9" s="26"/>
      <c r="I9" s="26"/>
      <c r="J9" s="26"/>
      <c r="K9" s="26"/>
      <c r="L9" s="26"/>
      <c r="M9" s="26"/>
      <c r="N9" s="4"/>
    </row>
    <row r="10" spans="1:14" s="9" customFormat="1" ht="27.75" customHeight="1" x14ac:dyDescent="0.2">
      <c r="A10" s="125" t="s">
        <v>11</v>
      </c>
      <c r="B10" s="1484" t="s">
        <v>13</v>
      </c>
      <c r="C10" s="1484"/>
      <c r="D10" s="250" t="s">
        <v>9</v>
      </c>
      <c r="E10" s="571" t="s">
        <v>12</v>
      </c>
      <c r="F10" s="128" t="s">
        <v>361</v>
      </c>
      <c r="G10" s="129" t="s">
        <v>2</v>
      </c>
      <c r="H10" s="130" t="s">
        <v>3</v>
      </c>
      <c r="I10" s="130" t="s">
        <v>4</v>
      </c>
      <c r="J10" s="130" t="s">
        <v>5</v>
      </c>
      <c r="K10" s="130" t="s">
        <v>6</v>
      </c>
      <c r="L10" s="130" t="s">
        <v>8</v>
      </c>
      <c r="M10" s="130" t="s">
        <v>93</v>
      </c>
      <c r="N10" s="129" t="s">
        <v>109</v>
      </c>
    </row>
    <row r="11" spans="1:14" s="2" customFormat="1" ht="18.75" customHeight="1" x14ac:dyDescent="0.3">
      <c r="A11" s="703"/>
      <c r="B11" s="335" t="s">
        <v>36</v>
      </c>
      <c r="C11" s="704"/>
      <c r="D11" s="602"/>
      <c r="E11" s="603"/>
      <c r="F11" s="705"/>
      <c r="G11" s="338">
        <f t="shared" ref="G11:N11" si="0">SUM(G12:G12)</f>
        <v>0</v>
      </c>
      <c r="H11" s="338">
        <f t="shared" si="0"/>
        <v>0</v>
      </c>
      <c r="I11" s="338">
        <f t="shared" si="0"/>
        <v>1500</v>
      </c>
      <c r="J11" s="338">
        <f t="shared" si="0"/>
        <v>8500</v>
      </c>
      <c r="K11" s="338">
        <f t="shared" si="0"/>
        <v>0</v>
      </c>
      <c r="L11" s="338">
        <f t="shared" si="0"/>
        <v>0</v>
      </c>
      <c r="M11" s="338">
        <f t="shared" si="0"/>
        <v>0</v>
      </c>
      <c r="N11" s="338">
        <f t="shared" si="0"/>
        <v>500000</v>
      </c>
    </row>
    <row r="12" spans="1:14" ht="42" customHeight="1" x14ac:dyDescent="0.3">
      <c r="A12" s="715"/>
      <c r="B12" s="313" t="s">
        <v>10</v>
      </c>
      <c r="C12" s="581" t="s">
        <v>539</v>
      </c>
      <c r="D12" s="133">
        <v>3</v>
      </c>
      <c r="E12" s="134" t="s">
        <v>207</v>
      </c>
      <c r="F12" s="694" t="s">
        <v>987</v>
      </c>
      <c r="G12" s="148"/>
      <c r="H12" s="148"/>
      <c r="I12" s="148">
        <v>1500</v>
      </c>
      <c r="J12" s="148">
        <v>8500</v>
      </c>
      <c r="K12" s="148"/>
      <c r="L12" s="148"/>
      <c r="M12" s="148"/>
      <c r="N12" s="148">
        <v>500000</v>
      </c>
    </row>
    <row r="14" spans="1:14" s="161" customFormat="1" x14ac:dyDescent="0.3">
      <c r="A14" s="180"/>
      <c r="B14" s="180" t="s">
        <v>145</v>
      </c>
      <c r="C14" s="181"/>
      <c r="D14" s="346"/>
      <c r="E14" s="182"/>
      <c r="F14" s="183"/>
      <c r="G14" s="184"/>
      <c r="H14" s="185"/>
      <c r="I14" s="185"/>
      <c r="J14" s="185"/>
      <c r="K14" s="185"/>
      <c r="L14" s="185"/>
      <c r="M14" s="185"/>
      <c r="N14" s="185"/>
    </row>
    <row r="15" spans="1:14" ht="18.75" customHeight="1" x14ac:dyDescent="0.3">
      <c r="A15" s="186"/>
      <c r="B15" s="1477" t="s">
        <v>146</v>
      </c>
      <c r="C15" s="1478"/>
      <c r="D15" s="187" t="s">
        <v>109</v>
      </c>
      <c r="E15" s="1"/>
      <c r="F15" s="187" t="s">
        <v>147</v>
      </c>
      <c r="G15" s="177" t="s">
        <v>147</v>
      </c>
      <c r="H15" s="1"/>
      <c r="I15" s="187"/>
      <c r="J15" s="187"/>
      <c r="K15" s="187"/>
      <c r="L15" s="187"/>
      <c r="M15" s="187"/>
      <c r="N15" s="187" t="s">
        <v>148</v>
      </c>
    </row>
    <row r="16" spans="1:14" x14ac:dyDescent="0.3">
      <c r="A16" s="186"/>
      <c r="B16" s="1622" t="s">
        <v>175</v>
      </c>
      <c r="C16" s="1623"/>
      <c r="D16" s="189"/>
      <c r="E16" s="1"/>
      <c r="F16" s="484"/>
      <c r="G16" s="242"/>
      <c r="H16" s="189"/>
      <c r="I16" s="189"/>
      <c r="J16" s="189"/>
      <c r="K16" s="189"/>
      <c r="L16" s="189"/>
      <c r="M16" s="1"/>
      <c r="N16" s="278"/>
    </row>
    <row r="17" spans="1:14" x14ac:dyDescent="0.3">
      <c r="A17" s="186"/>
      <c r="B17" s="716"/>
      <c r="C17" s="691" t="s">
        <v>208</v>
      </c>
      <c r="D17" s="189">
        <f>SUM(N11)</f>
        <v>500000</v>
      </c>
      <c r="E17" s="1"/>
      <c r="F17" s="484"/>
      <c r="G17" s="242"/>
      <c r="H17" s="189"/>
      <c r="I17" s="189"/>
      <c r="J17" s="189"/>
      <c r="K17" s="189"/>
      <c r="L17" s="189"/>
      <c r="M17" s="1"/>
      <c r="N17" s="278"/>
    </row>
    <row r="18" spans="1:14" ht="20.25" customHeight="1" x14ac:dyDescent="0.3">
      <c r="A18" s="186"/>
      <c r="B18" s="1477" t="s">
        <v>152</v>
      </c>
      <c r="C18" s="1478"/>
      <c r="D18" s="190">
        <f>SUM(D16:D17)</f>
        <v>500000</v>
      </c>
      <c r="E18" s="1"/>
      <c r="F18" s="190"/>
      <c r="G18" s="190"/>
      <c r="H18" s="190"/>
      <c r="I18" s="190"/>
      <c r="J18" s="190"/>
      <c r="K18" s="190"/>
      <c r="L18" s="190"/>
      <c r="M18" s="190"/>
      <c r="N18" s="190">
        <f>SUM(D17)</f>
        <v>500000</v>
      </c>
    </row>
  </sheetData>
  <mergeCells count="8">
    <mergeCell ref="B18:C18"/>
    <mergeCell ref="F1:N1"/>
    <mergeCell ref="B16:C16"/>
    <mergeCell ref="B5:N5"/>
    <mergeCell ref="B6:N6"/>
    <mergeCell ref="B7:N7"/>
    <mergeCell ref="B10:C10"/>
    <mergeCell ref="B15:C15"/>
  </mergeCells>
  <pageMargins left="0.98425196850393704" right="0.98425196850393704" top="0.74803149606299213" bottom="0.74803149606299213" header="0.31496062992125984" footer="0.31496062992125984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7" tint="-0.499984740745262"/>
  </sheetPr>
  <dimension ref="A1:N20"/>
  <sheetViews>
    <sheetView topLeftCell="B1" zoomScale="102" zoomScaleNormal="102" workbookViewId="0">
      <selection activeCell="R17" sqref="R17"/>
    </sheetView>
  </sheetViews>
  <sheetFormatPr defaultColWidth="8.75" defaultRowHeight="18.75" x14ac:dyDescent="0.3"/>
  <cols>
    <col min="1" max="1" width="7.875" style="1" hidden="1" customWidth="1"/>
    <col min="2" max="2" width="4" style="12" customWidth="1"/>
    <col min="3" max="3" width="35" style="7" customWidth="1"/>
    <col min="4" max="4" width="10.625" style="8" customWidth="1"/>
    <col min="5" max="5" width="10.125" style="6" hidden="1" customWidth="1"/>
    <col min="6" max="6" width="13.625" style="11" customWidth="1"/>
    <col min="7" max="7" width="7.875" style="3" hidden="1" customWidth="1"/>
    <col min="8" max="9" width="8.25" style="3" hidden="1" customWidth="1"/>
    <col min="10" max="11" width="8.125" style="3" hidden="1" customWidth="1"/>
    <col min="12" max="12" width="8" style="3" hidden="1" customWidth="1"/>
    <col min="13" max="13" width="10.25" style="3" hidden="1" customWidth="1"/>
    <col min="14" max="14" width="12.125" style="103" customWidth="1"/>
    <col min="15" max="16384" width="8.75" style="1"/>
  </cols>
  <sheetData>
    <row r="1" spans="1:14" s="24" customFormat="1" ht="18.75" customHeight="1" thickTop="1" thickBot="1" x14ac:dyDescent="0.35">
      <c r="A1" s="180"/>
      <c r="B1" s="331"/>
      <c r="C1" s="331"/>
      <c r="D1" s="331"/>
      <c r="E1" s="180"/>
      <c r="F1" s="1587" t="s">
        <v>986</v>
      </c>
      <c r="G1" s="1587"/>
      <c r="H1" s="1587"/>
      <c r="I1" s="1587"/>
      <c r="J1" s="1587"/>
      <c r="K1" s="1587"/>
      <c r="L1" s="1587"/>
      <c r="M1" s="1587"/>
      <c r="N1" s="1587"/>
    </row>
    <row r="2" spans="1:14" s="24" customFormat="1" ht="19.5" thickTop="1" x14ac:dyDescent="0.3">
      <c r="A2" s="330"/>
      <c r="B2" s="331" t="s">
        <v>358</v>
      </c>
      <c r="C2" s="331"/>
      <c r="D2" s="331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3">
      <c r="A3" s="330"/>
      <c r="B3" s="331" t="s">
        <v>342</v>
      </c>
      <c r="C3" s="331"/>
      <c r="D3" s="331"/>
      <c r="E3" s="182"/>
      <c r="F3" s="183"/>
      <c r="G3" s="300"/>
      <c r="H3" s="182"/>
      <c r="I3" s="182"/>
      <c r="J3" s="182"/>
      <c r="K3" s="182"/>
      <c r="L3" s="182"/>
      <c r="M3" s="182"/>
      <c r="N3" s="182"/>
    </row>
    <row r="4" spans="1:14" s="24" customFormat="1" ht="17.25" customHeight="1" x14ac:dyDescent="0.3">
      <c r="A4" s="330"/>
      <c r="B4" s="331" t="s">
        <v>136</v>
      </c>
      <c r="C4" s="331"/>
      <c r="D4" s="331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ht="21" customHeight="1" x14ac:dyDescent="0.3">
      <c r="A5" s="580"/>
      <c r="B5" s="1545" t="s">
        <v>187</v>
      </c>
      <c r="C5" s="1545"/>
      <c r="D5" s="1545"/>
      <c r="E5" s="1545"/>
      <c r="F5" s="1545"/>
      <c r="G5" s="1545"/>
      <c r="H5" s="1545"/>
      <c r="I5" s="1545"/>
      <c r="J5" s="1545"/>
      <c r="K5" s="1545"/>
      <c r="L5" s="1545"/>
      <c r="M5" s="1545"/>
      <c r="N5" s="1545"/>
    </row>
    <row r="6" spans="1:14" s="24" customFormat="1" ht="21.75" customHeight="1" x14ac:dyDescent="0.3">
      <c r="A6" s="580"/>
      <c r="B6" s="1517" t="s">
        <v>635</v>
      </c>
      <c r="C6" s="1517"/>
      <c r="D6" s="1517"/>
      <c r="E6" s="1517"/>
      <c r="F6" s="1517"/>
      <c r="G6" s="1517"/>
      <c r="H6" s="1517"/>
      <c r="I6" s="1517"/>
      <c r="J6" s="1517"/>
      <c r="K6" s="1517"/>
      <c r="L6" s="1517"/>
      <c r="M6" s="1517"/>
      <c r="N6" s="1517"/>
    </row>
    <row r="7" spans="1:14" ht="21" customHeight="1" x14ac:dyDescent="0.3">
      <c r="A7" s="580"/>
      <c r="B7" s="1517" t="s">
        <v>188</v>
      </c>
      <c r="C7" s="1517"/>
      <c r="D7" s="1517"/>
      <c r="E7" s="1517"/>
      <c r="F7" s="1517"/>
      <c r="G7" s="1517"/>
      <c r="H7" s="1517"/>
      <c r="I7" s="1517"/>
      <c r="J7" s="1517"/>
      <c r="K7" s="1517"/>
      <c r="L7" s="1517"/>
      <c r="M7" s="1517"/>
      <c r="N7" s="1517"/>
    </row>
    <row r="8" spans="1:14" s="161" customFormat="1" x14ac:dyDescent="0.3">
      <c r="A8" s="330"/>
      <c r="B8" s="332" t="s">
        <v>144</v>
      </c>
      <c r="C8" s="332"/>
      <c r="D8" s="332"/>
      <c r="E8" s="182"/>
      <c r="F8" s="183"/>
      <c r="G8" s="333"/>
      <c r="H8" s="182"/>
      <c r="I8" s="182"/>
      <c r="J8" s="182"/>
      <c r="K8" s="182"/>
      <c r="L8" s="182"/>
      <c r="M8" s="182"/>
      <c r="N8" s="182"/>
    </row>
    <row r="9" spans="1:14" x14ac:dyDescent="0.3">
      <c r="A9" s="26"/>
      <c r="C9" s="4"/>
      <c r="F9" s="10"/>
      <c r="G9" s="26"/>
      <c r="H9" s="26"/>
      <c r="I9" s="26"/>
      <c r="J9" s="26"/>
      <c r="K9" s="26"/>
      <c r="L9" s="26"/>
      <c r="M9" s="26"/>
      <c r="N9" s="4"/>
    </row>
    <row r="10" spans="1:14" s="9" customFormat="1" ht="29.25" customHeight="1" x14ac:dyDescent="0.2">
      <c r="A10" s="125" t="s">
        <v>11</v>
      </c>
      <c r="B10" s="1484" t="s">
        <v>13</v>
      </c>
      <c r="C10" s="1484"/>
      <c r="D10" s="250" t="s">
        <v>9</v>
      </c>
      <c r="E10" s="571" t="s">
        <v>12</v>
      </c>
      <c r="F10" s="128" t="s">
        <v>361</v>
      </c>
      <c r="G10" s="129" t="s">
        <v>2</v>
      </c>
      <c r="H10" s="130" t="s">
        <v>3</v>
      </c>
      <c r="I10" s="130" t="s">
        <v>4</v>
      </c>
      <c r="J10" s="130" t="s">
        <v>5</v>
      </c>
      <c r="K10" s="130" t="s">
        <v>6</v>
      </c>
      <c r="L10" s="130" t="s">
        <v>8</v>
      </c>
      <c r="M10" s="130" t="s">
        <v>93</v>
      </c>
      <c r="N10" s="129" t="s">
        <v>109</v>
      </c>
    </row>
    <row r="11" spans="1:14" s="2" customFormat="1" ht="18" customHeight="1" x14ac:dyDescent="0.3">
      <c r="A11" s="703"/>
      <c r="B11" s="335" t="s">
        <v>98</v>
      </c>
      <c r="C11" s="704"/>
      <c r="D11" s="602"/>
      <c r="E11" s="603"/>
      <c r="F11" s="705"/>
      <c r="G11" s="338">
        <f t="shared" ref="G11:M11" si="0">SUM(G12:G12)</f>
        <v>0</v>
      </c>
      <c r="H11" s="338">
        <f t="shared" si="0"/>
        <v>0</v>
      </c>
      <c r="I11" s="338"/>
      <c r="J11" s="338"/>
      <c r="K11" s="338">
        <f t="shared" si="0"/>
        <v>0</v>
      </c>
      <c r="L11" s="338">
        <f t="shared" si="0"/>
        <v>0</v>
      </c>
      <c r="M11" s="338">
        <f t="shared" si="0"/>
        <v>0</v>
      </c>
      <c r="N11" s="338">
        <f>SUM(N12:N12)</f>
        <v>2700000</v>
      </c>
    </row>
    <row r="12" spans="1:14" ht="60" customHeight="1" x14ac:dyDescent="0.3">
      <c r="A12" s="715"/>
      <c r="B12" s="313" t="s">
        <v>10</v>
      </c>
      <c r="C12" s="581" t="s">
        <v>204</v>
      </c>
      <c r="D12" s="133">
        <v>3</v>
      </c>
      <c r="E12" s="134" t="s">
        <v>206</v>
      </c>
      <c r="F12" s="135" t="s">
        <v>642</v>
      </c>
      <c r="G12" s="148"/>
      <c r="H12" s="148"/>
      <c r="I12" s="148"/>
      <c r="J12" s="148"/>
      <c r="K12" s="148"/>
      <c r="L12" s="148"/>
      <c r="M12" s="148"/>
      <c r="N12" s="148">
        <v>2700000</v>
      </c>
    </row>
    <row r="14" spans="1:14" s="161" customFormat="1" x14ac:dyDescent="0.3">
      <c r="A14" s="180"/>
      <c r="B14" s="180" t="s">
        <v>145</v>
      </c>
      <c r="C14" s="181"/>
      <c r="D14" s="346"/>
      <c r="E14" s="182"/>
      <c r="F14" s="183"/>
      <c r="G14" s="184"/>
      <c r="H14" s="185"/>
      <c r="I14" s="185"/>
      <c r="J14" s="185"/>
      <c r="K14" s="185"/>
      <c r="L14" s="185"/>
      <c r="M14" s="185"/>
      <c r="N14" s="185"/>
    </row>
    <row r="15" spans="1:14" ht="18.75" customHeight="1" x14ac:dyDescent="0.3">
      <c r="A15" s="186"/>
      <c r="B15" s="1477" t="s">
        <v>146</v>
      </c>
      <c r="C15" s="1624"/>
      <c r="D15" s="187" t="s">
        <v>109</v>
      </c>
      <c r="E15" s="1"/>
      <c r="F15" s="187" t="s">
        <v>147</v>
      </c>
      <c r="G15" s="177" t="s">
        <v>147</v>
      </c>
      <c r="H15" s="1"/>
      <c r="I15" s="187"/>
      <c r="J15" s="187"/>
      <c r="K15" s="187"/>
      <c r="L15" s="187"/>
      <c r="M15" s="187"/>
      <c r="N15" s="187" t="s">
        <v>148</v>
      </c>
    </row>
    <row r="16" spans="1:14" x14ac:dyDescent="0.3">
      <c r="A16" s="186"/>
      <c r="B16" s="578" t="s">
        <v>175</v>
      </c>
      <c r="C16" s="579"/>
      <c r="D16" s="189"/>
      <c r="E16" s="1"/>
      <c r="F16" s="484"/>
      <c r="G16" s="242"/>
      <c r="H16" s="189"/>
      <c r="I16" s="189"/>
      <c r="J16" s="189"/>
      <c r="K16" s="189"/>
      <c r="L16" s="189"/>
      <c r="M16" s="1"/>
      <c r="N16" s="278"/>
    </row>
    <row r="17" spans="1:14" x14ac:dyDescent="0.3">
      <c r="A17" s="186"/>
      <c r="B17" s="716"/>
      <c r="C17" s="691" t="s">
        <v>208</v>
      </c>
      <c r="D17" s="189">
        <f>SUM(N11)</f>
        <v>2700000</v>
      </c>
      <c r="E17" s="1"/>
      <c r="F17" s="484"/>
      <c r="G17" s="242"/>
      <c r="H17" s="189"/>
      <c r="I17" s="189"/>
      <c r="J17" s="189"/>
      <c r="K17" s="189"/>
      <c r="L17" s="189"/>
      <c r="M17" s="1"/>
      <c r="N17" s="278"/>
    </row>
    <row r="18" spans="1:14" ht="20.25" customHeight="1" x14ac:dyDescent="0.3">
      <c r="A18" s="186"/>
      <c r="B18" s="1477" t="s">
        <v>152</v>
      </c>
      <c r="C18" s="1624"/>
      <c r="D18" s="190">
        <f>SUM(D16:D17)</f>
        <v>2700000</v>
      </c>
      <c r="E18" s="1"/>
      <c r="F18" s="190">
        <v>1546000</v>
      </c>
      <c r="G18" s="190"/>
      <c r="H18" s="190"/>
      <c r="I18" s="190"/>
      <c r="J18" s="190"/>
      <c r="K18" s="190"/>
      <c r="L18" s="190"/>
      <c r="M18" s="190"/>
      <c r="N18" s="190">
        <f>SUM(D18-F18)</f>
        <v>1154000</v>
      </c>
    </row>
    <row r="20" spans="1:14" s="161" customFormat="1" x14ac:dyDescent="0.3">
      <c r="B20" s="161" t="s">
        <v>1099</v>
      </c>
      <c r="C20" s="332"/>
      <c r="D20" s="4"/>
      <c r="N20" s="680"/>
    </row>
  </sheetData>
  <mergeCells count="7">
    <mergeCell ref="B15:C15"/>
    <mergeCell ref="B18:C18"/>
    <mergeCell ref="F1:N1"/>
    <mergeCell ref="B5:N5"/>
    <mergeCell ref="B6:N6"/>
    <mergeCell ref="B7:N7"/>
    <mergeCell ref="B10:C10"/>
  </mergeCells>
  <pageMargins left="0.98425196850393704" right="0.98425196850393704" top="0.74803149606299213" bottom="0.74803149606299213" header="0.31496062992125984" footer="0.31496062992125984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theme="7" tint="-0.499984740745262"/>
  </sheetPr>
  <dimension ref="A1:N18"/>
  <sheetViews>
    <sheetView topLeftCell="B1" zoomScale="102" zoomScaleNormal="102" workbookViewId="0">
      <selection activeCell="Q16" sqref="Q16"/>
    </sheetView>
  </sheetViews>
  <sheetFormatPr defaultColWidth="8.75" defaultRowHeight="18.75" x14ac:dyDescent="0.3"/>
  <cols>
    <col min="1" max="1" width="7.875" style="1" hidden="1" customWidth="1"/>
    <col min="2" max="2" width="4" style="12" customWidth="1"/>
    <col min="3" max="3" width="31.5" style="7" customWidth="1"/>
    <col min="4" max="4" width="10.75" style="8" customWidth="1"/>
    <col min="5" max="5" width="10.125" style="6" hidden="1" customWidth="1"/>
    <col min="6" max="6" width="14.125" style="11" customWidth="1"/>
    <col min="7" max="7" width="7.875" style="3" hidden="1" customWidth="1"/>
    <col min="8" max="9" width="8.25" style="3" hidden="1" customWidth="1"/>
    <col min="10" max="11" width="8.125" style="3" hidden="1" customWidth="1"/>
    <col min="12" max="12" width="8" style="3" hidden="1" customWidth="1"/>
    <col min="13" max="13" width="11.875" style="3" hidden="1" customWidth="1"/>
    <col min="14" max="14" width="10" style="103" customWidth="1"/>
    <col min="15" max="16384" width="8.75" style="1"/>
  </cols>
  <sheetData>
    <row r="1" spans="1:14" s="24" customFormat="1" ht="18.75" customHeight="1" thickTop="1" thickBot="1" x14ac:dyDescent="0.35">
      <c r="A1" s="180"/>
      <c r="B1" s="331"/>
      <c r="C1" s="331"/>
      <c r="D1" s="331"/>
      <c r="E1" s="180"/>
      <c r="F1" s="1587" t="s">
        <v>985</v>
      </c>
      <c r="G1" s="1587"/>
      <c r="H1" s="1587"/>
      <c r="I1" s="1587"/>
      <c r="J1" s="1587"/>
      <c r="K1" s="1587"/>
      <c r="L1" s="1587"/>
      <c r="M1" s="1587"/>
      <c r="N1" s="1587"/>
    </row>
    <row r="2" spans="1:14" s="24" customFormat="1" ht="19.5" thickTop="1" x14ac:dyDescent="0.3">
      <c r="A2" s="330"/>
      <c r="B2" s="331" t="s">
        <v>358</v>
      </c>
      <c r="C2" s="331"/>
      <c r="D2" s="331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3">
      <c r="A3" s="330"/>
      <c r="B3" s="331" t="s">
        <v>542</v>
      </c>
      <c r="C3" s="331"/>
      <c r="D3" s="331"/>
      <c r="E3" s="182"/>
      <c r="F3" s="183"/>
      <c r="G3" s="300"/>
      <c r="H3" s="182"/>
      <c r="I3" s="182"/>
      <c r="J3" s="182"/>
      <c r="K3" s="182"/>
      <c r="L3" s="182"/>
      <c r="M3" s="182"/>
      <c r="N3" s="182"/>
    </row>
    <row r="4" spans="1:14" s="24" customFormat="1" ht="17.25" customHeight="1" x14ac:dyDescent="0.3">
      <c r="A4" s="330"/>
      <c r="B4" s="331" t="s">
        <v>136</v>
      </c>
      <c r="C4" s="331"/>
      <c r="D4" s="331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ht="21" customHeight="1" x14ac:dyDescent="0.3">
      <c r="A5" s="580"/>
      <c r="B5" s="1545" t="s">
        <v>187</v>
      </c>
      <c r="C5" s="1545"/>
      <c r="D5" s="1545"/>
      <c r="E5" s="1545"/>
      <c r="F5" s="1545"/>
      <c r="G5" s="1545"/>
      <c r="H5" s="1545"/>
      <c r="I5" s="1545"/>
      <c r="J5" s="1545"/>
      <c r="K5" s="1545"/>
      <c r="L5" s="1545"/>
      <c r="M5" s="1545"/>
      <c r="N5" s="1545"/>
    </row>
    <row r="6" spans="1:14" s="24" customFormat="1" ht="21" customHeight="1" x14ac:dyDescent="0.3">
      <c r="A6" s="580"/>
      <c r="B6" s="1517" t="s">
        <v>635</v>
      </c>
      <c r="C6" s="1517"/>
      <c r="D6" s="1517"/>
      <c r="E6" s="1517"/>
      <c r="F6" s="1517"/>
      <c r="G6" s="1517"/>
      <c r="H6" s="1517"/>
      <c r="I6" s="1517"/>
      <c r="J6" s="1517"/>
      <c r="K6" s="1517"/>
      <c r="L6" s="1517"/>
      <c r="M6" s="1517"/>
      <c r="N6" s="1517"/>
    </row>
    <row r="7" spans="1:14" ht="22.5" customHeight="1" x14ac:dyDescent="0.3">
      <c r="A7" s="580"/>
      <c r="B7" s="1517" t="s">
        <v>188</v>
      </c>
      <c r="C7" s="1517"/>
      <c r="D7" s="1517"/>
      <c r="E7" s="1517"/>
      <c r="F7" s="1517"/>
      <c r="G7" s="1517"/>
      <c r="H7" s="1517"/>
      <c r="I7" s="1517"/>
      <c r="J7" s="1517"/>
      <c r="K7" s="1517"/>
      <c r="L7" s="1517"/>
      <c r="M7" s="1517"/>
      <c r="N7" s="1517"/>
    </row>
    <row r="8" spans="1:14" s="161" customFormat="1" x14ac:dyDescent="0.3">
      <c r="A8" s="330"/>
      <c r="B8" s="332" t="s">
        <v>144</v>
      </c>
      <c r="C8" s="332"/>
      <c r="D8" s="332"/>
      <c r="E8" s="182"/>
      <c r="F8" s="183"/>
      <c r="G8" s="333"/>
      <c r="H8" s="182"/>
      <c r="I8" s="182"/>
      <c r="J8" s="182"/>
      <c r="K8" s="182"/>
      <c r="L8" s="182"/>
      <c r="M8" s="182"/>
      <c r="N8" s="182"/>
    </row>
    <row r="9" spans="1:14" x14ac:dyDescent="0.3">
      <c r="A9" s="26"/>
      <c r="C9" s="4"/>
      <c r="F9" s="10"/>
      <c r="G9" s="26"/>
      <c r="H9" s="26"/>
      <c r="I9" s="26"/>
      <c r="J9" s="26"/>
      <c r="K9" s="26"/>
      <c r="L9" s="26"/>
      <c r="M9" s="26"/>
      <c r="N9" s="4"/>
    </row>
    <row r="10" spans="1:14" s="9" customFormat="1" ht="42.75" customHeight="1" x14ac:dyDescent="0.2">
      <c r="A10" s="125" t="s">
        <v>11</v>
      </c>
      <c r="B10" s="1484" t="s">
        <v>13</v>
      </c>
      <c r="C10" s="1484"/>
      <c r="D10" s="250" t="s">
        <v>9</v>
      </c>
      <c r="E10" s="571" t="s">
        <v>12</v>
      </c>
      <c r="F10" s="128" t="s">
        <v>189</v>
      </c>
      <c r="G10" s="129" t="s">
        <v>2</v>
      </c>
      <c r="H10" s="130" t="s">
        <v>3</v>
      </c>
      <c r="I10" s="130" t="s">
        <v>4</v>
      </c>
      <c r="J10" s="130" t="s">
        <v>5</v>
      </c>
      <c r="K10" s="130" t="s">
        <v>6</v>
      </c>
      <c r="L10" s="130" t="s">
        <v>8</v>
      </c>
      <c r="M10" s="130" t="s">
        <v>93</v>
      </c>
      <c r="N10" s="129" t="s">
        <v>109</v>
      </c>
    </row>
    <row r="11" spans="1:14" s="2" customFormat="1" ht="18.75" customHeight="1" x14ac:dyDescent="0.3">
      <c r="A11" s="703"/>
      <c r="B11" s="335" t="s">
        <v>205</v>
      </c>
      <c r="C11" s="704"/>
      <c r="D11" s="602"/>
      <c r="E11" s="603"/>
      <c r="F11" s="705"/>
      <c r="G11" s="338">
        <f t="shared" ref="G11:N11" si="0">SUM(G12:G12)</f>
        <v>0</v>
      </c>
      <c r="H11" s="338">
        <f t="shared" si="0"/>
        <v>0</v>
      </c>
      <c r="I11" s="338">
        <f t="shared" si="0"/>
        <v>1500</v>
      </c>
      <c r="J11" s="338">
        <f t="shared" si="0"/>
        <v>8500</v>
      </c>
      <c r="K11" s="338">
        <f t="shared" si="0"/>
        <v>0</v>
      </c>
      <c r="L11" s="338">
        <f t="shared" si="0"/>
        <v>0</v>
      </c>
      <c r="M11" s="338">
        <f t="shared" si="0"/>
        <v>0</v>
      </c>
      <c r="N11" s="338">
        <f t="shared" si="0"/>
        <v>250000</v>
      </c>
    </row>
    <row r="12" spans="1:14" ht="36.75" customHeight="1" x14ac:dyDescent="0.3">
      <c r="A12" s="715"/>
      <c r="B12" s="313" t="s">
        <v>10</v>
      </c>
      <c r="C12" s="581" t="s">
        <v>203</v>
      </c>
      <c r="D12" s="133">
        <v>3</v>
      </c>
      <c r="E12" s="134" t="s">
        <v>209</v>
      </c>
      <c r="F12" s="694" t="s">
        <v>805</v>
      </c>
      <c r="G12" s="148"/>
      <c r="H12" s="148"/>
      <c r="I12" s="148">
        <v>1500</v>
      </c>
      <c r="J12" s="148">
        <v>8500</v>
      </c>
      <c r="K12" s="148"/>
      <c r="L12" s="148"/>
      <c r="M12" s="148"/>
      <c r="N12" s="148">
        <v>250000</v>
      </c>
    </row>
    <row r="14" spans="1:14" s="161" customFormat="1" x14ac:dyDescent="0.3">
      <c r="A14" s="180"/>
      <c r="B14" s="180" t="s">
        <v>145</v>
      </c>
      <c r="C14" s="181"/>
      <c r="D14" s="346"/>
      <c r="E14" s="182"/>
      <c r="F14" s="183"/>
      <c r="G14" s="184"/>
      <c r="H14" s="185"/>
      <c r="I14" s="185"/>
      <c r="J14" s="185"/>
      <c r="K14" s="185"/>
      <c r="L14" s="185"/>
      <c r="M14" s="185"/>
      <c r="N14" s="185"/>
    </row>
    <row r="15" spans="1:14" ht="22.5" customHeight="1" x14ac:dyDescent="0.3">
      <c r="A15" s="186"/>
      <c r="B15" s="1477" t="s">
        <v>146</v>
      </c>
      <c r="C15" s="1478"/>
      <c r="D15" s="187" t="s">
        <v>109</v>
      </c>
      <c r="E15" s="1"/>
      <c r="F15" s="187" t="s">
        <v>147</v>
      </c>
      <c r="G15" s="177" t="s">
        <v>147</v>
      </c>
      <c r="H15" s="1"/>
      <c r="I15" s="187"/>
      <c r="J15" s="187"/>
      <c r="K15" s="187"/>
      <c r="L15" s="187"/>
      <c r="M15" s="187"/>
      <c r="N15" s="187" t="s">
        <v>148</v>
      </c>
    </row>
    <row r="16" spans="1:14" x14ac:dyDescent="0.3">
      <c r="A16" s="186"/>
      <c r="B16" s="1622" t="s">
        <v>175</v>
      </c>
      <c r="C16" s="1623"/>
      <c r="D16" s="189"/>
      <c r="E16" s="1"/>
      <c r="F16" s="484"/>
      <c r="G16" s="242"/>
      <c r="H16" s="189"/>
      <c r="I16" s="189"/>
      <c r="J16" s="189"/>
      <c r="K16" s="189"/>
      <c r="L16" s="189"/>
      <c r="M16" s="1"/>
      <c r="N16" s="278"/>
    </row>
    <row r="17" spans="1:14" ht="21.75" customHeight="1" x14ac:dyDescent="0.3">
      <c r="A17" s="186"/>
      <c r="B17" s="716"/>
      <c r="C17" s="691" t="s">
        <v>208</v>
      </c>
      <c r="D17" s="189">
        <f>SUM(N11)</f>
        <v>250000</v>
      </c>
      <c r="E17" s="1"/>
      <c r="F17" s="484"/>
      <c r="G17" s="242"/>
      <c r="H17" s="189"/>
      <c r="I17" s="189"/>
      <c r="J17" s="189"/>
      <c r="K17" s="189"/>
      <c r="L17" s="189"/>
      <c r="M17" s="1"/>
      <c r="N17" s="278"/>
    </row>
    <row r="18" spans="1:14" ht="20.25" customHeight="1" x14ac:dyDescent="0.3">
      <c r="A18" s="186"/>
      <c r="B18" s="1477" t="s">
        <v>152</v>
      </c>
      <c r="C18" s="1478"/>
      <c r="D18" s="190">
        <f>SUM(D16:D17)</f>
        <v>250000</v>
      </c>
      <c r="E18" s="1"/>
      <c r="F18" s="190"/>
      <c r="G18" s="190"/>
      <c r="H18" s="190"/>
      <c r="I18" s="190"/>
      <c r="J18" s="190"/>
      <c r="K18" s="190"/>
      <c r="L18" s="190"/>
      <c r="M18" s="190"/>
      <c r="N18" s="190">
        <f>SUM(D17)</f>
        <v>250000</v>
      </c>
    </row>
  </sheetData>
  <mergeCells count="8">
    <mergeCell ref="B18:C18"/>
    <mergeCell ref="F1:N1"/>
    <mergeCell ref="B16:C16"/>
    <mergeCell ref="B5:N5"/>
    <mergeCell ref="B6:N6"/>
    <mergeCell ref="B7:N7"/>
    <mergeCell ref="B10:C10"/>
    <mergeCell ref="B15:C15"/>
  </mergeCells>
  <pageMargins left="0.98425196850393704" right="0.98425196850393704" top="0.74803149606299213" bottom="0.74803149606299213" header="0.31496062992125984" footer="0.31496062992125984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C20:G20"/>
  <sheetViews>
    <sheetView topLeftCell="A4" workbookViewId="0">
      <selection activeCell="V22" sqref="V22"/>
    </sheetView>
  </sheetViews>
  <sheetFormatPr defaultRowHeight="14.25" x14ac:dyDescent="0.2"/>
  <sheetData>
    <row r="20" spans="3:7" ht="51.75" customHeight="1" x14ac:dyDescent="0.55000000000000004">
      <c r="C20" s="1465" t="s">
        <v>212</v>
      </c>
      <c r="D20" s="1465"/>
      <c r="E20" s="1465"/>
      <c r="F20" s="1465"/>
      <c r="G20" s="1465"/>
    </row>
  </sheetData>
  <mergeCells count="1">
    <mergeCell ref="C20:G20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C21:G21"/>
  <sheetViews>
    <sheetView workbookViewId="0">
      <selection activeCell="V22" sqref="V22"/>
    </sheetView>
  </sheetViews>
  <sheetFormatPr defaultRowHeight="14.25" x14ac:dyDescent="0.2"/>
  <sheetData>
    <row r="21" spans="3:7" ht="36" x14ac:dyDescent="0.55000000000000004">
      <c r="C21" s="1465" t="s">
        <v>98</v>
      </c>
      <c r="D21" s="1465"/>
      <c r="E21" s="1465"/>
      <c r="F21" s="1465"/>
      <c r="G21" s="1465"/>
    </row>
  </sheetData>
  <mergeCells count="1">
    <mergeCell ref="C21:G2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D21:F21"/>
  <sheetViews>
    <sheetView topLeftCell="A13" workbookViewId="0">
      <selection activeCell="I41" sqref="I41"/>
    </sheetView>
  </sheetViews>
  <sheetFormatPr defaultRowHeight="14.25" x14ac:dyDescent="0.2"/>
  <sheetData>
    <row r="21" spans="4:6" ht="45.75" x14ac:dyDescent="0.65">
      <c r="D21" s="1516" t="s">
        <v>37</v>
      </c>
      <c r="E21" s="1516"/>
      <c r="F21" s="1516"/>
    </row>
  </sheetData>
  <mergeCells count="1">
    <mergeCell ref="D21:F21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-0.499984740745262"/>
  </sheetPr>
  <dimension ref="A1:X40"/>
  <sheetViews>
    <sheetView zoomScaleNormal="100" workbookViewId="0">
      <selection activeCell="E31" sqref="E31:E36"/>
    </sheetView>
  </sheetViews>
  <sheetFormatPr defaultColWidth="8.75" defaultRowHeight="18.75" x14ac:dyDescent="0.3"/>
  <cols>
    <col min="1" max="1" width="1" style="1" customWidth="1"/>
    <col min="2" max="2" width="7.75" style="1" customWidth="1"/>
    <col min="3" max="3" width="2.875" style="1" customWidth="1"/>
    <col min="4" max="4" width="3.375" style="14" customWidth="1"/>
    <col min="5" max="5" width="27.25" style="14" customWidth="1"/>
    <col min="6" max="6" width="6.5" style="29" customWidth="1"/>
    <col min="7" max="7" width="7.5" style="8" hidden="1" customWidth="1"/>
    <col min="8" max="8" width="10.5" style="309" customWidth="1"/>
    <col min="9" max="9" width="8.25" style="7" customWidth="1"/>
    <col min="10" max="10" width="8.25" style="1" customWidth="1"/>
    <col min="11" max="11" width="8.375" style="1" customWidth="1"/>
    <col min="12" max="12" width="7.875" style="1" customWidth="1"/>
    <col min="13" max="13" width="6.625" style="1" hidden="1" customWidth="1"/>
    <col min="14" max="14" width="6.5" style="1" hidden="1" customWidth="1"/>
    <col min="15" max="15" width="8.75" style="1" customWidth="1"/>
    <col min="16" max="16" width="9" style="1" customWidth="1"/>
    <col min="17" max="17" width="9.625" style="1" customWidth="1"/>
    <col min="18" max="16384" width="8.75" style="1"/>
  </cols>
  <sheetData>
    <row r="1" spans="2:23" s="53" customFormat="1" ht="21" x14ac:dyDescent="0.35">
      <c r="B1" s="1468" t="s">
        <v>815</v>
      </c>
      <c r="C1" s="1468"/>
      <c r="D1" s="1468"/>
      <c r="E1" s="1468"/>
      <c r="F1" s="1468"/>
      <c r="G1" s="1468"/>
      <c r="H1" s="1468"/>
      <c r="I1" s="1468"/>
      <c r="J1" s="1468"/>
      <c r="K1" s="1468"/>
      <c r="L1" s="1468"/>
      <c r="M1" s="1468"/>
      <c r="N1" s="1468"/>
      <c r="O1" s="1468"/>
      <c r="P1" s="1468"/>
      <c r="Q1" s="1468"/>
    </row>
    <row r="2" spans="2:23" s="24" customFormat="1" ht="6.75" customHeight="1" x14ac:dyDescent="0.3">
      <c r="B2" s="26"/>
      <c r="C2" s="12"/>
      <c r="D2" s="12"/>
      <c r="E2" s="4"/>
      <c r="F2" s="29"/>
      <c r="G2" s="6"/>
      <c r="H2" s="18"/>
      <c r="I2" s="18"/>
      <c r="J2" s="26"/>
      <c r="K2" s="26"/>
      <c r="L2" s="26"/>
      <c r="M2" s="26"/>
      <c r="N2" s="26"/>
      <c r="O2" s="26"/>
      <c r="P2" s="26"/>
      <c r="Q2" s="26"/>
    </row>
    <row r="3" spans="2:23" s="60" customFormat="1" ht="31.5" x14ac:dyDescent="0.2">
      <c r="B3" s="31" t="s">
        <v>11</v>
      </c>
      <c r="C3" s="1469" t="s">
        <v>13</v>
      </c>
      <c r="D3" s="1469"/>
      <c r="E3" s="1469"/>
      <c r="F3" s="30" t="s">
        <v>9</v>
      </c>
      <c r="G3" s="927" t="s">
        <v>12</v>
      </c>
      <c r="H3" s="33" t="s">
        <v>339</v>
      </c>
      <c r="I3" s="34" t="s">
        <v>2</v>
      </c>
      <c r="J3" s="35" t="s">
        <v>3</v>
      </c>
      <c r="K3" s="35" t="s">
        <v>4</v>
      </c>
      <c r="L3" s="35" t="s">
        <v>5</v>
      </c>
      <c r="M3" s="35" t="s">
        <v>6</v>
      </c>
      <c r="N3" s="35" t="s">
        <v>118</v>
      </c>
      <c r="O3" s="35" t="s">
        <v>8</v>
      </c>
      <c r="P3" s="35" t="s">
        <v>93</v>
      </c>
      <c r="Q3" s="34" t="s">
        <v>109</v>
      </c>
    </row>
    <row r="4" spans="2:23" s="110" customFormat="1" ht="15.75" x14ac:dyDescent="0.2">
      <c r="B4" s="1556" t="s">
        <v>98</v>
      </c>
      <c r="C4" s="1556"/>
      <c r="D4" s="1556"/>
      <c r="E4" s="1556"/>
      <c r="F4" s="438"/>
      <c r="G4" s="503"/>
      <c r="H4" s="432"/>
      <c r="I4" s="509">
        <f t="shared" ref="I4:Q4" si="0">I5+I12+I24+I27+I30</f>
        <v>0</v>
      </c>
      <c r="J4" s="108">
        <f t="shared" si="0"/>
        <v>476600</v>
      </c>
      <c r="K4" s="108">
        <f t="shared" si="0"/>
        <v>337100</v>
      </c>
      <c r="L4" s="108">
        <f t="shared" si="0"/>
        <v>246300</v>
      </c>
      <c r="M4" s="108">
        <f t="shared" si="0"/>
        <v>0</v>
      </c>
      <c r="N4" s="108">
        <f t="shared" si="0"/>
        <v>0</v>
      </c>
      <c r="O4" s="108">
        <f t="shared" si="0"/>
        <v>260000</v>
      </c>
      <c r="P4" s="108">
        <f t="shared" si="0"/>
        <v>2150000</v>
      </c>
      <c r="Q4" s="108">
        <f t="shared" si="0"/>
        <v>3470000</v>
      </c>
    </row>
    <row r="5" spans="2:23" s="61" customFormat="1" ht="15.75" customHeight="1" x14ac:dyDescent="0.2">
      <c r="B5" s="140" t="s">
        <v>814</v>
      </c>
      <c r="C5" s="1625" t="s">
        <v>329</v>
      </c>
      <c r="D5" s="1626"/>
      <c r="E5" s="1626"/>
      <c r="F5" s="1627"/>
      <c r="G5" s="207"/>
      <c r="H5" s="432"/>
      <c r="I5" s="1051">
        <f t="shared" ref="I5:Q5" si="1">SUM(I6:I11)</f>
        <v>0</v>
      </c>
      <c r="J5" s="1051">
        <f t="shared" si="1"/>
        <v>22000</v>
      </c>
      <c r="K5" s="1051">
        <f t="shared" si="1"/>
        <v>70600</v>
      </c>
      <c r="L5" s="1051">
        <f t="shared" si="1"/>
        <v>27400</v>
      </c>
      <c r="M5" s="1051">
        <f t="shared" si="1"/>
        <v>0</v>
      </c>
      <c r="N5" s="1051">
        <f t="shared" si="1"/>
        <v>0</v>
      </c>
      <c r="O5" s="1051">
        <f t="shared" si="1"/>
        <v>0</v>
      </c>
      <c r="P5" s="1051">
        <f t="shared" si="1"/>
        <v>0</v>
      </c>
      <c r="Q5" s="1052">
        <f t="shared" si="1"/>
        <v>120000</v>
      </c>
    </row>
    <row r="6" spans="2:23" s="61" customFormat="1" ht="15.75" x14ac:dyDescent="0.2">
      <c r="B6" s="139"/>
      <c r="C6" s="1053"/>
      <c r="D6" s="329">
        <v>1.1000000000000001</v>
      </c>
      <c r="E6" s="929" t="s">
        <v>423</v>
      </c>
      <c r="F6" s="1054"/>
      <c r="G6" s="65"/>
      <c r="H6" s="49"/>
      <c r="I6" s="1055"/>
      <c r="J6" s="1056"/>
      <c r="K6" s="1056"/>
      <c r="L6" s="1056"/>
      <c r="M6" s="1056"/>
      <c r="N6" s="1056"/>
      <c r="O6" s="1056"/>
      <c r="P6" s="1056"/>
      <c r="Q6" s="1057"/>
    </row>
    <row r="7" spans="2:23" s="61" customFormat="1" ht="31.5" x14ac:dyDescent="0.25">
      <c r="B7" s="62"/>
      <c r="C7" s="1047"/>
      <c r="D7" s="1058"/>
      <c r="E7" s="1059" t="s">
        <v>806</v>
      </c>
      <c r="F7" s="1015">
        <v>2</v>
      </c>
      <c r="G7" s="1060"/>
      <c r="H7" s="89" t="s">
        <v>807</v>
      </c>
      <c r="I7" s="1012"/>
      <c r="J7" s="1012">
        <v>10400</v>
      </c>
      <c r="K7" s="1012">
        <v>12000</v>
      </c>
      <c r="L7" s="1012">
        <v>7600</v>
      </c>
      <c r="M7" s="1012"/>
      <c r="N7" s="1012"/>
      <c r="O7" s="1012"/>
      <c r="P7" s="1012"/>
      <c r="Q7" s="1061">
        <f>SUM(I7:P7)</f>
        <v>30000</v>
      </c>
    </row>
    <row r="8" spans="2:23" s="61" customFormat="1" ht="15.75" x14ac:dyDescent="0.2">
      <c r="B8" s="62"/>
      <c r="C8" s="1064"/>
      <c r="D8" s="1065">
        <v>1.2</v>
      </c>
      <c r="E8" s="1066" t="s">
        <v>424</v>
      </c>
      <c r="F8" s="1054"/>
      <c r="G8" s="65"/>
      <c r="H8" s="49"/>
      <c r="I8" s="428"/>
      <c r="J8" s="428"/>
      <c r="K8" s="428"/>
      <c r="L8" s="428"/>
      <c r="M8" s="428"/>
      <c r="N8" s="428"/>
      <c r="O8" s="428"/>
      <c r="P8" s="428"/>
      <c r="Q8" s="1057"/>
    </row>
    <row r="9" spans="2:23" s="61" customFormat="1" ht="47.25" x14ac:dyDescent="0.2">
      <c r="B9" s="62"/>
      <c r="C9" s="1067"/>
      <c r="D9" s="948"/>
      <c r="E9" s="1068" t="s">
        <v>864</v>
      </c>
      <c r="F9" s="1069">
        <v>2</v>
      </c>
      <c r="G9" s="58"/>
      <c r="H9" s="1007" t="s">
        <v>808</v>
      </c>
      <c r="I9" s="979"/>
      <c r="J9" s="979">
        <v>11600</v>
      </c>
      <c r="K9" s="1040">
        <v>23600</v>
      </c>
      <c r="L9" s="1040">
        <v>14800</v>
      </c>
      <c r="M9" s="979"/>
      <c r="N9" s="979"/>
      <c r="O9" s="979"/>
      <c r="P9" s="979"/>
      <c r="Q9" s="1070">
        <f t="shared" ref="Q9" si="2">SUM(I9:P9)</f>
        <v>50000</v>
      </c>
    </row>
    <row r="10" spans="2:23" s="61" customFormat="1" ht="15.75" x14ac:dyDescent="0.2">
      <c r="B10" s="62"/>
      <c r="C10" s="1064"/>
      <c r="D10" s="1065">
        <v>1.3</v>
      </c>
      <c r="E10" s="1066" t="s">
        <v>425</v>
      </c>
      <c r="F10" s="1054"/>
      <c r="G10" s="65"/>
      <c r="H10" s="49"/>
      <c r="I10" s="428"/>
      <c r="J10" s="428"/>
      <c r="K10" s="428"/>
      <c r="L10" s="428"/>
      <c r="M10" s="428"/>
      <c r="N10" s="428"/>
      <c r="O10" s="428"/>
      <c r="P10" s="428"/>
      <c r="Q10" s="1057"/>
      <c r="W10" s="158"/>
    </row>
    <row r="11" spans="2:23" s="61" customFormat="1" ht="31.5" x14ac:dyDescent="0.2">
      <c r="B11" s="62"/>
      <c r="C11" s="1047"/>
      <c r="D11" s="1058"/>
      <c r="E11" s="1071" t="s">
        <v>809</v>
      </c>
      <c r="F11" s="1015">
        <v>2</v>
      </c>
      <c r="G11" s="1060"/>
      <c r="H11" s="1007" t="s">
        <v>808</v>
      </c>
      <c r="I11" s="1012"/>
      <c r="J11" s="1072"/>
      <c r="K11" s="64">
        <v>35000</v>
      </c>
      <c r="L11" s="64">
        <v>5000</v>
      </c>
      <c r="M11" s="1073"/>
      <c r="N11" s="64"/>
      <c r="O11" s="1074"/>
      <c r="P11" s="1012"/>
      <c r="Q11" s="1061">
        <f t="shared" ref="Q11" si="3">SUM(I11:P11)</f>
        <v>40000</v>
      </c>
      <c r="W11" s="158"/>
    </row>
    <row r="12" spans="2:23" s="61" customFormat="1" ht="15.75" x14ac:dyDescent="0.2">
      <c r="B12" s="62"/>
      <c r="C12" s="213" t="s">
        <v>330</v>
      </c>
      <c r="D12" s="433"/>
      <c r="E12" s="416"/>
      <c r="F12" s="434"/>
      <c r="G12" s="207"/>
      <c r="H12" s="432"/>
      <c r="I12" s="1075">
        <f t="shared" ref="I12:Q12" si="4">SUM(I14:I23)</f>
        <v>0</v>
      </c>
      <c r="J12" s="1075">
        <f t="shared" si="4"/>
        <v>428400</v>
      </c>
      <c r="K12" s="1075">
        <f t="shared" si="4"/>
        <v>155000</v>
      </c>
      <c r="L12" s="1075">
        <f t="shared" si="4"/>
        <v>96600</v>
      </c>
      <c r="M12" s="1075">
        <f t="shared" si="4"/>
        <v>0</v>
      </c>
      <c r="N12" s="1075">
        <f t="shared" si="4"/>
        <v>0</v>
      </c>
      <c r="O12" s="1075">
        <f t="shared" si="4"/>
        <v>0</v>
      </c>
      <c r="P12" s="1075">
        <f t="shared" si="4"/>
        <v>0</v>
      </c>
      <c r="Q12" s="1075">
        <f t="shared" si="4"/>
        <v>680000</v>
      </c>
    </row>
    <row r="13" spans="2:23" s="61" customFormat="1" ht="15.75" x14ac:dyDescent="0.2">
      <c r="B13" s="62"/>
      <c r="C13" s="1064"/>
      <c r="D13" s="1065">
        <v>2.1</v>
      </c>
      <c r="E13" s="111" t="s">
        <v>426</v>
      </c>
      <c r="F13" s="66"/>
      <c r="G13" s="65" t="s">
        <v>101</v>
      </c>
      <c r="H13" s="49"/>
      <c r="I13" s="428"/>
      <c r="J13" s="428"/>
      <c r="K13" s="428"/>
      <c r="L13" s="428"/>
      <c r="M13" s="428"/>
      <c r="N13" s="428"/>
      <c r="O13" s="428"/>
      <c r="P13" s="428"/>
      <c r="Q13" s="1057"/>
    </row>
    <row r="14" spans="2:23" s="61" customFormat="1" ht="31.5" x14ac:dyDescent="0.2">
      <c r="B14" s="62"/>
      <c r="C14" s="1076"/>
      <c r="D14" s="1077"/>
      <c r="E14" s="984" t="s">
        <v>427</v>
      </c>
      <c r="F14" s="1457">
        <v>2</v>
      </c>
      <c r="G14" s="1078"/>
      <c r="H14" s="40" t="s">
        <v>808</v>
      </c>
      <c r="I14" s="1079"/>
      <c r="J14" s="430">
        <v>30000</v>
      </c>
      <c r="K14" s="430">
        <v>10000</v>
      </c>
      <c r="L14" s="430">
        <v>10000</v>
      </c>
      <c r="M14" s="1079"/>
      <c r="N14" s="1079"/>
      <c r="O14" s="1079"/>
      <c r="P14" s="1079"/>
      <c r="Q14" s="1080">
        <f>SUM(I14:P14)</f>
        <v>50000</v>
      </c>
    </row>
    <row r="15" spans="2:23" s="61" customFormat="1" ht="47.25" x14ac:dyDescent="0.2">
      <c r="B15" s="62"/>
      <c r="C15" s="1081"/>
      <c r="D15" s="158"/>
      <c r="E15" s="1082" t="s">
        <v>428</v>
      </c>
      <c r="F15" s="1083">
        <v>2</v>
      </c>
      <c r="G15" s="62"/>
      <c r="H15" s="1007" t="s">
        <v>808</v>
      </c>
      <c r="I15" s="1008"/>
      <c r="J15" s="1084">
        <v>300000</v>
      </c>
      <c r="K15" s="1084"/>
      <c r="L15" s="1084"/>
      <c r="M15" s="1008"/>
      <c r="N15" s="1008"/>
      <c r="O15" s="1008"/>
      <c r="P15" s="1008"/>
      <c r="Q15" s="1085">
        <f>SUM(I15:P15)</f>
        <v>300000</v>
      </c>
      <c r="W15" s="158"/>
    </row>
    <row r="16" spans="2:23" s="61" customFormat="1" ht="47.25" x14ac:dyDescent="0.2">
      <c r="B16" s="62"/>
      <c r="C16" s="1050"/>
      <c r="D16" s="56"/>
      <c r="E16" s="1062" t="s">
        <v>810</v>
      </c>
      <c r="F16" s="57">
        <v>2</v>
      </c>
      <c r="G16" s="55"/>
      <c r="H16" s="40" t="s">
        <v>808</v>
      </c>
      <c r="I16" s="119"/>
      <c r="J16" s="430">
        <v>50000</v>
      </c>
      <c r="K16" s="430"/>
      <c r="L16" s="430"/>
      <c r="M16" s="119"/>
      <c r="N16" s="119"/>
      <c r="O16" s="119"/>
      <c r="P16" s="119"/>
      <c r="Q16" s="1080">
        <f>SUM(I16:P16)</f>
        <v>50000</v>
      </c>
    </row>
    <row r="17" spans="1:24" s="61" customFormat="1" ht="31.5" x14ac:dyDescent="0.2">
      <c r="B17" s="62"/>
      <c r="C17" s="1067"/>
      <c r="D17" s="948"/>
      <c r="E17" s="1068" t="s">
        <v>429</v>
      </c>
      <c r="F17" s="1069">
        <v>2</v>
      </c>
      <c r="G17" s="58"/>
      <c r="H17" s="1007" t="s">
        <v>808</v>
      </c>
      <c r="I17" s="979"/>
      <c r="J17" s="1040">
        <v>8400</v>
      </c>
      <c r="K17" s="1040">
        <v>15000</v>
      </c>
      <c r="L17" s="1040">
        <v>16600</v>
      </c>
      <c r="M17" s="979"/>
      <c r="N17" s="979"/>
      <c r="O17" s="979"/>
      <c r="P17" s="979"/>
      <c r="Q17" s="1086">
        <f>SUM(I17:P17)</f>
        <v>40000</v>
      </c>
    </row>
    <row r="18" spans="1:24" s="1090" customFormat="1" ht="15.75" x14ac:dyDescent="0.2">
      <c r="B18" s="1087"/>
      <c r="C18" s="1088"/>
      <c r="D18" s="369">
        <v>2.2000000000000002</v>
      </c>
      <c r="E18" s="1066" t="s">
        <v>431</v>
      </c>
      <c r="F18" s="66"/>
      <c r="G18" s="65" t="s">
        <v>101</v>
      </c>
      <c r="H18" s="49"/>
      <c r="I18" s="428"/>
      <c r="J18" s="428"/>
      <c r="K18" s="428"/>
      <c r="L18" s="428"/>
      <c r="M18" s="428"/>
      <c r="N18" s="428"/>
      <c r="O18" s="428"/>
      <c r="P18" s="428"/>
      <c r="Q18" s="1089"/>
    </row>
    <row r="19" spans="1:24" s="61" customFormat="1" ht="31.5" x14ac:dyDescent="0.2">
      <c r="B19" s="58"/>
      <c r="C19" s="1067"/>
      <c r="D19" s="1301"/>
      <c r="E19" s="1273" t="s">
        <v>1228</v>
      </c>
      <c r="F19" s="1069">
        <v>2</v>
      </c>
      <c r="G19" s="58"/>
      <c r="H19" s="1000" t="s">
        <v>808</v>
      </c>
      <c r="I19" s="979"/>
      <c r="J19" s="979">
        <v>30000</v>
      </c>
      <c r="K19" s="979">
        <v>10000</v>
      </c>
      <c r="L19" s="979">
        <v>10000</v>
      </c>
      <c r="M19" s="979"/>
      <c r="N19" s="979"/>
      <c r="O19" s="979"/>
      <c r="P19" s="979"/>
      <c r="Q19" s="1086">
        <f t="shared" ref="Q19" si="5">SUM(I19:P19)</f>
        <v>50000</v>
      </c>
    </row>
    <row r="20" spans="1:24" s="61" customFormat="1" ht="47.25" x14ac:dyDescent="0.2">
      <c r="B20" s="62"/>
      <c r="C20" s="1067"/>
      <c r="D20" s="1301"/>
      <c r="E20" s="1245" t="s">
        <v>865</v>
      </c>
      <c r="F20" s="1083">
        <v>2</v>
      </c>
      <c r="G20" s="62"/>
      <c r="H20" s="1007" t="s">
        <v>808</v>
      </c>
      <c r="I20" s="1008"/>
      <c r="J20" s="1008"/>
      <c r="K20" s="1008">
        <v>50000</v>
      </c>
      <c r="L20" s="1008"/>
      <c r="M20" s="1008"/>
      <c r="N20" s="1008"/>
      <c r="O20" s="1008"/>
      <c r="Q20" s="1086">
        <f>SUM(I20:O20)</f>
        <v>50000</v>
      </c>
    </row>
    <row r="21" spans="1:24" s="1090" customFormat="1" ht="15.75" x14ac:dyDescent="0.2">
      <c r="B21" s="1087"/>
      <c r="C21" s="1088"/>
      <c r="D21" s="369">
        <v>2.2999999999999998</v>
      </c>
      <c r="E21" s="1300" t="s">
        <v>430</v>
      </c>
      <c r="F21" s="66"/>
      <c r="G21" s="65" t="s">
        <v>101</v>
      </c>
      <c r="H21" s="49"/>
      <c r="I21" s="428"/>
      <c r="J21" s="428"/>
      <c r="K21" s="428"/>
      <c r="L21" s="428"/>
      <c r="M21" s="428"/>
      <c r="N21" s="428"/>
      <c r="O21" s="428"/>
      <c r="P21" s="428"/>
      <c r="Q21" s="1057"/>
      <c r="V21" s="1440"/>
    </row>
    <row r="22" spans="1:24" s="61" customFormat="1" ht="31.5" x14ac:dyDescent="0.2">
      <c r="B22" s="62"/>
      <c r="C22" s="1050"/>
      <c r="D22" s="1091"/>
      <c r="E22" s="1062" t="s">
        <v>1230</v>
      </c>
      <c r="F22" s="57">
        <v>2</v>
      </c>
      <c r="G22" s="55"/>
      <c r="H22" s="40" t="s">
        <v>811</v>
      </c>
      <c r="I22" s="119"/>
      <c r="J22" s="119"/>
      <c r="K22" s="119">
        <v>50000</v>
      </c>
      <c r="L22" s="119">
        <v>50000</v>
      </c>
      <c r="M22" s="119"/>
      <c r="N22" s="119"/>
      <c r="O22" s="119"/>
      <c r="P22" s="119"/>
      <c r="Q22" s="1063">
        <f t="shared" ref="Q22:Q23" si="6">SUM(I22:P22)</f>
        <v>100000</v>
      </c>
    </row>
    <row r="23" spans="1:24" s="61" customFormat="1" ht="31.5" x14ac:dyDescent="0.2">
      <c r="B23" s="62"/>
      <c r="C23" s="1050"/>
      <c r="D23" s="1091"/>
      <c r="E23" s="1062" t="s">
        <v>1231</v>
      </c>
      <c r="F23" s="57">
        <v>2</v>
      </c>
      <c r="G23" s="55"/>
      <c r="H23" s="40" t="s">
        <v>812</v>
      </c>
      <c r="I23" s="119"/>
      <c r="J23" s="119">
        <v>10000</v>
      </c>
      <c r="K23" s="119">
        <v>20000</v>
      </c>
      <c r="L23" s="119">
        <v>10000</v>
      </c>
      <c r="M23" s="119"/>
      <c r="N23" s="119"/>
      <c r="O23" s="119"/>
      <c r="P23" s="119"/>
      <c r="Q23" s="1063">
        <f t="shared" si="6"/>
        <v>40000</v>
      </c>
      <c r="X23" s="158"/>
    </row>
    <row r="24" spans="1:24" s="61" customFormat="1" ht="15.75" x14ac:dyDescent="0.2">
      <c r="B24" s="62"/>
      <c r="C24" s="213" t="s">
        <v>99</v>
      </c>
      <c r="D24" s="433"/>
      <c r="E24" s="416"/>
      <c r="F24" s="434"/>
      <c r="G24" s="207"/>
      <c r="H24" s="432"/>
      <c r="I24" s="1092">
        <f t="shared" ref="I24:Q24" si="7">SUM(I25:I26)</f>
        <v>0</v>
      </c>
      <c r="J24" s="1092">
        <f t="shared" si="7"/>
        <v>22000</v>
      </c>
      <c r="K24" s="1092">
        <f t="shared" si="7"/>
        <v>3000</v>
      </c>
      <c r="L24" s="1092">
        <f t="shared" si="7"/>
        <v>15000</v>
      </c>
      <c r="M24" s="1092">
        <f t="shared" si="7"/>
        <v>0</v>
      </c>
      <c r="N24" s="1092">
        <f t="shared" si="7"/>
        <v>0</v>
      </c>
      <c r="O24" s="1092">
        <f t="shared" si="7"/>
        <v>260000</v>
      </c>
      <c r="P24" s="1092">
        <f t="shared" si="7"/>
        <v>0</v>
      </c>
      <c r="Q24" s="1092">
        <f t="shared" si="7"/>
        <v>300000</v>
      </c>
    </row>
    <row r="25" spans="1:24" s="61" customFormat="1" ht="35.25" customHeight="1" x14ac:dyDescent="0.2">
      <c r="B25" s="62"/>
      <c r="C25" s="1050"/>
      <c r="D25" s="56">
        <v>3.1</v>
      </c>
      <c r="E25" s="426" t="s">
        <v>381</v>
      </c>
      <c r="F25" s="57">
        <v>2</v>
      </c>
      <c r="G25" s="55" t="s">
        <v>101</v>
      </c>
      <c r="H25" s="40" t="s">
        <v>813</v>
      </c>
      <c r="I25" s="119"/>
      <c r="J25" s="63">
        <v>20000</v>
      </c>
      <c r="K25" s="430"/>
      <c r="L25" s="430">
        <v>10000</v>
      </c>
      <c r="M25" s="119"/>
      <c r="N25" s="119"/>
      <c r="O25" s="430">
        <v>170000</v>
      </c>
      <c r="P25" s="119"/>
      <c r="Q25" s="1063">
        <f>SUM(I25:P25)</f>
        <v>200000</v>
      </c>
    </row>
    <row r="26" spans="1:24" s="61" customFormat="1" ht="31.5" x14ac:dyDescent="0.2">
      <c r="B26" s="62"/>
      <c r="C26" s="1067"/>
      <c r="D26" s="948">
        <v>3.2</v>
      </c>
      <c r="E26" s="1093" t="s">
        <v>382</v>
      </c>
      <c r="F26" s="1069">
        <v>2</v>
      </c>
      <c r="G26" s="58" t="s">
        <v>101</v>
      </c>
      <c r="H26" s="1000" t="s">
        <v>808</v>
      </c>
      <c r="I26" s="979"/>
      <c r="J26" s="1098">
        <v>2000</v>
      </c>
      <c r="K26" s="1040">
        <v>3000</v>
      </c>
      <c r="L26" s="1040">
        <v>5000</v>
      </c>
      <c r="M26" s="979"/>
      <c r="N26" s="979"/>
      <c r="O26" s="1040">
        <v>90000</v>
      </c>
      <c r="P26" s="979"/>
      <c r="Q26" s="1070">
        <f>SUM(I26:P26)</f>
        <v>100000</v>
      </c>
    </row>
    <row r="27" spans="1:24" x14ac:dyDescent="0.3">
      <c r="A27" s="278"/>
      <c r="C27" s="435" t="s">
        <v>432</v>
      </c>
      <c r="D27" s="335"/>
      <c r="E27" s="335"/>
      <c r="F27" s="409"/>
      <c r="G27" s="409"/>
      <c r="H27" s="436"/>
      <c r="I27" s="1092">
        <f>SUM(I28:I29)</f>
        <v>0</v>
      </c>
      <c r="J27" s="1092">
        <f t="shared" ref="J27:Q27" si="8">SUM(J28:J29)</f>
        <v>4200</v>
      </c>
      <c r="K27" s="1092">
        <f t="shared" si="8"/>
        <v>108500</v>
      </c>
      <c r="L27" s="1092">
        <f t="shared" si="8"/>
        <v>107300</v>
      </c>
      <c r="M27" s="1092">
        <f t="shared" si="8"/>
        <v>0</v>
      </c>
      <c r="N27" s="1092">
        <f t="shared" si="8"/>
        <v>0</v>
      </c>
      <c r="O27" s="1092">
        <f t="shared" si="8"/>
        <v>0</v>
      </c>
      <c r="P27" s="1092">
        <f t="shared" si="8"/>
        <v>0</v>
      </c>
      <c r="Q27" s="1092">
        <f t="shared" si="8"/>
        <v>220000</v>
      </c>
    </row>
    <row r="28" spans="1:24" ht="31.5" x14ac:dyDescent="0.3">
      <c r="A28" s="278"/>
      <c r="C28" s="441"/>
      <c r="D28" s="1058">
        <v>4.0999999999999996</v>
      </c>
      <c r="E28" s="1099" t="s">
        <v>100</v>
      </c>
      <c r="F28" s="254">
        <v>2</v>
      </c>
      <c r="G28" s="227"/>
      <c r="H28" s="40" t="s">
        <v>808</v>
      </c>
      <c r="I28" s="442"/>
      <c r="J28" s="1094"/>
      <c r="K28" s="1094">
        <v>100000</v>
      </c>
      <c r="L28" s="1094">
        <v>100000</v>
      </c>
      <c r="M28" s="616"/>
      <c r="N28" s="616"/>
      <c r="O28" s="616"/>
      <c r="P28" s="443"/>
      <c r="Q28" s="64">
        <f>SUM(I28:P28)</f>
        <v>200000</v>
      </c>
    </row>
    <row r="29" spans="1:24" ht="31.5" x14ac:dyDescent="0.3">
      <c r="A29" s="278"/>
      <c r="B29" s="484"/>
      <c r="C29" s="481"/>
      <c r="D29" s="56">
        <v>4.2</v>
      </c>
      <c r="E29" s="426" t="s">
        <v>331</v>
      </c>
      <c r="F29" s="166">
        <v>2</v>
      </c>
      <c r="G29" s="133"/>
      <c r="H29" s="1007" t="s">
        <v>808</v>
      </c>
      <c r="I29" s="311"/>
      <c r="J29" s="430">
        <v>4200</v>
      </c>
      <c r="K29" s="430">
        <v>8500</v>
      </c>
      <c r="L29" s="430">
        <v>7300</v>
      </c>
      <c r="M29" s="149"/>
      <c r="N29" s="149"/>
      <c r="O29" s="149"/>
      <c r="P29" s="482"/>
      <c r="Q29" s="63">
        <f>SUM(I29:P29)</f>
        <v>20000</v>
      </c>
    </row>
    <row r="30" spans="1:24" x14ac:dyDescent="0.3">
      <c r="B30" s="484"/>
      <c r="C30" s="435" t="s">
        <v>511</v>
      </c>
      <c r="D30" s="207"/>
      <c r="E30" s="207"/>
      <c r="F30" s="438"/>
      <c r="G30" s="438"/>
      <c r="H30" s="1095"/>
      <c r="I30" s="1096">
        <f>SUM(I31:I36)</f>
        <v>0</v>
      </c>
      <c r="J30" s="1096">
        <f t="shared" ref="J30:Q30" si="9">SUM(J31:J36)</f>
        <v>0</v>
      </c>
      <c r="K30" s="1096">
        <f t="shared" si="9"/>
        <v>0</v>
      </c>
      <c r="L30" s="1096">
        <f t="shared" si="9"/>
        <v>0</v>
      </c>
      <c r="M30" s="1096">
        <f t="shared" si="9"/>
        <v>0</v>
      </c>
      <c r="N30" s="1096">
        <f t="shared" si="9"/>
        <v>0</v>
      </c>
      <c r="O30" s="1096">
        <f t="shared" si="9"/>
        <v>0</v>
      </c>
      <c r="P30" s="1096">
        <f>SUM(P31:P36)</f>
        <v>2150000</v>
      </c>
      <c r="Q30" s="1096">
        <f t="shared" si="9"/>
        <v>2150000</v>
      </c>
    </row>
    <row r="31" spans="1:24" ht="31.5" x14ac:dyDescent="0.3">
      <c r="B31" s="484"/>
      <c r="C31" s="481"/>
      <c r="D31" s="56">
        <v>5.0999999999999996</v>
      </c>
      <c r="E31" s="1283" t="s">
        <v>1033</v>
      </c>
      <c r="F31" s="38" t="s">
        <v>1222</v>
      </c>
      <c r="G31" s="133"/>
      <c r="H31" s="40" t="s">
        <v>808</v>
      </c>
      <c r="I31" s="1097"/>
      <c r="J31" s="148"/>
      <c r="K31" s="148"/>
      <c r="L31" s="148"/>
      <c r="M31" s="148"/>
      <c r="N31" s="148"/>
      <c r="O31" s="148"/>
      <c r="P31" s="63">
        <v>450000</v>
      </c>
      <c r="Q31" s="119">
        <f>SUM(I31:P31)</f>
        <v>450000</v>
      </c>
    </row>
    <row r="32" spans="1:24" ht="47.25" x14ac:dyDescent="0.3">
      <c r="B32" s="484"/>
      <c r="C32" s="481"/>
      <c r="D32" s="56">
        <v>5.2</v>
      </c>
      <c r="E32" s="1284" t="s">
        <v>1030</v>
      </c>
      <c r="F32" s="38" t="s">
        <v>1222</v>
      </c>
      <c r="G32" s="133"/>
      <c r="H32" s="40" t="s">
        <v>808</v>
      </c>
      <c r="I32" s="1097"/>
      <c r="J32" s="148"/>
      <c r="K32" s="148"/>
      <c r="L32" s="148"/>
      <c r="M32" s="148"/>
      <c r="N32" s="148"/>
      <c r="O32" s="148"/>
      <c r="P32" s="63">
        <v>600000</v>
      </c>
      <c r="Q32" s="119">
        <f t="shared" ref="Q32" si="10">SUM(I32:P32)</f>
        <v>600000</v>
      </c>
    </row>
    <row r="33" spans="1:17" ht="52.5" customHeight="1" x14ac:dyDescent="0.3">
      <c r="B33" s="440"/>
      <c r="C33" s="439"/>
      <c r="D33" s="948">
        <v>5.3</v>
      </c>
      <c r="E33" s="1309" t="s">
        <v>1031</v>
      </c>
      <c r="F33" s="38" t="s">
        <v>1222</v>
      </c>
      <c r="G33" s="226"/>
      <c r="H33" s="1000" t="s">
        <v>808</v>
      </c>
      <c r="I33" s="1302"/>
      <c r="J33" s="206"/>
      <c r="K33" s="206"/>
      <c r="L33" s="206"/>
      <c r="M33" s="206"/>
      <c r="N33" s="206"/>
      <c r="O33" s="206"/>
      <c r="P33" s="123">
        <v>200000</v>
      </c>
      <c r="Q33" s="979">
        <f>SUM(I33:P33)</f>
        <v>200000</v>
      </c>
    </row>
    <row r="34" spans="1:17" ht="63" x14ac:dyDescent="0.3">
      <c r="A34" s="278"/>
      <c r="B34" s="484"/>
      <c r="C34" s="196"/>
      <c r="D34" s="948">
        <v>5.4</v>
      </c>
      <c r="E34" s="1309" t="s">
        <v>1032</v>
      </c>
      <c r="F34" s="38" t="s">
        <v>1222</v>
      </c>
      <c r="G34" s="226"/>
      <c r="H34" s="1000" t="s">
        <v>808</v>
      </c>
      <c r="I34" s="1302"/>
      <c r="J34" s="206"/>
      <c r="K34" s="206"/>
      <c r="L34" s="206"/>
      <c r="M34" s="206"/>
      <c r="N34" s="206"/>
      <c r="O34" s="206"/>
      <c r="P34" s="123">
        <v>300000</v>
      </c>
      <c r="Q34" s="979">
        <f t="shared" ref="Q34:Q36" si="11">SUM(I34:P34)</f>
        <v>300000</v>
      </c>
    </row>
    <row r="35" spans="1:17" ht="63" x14ac:dyDescent="0.3">
      <c r="B35" s="484"/>
      <c r="C35" s="1282"/>
      <c r="D35" s="56">
        <v>5.5</v>
      </c>
      <c r="E35" s="1285" t="s">
        <v>1034</v>
      </c>
      <c r="F35" s="38" t="s">
        <v>1222</v>
      </c>
      <c r="G35" s="133"/>
      <c r="H35" s="40" t="s">
        <v>808</v>
      </c>
      <c r="I35" s="311"/>
      <c r="J35" s="149"/>
      <c r="K35" s="149"/>
      <c r="L35" s="149"/>
      <c r="M35" s="149"/>
      <c r="N35" s="149"/>
      <c r="O35" s="149"/>
      <c r="P35" s="63">
        <v>300000</v>
      </c>
      <c r="Q35" s="119">
        <f t="shared" si="11"/>
        <v>300000</v>
      </c>
    </row>
    <row r="36" spans="1:17" ht="78.75" x14ac:dyDescent="0.3">
      <c r="B36" s="440"/>
      <c r="C36" s="1282"/>
      <c r="D36" s="56">
        <v>5.6</v>
      </c>
      <c r="E36" s="1285" t="s">
        <v>1102</v>
      </c>
      <c r="F36" s="38" t="s">
        <v>1222</v>
      </c>
      <c r="G36" s="133"/>
      <c r="H36" s="40" t="s">
        <v>808</v>
      </c>
      <c r="I36" s="311"/>
      <c r="J36" s="149"/>
      <c r="K36" s="149"/>
      <c r="L36" s="149"/>
      <c r="M36" s="149"/>
      <c r="N36" s="149"/>
      <c r="O36" s="149"/>
      <c r="P36" s="63">
        <v>300000</v>
      </c>
      <c r="Q36" s="119">
        <f t="shared" si="11"/>
        <v>300000</v>
      </c>
    </row>
    <row r="37" spans="1:17" x14ac:dyDescent="0.3">
      <c r="H37" s="485"/>
    </row>
    <row r="39" spans="1:17" x14ac:dyDescent="0.3">
      <c r="E39" s="163"/>
      <c r="H39" s="485"/>
      <c r="I39" s="511"/>
    </row>
    <row r="40" spans="1:17" x14ac:dyDescent="0.3">
      <c r="F40" s="290"/>
    </row>
  </sheetData>
  <mergeCells count="4">
    <mergeCell ref="B1:Q1"/>
    <mergeCell ref="C3:E3"/>
    <mergeCell ref="B4:E4"/>
    <mergeCell ref="C5:F5"/>
  </mergeCells>
  <pageMargins left="0.78740157480314965" right="0.39370078740157483" top="0.74803149606299213" bottom="0.74803149606299213" header="0.31496062992125984" footer="0.31496062992125984"/>
  <pageSetup paperSize="9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7" tint="-0.499984740745262"/>
  </sheetPr>
  <dimension ref="A1:AA61"/>
  <sheetViews>
    <sheetView topLeftCell="A46" zoomScale="90" zoomScaleNormal="90" workbookViewId="0">
      <selection activeCell="W44" sqref="W44"/>
    </sheetView>
  </sheetViews>
  <sheetFormatPr defaultColWidth="8.75" defaultRowHeight="18.75" x14ac:dyDescent="0.3"/>
  <cols>
    <col min="1" max="1" width="2.625" style="1" customWidth="1"/>
    <col min="2" max="2" width="0" style="1" hidden="1" customWidth="1"/>
    <col min="3" max="3" width="3.375" style="1" customWidth="1"/>
    <col min="4" max="4" width="3.375" style="14" customWidth="1"/>
    <col min="5" max="5" width="38.125" style="14" customWidth="1"/>
    <col min="6" max="6" width="10.375" style="29" customWidth="1"/>
    <col min="7" max="7" width="8.875" style="8" hidden="1" customWidth="1"/>
    <col min="8" max="8" width="12.875" style="7" customWidth="1"/>
    <col min="9" max="9" width="7.5" style="1" hidden="1" customWidth="1"/>
    <col min="10" max="10" width="8.125" style="1" hidden="1" customWidth="1"/>
    <col min="11" max="11" width="10.625" style="1" hidden="1" customWidth="1"/>
    <col min="12" max="12" width="11.25" style="1" hidden="1" customWidth="1"/>
    <col min="13" max="13" width="7.625" style="1" hidden="1" customWidth="1"/>
    <col min="14" max="14" width="8" style="1" hidden="1" customWidth="1"/>
    <col min="15" max="15" width="10" style="1" hidden="1" customWidth="1"/>
    <col min="16" max="16" width="9.25" style="1" hidden="1" customWidth="1"/>
    <col min="17" max="17" width="10.75" style="1" customWidth="1"/>
    <col min="18" max="19" width="9.625" style="1" bestFit="1" customWidth="1"/>
    <col min="20" max="16384" width="8.75" style="1"/>
  </cols>
  <sheetData>
    <row r="1" spans="1:17" ht="19.5" thickBot="1" x14ac:dyDescent="0.35">
      <c r="F1" s="290"/>
      <c r="G1" s="348"/>
      <c r="H1" s="349"/>
      <c r="I1" s="350"/>
      <c r="J1" s="350"/>
      <c r="K1" s="350"/>
      <c r="L1" s="350"/>
      <c r="M1" s="350"/>
      <c r="N1" s="350"/>
      <c r="O1" s="350"/>
      <c r="P1" s="350"/>
      <c r="Q1" s="350"/>
    </row>
    <row r="2" spans="1:17" s="24" customFormat="1" ht="18.75" customHeight="1" thickTop="1" thickBot="1" x14ac:dyDescent="0.35">
      <c r="C2" s="331"/>
      <c r="D2" s="331"/>
      <c r="E2" s="332"/>
      <c r="G2" s="351"/>
      <c r="H2" s="1578" t="s">
        <v>1016</v>
      </c>
      <c r="I2" s="1579"/>
      <c r="J2" s="1579"/>
      <c r="K2" s="1579"/>
      <c r="L2" s="1579"/>
      <c r="M2" s="1579"/>
      <c r="N2" s="1579"/>
      <c r="O2" s="1579"/>
      <c r="P2" s="1579"/>
      <c r="Q2" s="1580"/>
    </row>
    <row r="3" spans="1:17" s="24" customFormat="1" ht="19.5" thickTop="1" x14ac:dyDescent="0.3">
      <c r="C3" s="331" t="s">
        <v>341</v>
      </c>
      <c r="D3" s="331"/>
      <c r="E3" s="332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7" x14ac:dyDescent="0.3">
      <c r="C4" s="331" t="s">
        <v>342</v>
      </c>
      <c r="D4" s="331"/>
      <c r="E4" s="332"/>
      <c r="F4" s="182"/>
      <c r="G4" s="183"/>
      <c r="H4" s="300"/>
      <c r="I4" s="182"/>
      <c r="J4" s="182"/>
      <c r="K4" s="182"/>
      <c r="L4" s="182"/>
      <c r="M4" s="182"/>
      <c r="N4" s="182"/>
      <c r="O4" s="182"/>
    </row>
    <row r="5" spans="1:17" s="24" customFormat="1" ht="17.25" customHeight="1" x14ac:dyDescent="0.3">
      <c r="C5" s="331" t="s">
        <v>136</v>
      </c>
      <c r="D5" s="331"/>
      <c r="E5" s="332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7" ht="20.25" customHeight="1" x14ac:dyDescent="0.3">
      <c r="C6" s="1545" t="s">
        <v>182</v>
      </c>
      <c r="D6" s="1545"/>
      <c r="E6" s="1545"/>
      <c r="F6" s="1545"/>
      <c r="G6" s="1545"/>
      <c r="H6" s="1545"/>
      <c r="I6" s="1545"/>
      <c r="J6" s="1545"/>
      <c r="K6" s="1545"/>
      <c r="L6" s="1545"/>
      <c r="M6" s="1545"/>
      <c r="N6" s="1545"/>
      <c r="O6" s="1545"/>
      <c r="P6" s="1545"/>
      <c r="Q6" s="1545"/>
    </row>
    <row r="7" spans="1:17" s="24" customFormat="1" ht="22.5" customHeight="1" x14ac:dyDescent="0.25">
      <c r="C7" s="1517" t="s">
        <v>185</v>
      </c>
      <c r="D7" s="1517"/>
      <c r="E7" s="1517"/>
      <c r="F7" s="1517"/>
      <c r="G7" s="1517"/>
      <c r="H7" s="1517"/>
      <c r="I7" s="1517"/>
      <c r="J7" s="1517"/>
      <c r="K7" s="1517"/>
      <c r="L7" s="1517"/>
      <c r="M7" s="1517"/>
      <c r="N7" s="1517"/>
      <c r="O7" s="1517"/>
    </row>
    <row r="8" spans="1:17" ht="20.25" customHeight="1" x14ac:dyDescent="0.3">
      <c r="C8" s="1517" t="s">
        <v>183</v>
      </c>
      <c r="D8" s="1517"/>
      <c r="E8" s="1517"/>
      <c r="F8" s="1517"/>
      <c r="G8" s="1517"/>
      <c r="H8" s="1517"/>
      <c r="I8" s="1517"/>
      <c r="J8" s="1517"/>
      <c r="K8" s="1517"/>
      <c r="L8" s="1517"/>
      <c r="M8" s="1517"/>
      <c r="N8" s="1517"/>
      <c r="O8" s="1517"/>
    </row>
    <row r="9" spans="1:17" ht="21.75" customHeight="1" x14ac:dyDescent="0.3">
      <c r="C9" s="1517" t="s">
        <v>184</v>
      </c>
      <c r="D9" s="1517"/>
      <c r="E9" s="1517"/>
      <c r="F9" s="1517"/>
      <c r="G9" s="1517"/>
      <c r="H9" s="1517"/>
      <c r="I9" s="1517"/>
      <c r="J9" s="1517"/>
      <c r="K9" s="1517"/>
      <c r="L9" s="1517"/>
      <c r="M9" s="1517"/>
      <c r="N9" s="1517"/>
      <c r="O9" s="1517"/>
    </row>
    <row r="10" spans="1:17" ht="22.5" customHeight="1" x14ac:dyDescent="0.3">
      <c r="C10" s="1517" t="s">
        <v>186</v>
      </c>
      <c r="D10" s="1517"/>
      <c r="E10" s="1517"/>
      <c r="F10" s="1517"/>
      <c r="G10" s="1517"/>
      <c r="H10" s="1517"/>
      <c r="I10" s="572"/>
      <c r="J10" s="572"/>
      <c r="K10" s="572"/>
      <c r="L10" s="572"/>
      <c r="M10" s="572"/>
      <c r="N10" s="572"/>
      <c r="O10" s="572"/>
    </row>
    <row r="11" spans="1:17" s="161" customFormat="1" x14ac:dyDescent="0.3">
      <c r="C11" s="332" t="s">
        <v>144</v>
      </c>
      <c r="D11" s="332"/>
      <c r="E11" s="332"/>
      <c r="F11" s="182"/>
      <c r="G11" s="183"/>
      <c r="H11" s="333"/>
      <c r="I11" s="182"/>
      <c r="J11" s="182"/>
      <c r="K11" s="182"/>
      <c r="L11" s="182"/>
      <c r="M11" s="182"/>
      <c r="N11" s="182"/>
      <c r="O11" s="182"/>
    </row>
    <row r="12" spans="1:17" s="24" customFormat="1" ht="10.5" customHeight="1" x14ac:dyDescent="0.3">
      <c r="C12" s="12"/>
      <c r="D12" s="12"/>
      <c r="E12" s="4"/>
      <c r="F12" s="29"/>
      <c r="G12" s="6"/>
      <c r="H12" s="18"/>
      <c r="I12" s="26"/>
      <c r="J12" s="26"/>
      <c r="K12" s="26"/>
      <c r="L12" s="26"/>
      <c r="M12" s="26"/>
      <c r="N12" s="26"/>
      <c r="O12" s="26"/>
      <c r="P12" s="26"/>
    </row>
    <row r="13" spans="1:17" s="334" customFormat="1" ht="37.5" customHeight="1" x14ac:dyDescent="0.2">
      <c r="C13" s="1484" t="s">
        <v>13</v>
      </c>
      <c r="D13" s="1484"/>
      <c r="E13" s="1484"/>
      <c r="F13" s="250" t="s">
        <v>9</v>
      </c>
      <c r="G13" s="571" t="s">
        <v>12</v>
      </c>
      <c r="H13" s="128" t="s">
        <v>1</v>
      </c>
      <c r="I13" s="129" t="s">
        <v>2</v>
      </c>
      <c r="J13" s="130" t="s">
        <v>3</v>
      </c>
      <c r="K13" s="130" t="s">
        <v>4</v>
      </c>
      <c r="L13" s="130" t="s">
        <v>5</v>
      </c>
      <c r="M13" s="130" t="s">
        <v>6</v>
      </c>
      <c r="N13" s="130" t="s">
        <v>118</v>
      </c>
      <c r="O13" s="130" t="s">
        <v>8</v>
      </c>
      <c r="P13" s="130" t="s">
        <v>93</v>
      </c>
      <c r="Q13" s="129" t="s">
        <v>109</v>
      </c>
    </row>
    <row r="14" spans="1:17" s="339" customFormat="1" x14ac:dyDescent="0.2">
      <c r="A14" s="1306"/>
      <c r="B14" s="1590" t="s">
        <v>98</v>
      </c>
      <c r="C14" s="1590"/>
      <c r="D14" s="1590"/>
      <c r="E14" s="1590"/>
      <c r="F14" s="409"/>
      <c r="G14" s="336"/>
      <c r="H14" s="337"/>
      <c r="I14" s="717">
        <f t="shared" ref="I14:Q14" si="0">I15+I22+I34+I37+I40</f>
        <v>0</v>
      </c>
      <c r="J14" s="338">
        <f t="shared" si="0"/>
        <v>476600</v>
      </c>
      <c r="K14" s="338">
        <f t="shared" si="0"/>
        <v>337100</v>
      </c>
      <c r="L14" s="338">
        <f t="shared" si="0"/>
        <v>246300</v>
      </c>
      <c r="M14" s="338">
        <f t="shared" si="0"/>
        <v>0</v>
      </c>
      <c r="N14" s="338">
        <f t="shared" si="0"/>
        <v>0</v>
      </c>
      <c r="O14" s="338">
        <f t="shared" si="0"/>
        <v>260000</v>
      </c>
      <c r="P14" s="338">
        <f t="shared" si="0"/>
        <v>2150000</v>
      </c>
      <c r="Q14" s="338">
        <f t="shared" si="0"/>
        <v>3470000</v>
      </c>
    </row>
    <row r="15" spans="1:17" s="14" customFormat="1" ht="20.25" customHeight="1" x14ac:dyDescent="0.2">
      <c r="B15" s="605" t="s">
        <v>814</v>
      </c>
      <c r="C15" s="1631" t="s">
        <v>329</v>
      </c>
      <c r="D15" s="1632"/>
      <c r="E15" s="1633"/>
      <c r="F15" s="1260"/>
      <c r="G15" s="335"/>
      <c r="H15" s="337"/>
      <c r="I15" s="718">
        <f t="shared" ref="I15:Q15" si="1">SUM(I16:I21)</f>
        <v>0</v>
      </c>
      <c r="J15" s="718">
        <f t="shared" si="1"/>
        <v>22000</v>
      </c>
      <c r="K15" s="718">
        <f t="shared" si="1"/>
        <v>70600</v>
      </c>
      <c r="L15" s="718">
        <f t="shared" si="1"/>
        <v>27400</v>
      </c>
      <c r="M15" s="718">
        <f t="shared" si="1"/>
        <v>0</v>
      </c>
      <c r="N15" s="718">
        <f t="shared" si="1"/>
        <v>0</v>
      </c>
      <c r="O15" s="718">
        <f t="shared" si="1"/>
        <v>0</v>
      </c>
      <c r="P15" s="718">
        <f t="shared" si="1"/>
        <v>0</v>
      </c>
      <c r="Q15" s="719">
        <f t="shared" si="1"/>
        <v>120000</v>
      </c>
    </row>
    <row r="16" spans="1:17" s="14" customFormat="1" x14ac:dyDescent="0.2">
      <c r="B16" s="384"/>
      <c r="C16" s="573"/>
      <c r="D16" s="608">
        <v>1.1000000000000001</v>
      </c>
      <c r="E16" s="1251" t="s">
        <v>423</v>
      </c>
      <c r="F16" s="567"/>
      <c r="G16" s="340"/>
      <c r="H16" s="315"/>
      <c r="I16" s="720"/>
      <c r="J16" s="341"/>
      <c r="K16" s="341"/>
      <c r="L16" s="341"/>
      <c r="M16" s="341"/>
      <c r="N16" s="341"/>
      <c r="O16" s="341"/>
      <c r="P16" s="341"/>
      <c r="Q16" s="342"/>
    </row>
    <row r="17" spans="2:22" s="14" customFormat="1" ht="37.5" x14ac:dyDescent="0.3">
      <c r="B17" s="545"/>
      <c r="C17" s="706"/>
      <c r="D17" s="721"/>
      <c r="E17" s="1286" t="s">
        <v>806</v>
      </c>
      <c r="F17" s="722">
        <v>2</v>
      </c>
      <c r="G17" s="616"/>
      <c r="H17" s="201" t="s">
        <v>807</v>
      </c>
      <c r="I17" s="267"/>
      <c r="J17" s="267">
        <v>10400</v>
      </c>
      <c r="K17" s="267">
        <v>12000</v>
      </c>
      <c r="L17" s="267">
        <v>7600</v>
      </c>
      <c r="M17" s="267"/>
      <c r="N17" s="267"/>
      <c r="O17" s="267"/>
      <c r="P17" s="267"/>
      <c r="Q17" s="723">
        <f>SUM(I17:P17)</f>
        <v>30000</v>
      </c>
    </row>
    <row r="18" spans="2:22" s="14" customFormat="1" x14ac:dyDescent="0.2">
      <c r="B18" s="545"/>
      <c r="C18" s="343"/>
      <c r="D18" s="344">
        <v>1.2</v>
      </c>
      <c r="E18" s="1287" t="s">
        <v>424</v>
      </c>
      <c r="F18" s="567"/>
      <c r="G18" s="340"/>
      <c r="H18" s="315"/>
      <c r="I18" s="551"/>
      <c r="J18" s="551"/>
      <c r="K18" s="551"/>
      <c r="L18" s="551"/>
      <c r="M18" s="551"/>
      <c r="N18" s="551"/>
      <c r="O18" s="551"/>
      <c r="P18" s="551"/>
      <c r="Q18" s="342"/>
    </row>
    <row r="19" spans="2:22" s="14" customFormat="1" ht="42" customHeight="1" x14ac:dyDescent="0.2">
      <c r="B19" s="545"/>
      <c r="C19" s="196"/>
      <c r="D19" s="285"/>
      <c r="E19" s="518" t="s">
        <v>864</v>
      </c>
      <c r="F19" s="724">
        <v>2</v>
      </c>
      <c r="G19" s="146"/>
      <c r="H19" s="205" t="s">
        <v>808</v>
      </c>
      <c r="I19" s="273"/>
      <c r="J19" s="273">
        <v>11600</v>
      </c>
      <c r="K19" s="1208">
        <v>23600</v>
      </c>
      <c r="L19" s="1208">
        <v>14800</v>
      </c>
      <c r="M19" s="273"/>
      <c r="N19" s="273"/>
      <c r="O19" s="273"/>
      <c r="P19" s="273"/>
      <c r="Q19" s="725">
        <f t="shared" ref="Q19" si="2">SUM(I19:P19)</f>
        <v>50000</v>
      </c>
    </row>
    <row r="20" spans="2:22" s="14" customFormat="1" x14ac:dyDescent="0.2">
      <c r="B20" s="545"/>
      <c r="C20" s="343"/>
      <c r="D20" s="344">
        <v>1.3</v>
      </c>
      <c r="E20" s="1287" t="s">
        <v>425</v>
      </c>
      <c r="F20" s="567"/>
      <c r="G20" s="340"/>
      <c r="H20" s="315"/>
      <c r="I20" s="551"/>
      <c r="J20" s="551"/>
      <c r="K20" s="551"/>
      <c r="L20" s="551"/>
      <c r="M20" s="551"/>
      <c r="N20" s="551"/>
      <c r="O20" s="551"/>
      <c r="P20" s="551"/>
      <c r="Q20" s="342"/>
      <c r="V20" s="163"/>
    </row>
    <row r="21" spans="2:22" s="14" customFormat="1" ht="37.5" x14ac:dyDescent="0.2">
      <c r="B21" s="545"/>
      <c r="C21" s="706"/>
      <c r="D21" s="721"/>
      <c r="E21" s="1289" t="s">
        <v>809</v>
      </c>
      <c r="F21" s="722">
        <v>2</v>
      </c>
      <c r="G21" s="616"/>
      <c r="H21" s="205" t="s">
        <v>808</v>
      </c>
      <c r="I21" s="267"/>
      <c r="J21" s="1290"/>
      <c r="K21" s="202">
        <v>35000</v>
      </c>
      <c r="L21" s="202">
        <v>5000</v>
      </c>
      <c r="M21" s="1291"/>
      <c r="N21" s="202"/>
      <c r="O21" s="1292"/>
      <c r="P21" s="267"/>
      <c r="Q21" s="723">
        <f t="shared" ref="Q21" si="3">SUM(I21:P21)</f>
        <v>40000</v>
      </c>
      <c r="V21" s="163"/>
    </row>
    <row r="22" spans="2:22" s="14" customFormat="1" x14ac:dyDescent="0.2">
      <c r="B22" s="545"/>
      <c r="C22" s="703" t="s">
        <v>330</v>
      </c>
      <c r="D22" s="702"/>
      <c r="E22" s="727"/>
      <c r="F22" s="617"/>
      <c r="G22" s="335"/>
      <c r="H22" s="337"/>
      <c r="I22" s="728">
        <f t="shared" ref="I22:Q22" si="4">SUM(I24:I33)</f>
        <v>0</v>
      </c>
      <c r="J22" s="728">
        <f t="shared" si="4"/>
        <v>428400</v>
      </c>
      <c r="K22" s="728">
        <f t="shared" si="4"/>
        <v>155000</v>
      </c>
      <c r="L22" s="728">
        <f t="shared" si="4"/>
        <v>96600</v>
      </c>
      <c r="M22" s="728">
        <f t="shared" si="4"/>
        <v>0</v>
      </c>
      <c r="N22" s="728">
        <f t="shared" si="4"/>
        <v>0</v>
      </c>
      <c r="O22" s="728">
        <f t="shared" si="4"/>
        <v>0</v>
      </c>
      <c r="P22" s="728">
        <f t="shared" si="4"/>
        <v>0</v>
      </c>
      <c r="Q22" s="728">
        <f t="shared" si="4"/>
        <v>680000</v>
      </c>
    </row>
    <row r="23" spans="2:22" s="14" customFormat="1" x14ac:dyDescent="0.2">
      <c r="B23" s="545"/>
      <c r="C23" s="343"/>
      <c r="D23" s="344">
        <v>2.1</v>
      </c>
      <c r="E23" s="345" t="s">
        <v>426</v>
      </c>
      <c r="F23" s="730"/>
      <c r="G23" s="340" t="s">
        <v>101</v>
      </c>
      <c r="H23" s="315"/>
      <c r="I23" s="551"/>
      <c r="J23" s="551"/>
      <c r="K23" s="551"/>
      <c r="L23" s="551"/>
      <c r="M23" s="551"/>
      <c r="N23" s="551"/>
      <c r="O23" s="551"/>
      <c r="P23" s="551"/>
      <c r="Q23" s="342"/>
    </row>
    <row r="24" spans="2:22" s="14" customFormat="1" ht="37.5" x14ac:dyDescent="0.2">
      <c r="B24" s="545"/>
      <c r="C24" s="1307"/>
      <c r="D24" s="1308"/>
      <c r="E24" s="520" t="s">
        <v>427</v>
      </c>
      <c r="F24" s="722">
        <v>2</v>
      </c>
      <c r="G24" s="1297"/>
      <c r="H24" s="201" t="s">
        <v>808</v>
      </c>
      <c r="I24" s="1298"/>
      <c r="J24" s="539">
        <v>30000</v>
      </c>
      <c r="K24" s="539">
        <v>10000</v>
      </c>
      <c r="L24" s="539">
        <v>10000</v>
      </c>
      <c r="M24" s="1298"/>
      <c r="N24" s="1298"/>
      <c r="O24" s="1298"/>
      <c r="P24" s="1298"/>
      <c r="Q24" s="1299">
        <f>SUM(I24:P24)</f>
        <v>50000</v>
      </c>
    </row>
    <row r="25" spans="2:22" s="14" customFormat="1" ht="56.25" x14ac:dyDescent="0.2">
      <c r="B25" s="545"/>
      <c r="C25" s="353"/>
      <c r="D25" s="163"/>
      <c r="E25" s="1293" t="s">
        <v>428</v>
      </c>
      <c r="F25" s="597">
        <v>2</v>
      </c>
      <c r="G25" s="545"/>
      <c r="H25" s="205" t="s">
        <v>808</v>
      </c>
      <c r="I25" s="270"/>
      <c r="J25" s="1211">
        <v>300000</v>
      </c>
      <c r="K25" s="1211"/>
      <c r="L25" s="1211"/>
      <c r="M25" s="270"/>
      <c r="N25" s="270"/>
      <c r="O25" s="270"/>
      <c r="P25" s="270"/>
      <c r="Q25" s="1294">
        <f>SUM(I25:P25)</f>
        <v>300000</v>
      </c>
      <c r="V25" s="163"/>
    </row>
    <row r="26" spans="2:22" s="14" customFormat="1" ht="56.25" x14ac:dyDescent="0.2">
      <c r="B26" s="545"/>
      <c r="C26" s="353"/>
      <c r="D26" s="163"/>
      <c r="E26" s="1293" t="s">
        <v>810</v>
      </c>
      <c r="F26" s="597">
        <v>2</v>
      </c>
      <c r="G26" s="545"/>
      <c r="H26" s="205" t="s">
        <v>808</v>
      </c>
      <c r="I26" s="270"/>
      <c r="J26" s="1211">
        <v>50000</v>
      </c>
      <c r="K26" s="1211"/>
      <c r="L26" s="1211"/>
      <c r="M26" s="270"/>
      <c r="N26" s="270"/>
      <c r="O26" s="270"/>
      <c r="P26" s="270"/>
      <c r="Q26" s="1294">
        <f>SUM(I26:P26)</f>
        <v>50000</v>
      </c>
    </row>
    <row r="27" spans="2:22" s="14" customFormat="1" ht="37.5" x14ac:dyDescent="0.2">
      <c r="B27" s="545"/>
      <c r="C27" s="196"/>
      <c r="D27" s="285"/>
      <c r="E27" s="1288" t="s">
        <v>429</v>
      </c>
      <c r="F27" s="724">
        <v>2</v>
      </c>
      <c r="G27" s="146"/>
      <c r="H27" s="204" t="s">
        <v>808</v>
      </c>
      <c r="I27" s="273"/>
      <c r="J27" s="1208">
        <v>8400</v>
      </c>
      <c r="K27" s="1208">
        <v>15000</v>
      </c>
      <c r="L27" s="1208">
        <v>16600</v>
      </c>
      <c r="M27" s="273"/>
      <c r="N27" s="273"/>
      <c r="O27" s="273"/>
      <c r="P27" s="273"/>
      <c r="Q27" s="1295">
        <f>SUM(I27:P27)</f>
        <v>40000</v>
      </c>
    </row>
    <row r="28" spans="2:22" s="332" customFormat="1" x14ac:dyDescent="0.2">
      <c r="B28" s="731"/>
      <c r="C28" s="343"/>
      <c r="D28" s="344">
        <v>2.2000000000000002</v>
      </c>
      <c r="E28" s="1287" t="s">
        <v>431</v>
      </c>
      <c r="F28" s="730"/>
      <c r="G28" s="340" t="s">
        <v>101</v>
      </c>
      <c r="H28" s="315"/>
      <c r="I28" s="551"/>
      <c r="J28" s="551"/>
      <c r="K28" s="551"/>
      <c r="L28" s="551"/>
      <c r="M28" s="551"/>
      <c r="N28" s="551"/>
      <c r="O28" s="551"/>
      <c r="P28" s="551"/>
      <c r="Q28" s="342"/>
    </row>
    <row r="29" spans="2:22" s="14" customFormat="1" ht="37.5" x14ac:dyDescent="0.2">
      <c r="B29" s="545"/>
      <c r="C29" s="353"/>
      <c r="D29" s="733"/>
      <c r="E29" s="1252" t="s">
        <v>1229</v>
      </c>
      <c r="F29" s="597">
        <v>2</v>
      </c>
      <c r="G29" s="545"/>
      <c r="H29" s="205" t="s">
        <v>808</v>
      </c>
      <c r="I29" s="270"/>
      <c r="J29" s="270">
        <v>30000</v>
      </c>
      <c r="K29" s="270">
        <v>10000</v>
      </c>
      <c r="L29" s="270">
        <v>10000</v>
      </c>
      <c r="M29" s="270"/>
      <c r="N29" s="270"/>
      <c r="O29" s="270"/>
      <c r="P29" s="270"/>
      <c r="Q29" s="1294">
        <f t="shared" ref="Q29" si="5">SUM(I29:P29)</f>
        <v>50000</v>
      </c>
    </row>
    <row r="30" spans="2:22" s="14" customFormat="1" ht="56.25" x14ac:dyDescent="0.2">
      <c r="B30" s="545"/>
      <c r="C30" s="196"/>
      <c r="D30" s="736"/>
      <c r="E30" s="1252" t="s">
        <v>865</v>
      </c>
      <c r="F30" s="597">
        <v>2</v>
      </c>
      <c r="G30" s="545"/>
      <c r="H30" s="205" t="s">
        <v>808</v>
      </c>
      <c r="I30" s="270"/>
      <c r="J30" s="270"/>
      <c r="K30" s="270">
        <v>50000</v>
      </c>
      <c r="L30" s="270"/>
      <c r="M30" s="270"/>
      <c r="N30" s="270"/>
      <c r="O30" s="270"/>
      <c r="Q30" s="1295">
        <f>SUM(I30:O30)</f>
        <v>50000</v>
      </c>
    </row>
    <row r="31" spans="2:22" s="332" customFormat="1" x14ac:dyDescent="0.2">
      <c r="B31" s="731"/>
      <c r="C31" s="732"/>
      <c r="D31" s="390">
        <v>2.2999999999999998</v>
      </c>
      <c r="E31" s="1287" t="s">
        <v>430</v>
      </c>
      <c r="F31" s="730"/>
      <c r="G31" s="340" t="s">
        <v>101</v>
      </c>
      <c r="H31" s="315"/>
      <c r="I31" s="551"/>
      <c r="J31" s="551"/>
      <c r="K31" s="551"/>
      <c r="L31" s="551"/>
      <c r="M31" s="551"/>
      <c r="N31" s="551"/>
      <c r="O31" s="551"/>
      <c r="P31" s="551"/>
      <c r="Q31" s="342"/>
    </row>
    <row r="32" spans="2:22" s="14" customFormat="1" x14ac:dyDescent="0.2">
      <c r="B32" s="545"/>
      <c r="C32" s="706"/>
      <c r="D32" s="734"/>
      <c r="E32" s="1289" t="s">
        <v>1230</v>
      </c>
      <c r="F32" s="722">
        <v>2</v>
      </c>
      <c r="G32" s="616"/>
      <c r="H32" s="201" t="s">
        <v>811</v>
      </c>
      <c r="I32" s="267"/>
      <c r="J32" s="267"/>
      <c r="K32" s="267">
        <v>50000</v>
      </c>
      <c r="L32" s="267">
        <v>50000</v>
      </c>
      <c r="M32" s="267"/>
      <c r="N32" s="267"/>
      <c r="O32" s="267"/>
      <c r="P32" s="267"/>
      <c r="Q32" s="723">
        <f t="shared" ref="Q32:Q33" si="6">SUM(I32:P32)</f>
        <v>100000</v>
      </c>
    </row>
    <row r="33" spans="1:23" s="14" customFormat="1" ht="37.5" x14ac:dyDescent="0.2">
      <c r="B33" s="545"/>
      <c r="C33" s="196"/>
      <c r="D33" s="736"/>
      <c r="E33" s="518" t="s">
        <v>1231</v>
      </c>
      <c r="F33" s="724">
        <v>2</v>
      </c>
      <c r="G33" s="146"/>
      <c r="H33" s="204" t="s">
        <v>812</v>
      </c>
      <c r="I33" s="273"/>
      <c r="J33" s="273">
        <v>10000</v>
      </c>
      <c r="K33" s="273">
        <v>20000</v>
      </c>
      <c r="L33" s="273">
        <v>10000</v>
      </c>
      <c r="M33" s="273"/>
      <c r="N33" s="273"/>
      <c r="O33" s="273"/>
      <c r="P33" s="273"/>
      <c r="Q33" s="725">
        <f t="shared" si="6"/>
        <v>40000</v>
      </c>
      <c r="W33" s="163"/>
    </row>
    <row r="34" spans="1:23" s="14" customFormat="1" x14ac:dyDescent="0.2">
      <c r="B34" s="545"/>
      <c r="C34" s="703" t="s">
        <v>99</v>
      </c>
      <c r="D34" s="702"/>
      <c r="E34" s="727"/>
      <c r="F34" s="617"/>
      <c r="G34" s="335"/>
      <c r="H34" s="337"/>
      <c r="I34" s="729">
        <f t="shared" ref="I34:Q34" si="7">SUM(I35:I36)</f>
        <v>0</v>
      </c>
      <c r="J34" s="729">
        <f t="shared" si="7"/>
        <v>22000</v>
      </c>
      <c r="K34" s="729">
        <f t="shared" si="7"/>
        <v>3000</v>
      </c>
      <c r="L34" s="729">
        <f t="shared" si="7"/>
        <v>15000</v>
      </c>
      <c r="M34" s="729">
        <f t="shared" si="7"/>
        <v>0</v>
      </c>
      <c r="N34" s="729">
        <f t="shared" si="7"/>
        <v>0</v>
      </c>
      <c r="O34" s="729">
        <f t="shared" si="7"/>
        <v>260000</v>
      </c>
      <c r="P34" s="729">
        <f t="shared" si="7"/>
        <v>0</v>
      </c>
      <c r="Q34" s="729">
        <f t="shared" si="7"/>
        <v>300000</v>
      </c>
    </row>
    <row r="35" spans="1:23" s="14" customFormat="1" ht="43.5" customHeight="1" x14ac:dyDescent="0.2">
      <c r="B35" s="545"/>
      <c r="C35" s="706"/>
      <c r="D35" s="721">
        <v>3.1</v>
      </c>
      <c r="E35" s="266" t="s">
        <v>381</v>
      </c>
      <c r="F35" s="722">
        <v>2</v>
      </c>
      <c r="G35" s="616" t="s">
        <v>101</v>
      </c>
      <c r="H35" s="201" t="s">
        <v>813</v>
      </c>
      <c r="I35" s="267"/>
      <c r="J35" s="202">
        <v>20000</v>
      </c>
      <c r="K35" s="539"/>
      <c r="L35" s="539">
        <v>10000</v>
      </c>
      <c r="M35" s="267"/>
      <c r="N35" s="267"/>
      <c r="O35" s="539">
        <v>170000</v>
      </c>
      <c r="P35" s="267"/>
      <c r="Q35" s="723">
        <f>SUM(I35:P35)</f>
        <v>200000</v>
      </c>
    </row>
    <row r="36" spans="1:23" s="14" customFormat="1" ht="37.5" x14ac:dyDescent="0.2">
      <c r="B36" s="545"/>
      <c r="C36" s="353"/>
      <c r="D36" s="163">
        <v>3.2</v>
      </c>
      <c r="E36" s="512" t="s">
        <v>382</v>
      </c>
      <c r="F36" s="597">
        <v>2</v>
      </c>
      <c r="G36" s="545" t="s">
        <v>101</v>
      </c>
      <c r="H36" s="205" t="s">
        <v>808</v>
      </c>
      <c r="I36" s="270"/>
      <c r="J36" s="253">
        <v>2000</v>
      </c>
      <c r="K36" s="1211">
        <v>3000</v>
      </c>
      <c r="L36" s="1211">
        <v>5000</v>
      </c>
      <c r="M36" s="270"/>
      <c r="N36" s="270"/>
      <c r="O36" s="1211">
        <v>90000</v>
      </c>
      <c r="P36" s="270"/>
      <c r="Q36" s="726">
        <f>SUM(I36:P36)</f>
        <v>100000</v>
      </c>
    </row>
    <row r="37" spans="1:23" x14ac:dyDescent="0.3">
      <c r="A37" s="278"/>
      <c r="C37" s="738" t="s">
        <v>432</v>
      </c>
      <c r="D37" s="335"/>
      <c r="E37" s="335"/>
      <c r="F37" s="409"/>
      <c r="G37" s="409"/>
      <c r="H37" s="436"/>
      <c r="I37" s="729">
        <f>SUM(I38:I39)</f>
        <v>0</v>
      </c>
      <c r="J37" s="729">
        <f t="shared" ref="J37:Q37" si="8">SUM(J38:J39)</f>
        <v>4200</v>
      </c>
      <c r="K37" s="729">
        <f t="shared" si="8"/>
        <v>108500</v>
      </c>
      <c r="L37" s="729">
        <f t="shared" si="8"/>
        <v>107300</v>
      </c>
      <c r="M37" s="729">
        <f t="shared" si="8"/>
        <v>0</v>
      </c>
      <c r="N37" s="729">
        <f t="shared" si="8"/>
        <v>0</v>
      </c>
      <c r="O37" s="729">
        <f t="shared" si="8"/>
        <v>0</v>
      </c>
      <c r="P37" s="729">
        <f t="shared" si="8"/>
        <v>0</v>
      </c>
      <c r="Q37" s="729">
        <f t="shared" si="8"/>
        <v>220000</v>
      </c>
    </row>
    <row r="38" spans="1:23" ht="37.5" x14ac:dyDescent="0.3">
      <c r="A38" s="278"/>
      <c r="C38" s="441"/>
      <c r="D38" s="721">
        <v>4.0999999999999996</v>
      </c>
      <c r="E38" s="266" t="s">
        <v>100</v>
      </c>
      <c r="F38" s="254">
        <v>2</v>
      </c>
      <c r="G38" s="227"/>
      <c r="H38" s="201" t="s">
        <v>808</v>
      </c>
      <c r="I38" s="442"/>
      <c r="J38" s="539"/>
      <c r="K38" s="539">
        <v>100000</v>
      </c>
      <c r="L38" s="539">
        <v>100000</v>
      </c>
      <c r="M38" s="616"/>
      <c r="N38" s="616"/>
      <c r="O38" s="616"/>
      <c r="P38" s="443"/>
      <c r="Q38" s="202">
        <f>SUM(I38:P38)</f>
        <v>200000</v>
      </c>
    </row>
    <row r="39" spans="1:23" ht="37.5" x14ac:dyDescent="0.3">
      <c r="A39" s="278"/>
      <c r="B39" s="484"/>
      <c r="C39" s="439"/>
      <c r="D39" s="285">
        <v>4.2</v>
      </c>
      <c r="E39" s="518" t="s">
        <v>331</v>
      </c>
      <c r="F39" s="238">
        <v>2</v>
      </c>
      <c r="G39" s="226"/>
      <c r="H39" s="205" t="s">
        <v>808</v>
      </c>
      <c r="I39" s="519"/>
      <c r="J39" s="1208">
        <v>4200</v>
      </c>
      <c r="K39" s="1208">
        <v>8500</v>
      </c>
      <c r="L39" s="1208">
        <v>7300</v>
      </c>
      <c r="M39" s="146"/>
      <c r="N39" s="146"/>
      <c r="O39" s="146"/>
      <c r="P39" s="440"/>
      <c r="Q39" s="206">
        <f>SUM(I39:P39)</f>
        <v>20000</v>
      </c>
    </row>
    <row r="40" spans="1:23" x14ac:dyDescent="0.3">
      <c r="B40" s="484"/>
      <c r="C40" s="738" t="s">
        <v>511</v>
      </c>
      <c r="D40" s="335"/>
      <c r="E40" s="335"/>
      <c r="F40" s="409"/>
      <c r="G40" s="409"/>
      <c r="H40" s="436"/>
      <c r="I40" s="739">
        <f>SUM(I41:I46)</f>
        <v>0</v>
      </c>
      <c r="J40" s="739">
        <f t="shared" ref="J40:Q40" si="9">SUM(J41:J46)</f>
        <v>0</v>
      </c>
      <c r="K40" s="739">
        <f t="shared" si="9"/>
        <v>0</v>
      </c>
      <c r="L40" s="739">
        <f t="shared" si="9"/>
        <v>0</v>
      </c>
      <c r="M40" s="739">
        <f t="shared" si="9"/>
        <v>0</v>
      </c>
      <c r="N40" s="739">
        <f t="shared" si="9"/>
        <v>0</v>
      </c>
      <c r="O40" s="739">
        <f t="shared" si="9"/>
        <v>0</v>
      </c>
      <c r="P40" s="739">
        <f t="shared" si="9"/>
        <v>2150000</v>
      </c>
      <c r="Q40" s="739">
        <f t="shared" si="9"/>
        <v>2150000</v>
      </c>
    </row>
    <row r="41" spans="1:23" ht="39" customHeight="1" x14ac:dyDescent="0.3">
      <c r="B41" s="484"/>
      <c r="C41" s="441"/>
      <c r="D41" s="721">
        <v>5.0999999999999996</v>
      </c>
      <c r="E41" s="1303" t="s">
        <v>1033</v>
      </c>
      <c r="F41" s="1456" t="s">
        <v>1222</v>
      </c>
      <c r="G41" s="227"/>
      <c r="H41" s="201" t="s">
        <v>808</v>
      </c>
      <c r="I41" s="741"/>
      <c r="J41" s="202"/>
      <c r="K41" s="202"/>
      <c r="L41" s="202"/>
      <c r="M41" s="202"/>
      <c r="N41" s="202"/>
      <c r="O41" s="202"/>
      <c r="P41" s="202">
        <v>450000</v>
      </c>
      <c r="Q41" s="267">
        <f>SUM(I41:P41)</f>
        <v>450000</v>
      </c>
      <c r="U41" s="203"/>
    </row>
    <row r="42" spans="1:23" ht="39.75" customHeight="1" x14ac:dyDescent="0.3">
      <c r="B42" s="484"/>
      <c r="C42" s="486"/>
      <c r="D42" s="163">
        <v>5.2</v>
      </c>
      <c r="E42" s="1304" t="s">
        <v>1030</v>
      </c>
      <c r="F42" s="100" t="s">
        <v>1222</v>
      </c>
      <c r="G42" s="228"/>
      <c r="H42" s="205" t="s">
        <v>808</v>
      </c>
      <c r="I42" s="742"/>
      <c r="J42" s="189"/>
      <c r="K42" s="189"/>
      <c r="L42" s="189"/>
      <c r="M42" s="189"/>
      <c r="N42" s="189"/>
      <c r="O42" s="189"/>
      <c r="P42" s="189">
        <v>600000</v>
      </c>
      <c r="Q42" s="270">
        <f t="shared" ref="Q42" si="10">SUM(I42:P42)</f>
        <v>600000</v>
      </c>
    </row>
    <row r="43" spans="1:23" ht="60" customHeight="1" x14ac:dyDescent="0.3">
      <c r="B43" s="484"/>
      <c r="C43" s="486"/>
      <c r="D43" s="163">
        <v>5.3</v>
      </c>
      <c r="E43" s="1281" t="s">
        <v>1031</v>
      </c>
      <c r="F43" s="100" t="s">
        <v>1222</v>
      </c>
      <c r="G43" s="228"/>
      <c r="H43" s="205" t="s">
        <v>808</v>
      </c>
      <c r="I43" s="742"/>
      <c r="J43" s="189"/>
      <c r="K43" s="189"/>
      <c r="L43" s="189"/>
      <c r="M43" s="189"/>
      <c r="N43" s="189"/>
      <c r="O43" s="189"/>
      <c r="P43" s="189">
        <v>200000</v>
      </c>
      <c r="Q43" s="270">
        <f>SUM(I43:P43)</f>
        <v>200000</v>
      </c>
    </row>
    <row r="44" spans="1:23" ht="56.25" x14ac:dyDescent="0.3">
      <c r="A44" s="278"/>
      <c r="B44" s="484"/>
      <c r="C44" s="353"/>
      <c r="D44" s="163">
        <v>5.4</v>
      </c>
      <c r="E44" s="1281" t="s">
        <v>1232</v>
      </c>
      <c r="F44" s="100" t="s">
        <v>1222</v>
      </c>
      <c r="G44" s="228"/>
      <c r="H44" s="205" t="s">
        <v>808</v>
      </c>
      <c r="I44" s="742"/>
      <c r="J44" s="189"/>
      <c r="K44" s="189"/>
      <c r="L44" s="189"/>
      <c r="M44" s="189"/>
      <c r="N44" s="189"/>
      <c r="O44" s="189"/>
      <c r="P44" s="189">
        <v>300000</v>
      </c>
      <c r="Q44" s="270">
        <f t="shared" ref="Q44:Q46" si="11">SUM(I44:P44)</f>
        <v>300000</v>
      </c>
    </row>
    <row r="45" spans="1:23" ht="56.25" x14ac:dyDescent="0.3">
      <c r="B45" s="484"/>
      <c r="C45" s="196"/>
      <c r="D45" s="285">
        <v>5.5</v>
      </c>
      <c r="E45" s="1305" t="s">
        <v>1233</v>
      </c>
      <c r="F45" s="949" t="s">
        <v>1222</v>
      </c>
      <c r="G45" s="226"/>
      <c r="H45" s="204" t="s">
        <v>808</v>
      </c>
      <c r="I45" s="519"/>
      <c r="J45" s="146"/>
      <c r="K45" s="146"/>
      <c r="L45" s="146"/>
      <c r="M45" s="146"/>
      <c r="N45" s="146"/>
      <c r="O45" s="146"/>
      <c r="P45" s="206">
        <v>300000</v>
      </c>
      <c r="Q45" s="273">
        <f t="shared" si="11"/>
        <v>300000</v>
      </c>
    </row>
    <row r="46" spans="1:23" ht="84.75" customHeight="1" x14ac:dyDescent="0.3">
      <c r="B46" s="440"/>
      <c r="C46" s="196"/>
      <c r="D46" s="285">
        <v>5.6</v>
      </c>
      <c r="E46" s="1458" t="s">
        <v>1102</v>
      </c>
      <c r="F46" s="38" t="s">
        <v>1222</v>
      </c>
      <c r="G46" s="226"/>
      <c r="H46" s="204" t="s">
        <v>808</v>
      </c>
      <c r="I46" s="519"/>
      <c r="J46" s="146"/>
      <c r="K46" s="146"/>
      <c r="L46" s="146"/>
      <c r="M46" s="146"/>
      <c r="N46" s="146"/>
      <c r="O46" s="146"/>
      <c r="P46" s="206">
        <v>300000</v>
      </c>
      <c r="Q46" s="273">
        <f t="shared" si="11"/>
        <v>300000</v>
      </c>
    </row>
    <row r="47" spans="1:23" ht="9.75" customHeight="1" x14ac:dyDescent="0.3">
      <c r="H47" s="309"/>
      <c r="I47" s="7"/>
    </row>
    <row r="48" spans="1:23" s="161" customFormat="1" x14ac:dyDescent="0.3">
      <c r="C48" s="180" t="s">
        <v>145</v>
      </c>
      <c r="D48" s="181"/>
      <c r="E48" s="346"/>
      <c r="F48" s="182"/>
      <c r="G48" s="183"/>
      <c r="H48" s="184"/>
      <c r="I48" s="185"/>
      <c r="J48" s="185"/>
      <c r="K48" s="185"/>
      <c r="L48" s="185"/>
      <c r="M48" s="185"/>
      <c r="N48" s="185"/>
      <c r="O48" s="185"/>
    </row>
    <row r="49" spans="3:27" x14ac:dyDescent="0.3">
      <c r="C49" s="1477" t="s">
        <v>146</v>
      </c>
      <c r="D49" s="1478"/>
      <c r="E49" s="1624"/>
      <c r="F49" s="187" t="s">
        <v>109</v>
      </c>
      <c r="G49" s="1"/>
      <c r="H49" s="177" t="s">
        <v>147</v>
      </c>
      <c r="J49" s="187"/>
      <c r="K49" s="187"/>
      <c r="L49" s="187"/>
      <c r="M49" s="187"/>
      <c r="N49" s="187"/>
      <c r="Q49" s="187" t="s">
        <v>148</v>
      </c>
    </row>
    <row r="50" spans="3:27" x14ac:dyDescent="0.3">
      <c r="C50" s="1588" t="s">
        <v>126</v>
      </c>
      <c r="D50" s="1630"/>
      <c r="E50" s="1589"/>
      <c r="F50" s="270"/>
      <c r="G50" s="1"/>
      <c r="H50" s="1"/>
      <c r="I50" s="189"/>
      <c r="J50" s="189"/>
      <c r="K50" s="189"/>
      <c r="L50" s="189"/>
      <c r="M50" s="189"/>
      <c r="Q50" s="189"/>
    </row>
    <row r="51" spans="3:27" x14ac:dyDescent="0.3">
      <c r="C51" s="347"/>
      <c r="D51" s="1545" t="s">
        <v>149</v>
      </c>
      <c r="E51" s="1529"/>
      <c r="F51" s="270">
        <f>J14</f>
        <v>476600</v>
      </c>
      <c r="G51" s="1"/>
      <c r="H51" s="1"/>
      <c r="I51" s="189"/>
      <c r="J51" s="189"/>
      <c r="K51" s="189"/>
      <c r="L51" s="189"/>
      <c r="M51" s="189"/>
      <c r="Q51" s="189"/>
      <c r="W51" s="203"/>
    </row>
    <row r="52" spans="3:27" x14ac:dyDescent="0.3">
      <c r="C52" s="347"/>
      <c r="D52" s="1545" t="s">
        <v>150</v>
      </c>
      <c r="E52" s="1529"/>
      <c r="F52" s="270">
        <f>K14</f>
        <v>337100</v>
      </c>
      <c r="G52" s="1"/>
      <c r="H52" s="1"/>
      <c r="I52" s="189"/>
      <c r="J52" s="189"/>
      <c r="K52" s="189"/>
      <c r="L52" s="189"/>
      <c r="M52" s="189"/>
      <c r="Q52" s="189"/>
    </row>
    <row r="53" spans="3:27" x14ac:dyDescent="0.3">
      <c r="C53" s="347"/>
      <c r="D53" s="1545" t="s">
        <v>151</v>
      </c>
      <c r="E53" s="1529"/>
      <c r="F53" s="270">
        <f>L14</f>
        <v>246300</v>
      </c>
      <c r="G53" s="1"/>
      <c r="H53" s="1"/>
      <c r="I53" s="189"/>
      <c r="J53" s="189"/>
      <c r="K53" s="189"/>
      <c r="L53" s="189"/>
      <c r="M53" s="189"/>
      <c r="Q53" s="189"/>
    </row>
    <row r="54" spans="3:27" s="161" customFormat="1" x14ac:dyDescent="0.3">
      <c r="C54" s="1622" t="s">
        <v>8</v>
      </c>
      <c r="D54" s="1623"/>
      <c r="E54" s="1629"/>
      <c r="F54" s="270"/>
      <c r="I54" s="214"/>
      <c r="J54" s="214"/>
      <c r="K54" s="214"/>
      <c r="L54" s="214"/>
      <c r="M54" s="214"/>
      <c r="Q54" s="214"/>
    </row>
    <row r="55" spans="3:27" s="161" customFormat="1" ht="41.25" customHeight="1" x14ac:dyDescent="0.3">
      <c r="C55" s="1277"/>
      <c r="D55" s="1545" t="s">
        <v>1100</v>
      </c>
      <c r="E55" s="1529"/>
      <c r="F55" s="270">
        <f>O35</f>
        <v>170000</v>
      </c>
      <c r="I55" s="214"/>
      <c r="J55" s="214"/>
      <c r="K55" s="214"/>
      <c r="L55" s="214"/>
      <c r="M55" s="214"/>
      <c r="Q55" s="214"/>
    </row>
    <row r="56" spans="3:27" s="161" customFormat="1" ht="41.25" customHeight="1" x14ac:dyDescent="0.3">
      <c r="C56" s="1277"/>
      <c r="D56" s="1545" t="s">
        <v>1101</v>
      </c>
      <c r="E56" s="1529"/>
      <c r="F56" s="270">
        <f>O36</f>
        <v>90000</v>
      </c>
      <c r="I56" s="214"/>
      <c r="J56" s="214"/>
      <c r="K56" s="214"/>
      <c r="L56" s="214"/>
      <c r="M56" s="214"/>
      <c r="Q56" s="214"/>
    </row>
    <row r="57" spans="3:27" s="161" customFormat="1" x14ac:dyDescent="0.3">
      <c r="C57" s="1622" t="s">
        <v>175</v>
      </c>
      <c r="D57" s="1623"/>
      <c r="E57" s="1629"/>
      <c r="F57" s="270"/>
      <c r="I57" s="214"/>
      <c r="J57" s="214"/>
      <c r="K57" s="214"/>
      <c r="L57" s="214"/>
      <c r="M57" s="214"/>
      <c r="Q57" s="214"/>
    </row>
    <row r="58" spans="3:27" ht="38.25" customHeight="1" x14ac:dyDescent="0.3">
      <c r="C58" s="401"/>
      <c r="D58" s="1533" t="s">
        <v>543</v>
      </c>
      <c r="E58" s="1534"/>
      <c r="F58" s="322">
        <f>P14</f>
        <v>2150000</v>
      </c>
      <c r="G58" s="189"/>
      <c r="H58" s="242"/>
      <c r="I58" s="189"/>
      <c r="J58" s="189"/>
      <c r="K58" s="189"/>
      <c r="L58" s="189"/>
      <c r="M58" s="189"/>
      <c r="O58" s="189"/>
      <c r="P58" s="323"/>
      <c r="Q58" s="323"/>
    </row>
    <row r="59" spans="3:27" s="1383" customFormat="1" ht="21" customHeight="1" x14ac:dyDescent="0.3">
      <c r="C59" s="1585" t="s">
        <v>152</v>
      </c>
      <c r="D59" s="1586"/>
      <c r="E59" s="1628"/>
      <c r="F59" s="1408">
        <f>SUM(F51:G58)</f>
        <v>3470000</v>
      </c>
      <c r="H59" s="1385">
        <v>1581100</v>
      </c>
      <c r="I59" s="1385"/>
      <c r="J59" s="1385"/>
      <c r="K59" s="1385"/>
      <c r="L59" s="1385"/>
      <c r="M59" s="1385"/>
      <c r="N59" s="1385"/>
      <c r="O59" s="1385"/>
      <c r="Q59" s="1385">
        <f>SUM(F59-H59)</f>
        <v>1888900</v>
      </c>
      <c r="R59" s="1409"/>
    </row>
    <row r="60" spans="3:27" s="161" customFormat="1" x14ac:dyDescent="0.3">
      <c r="D60" s="161" t="s">
        <v>1095</v>
      </c>
      <c r="E60" s="332"/>
      <c r="F60" s="4"/>
      <c r="P60" s="680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</row>
    <row r="61" spans="3:27" x14ac:dyDescent="0.3">
      <c r="D61" s="12"/>
      <c r="E61" s="7" t="s">
        <v>1103</v>
      </c>
      <c r="F61" s="8"/>
      <c r="G61" s="6"/>
      <c r="H61" s="11"/>
      <c r="I61" s="3"/>
      <c r="J61" s="3"/>
      <c r="K61" s="3"/>
      <c r="L61" s="3"/>
      <c r="M61" s="3"/>
      <c r="N61" s="3"/>
      <c r="O61" s="3"/>
      <c r="P61" s="103"/>
    </row>
  </sheetData>
  <mergeCells count="20">
    <mergeCell ref="H2:Q2"/>
    <mergeCell ref="C6:Q6"/>
    <mergeCell ref="D52:E52"/>
    <mergeCell ref="D53:E53"/>
    <mergeCell ref="C7:O7"/>
    <mergeCell ref="C8:O8"/>
    <mergeCell ref="C9:O9"/>
    <mergeCell ref="C10:H10"/>
    <mergeCell ref="C49:E49"/>
    <mergeCell ref="C50:E50"/>
    <mergeCell ref="D51:E51"/>
    <mergeCell ref="C13:E13"/>
    <mergeCell ref="C15:E15"/>
    <mergeCell ref="B14:E14"/>
    <mergeCell ref="C59:E59"/>
    <mergeCell ref="C54:E54"/>
    <mergeCell ref="C57:E57"/>
    <mergeCell ref="D58:E58"/>
    <mergeCell ref="D55:E55"/>
    <mergeCell ref="D56:E56"/>
  </mergeCells>
  <pageMargins left="0.78740157480314965" right="0.59055118110236227" top="0.78740157480314965" bottom="0.98425196850393704" header="0.51181102362204722" footer="0.5118110236220472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B20:H20"/>
  <sheetViews>
    <sheetView topLeftCell="A4" workbookViewId="0">
      <selection activeCell="B20" sqref="B20:H20"/>
    </sheetView>
  </sheetViews>
  <sheetFormatPr defaultRowHeight="14.25" x14ac:dyDescent="0.2"/>
  <sheetData>
    <row r="20" spans="2:8" ht="36" x14ac:dyDescent="0.55000000000000004">
      <c r="B20" s="1465" t="s">
        <v>1217</v>
      </c>
      <c r="C20" s="1465"/>
      <c r="D20" s="1465"/>
      <c r="E20" s="1465"/>
      <c r="F20" s="1465"/>
      <c r="G20" s="1465"/>
      <c r="H20" s="1465"/>
    </row>
  </sheetData>
  <mergeCells count="1">
    <mergeCell ref="B20:H20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C20:G20"/>
  <sheetViews>
    <sheetView workbookViewId="0">
      <selection activeCell="O17" sqref="O17"/>
    </sheetView>
  </sheetViews>
  <sheetFormatPr defaultRowHeight="14.25" x14ac:dyDescent="0.2"/>
  <sheetData>
    <row r="20" spans="3:7" s="162" customFormat="1" ht="51" customHeight="1" x14ac:dyDescent="0.55000000000000004">
      <c r="C20" s="1465" t="s">
        <v>30</v>
      </c>
      <c r="D20" s="1465"/>
      <c r="E20" s="1465"/>
      <c r="F20" s="1465"/>
      <c r="G20" s="1465"/>
    </row>
  </sheetData>
  <mergeCells count="1">
    <mergeCell ref="C20:G20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theme="9" tint="-0.499984740745262"/>
  </sheetPr>
  <dimension ref="B1:P26"/>
  <sheetViews>
    <sheetView zoomScale="110" zoomScaleNormal="110" workbookViewId="0">
      <pane ySplit="3" topLeftCell="A4" activePane="bottomLeft" state="frozen"/>
      <selection pane="bottomLeft" activeCell="F10" sqref="F10"/>
    </sheetView>
  </sheetViews>
  <sheetFormatPr defaultColWidth="8.75" defaultRowHeight="18.75" x14ac:dyDescent="0.3"/>
  <cols>
    <col min="1" max="1" width="1.875" style="1" customWidth="1"/>
    <col min="2" max="2" width="7.75" style="1" customWidth="1"/>
    <col min="3" max="3" width="2.125" style="12" customWidth="1"/>
    <col min="4" max="4" width="3.25" style="456" customWidth="1"/>
    <col min="5" max="5" width="24" style="7" customWidth="1"/>
    <col min="6" max="6" width="7.125" style="8" customWidth="1"/>
    <col min="7" max="7" width="8.125" style="6" hidden="1" customWidth="1"/>
    <col min="8" max="8" width="10.5" style="11" customWidth="1"/>
    <col min="9" max="9" width="7.75" style="462" customWidth="1"/>
    <col min="10" max="11" width="8.25" style="462" customWidth="1"/>
    <col min="12" max="12" width="8.125" style="462" customWidth="1"/>
    <col min="13" max="13" width="7.875" style="462" customWidth="1"/>
    <col min="14" max="14" width="8" style="462" customWidth="1"/>
    <col min="15" max="15" width="8.5" style="462" customWidth="1"/>
    <col min="16" max="16" width="9.625" style="462" customWidth="1"/>
    <col min="17" max="16384" width="8.75" style="1"/>
  </cols>
  <sheetData>
    <row r="1" spans="2:16" s="28" customFormat="1" ht="23.25" x14ac:dyDescent="0.35">
      <c r="B1" s="1468" t="s">
        <v>1218</v>
      </c>
      <c r="C1" s="1468"/>
      <c r="D1" s="1468"/>
      <c r="E1" s="1468"/>
      <c r="F1" s="1468"/>
      <c r="G1" s="1468"/>
      <c r="H1" s="1468"/>
      <c r="I1" s="1468"/>
      <c r="J1" s="1468"/>
      <c r="K1" s="1468"/>
      <c r="L1" s="1468"/>
      <c r="M1" s="1468"/>
      <c r="N1" s="1468"/>
      <c r="O1" s="1468"/>
      <c r="P1" s="1468"/>
    </row>
    <row r="2" spans="2:16" ht="10.5" customHeight="1" x14ac:dyDescent="0.3">
      <c r="B2" s="26"/>
      <c r="D2" s="455"/>
      <c r="E2" s="4"/>
      <c r="H2" s="10"/>
      <c r="I2" s="4"/>
      <c r="J2" s="4"/>
      <c r="K2" s="4"/>
      <c r="L2" s="4"/>
      <c r="M2" s="4"/>
      <c r="N2" s="4"/>
      <c r="O2" s="4"/>
      <c r="P2" s="4"/>
    </row>
    <row r="3" spans="2:16" s="9" customFormat="1" ht="28.5" customHeight="1" x14ac:dyDescent="0.2">
      <c r="B3" s="31" t="s">
        <v>11</v>
      </c>
      <c r="C3" s="1469" t="s">
        <v>13</v>
      </c>
      <c r="D3" s="1469"/>
      <c r="E3" s="1469"/>
      <c r="F3" s="1329" t="s">
        <v>9</v>
      </c>
      <c r="G3" s="1330" t="s">
        <v>12</v>
      </c>
      <c r="H3" s="1331" t="s">
        <v>1</v>
      </c>
      <c r="I3" s="1024" t="s">
        <v>2</v>
      </c>
      <c r="J3" s="978" t="s">
        <v>3</v>
      </c>
      <c r="K3" s="978" t="s">
        <v>4</v>
      </c>
      <c r="L3" s="978" t="s">
        <v>5</v>
      </c>
      <c r="M3" s="978" t="s">
        <v>6</v>
      </c>
      <c r="N3" s="978" t="s">
        <v>8</v>
      </c>
      <c r="O3" s="978" t="s">
        <v>93</v>
      </c>
      <c r="P3" s="1024" t="s">
        <v>109</v>
      </c>
    </row>
    <row r="4" spans="2:16" s="2" customFormat="1" ht="16.5" customHeight="1" x14ac:dyDescent="0.3">
      <c r="B4" s="1470" t="s">
        <v>30</v>
      </c>
      <c r="C4" s="1470"/>
      <c r="D4" s="1470"/>
      <c r="E4" s="1470"/>
      <c r="F4" s="50"/>
      <c r="G4" s="51"/>
      <c r="H4" s="52"/>
      <c r="I4" s="108">
        <f>SUM(I5+I8+I11+I24)</f>
        <v>0</v>
      </c>
      <c r="J4" s="108">
        <f t="shared" ref="J4:P4" si="0">SUM(J5+J8+J11+J24)</f>
        <v>0</v>
      </c>
      <c r="K4" s="108">
        <f t="shared" si="0"/>
        <v>400000</v>
      </c>
      <c r="L4" s="108">
        <f t="shared" si="0"/>
        <v>320000</v>
      </c>
      <c r="M4" s="108">
        <f t="shared" si="0"/>
        <v>0</v>
      </c>
      <c r="N4" s="108">
        <f t="shared" si="0"/>
        <v>0</v>
      </c>
      <c r="O4" s="108">
        <f t="shared" si="0"/>
        <v>0</v>
      </c>
      <c r="P4" s="108">
        <f t="shared" si="0"/>
        <v>720000</v>
      </c>
    </row>
    <row r="5" spans="2:16" x14ac:dyDescent="0.3">
      <c r="B5" s="75" t="s">
        <v>746</v>
      </c>
      <c r="C5" s="460" t="s">
        <v>10</v>
      </c>
      <c r="D5" s="1634" t="s">
        <v>492</v>
      </c>
      <c r="E5" s="1474"/>
      <c r="F5" s="461"/>
      <c r="G5" s="461"/>
      <c r="H5" s="461"/>
      <c r="I5" s="461">
        <f t="shared" ref="I5:P5" si="1">SUM(I6:I7)</f>
        <v>0</v>
      </c>
      <c r="J5" s="461">
        <f t="shared" si="1"/>
        <v>0</v>
      </c>
      <c r="K5" s="461">
        <f t="shared" si="1"/>
        <v>50000</v>
      </c>
      <c r="L5" s="461">
        <f t="shared" si="1"/>
        <v>20000</v>
      </c>
      <c r="M5" s="461">
        <f t="shared" si="1"/>
        <v>0</v>
      </c>
      <c r="N5" s="461">
        <f t="shared" si="1"/>
        <v>0</v>
      </c>
      <c r="O5" s="461">
        <f t="shared" si="1"/>
        <v>0</v>
      </c>
      <c r="P5" s="453">
        <f t="shared" si="1"/>
        <v>70000</v>
      </c>
    </row>
    <row r="6" spans="2:16" ht="15.75" customHeight="1" x14ac:dyDescent="0.3">
      <c r="B6" s="484"/>
      <c r="C6" s="935"/>
      <c r="D6" s="457">
        <v>1.1000000000000001</v>
      </c>
      <c r="E6" s="933" t="s">
        <v>334</v>
      </c>
      <c r="F6" s="38">
        <v>5</v>
      </c>
      <c r="G6" s="39"/>
      <c r="H6" s="76" t="s">
        <v>734</v>
      </c>
      <c r="I6" s="119"/>
      <c r="J6" s="463"/>
      <c r="K6" s="463">
        <v>20000</v>
      </c>
      <c r="L6" s="463">
        <v>10000</v>
      </c>
      <c r="M6" s="463"/>
      <c r="N6" s="119"/>
      <c r="O6" s="119"/>
      <c r="P6" s="119">
        <f>SUM(J6:O6)</f>
        <v>30000</v>
      </c>
    </row>
    <row r="7" spans="2:16" ht="49.5" customHeight="1" x14ac:dyDescent="0.3">
      <c r="B7" s="484"/>
      <c r="C7" s="935"/>
      <c r="D7" s="457">
        <v>1.2</v>
      </c>
      <c r="E7" s="933" t="s">
        <v>1017</v>
      </c>
      <c r="F7" s="38">
        <v>5</v>
      </c>
      <c r="G7" s="39"/>
      <c r="H7" s="76" t="s">
        <v>725</v>
      </c>
      <c r="I7" s="119"/>
      <c r="J7" s="463"/>
      <c r="K7" s="463">
        <v>30000</v>
      </c>
      <c r="L7" s="463">
        <v>10000</v>
      </c>
      <c r="M7" s="463"/>
      <c r="N7" s="119"/>
      <c r="O7" s="119"/>
      <c r="P7" s="119">
        <f t="shared" ref="P7" si="2">SUM(J7:O7)</f>
        <v>40000</v>
      </c>
    </row>
    <row r="8" spans="2:16" ht="31.5" customHeight="1" x14ac:dyDescent="0.3">
      <c r="B8" s="484"/>
      <c r="C8" s="459" t="s">
        <v>14</v>
      </c>
      <c r="D8" s="1634" t="s">
        <v>489</v>
      </c>
      <c r="E8" s="1474"/>
      <c r="F8" s="453"/>
      <c r="G8" s="453"/>
      <c r="H8" s="453"/>
      <c r="I8" s="453">
        <f t="shared" ref="I8:P8" si="3">SUM(I9:I10)</f>
        <v>0</v>
      </c>
      <c r="J8" s="453">
        <f t="shared" si="3"/>
        <v>0</v>
      </c>
      <c r="K8" s="453">
        <f t="shared" si="3"/>
        <v>100000</v>
      </c>
      <c r="L8" s="453">
        <f t="shared" si="3"/>
        <v>100000</v>
      </c>
      <c r="M8" s="453">
        <f t="shared" si="3"/>
        <v>0</v>
      </c>
      <c r="N8" s="453">
        <f t="shared" si="3"/>
        <v>0</v>
      </c>
      <c r="O8" s="453">
        <f t="shared" si="3"/>
        <v>0</v>
      </c>
      <c r="P8" s="453">
        <f t="shared" si="3"/>
        <v>200000</v>
      </c>
    </row>
    <row r="9" spans="2:16" ht="33.75" customHeight="1" x14ac:dyDescent="0.3">
      <c r="B9" s="484"/>
      <c r="C9" s="935"/>
      <c r="D9" s="457">
        <v>2.1</v>
      </c>
      <c r="E9" s="933" t="s">
        <v>867</v>
      </c>
      <c r="F9" s="38">
        <v>5</v>
      </c>
      <c r="G9" s="39"/>
      <c r="H9" s="76" t="s">
        <v>653</v>
      </c>
      <c r="I9" s="119"/>
      <c r="J9" s="463"/>
      <c r="K9" s="463">
        <v>50000</v>
      </c>
      <c r="L9" s="463">
        <v>50000</v>
      </c>
      <c r="M9" s="463"/>
      <c r="N9" s="119"/>
      <c r="O9" s="119"/>
      <c r="P9" s="119">
        <f t="shared" ref="P9:P26" si="4">SUM(J9:O9)</f>
        <v>100000</v>
      </c>
    </row>
    <row r="10" spans="2:16" ht="33.75" customHeight="1" x14ac:dyDescent="0.3">
      <c r="B10" s="484"/>
      <c r="C10" s="935"/>
      <c r="D10" s="457">
        <v>2.2000000000000002</v>
      </c>
      <c r="E10" s="933" t="s">
        <v>866</v>
      </c>
      <c r="F10" s="38">
        <v>5</v>
      </c>
      <c r="G10" s="39"/>
      <c r="H10" s="76" t="s">
        <v>653</v>
      </c>
      <c r="I10" s="119"/>
      <c r="J10" s="463"/>
      <c r="K10" s="463">
        <v>50000</v>
      </c>
      <c r="L10" s="463">
        <v>50000</v>
      </c>
      <c r="M10" s="463"/>
      <c r="N10" s="119"/>
      <c r="O10" s="463"/>
      <c r="P10" s="119">
        <f t="shared" si="4"/>
        <v>100000</v>
      </c>
    </row>
    <row r="11" spans="2:16" ht="30.75" customHeight="1" x14ac:dyDescent="0.3">
      <c r="B11" s="484"/>
      <c r="C11" s="459" t="s">
        <v>15</v>
      </c>
      <c r="D11" s="1634" t="s">
        <v>494</v>
      </c>
      <c r="E11" s="1474"/>
      <c r="F11" s="453"/>
      <c r="G11" s="453"/>
      <c r="H11" s="453"/>
      <c r="I11" s="453">
        <f t="shared" ref="I11:P11" si="5">SUM(I12:I23)</f>
        <v>0</v>
      </c>
      <c r="J11" s="453">
        <f t="shared" si="5"/>
        <v>0</v>
      </c>
      <c r="K11" s="453">
        <f t="shared" si="5"/>
        <v>210000</v>
      </c>
      <c r="L11" s="453">
        <f t="shared" si="5"/>
        <v>120000</v>
      </c>
      <c r="M11" s="453">
        <f t="shared" si="5"/>
        <v>0</v>
      </c>
      <c r="N11" s="453">
        <f t="shared" si="5"/>
        <v>0</v>
      </c>
      <c r="O11" s="453">
        <f t="shared" si="5"/>
        <v>0</v>
      </c>
      <c r="P11" s="453">
        <f t="shared" si="5"/>
        <v>330000</v>
      </c>
    </row>
    <row r="12" spans="2:16" s="192" customFormat="1" ht="15.75" customHeight="1" x14ac:dyDescent="0.3">
      <c r="B12" s="400"/>
      <c r="C12" s="1100"/>
      <c r="D12" s="457">
        <v>3.1</v>
      </c>
      <c r="E12" s="1101" t="s">
        <v>490</v>
      </c>
      <c r="F12" s="38">
        <v>5</v>
      </c>
      <c r="G12" s="39"/>
      <c r="H12" s="76" t="s">
        <v>735</v>
      </c>
      <c r="I12" s="119"/>
      <c r="J12" s="463"/>
      <c r="K12" s="463">
        <v>20000</v>
      </c>
      <c r="L12" s="463">
        <v>10000</v>
      </c>
      <c r="M12" s="463"/>
      <c r="N12" s="119"/>
      <c r="O12" s="119"/>
      <c r="P12" s="119">
        <f t="shared" si="4"/>
        <v>30000</v>
      </c>
    </row>
    <row r="13" spans="2:16" s="192" customFormat="1" ht="15" customHeight="1" x14ac:dyDescent="0.3">
      <c r="B13" s="400"/>
      <c r="C13" s="1100"/>
      <c r="D13" s="457">
        <v>3.2</v>
      </c>
      <c r="E13" s="1101" t="s">
        <v>31</v>
      </c>
      <c r="F13" s="38">
        <v>5</v>
      </c>
      <c r="G13" s="39"/>
      <c r="H13" s="76" t="s">
        <v>736</v>
      </c>
      <c r="I13" s="119"/>
      <c r="J13" s="463"/>
      <c r="K13" s="463">
        <v>10000</v>
      </c>
      <c r="L13" s="463">
        <v>10000</v>
      </c>
      <c r="M13" s="463"/>
      <c r="N13" s="119"/>
      <c r="O13" s="119"/>
      <c r="P13" s="119">
        <f t="shared" si="4"/>
        <v>20000</v>
      </c>
    </row>
    <row r="14" spans="2:16" s="192" customFormat="1" ht="14.25" customHeight="1" x14ac:dyDescent="0.3">
      <c r="B14" s="400"/>
      <c r="C14" s="1100"/>
      <c r="D14" s="457">
        <v>3.3</v>
      </c>
      <c r="E14" s="1101" t="s">
        <v>335</v>
      </c>
      <c r="F14" s="38">
        <v>5</v>
      </c>
      <c r="G14" s="39"/>
      <c r="H14" s="76" t="s">
        <v>737</v>
      </c>
      <c r="I14" s="119"/>
      <c r="J14" s="463"/>
      <c r="K14" s="463">
        <v>20000</v>
      </c>
      <c r="L14" s="463">
        <v>10000</v>
      </c>
      <c r="M14" s="463"/>
      <c r="N14" s="119"/>
      <c r="O14" s="119"/>
      <c r="P14" s="119">
        <f t="shared" si="4"/>
        <v>30000</v>
      </c>
    </row>
    <row r="15" spans="2:16" s="192" customFormat="1" ht="15" customHeight="1" x14ac:dyDescent="0.3">
      <c r="B15" s="400"/>
      <c r="C15" s="1100"/>
      <c r="D15" s="457">
        <v>3.4</v>
      </c>
      <c r="E15" s="1101" t="s">
        <v>491</v>
      </c>
      <c r="F15" s="38">
        <v>5</v>
      </c>
      <c r="G15" s="39"/>
      <c r="H15" s="76" t="s">
        <v>738</v>
      </c>
      <c r="I15" s="119"/>
      <c r="J15" s="463"/>
      <c r="K15" s="463">
        <v>10000</v>
      </c>
      <c r="L15" s="463">
        <v>10000</v>
      </c>
      <c r="M15" s="463"/>
      <c r="N15" s="119"/>
      <c r="O15" s="119"/>
      <c r="P15" s="119">
        <f t="shared" si="4"/>
        <v>20000</v>
      </c>
    </row>
    <row r="16" spans="2:16" s="192" customFormat="1" ht="15.75" customHeight="1" x14ac:dyDescent="0.3">
      <c r="B16" s="400"/>
      <c r="C16" s="1100"/>
      <c r="D16" s="457">
        <v>3.5</v>
      </c>
      <c r="E16" s="1101" t="s">
        <v>32</v>
      </c>
      <c r="F16" s="38">
        <v>5</v>
      </c>
      <c r="G16" s="39"/>
      <c r="H16" s="76" t="s">
        <v>739</v>
      </c>
      <c r="I16" s="119"/>
      <c r="J16" s="463"/>
      <c r="K16" s="463">
        <v>10000</v>
      </c>
      <c r="L16" s="463">
        <v>10000</v>
      </c>
      <c r="M16" s="463"/>
      <c r="N16" s="119"/>
      <c r="O16" s="119"/>
      <c r="P16" s="119">
        <f t="shared" si="4"/>
        <v>20000</v>
      </c>
    </row>
    <row r="17" spans="2:16" s="192" customFormat="1" ht="15" customHeight="1" x14ac:dyDescent="0.3">
      <c r="B17" s="400"/>
      <c r="C17" s="1100"/>
      <c r="D17" s="457">
        <v>3.6</v>
      </c>
      <c r="E17" s="1101" t="s">
        <v>33</v>
      </c>
      <c r="F17" s="38">
        <v>5</v>
      </c>
      <c r="G17" s="39"/>
      <c r="H17" s="76" t="s">
        <v>740</v>
      </c>
      <c r="I17" s="119"/>
      <c r="J17" s="463"/>
      <c r="K17" s="463">
        <v>20000</v>
      </c>
      <c r="L17" s="463">
        <v>10000</v>
      </c>
      <c r="M17" s="463"/>
      <c r="N17" s="119"/>
      <c r="O17" s="119"/>
      <c r="P17" s="119">
        <f t="shared" si="4"/>
        <v>30000</v>
      </c>
    </row>
    <row r="18" spans="2:16" ht="48.75" customHeight="1" x14ac:dyDescent="0.3">
      <c r="B18" s="484"/>
      <c r="C18" s="935"/>
      <c r="D18" s="457">
        <v>3.7</v>
      </c>
      <c r="E18" s="933" t="s">
        <v>726</v>
      </c>
      <c r="F18" s="38">
        <v>5</v>
      </c>
      <c r="G18" s="39"/>
      <c r="H18" s="76" t="s">
        <v>727</v>
      </c>
      <c r="I18" s="119"/>
      <c r="J18" s="463"/>
      <c r="K18" s="463">
        <v>20000</v>
      </c>
      <c r="L18" s="463">
        <v>10000</v>
      </c>
      <c r="M18" s="463"/>
      <c r="N18" s="119"/>
      <c r="O18" s="119"/>
      <c r="P18" s="119">
        <f t="shared" si="4"/>
        <v>30000</v>
      </c>
    </row>
    <row r="19" spans="2:16" ht="47.25" customHeight="1" x14ac:dyDescent="0.3">
      <c r="B19" s="440"/>
      <c r="C19" s="934"/>
      <c r="D19" s="457">
        <v>3.8</v>
      </c>
      <c r="E19" s="933" t="s">
        <v>728</v>
      </c>
      <c r="F19" s="38">
        <v>5</v>
      </c>
      <c r="G19" s="39"/>
      <c r="H19" s="76" t="s">
        <v>729</v>
      </c>
      <c r="I19" s="119"/>
      <c r="J19" s="463"/>
      <c r="K19" s="463">
        <v>20000</v>
      </c>
      <c r="L19" s="463">
        <v>10000</v>
      </c>
      <c r="M19" s="463"/>
      <c r="N19" s="119"/>
      <c r="O19" s="119"/>
      <c r="P19" s="119">
        <f t="shared" si="4"/>
        <v>30000</v>
      </c>
    </row>
    <row r="20" spans="2:16" ht="45.75" customHeight="1" x14ac:dyDescent="0.3">
      <c r="B20" s="486"/>
      <c r="C20" s="934"/>
      <c r="D20" s="457">
        <v>3.9</v>
      </c>
      <c r="E20" s="1093" t="s">
        <v>733</v>
      </c>
      <c r="F20" s="38">
        <v>5</v>
      </c>
      <c r="G20" s="39"/>
      <c r="H20" s="76" t="s">
        <v>730</v>
      </c>
      <c r="I20" s="119"/>
      <c r="J20" s="463"/>
      <c r="K20" s="463">
        <v>20000</v>
      </c>
      <c r="L20" s="463">
        <v>10000</v>
      </c>
      <c r="M20" s="463"/>
      <c r="N20" s="119"/>
      <c r="O20" s="119"/>
      <c r="P20" s="119">
        <f t="shared" si="4"/>
        <v>30000</v>
      </c>
    </row>
    <row r="21" spans="2:16" ht="15" customHeight="1" x14ac:dyDescent="0.3">
      <c r="B21" s="486"/>
      <c r="C21" s="935"/>
      <c r="D21" s="1102">
        <v>3.1</v>
      </c>
      <c r="E21" s="933" t="s">
        <v>380</v>
      </c>
      <c r="F21" s="38">
        <v>5</v>
      </c>
      <c r="G21" s="39"/>
      <c r="H21" s="76" t="s">
        <v>744</v>
      </c>
      <c r="I21" s="119"/>
      <c r="J21" s="463"/>
      <c r="K21" s="463">
        <v>20000</v>
      </c>
      <c r="L21" s="463">
        <v>10000</v>
      </c>
      <c r="M21" s="463"/>
      <c r="N21" s="119"/>
      <c r="O21" s="119"/>
      <c r="P21" s="119">
        <f t="shared" si="4"/>
        <v>30000</v>
      </c>
    </row>
    <row r="22" spans="2:16" ht="48" customHeight="1" x14ac:dyDescent="0.3">
      <c r="B22" s="486"/>
      <c r="C22" s="935"/>
      <c r="D22" s="1102">
        <v>3.11</v>
      </c>
      <c r="E22" s="426" t="s">
        <v>731</v>
      </c>
      <c r="F22" s="38">
        <v>5</v>
      </c>
      <c r="G22" s="39"/>
      <c r="H22" s="76" t="s">
        <v>745</v>
      </c>
      <c r="I22" s="119"/>
      <c r="J22" s="463"/>
      <c r="K22" s="463">
        <v>20000</v>
      </c>
      <c r="L22" s="463">
        <v>10000</v>
      </c>
      <c r="M22" s="463"/>
      <c r="N22" s="119"/>
      <c r="O22" s="119"/>
      <c r="P22" s="119">
        <f t="shared" si="4"/>
        <v>30000</v>
      </c>
    </row>
    <row r="23" spans="2:16" ht="15" customHeight="1" x14ac:dyDescent="0.3">
      <c r="B23" s="486"/>
      <c r="C23" s="935"/>
      <c r="D23" s="1102">
        <v>3.12</v>
      </c>
      <c r="E23" s="933" t="s">
        <v>336</v>
      </c>
      <c r="F23" s="38">
        <v>5</v>
      </c>
      <c r="G23" s="39"/>
      <c r="H23" s="76" t="s">
        <v>732</v>
      </c>
      <c r="I23" s="119"/>
      <c r="J23" s="463"/>
      <c r="K23" s="463">
        <v>20000</v>
      </c>
      <c r="L23" s="463">
        <v>10000</v>
      </c>
      <c r="M23" s="463"/>
      <c r="N23" s="119"/>
      <c r="O23" s="119"/>
      <c r="P23" s="119">
        <f t="shared" si="4"/>
        <v>30000</v>
      </c>
    </row>
    <row r="24" spans="2:16" s="14" customFormat="1" ht="16.5" customHeight="1" x14ac:dyDescent="0.2">
      <c r="B24" s="353"/>
      <c r="C24" s="459" t="s">
        <v>16</v>
      </c>
      <c r="D24" s="1634" t="s">
        <v>493</v>
      </c>
      <c r="E24" s="1474"/>
      <c r="F24" s="453"/>
      <c r="G24" s="453"/>
      <c r="H24" s="453"/>
      <c r="I24" s="453">
        <f>SUM(I25:I26)</f>
        <v>0</v>
      </c>
      <c r="J24" s="453">
        <f t="shared" ref="J24:P24" si="6">SUM(J25:J26)</f>
        <v>0</v>
      </c>
      <c r="K24" s="453">
        <f>SUM(K25:K26)</f>
        <v>40000</v>
      </c>
      <c r="L24" s="453">
        <f t="shared" si="6"/>
        <v>80000</v>
      </c>
      <c r="M24" s="453">
        <f t="shared" si="6"/>
        <v>0</v>
      </c>
      <c r="N24" s="453">
        <f t="shared" si="6"/>
        <v>0</v>
      </c>
      <c r="O24" s="453">
        <f t="shared" si="6"/>
        <v>0</v>
      </c>
      <c r="P24" s="453">
        <f t="shared" si="6"/>
        <v>120000</v>
      </c>
    </row>
    <row r="25" spans="2:16" ht="15.75" customHeight="1" x14ac:dyDescent="0.3">
      <c r="B25" s="484"/>
      <c r="C25" s="458"/>
      <c r="D25" s="457">
        <v>4.0999999999999996</v>
      </c>
      <c r="E25" s="404" t="s">
        <v>741</v>
      </c>
      <c r="F25" s="57">
        <v>9</v>
      </c>
      <c r="G25" s="39"/>
      <c r="H25" s="76" t="s">
        <v>743</v>
      </c>
      <c r="I25" s="119"/>
      <c r="J25" s="463"/>
      <c r="K25" s="464">
        <v>20000</v>
      </c>
      <c r="L25" s="464">
        <v>80000</v>
      </c>
      <c r="M25" s="463"/>
      <c r="N25" s="119"/>
      <c r="O25" s="119"/>
      <c r="P25" s="119">
        <f>SUM(I25:O25)</f>
        <v>100000</v>
      </c>
    </row>
    <row r="26" spans="2:16" ht="19.5" customHeight="1" x14ac:dyDescent="0.3">
      <c r="B26" s="440"/>
      <c r="C26" s="458"/>
      <c r="D26" s="457">
        <v>4.2</v>
      </c>
      <c r="E26" s="404" t="s">
        <v>742</v>
      </c>
      <c r="F26" s="57">
        <v>9</v>
      </c>
      <c r="G26" s="39"/>
      <c r="H26" s="76" t="s">
        <v>743</v>
      </c>
      <c r="I26" s="119"/>
      <c r="J26" s="463"/>
      <c r="K26" s="464">
        <v>20000</v>
      </c>
      <c r="L26" s="464"/>
      <c r="M26" s="463"/>
      <c r="N26" s="119"/>
      <c r="O26" s="119"/>
      <c r="P26" s="119">
        <f t="shared" si="4"/>
        <v>20000</v>
      </c>
    </row>
  </sheetData>
  <mergeCells count="7">
    <mergeCell ref="D5:E5"/>
    <mergeCell ref="D24:E24"/>
    <mergeCell ref="B1:P1"/>
    <mergeCell ref="C3:E3"/>
    <mergeCell ref="B4:E4"/>
    <mergeCell ref="D11:E11"/>
    <mergeCell ref="D8:E8"/>
  </mergeCells>
  <pageMargins left="0.78740157480314965" right="0.39370078740157483" top="0.74803149606299213" bottom="0.74803149606299213" header="0.31496062992125984" footer="0.31496062992125984"/>
  <pageSetup paperSize="9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theme="7" tint="-0.499984740745262"/>
  </sheetPr>
  <dimension ref="B1:AA50"/>
  <sheetViews>
    <sheetView topLeftCell="A31" zoomScale="110" zoomScaleNormal="110" workbookViewId="0">
      <selection activeCell="S11" sqref="S11"/>
    </sheetView>
  </sheetViews>
  <sheetFormatPr defaultColWidth="8.75" defaultRowHeight="18.75" x14ac:dyDescent="0.3"/>
  <cols>
    <col min="1" max="1" width="0.25" style="1" customWidth="1"/>
    <col min="2" max="2" width="3.5" style="1" hidden="1" customWidth="1"/>
    <col min="3" max="3" width="4" style="12" customWidth="1"/>
    <col min="4" max="4" width="4.875" style="5" customWidth="1"/>
    <col min="5" max="5" width="29.75" style="7" customWidth="1"/>
    <col min="6" max="6" width="10.125" style="8" customWidth="1"/>
    <col min="7" max="7" width="9.25" style="6" hidden="1" customWidth="1"/>
    <col min="8" max="8" width="13.25" style="11" customWidth="1"/>
    <col min="9" max="15" width="10.75" style="103" hidden="1" customWidth="1"/>
    <col min="16" max="16" width="10.75" style="103" customWidth="1"/>
    <col min="17" max="21" width="10.75" style="1" customWidth="1"/>
    <col min="22" max="16384" width="8.75" style="1"/>
  </cols>
  <sheetData>
    <row r="1" spans="2:16" s="24" customFormat="1" ht="18.75" customHeight="1" thickTop="1" thickBot="1" x14ac:dyDescent="0.35">
      <c r="B1" s="180"/>
      <c r="C1" s="331"/>
      <c r="D1" s="332"/>
      <c r="E1" s="331"/>
      <c r="F1" s="334"/>
      <c r="G1" s="1231"/>
      <c r="H1" s="1635" t="s">
        <v>990</v>
      </c>
      <c r="I1" s="1636"/>
      <c r="J1" s="1636"/>
      <c r="K1" s="1636"/>
      <c r="L1" s="1636"/>
      <c r="M1" s="1636"/>
      <c r="N1" s="1636"/>
      <c r="O1" s="1636"/>
      <c r="P1" s="1637"/>
    </row>
    <row r="2" spans="2:16" s="24" customFormat="1" ht="22.5" customHeight="1" thickTop="1" x14ac:dyDescent="0.3">
      <c r="B2" s="330"/>
      <c r="C2" s="331" t="s">
        <v>358</v>
      </c>
      <c r="D2" s="332"/>
      <c r="E2" s="331"/>
      <c r="F2" s="4"/>
      <c r="G2" s="4"/>
      <c r="H2" s="4"/>
      <c r="I2" s="4"/>
      <c r="J2" s="4"/>
      <c r="K2" s="4"/>
      <c r="L2" s="4"/>
      <c r="M2" s="4"/>
      <c r="N2" s="4"/>
      <c r="O2" s="4"/>
      <c r="P2" s="334"/>
    </row>
    <row r="3" spans="2:16" x14ac:dyDescent="0.3">
      <c r="B3" s="330"/>
      <c r="C3" s="331" t="s">
        <v>1219</v>
      </c>
      <c r="D3" s="332"/>
      <c r="E3" s="331"/>
      <c r="F3" s="182"/>
      <c r="G3" s="183"/>
      <c r="H3" s="300"/>
      <c r="I3" s="182"/>
      <c r="J3" s="182"/>
      <c r="K3" s="182"/>
      <c r="L3" s="182"/>
      <c r="M3" s="182"/>
      <c r="N3" s="182"/>
      <c r="O3" s="182"/>
      <c r="P3" s="14"/>
    </row>
    <row r="4" spans="2:16" s="24" customFormat="1" ht="17.25" customHeight="1" x14ac:dyDescent="0.3">
      <c r="B4" s="330"/>
      <c r="C4" s="331" t="s">
        <v>136</v>
      </c>
      <c r="D4" s="332"/>
      <c r="E4" s="331"/>
      <c r="F4" s="4"/>
      <c r="G4" s="4"/>
      <c r="H4" s="4"/>
      <c r="I4" s="4"/>
      <c r="J4" s="4"/>
      <c r="K4" s="4"/>
      <c r="L4" s="4"/>
      <c r="M4" s="4"/>
      <c r="N4" s="4"/>
      <c r="O4" s="4"/>
      <c r="P4" s="334"/>
    </row>
    <row r="5" spans="2:16" ht="18.75" customHeight="1" x14ac:dyDescent="0.3">
      <c r="B5" s="580"/>
      <c r="C5" s="1545" t="s">
        <v>1216</v>
      </c>
      <c r="D5" s="1545"/>
      <c r="E5" s="1545"/>
      <c r="F5" s="1545"/>
      <c r="G5" s="1545"/>
      <c r="H5" s="1545"/>
      <c r="I5" s="1545"/>
      <c r="J5" s="1545"/>
      <c r="K5" s="1545"/>
      <c r="L5" s="1545"/>
      <c r="M5" s="1545"/>
      <c r="N5" s="1545"/>
      <c r="O5" s="1545"/>
      <c r="P5" s="14"/>
    </row>
    <row r="6" spans="2:16" s="24" customFormat="1" ht="18.75" customHeight="1" x14ac:dyDescent="0.3">
      <c r="B6" s="580"/>
      <c r="C6" s="1517" t="s">
        <v>179</v>
      </c>
      <c r="D6" s="1517"/>
      <c r="E6" s="1517"/>
      <c r="F6" s="1517"/>
      <c r="G6" s="1517"/>
      <c r="H6" s="1517"/>
      <c r="I6" s="1517"/>
      <c r="J6" s="1517"/>
      <c r="K6" s="1517"/>
      <c r="L6" s="1517"/>
      <c r="M6" s="1517"/>
      <c r="N6" s="1517"/>
      <c r="O6" s="1517"/>
      <c r="P6" s="334"/>
    </row>
    <row r="7" spans="2:16" ht="19.5" customHeight="1" x14ac:dyDescent="0.3">
      <c r="B7" s="580"/>
      <c r="C7" s="1517" t="s">
        <v>180</v>
      </c>
      <c r="D7" s="1517"/>
      <c r="E7" s="1517"/>
      <c r="F7" s="1517"/>
      <c r="G7" s="1517"/>
      <c r="H7" s="1517"/>
      <c r="I7" s="1517"/>
      <c r="J7" s="1517"/>
      <c r="K7" s="1517"/>
      <c r="L7" s="1517"/>
      <c r="M7" s="1517"/>
      <c r="N7" s="1517"/>
      <c r="O7" s="1517"/>
      <c r="P7" s="14"/>
    </row>
    <row r="8" spans="2:16" ht="19.5" customHeight="1" x14ac:dyDescent="0.3">
      <c r="B8" s="580"/>
      <c r="C8" s="1517" t="s">
        <v>181</v>
      </c>
      <c r="D8" s="1517"/>
      <c r="E8" s="1517"/>
      <c r="F8" s="1517"/>
      <c r="G8" s="1517"/>
      <c r="H8" s="1517"/>
      <c r="I8" s="1517"/>
      <c r="J8" s="1517"/>
      <c r="K8" s="1517"/>
      <c r="L8" s="1517"/>
      <c r="M8" s="1517"/>
      <c r="N8" s="1517"/>
      <c r="O8" s="1517"/>
      <c r="P8" s="14"/>
    </row>
    <row r="9" spans="2:16" s="161" customFormat="1" x14ac:dyDescent="0.3">
      <c r="B9" s="330"/>
      <c r="C9" s="332" t="s">
        <v>144</v>
      </c>
      <c r="D9" s="332"/>
      <c r="E9" s="332"/>
      <c r="F9" s="182"/>
      <c r="G9" s="183"/>
      <c r="H9" s="333"/>
      <c r="I9" s="182"/>
      <c r="J9" s="182"/>
      <c r="K9" s="182"/>
      <c r="L9" s="182"/>
      <c r="M9" s="182"/>
      <c r="N9" s="182"/>
      <c r="O9" s="182"/>
      <c r="P9" s="332"/>
    </row>
    <row r="10" spans="2:16" ht="17.25" customHeight="1" x14ac:dyDescent="0.3">
      <c r="B10" s="580"/>
      <c r="D10" s="13"/>
      <c r="E10" s="4"/>
      <c r="H10" s="10"/>
      <c r="I10" s="4"/>
      <c r="J10" s="4"/>
      <c r="K10" s="4"/>
      <c r="L10" s="4"/>
      <c r="M10" s="4"/>
      <c r="N10" s="4"/>
      <c r="O10" s="4"/>
      <c r="P10" s="4"/>
    </row>
    <row r="11" spans="2:16" s="9" customFormat="1" ht="24.75" customHeight="1" x14ac:dyDescent="0.2">
      <c r="B11" s="257"/>
      <c r="C11" s="1484" t="s">
        <v>13</v>
      </c>
      <c r="D11" s="1484"/>
      <c r="E11" s="1484"/>
      <c r="F11" s="250" t="s">
        <v>9</v>
      </c>
      <c r="G11" s="1244" t="s">
        <v>12</v>
      </c>
      <c r="H11" s="128" t="s">
        <v>991</v>
      </c>
      <c r="I11" s="129" t="s">
        <v>2</v>
      </c>
      <c r="J11" s="130" t="s">
        <v>3</v>
      </c>
      <c r="K11" s="130" t="s">
        <v>4</v>
      </c>
      <c r="L11" s="130" t="s">
        <v>5</v>
      </c>
      <c r="M11" s="130" t="s">
        <v>6</v>
      </c>
      <c r="N11" s="130" t="s">
        <v>8</v>
      </c>
      <c r="O11" s="130" t="s">
        <v>93</v>
      </c>
      <c r="P11" s="129" t="s">
        <v>109</v>
      </c>
    </row>
    <row r="12" spans="2:16" s="2" customFormat="1" ht="23.25" customHeight="1" x14ac:dyDescent="0.3">
      <c r="C12" s="709" t="s">
        <v>30</v>
      </c>
      <c r="D12" s="709"/>
      <c r="E12" s="709"/>
      <c r="F12" s="602"/>
      <c r="G12" s="603"/>
      <c r="H12" s="705"/>
      <c r="I12" s="338">
        <f>SUM(I13+I16+I19+I32)</f>
        <v>0</v>
      </c>
      <c r="J12" s="338">
        <f t="shared" ref="J12:P12" si="0">SUM(J13+J16+J19+J32)</f>
        <v>0</v>
      </c>
      <c r="K12" s="338">
        <f t="shared" si="0"/>
        <v>400000</v>
      </c>
      <c r="L12" s="338">
        <f t="shared" si="0"/>
        <v>320000</v>
      </c>
      <c r="M12" s="338">
        <f t="shared" si="0"/>
        <v>0</v>
      </c>
      <c r="N12" s="338">
        <f t="shared" si="0"/>
        <v>0</v>
      </c>
      <c r="O12" s="338">
        <f t="shared" si="0"/>
        <v>0</v>
      </c>
      <c r="P12" s="338">
        <f t="shared" si="0"/>
        <v>720000</v>
      </c>
    </row>
    <row r="13" spans="2:16" x14ac:dyDescent="0.3">
      <c r="B13" s="1310" t="s">
        <v>746</v>
      </c>
      <c r="C13" s="1311" t="s">
        <v>10</v>
      </c>
      <c r="D13" s="1638" t="s">
        <v>492</v>
      </c>
      <c r="E13" s="1488"/>
      <c r="F13" s="743"/>
      <c r="G13" s="743"/>
      <c r="H13" s="743"/>
      <c r="I13" s="743">
        <f t="shared" ref="I13:P13" si="1">SUM(I14:I15)</f>
        <v>0</v>
      </c>
      <c r="J13" s="743">
        <f t="shared" si="1"/>
        <v>0</v>
      </c>
      <c r="K13" s="743">
        <f t="shared" si="1"/>
        <v>50000</v>
      </c>
      <c r="L13" s="743">
        <f t="shared" si="1"/>
        <v>20000</v>
      </c>
      <c r="M13" s="743">
        <f t="shared" si="1"/>
        <v>0</v>
      </c>
      <c r="N13" s="743">
        <f t="shared" si="1"/>
        <v>0</v>
      </c>
      <c r="O13" s="743">
        <f t="shared" si="1"/>
        <v>0</v>
      </c>
      <c r="P13" s="527">
        <f t="shared" si="1"/>
        <v>70000</v>
      </c>
    </row>
    <row r="14" spans="2:16" ht="23.25" customHeight="1" x14ac:dyDescent="0.3">
      <c r="B14" s="484"/>
      <c r="C14" s="1312"/>
      <c r="D14" s="1313">
        <v>1.1000000000000001</v>
      </c>
      <c r="E14" s="1250" t="s">
        <v>334</v>
      </c>
      <c r="F14" s="227">
        <v>5</v>
      </c>
      <c r="G14" s="224"/>
      <c r="H14" s="287" t="s">
        <v>734</v>
      </c>
      <c r="I14" s="267"/>
      <c r="J14" s="1314"/>
      <c r="K14" s="1314">
        <v>20000</v>
      </c>
      <c r="L14" s="1314">
        <v>10000</v>
      </c>
      <c r="M14" s="1314"/>
      <c r="N14" s="267"/>
      <c r="O14" s="267"/>
      <c r="P14" s="267">
        <f>SUM(J14:O14)</f>
        <v>30000</v>
      </c>
    </row>
    <row r="15" spans="2:16" ht="60" customHeight="1" x14ac:dyDescent="0.3">
      <c r="B15" s="484"/>
      <c r="C15" s="1246"/>
      <c r="D15" s="1315">
        <v>1.2</v>
      </c>
      <c r="E15" s="1248" t="s">
        <v>989</v>
      </c>
      <c r="F15" s="226">
        <v>5</v>
      </c>
      <c r="G15" s="223"/>
      <c r="H15" s="288" t="s">
        <v>725</v>
      </c>
      <c r="I15" s="273"/>
      <c r="J15" s="1316"/>
      <c r="K15" s="1316">
        <v>30000</v>
      </c>
      <c r="L15" s="1316">
        <v>10000</v>
      </c>
      <c r="M15" s="1316"/>
      <c r="N15" s="273"/>
      <c r="O15" s="273"/>
      <c r="P15" s="273">
        <f t="shared" ref="P15" si="2">SUM(J15:O15)</f>
        <v>40000</v>
      </c>
    </row>
    <row r="16" spans="2:16" ht="45.75" customHeight="1" x14ac:dyDescent="0.3">
      <c r="B16" s="484"/>
      <c r="C16" s="744" t="s">
        <v>14</v>
      </c>
      <c r="D16" s="1638" t="s">
        <v>489</v>
      </c>
      <c r="E16" s="1488"/>
      <c r="F16" s="527"/>
      <c r="G16" s="527"/>
      <c r="H16" s="527"/>
      <c r="I16" s="527">
        <f t="shared" ref="I16:P16" si="3">SUM(I17:I18)</f>
        <v>0</v>
      </c>
      <c r="J16" s="527">
        <f t="shared" si="3"/>
        <v>0</v>
      </c>
      <c r="K16" s="527">
        <f t="shared" si="3"/>
        <v>100000</v>
      </c>
      <c r="L16" s="527">
        <f t="shared" si="3"/>
        <v>100000</v>
      </c>
      <c r="M16" s="527">
        <f t="shared" si="3"/>
        <v>0</v>
      </c>
      <c r="N16" s="527">
        <f t="shared" si="3"/>
        <v>0</v>
      </c>
      <c r="O16" s="527">
        <f t="shared" si="3"/>
        <v>0</v>
      </c>
      <c r="P16" s="527">
        <f t="shared" si="3"/>
        <v>200000</v>
      </c>
    </row>
    <row r="17" spans="2:19" ht="36" customHeight="1" x14ac:dyDescent="0.3">
      <c r="B17" s="484"/>
      <c r="C17" s="1312"/>
      <c r="D17" s="1313">
        <v>2.1</v>
      </c>
      <c r="E17" s="1250" t="s">
        <v>867</v>
      </c>
      <c r="F17" s="227">
        <v>5</v>
      </c>
      <c r="G17" s="224"/>
      <c r="H17" s="201" t="s">
        <v>653</v>
      </c>
      <c r="I17" s="267"/>
      <c r="J17" s="1314"/>
      <c r="K17" s="1314">
        <v>50000</v>
      </c>
      <c r="L17" s="1314">
        <v>50000</v>
      </c>
      <c r="M17" s="1314"/>
      <c r="N17" s="267"/>
      <c r="O17" s="267"/>
      <c r="P17" s="267">
        <f t="shared" ref="P17:P34" si="4">SUM(J17:O17)</f>
        <v>100000</v>
      </c>
    </row>
    <row r="18" spans="2:19" ht="38.25" customHeight="1" x14ac:dyDescent="0.3">
      <c r="B18" s="484"/>
      <c r="C18" s="1246"/>
      <c r="D18" s="1315">
        <v>2.2000000000000002</v>
      </c>
      <c r="E18" s="1248" t="s">
        <v>866</v>
      </c>
      <c r="F18" s="226">
        <v>5</v>
      </c>
      <c r="G18" s="223"/>
      <c r="H18" s="204" t="s">
        <v>653</v>
      </c>
      <c r="I18" s="273"/>
      <c r="J18" s="1316"/>
      <c r="K18" s="1316">
        <v>50000</v>
      </c>
      <c r="L18" s="1316">
        <v>50000</v>
      </c>
      <c r="M18" s="1316"/>
      <c r="N18" s="273"/>
      <c r="O18" s="1316"/>
      <c r="P18" s="273">
        <f t="shared" si="4"/>
        <v>100000</v>
      </c>
    </row>
    <row r="19" spans="2:19" ht="42" customHeight="1" x14ac:dyDescent="0.3">
      <c r="B19" s="484"/>
      <c r="C19" s="744" t="s">
        <v>15</v>
      </c>
      <c r="D19" s="1638" t="s">
        <v>494</v>
      </c>
      <c r="E19" s="1488"/>
      <c r="F19" s="527"/>
      <c r="G19" s="527"/>
      <c r="H19" s="527"/>
      <c r="I19" s="527">
        <f t="shared" ref="I19:P19" si="5">SUM(I20:I31)</f>
        <v>0</v>
      </c>
      <c r="J19" s="527">
        <f t="shared" si="5"/>
        <v>0</v>
      </c>
      <c r="K19" s="527">
        <f t="shared" si="5"/>
        <v>210000</v>
      </c>
      <c r="L19" s="527">
        <f t="shared" si="5"/>
        <v>120000</v>
      </c>
      <c r="M19" s="527">
        <f t="shared" si="5"/>
        <v>0</v>
      </c>
      <c r="N19" s="527">
        <f t="shared" si="5"/>
        <v>0</v>
      </c>
      <c r="O19" s="527">
        <f t="shared" si="5"/>
        <v>0</v>
      </c>
      <c r="P19" s="527">
        <f t="shared" si="5"/>
        <v>330000</v>
      </c>
    </row>
    <row r="20" spans="2:19" s="192" customFormat="1" x14ac:dyDescent="0.3">
      <c r="B20" s="400"/>
      <c r="C20" s="1317"/>
      <c r="D20" s="1313">
        <v>3.1</v>
      </c>
      <c r="E20" s="1318" t="s">
        <v>490</v>
      </c>
      <c r="F20" s="227">
        <v>5</v>
      </c>
      <c r="G20" s="224"/>
      <c r="H20" s="287" t="s">
        <v>735</v>
      </c>
      <c r="I20" s="267"/>
      <c r="J20" s="1314"/>
      <c r="K20" s="1314">
        <v>20000</v>
      </c>
      <c r="L20" s="1314">
        <v>10000</v>
      </c>
      <c r="M20" s="1314"/>
      <c r="N20" s="267"/>
      <c r="O20" s="267"/>
      <c r="P20" s="267">
        <f t="shared" si="4"/>
        <v>30000</v>
      </c>
    </row>
    <row r="21" spans="2:19" s="192" customFormat="1" x14ac:dyDescent="0.3">
      <c r="B21" s="400"/>
      <c r="C21" s="1319"/>
      <c r="D21" s="1320">
        <v>3.2</v>
      </c>
      <c r="E21" s="1321" t="s">
        <v>31</v>
      </c>
      <c r="F21" s="228">
        <v>5</v>
      </c>
      <c r="G21" s="230"/>
      <c r="H21" s="289" t="s">
        <v>736</v>
      </c>
      <c r="I21" s="270"/>
      <c r="J21" s="322"/>
      <c r="K21" s="322">
        <v>10000</v>
      </c>
      <c r="L21" s="322">
        <v>10000</v>
      </c>
      <c r="M21" s="322"/>
      <c r="N21" s="270"/>
      <c r="O21" s="270"/>
      <c r="P21" s="270">
        <f t="shared" si="4"/>
        <v>20000</v>
      </c>
    </row>
    <row r="22" spans="2:19" s="192" customFormat="1" x14ac:dyDescent="0.3">
      <c r="B22" s="400"/>
      <c r="C22" s="1319"/>
      <c r="D22" s="1320">
        <v>3.3</v>
      </c>
      <c r="E22" s="1321" t="s">
        <v>335</v>
      </c>
      <c r="F22" s="228">
        <v>5</v>
      </c>
      <c r="G22" s="230"/>
      <c r="H22" s="289" t="s">
        <v>737</v>
      </c>
      <c r="I22" s="270"/>
      <c r="J22" s="322"/>
      <c r="K22" s="322">
        <v>20000</v>
      </c>
      <c r="L22" s="322">
        <v>10000</v>
      </c>
      <c r="M22" s="322"/>
      <c r="N22" s="270"/>
      <c r="O22" s="270"/>
      <c r="P22" s="270">
        <f t="shared" si="4"/>
        <v>30000</v>
      </c>
    </row>
    <row r="23" spans="2:19" s="192" customFormat="1" x14ac:dyDescent="0.3">
      <c r="B23" s="400"/>
      <c r="C23" s="1319"/>
      <c r="D23" s="1320">
        <v>3.4</v>
      </c>
      <c r="E23" s="1321" t="s">
        <v>491</v>
      </c>
      <c r="F23" s="228">
        <v>5</v>
      </c>
      <c r="G23" s="230"/>
      <c r="H23" s="289" t="s">
        <v>738</v>
      </c>
      <c r="I23" s="270"/>
      <c r="J23" s="322"/>
      <c r="K23" s="322">
        <v>10000</v>
      </c>
      <c r="L23" s="322">
        <v>10000</v>
      </c>
      <c r="M23" s="322"/>
      <c r="N23" s="270"/>
      <c r="O23" s="270"/>
      <c r="P23" s="270">
        <f t="shared" si="4"/>
        <v>20000</v>
      </c>
    </row>
    <row r="24" spans="2:19" s="192" customFormat="1" x14ac:dyDescent="0.3">
      <c r="B24" s="400"/>
      <c r="C24" s="1319"/>
      <c r="D24" s="1320">
        <v>3.5</v>
      </c>
      <c r="E24" s="1321" t="s">
        <v>32</v>
      </c>
      <c r="F24" s="228">
        <v>5</v>
      </c>
      <c r="G24" s="230"/>
      <c r="H24" s="289" t="s">
        <v>739</v>
      </c>
      <c r="I24" s="270"/>
      <c r="J24" s="322"/>
      <c r="K24" s="322">
        <v>10000</v>
      </c>
      <c r="L24" s="322">
        <v>10000</v>
      </c>
      <c r="M24" s="322"/>
      <c r="N24" s="270"/>
      <c r="O24" s="270"/>
      <c r="P24" s="270">
        <f t="shared" si="4"/>
        <v>20000</v>
      </c>
    </row>
    <row r="25" spans="2:19" s="192" customFormat="1" x14ac:dyDescent="0.3">
      <c r="B25" s="400"/>
      <c r="C25" s="1319"/>
      <c r="D25" s="1320">
        <v>3.6</v>
      </c>
      <c r="E25" s="1321" t="s">
        <v>33</v>
      </c>
      <c r="F25" s="228">
        <v>5</v>
      </c>
      <c r="G25" s="230"/>
      <c r="H25" s="289" t="s">
        <v>740</v>
      </c>
      <c r="I25" s="270"/>
      <c r="J25" s="322"/>
      <c r="K25" s="322">
        <v>20000</v>
      </c>
      <c r="L25" s="322">
        <v>10000</v>
      </c>
      <c r="M25" s="322"/>
      <c r="N25" s="270"/>
      <c r="O25" s="270"/>
      <c r="P25" s="270">
        <f t="shared" si="4"/>
        <v>30000</v>
      </c>
      <c r="S25" s="186"/>
    </row>
    <row r="26" spans="2:19" ht="58.5" customHeight="1" x14ac:dyDescent="0.3">
      <c r="B26" s="484"/>
      <c r="C26" s="1322"/>
      <c r="D26" s="1320">
        <v>3.7</v>
      </c>
      <c r="E26" s="1252" t="s">
        <v>726</v>
      </c>
      <c r="F26" s="228">
        <v>5</v>
      </c>
      <c r="G26" s="230"/>
      <c r="H26" s="289" t="s">
        <v>727</v>
      </c>
      <c r="I26" s="270"/>
      <c r="J26" s="322"/>
      <c r="K26" s="322">
        <v>20000</v>
      </c>
      <c r="L26" s="322">
        <v>10000</v>
      </c>
      <c r="M26" s="322"/>
      <c r="N26" s="270"/>
      <c r="O26" s="270"/>
      <c r="P26" s="270">
        <f t="shared" si="4"/>
        <v>30000</v>
      </c>
    </row>
    <row r="27" spans="2:19" ht="57.75" customHeight="1" x14ac:dyDescent="0.3">
      <c r="B27" s="440"/>
      <c r="C27" s="1246"/>
      <c r="D27" s="1315">
        <v>3.8</v>
      </c>
      <c r="E27" s="1248" t="s">
        <v>728</v>
      </c>
      <c r="F27" s="226">
        <v>5</v>
      </c>
      <c r="G27" s="223"/>
      <c r="H27" s="288" t="s">
        <v>729</v>
      </c>
      <c r="I27" s="273"/>
      <c r="J27" s="1316"/>
      <c r="K27" s="1316">
        <v>20000</v>
      </c>
      <c r="L27" s="1316">
        <v>10000</v>
      </c>
      <c r="M27" s="1316"/>
      <c r="N27" s="273"/>
      <c r="O27" s="273"/>
      <c r="P27" s="273">
        <f t="shared" si="4"/>
        <v>30000</v>
      </c>
    </row>
    <row r="28" spans="2:19" ht="41.25" customHeight="1" x14ac:dyDescent="0.3">
      <c r="B28" s="486"/>
      <c r="C28" s="1322"/>
      <c r="D28" s="1320">
        <v>3.9</v>
      </c>
      <c r="E28" s="512" t="s">
        <v>733</v>
      </c>
      <c r="F28" s="228">
        <v>5</v>
      </c>
      <c r="G28" s="230"/>
      <c r="H28" s="289" t="s">
        <v>730</v>
      </c>
      <c r="I28" s="270"/>
      <c r="J28" s="322"/>
      <c r="K28" s="322">
        <v>20000</v>
      </c>
      <c r="L28" s="322">
        <v>10000</v>
      </c>
      <c r="M28" s="322"/>
      <c r="N28" s="270"/>
      <c r="O28" s="270"/>
      <c r="P28" s="270">
        <f t="shared" si="4"/>
        <v>30000</v>
      </c>
    </row>
    <row r="29" spans="2:19" x14ac:dyDescent="0.3">
      <c r="B29" s="486"/>
      <c r="C29" s="1322"/>
      <c r="D29" s="1323">
        <v>3.1</v>
      </c>
      <c r="E29" s="1252" t="s">
        <v>380</v>
      </c>
      <c r="F29" s="228">
        <v>5</v>
      </c>
      <c r="G29" s="230"/>
      <c r="H29" s="289" t="s">
        <v>744</v>
      </c>
      <c r="I29" s="270"/>
      <c r="J29" s="322"/>
      <c r="K29" s="322">
        <v>20000</v>
      </c>
      <c r="L29" s="322">
        <v>10000</v>
      </c>
      <c r="M29" s="322"/>
      <c r="N29" s="270"/>
      <c r="O29" s="270"/>
      <c r="P29" s="270">
        <f t="shared" si="4"/>
        <v>30000</v>
      </c>
    </row>
    <row r="30" spans="2:19" ht="58.5" customHeight="1" x14ac:dyDescent="0.3">
      <c r="B30" s="486"/>
      <c r="C30" s="1322"/>
      <c r="D30" s="1323">
        <v>3.11</v>
      </c>
      <c r="E30" s="512" t="s">
        <v>731</v>
      </c>
      <c r="F30" s="228">
        <v>5</v>
      </c>
      <c r="G30" s="230"/>
      <c r="H30" s="289" t="s">
        <v>745</v>
      </c>
      <c r="I30" s="270"/>
      <c r="J30" s="322"/>
      <c r="K30" s="322">
        <v>20000</v>
      </c>
      <c r="L30" s="322">
        <v>10000</v>
      </c>
      <c r="M30" s="322"/>
      <c r="N30" s="270"/>
      <c r="O30" s="270"/>
      <c r="P30" s="270">
        <f t="shared" si="4"/>
        <v>30000</v>
      </c>
    </row>
    <row r="31" spans="2:19" ht="21" customHeight="1" x14ac:dyDescent="0.3">
      <c r="B31" s="486"/>
      <c r="C31" s="1246"/>
      <c r="D31" s="1324">
        <v>3.12</v>
      </c>
      <c r="E31" s="1248" t="s">
        <v>336</v>
      </c>
      <c r="F31" s="226">
        <v>5</v>
      </c>
      <c r="G31" s="223"/>
      <c r="H31" s="288" t="s">
        <v>732</v>
      </c>
      <c r="I31" s="273"/>
      <c r="J31" s="1316"/>
      <c r="K31" s="1316">
        <v>20000</v>
      </c>
      <c r="L31" s="1316">
        <v>10000</v>
      </c>
      <c r="M31" s="1316"/>
      <c r="N31" s="273"/>
      <c r="O31" s="273"/>
      <c r="P31" s="273">
        <f t="shared" si="4"/>
        <v>30000</v>
      </c>
    </row>
    <row r="32" spans="2:19" s="14" customFormat="1" ht="22.5" customHeight="1" x14ac:dyDescent="0.2">
      <c r="B32" s="353"/>
      <c r="C32" s="744" t="s">
        <v>16</v>
      </c>
      <c r="D32" s="1638" t="s">
        <v>493</v>
      </c>
      <c r="E32" s="1638"/>
      <c r="F32" s="1488"/>
      <c r="G32" s="527"/>
      <c r="H32" s="527"/>
      <c r="I32" s="527">
        <f>SUM(I33:I34)</f>
        <v>0</v>
      </c>
      <c r="J32" s="527">
        <f t="shared" ref="J32:P32" si="6">SUM(J33:J34)</f>
        <v>0</v>
      </c>
      <c r="K32" s="527">
        <f>SUM(K33:K34)</f>
        <v>40000</v>
      </c>
      <c r="L32" s="527">
        <f t="shared" si="6"/>
        <v>80000</v>
      </c>
      <c r="M32" s="527">
        <f t="shared" si="6"/>
        <v>0</v>
      </c>
      <c r="N32" s="527">
        <f t="shared" si="6"/>
        <v>0</v>
      </c>
      <c r="O32" s="527">
        <f t="shared" si="6"/>
        <v>0</v>
      </c>
      <c r="P32" s="527">
        <f t="shared" si="6"/>
        <v>120000</v>
      </c>
    </row>
    <row r="33" spans="2:27" ht="25.5" customHeight="1" x14ac:dyDescent="0.3">
      <c r="B33" s="484"/>
      <c r="C33" s="1325"/>
      <c r="D33" s="1313">
        <v>4.0999999999999996</v>
      </c>
      <c r="E33" s="520" t="s">
        <v>741</v>
      </c>
      <c r="F33" s="722">
        <v>9</v>
      </c>
      <c r="G33" s="224"/>
      <c r="H33" s="287" t="s">
        <v>743</v>
      </c>
      <c r="I33" s="267"/>
      <c r="J33" s="1314"/>
      <c r="K33" s="1326">
        <v>20000</v>
      </c>
      <c r="L33" s="1326">
        <v>80000</v>
      </c>
      <c r="M33" s="1314"/>
      <c r="N33" s="267"/>
      <c r="O33" s="267"/>
      <c r="P33" s="267">
        <f>SUM(I33:O33)</f>
        <v>100000</v>
      </c>
    </row>
    <row r="34" spans="2:27" ht="19.5" customHeight="1" x14ac:dyDescent="0.3">
      <c r="B34" s="486"/>
      <c r="C34" s="1327"/>
      <c r="D34" s="1315">
        <v>4.2</v>
      </c>
      <c r="E34" s="599" t="s">
        <v>742</v>
      </c>
      <c r="F34" s="724">
        <v>9</v>
      </c>
      <c r="G34" s="223"/>
      <c r="H34" s="288" t="s">
        <v>743</v>
      </c>
      <c r="I34" s="273"/>
      <c r="J34" s="1316"/>
      <c r="K34" s="1328">
        <v>20000</v>
      </c>
      <c r="L34" s="1328"/>
      <c r="M34" s="1316"/>
      <c r="N34" s="273"/>
      <c r="O34" s="273"/>
      <c r="P34" s="273">
        <f t="shared" si="4"/>
        <v>20000</v>
      </c>
    </row>
    <row r="35" spans="2:27" ht="20.25" customHeight="1" x14ac:dyDescent="0.3">
      <c r="B35" s="203"/>
      <c r="F35" s="317"/>
      <c r="S35" s="203"/>
    </row>
    <row r="36" spans="2:27" s="161" customFormat="1" x14ac:dyDescent="0.3">
      <c r="B36" s="180"/>
      <c r="C36" s="180" t="s">
        <v>145</v>
      </c>
      <c r="D36" s="181"/>
      <c r="E36" s="346"/>
      <c r="F36" s="182"/>
      <c r="G36" s="183"/>
      <c r="H36" s="184"/>
      <c r="I36" s="185"/>
      <c r="J36" s="185"/>
      <c r="K36" s="185"/>
      <c r="L36" s="185"/>
      <c r="M36" s="185"/>
      <c r="N36" s="185"/>
      <c r="O36" s="185"/>
      <c r="P36" s="332"/>
    </row>
    <row r="37" spans="2:27" ht="19.5" customHeight="1" x14ac:dyDescent="0.3">
      <c r="B37" s="186"/>
      <c r="C37" s="1477" t="s">
        <v>146</v>
      </c>
      <c r="D37" s="1478"/>
      <c r="E37" s="1624"/>
      <c r="F37" s="187" t="s">
        <v>109</v>
      </c>
      <c r="G37" s="14"/>
      <c r="H37" s="177" t="s">
        <v>147</v>
      </c>
      <c r="I37" s="14"/>
      <c r="J37" s="187"/>
      <c r="K37" s="187"/>
      <c r="L37" s="187"/>
      <c r="M37" s="187"/>
      <c r="N37" s="187"/>
      <c r="O37" s="14"/>
      <c r="P37" s="187" t="s">
        <v>148</v>
      </c>
      <c r="T37" s="203"/>
    </row>
    <row r="38" spans="2:27" ht="18" customHeight="1" x14ac:dyDescent="0.3">
      <c r="B38" s="186"/>
      <c r="C38" s="1482" t="s">
        <v>126</v>
      </c>
      <c r="D38" s="1483"/>
      <c r="E38" s="1639"/>
      <c r="F38" s="189"/>
      <c r="G38" s="163"/>
      <c r="H38" s="163"/>
      <c r="I38" s="189"/>
      <c r="J38" s="189"/>
      <c r="K38" s="189"/>
      <c r="L38" s="189"/>
      <c r="M38" s="189"/>
      <c r="N38" s="163"/>
      <c r="O38" s="163"/>
      <c r="P38" s="189"/>
    </row>
    <row r="39" spans="2:27" ht="21.75" customHeight="1" x14ac:dyDescent="0.3">
      <c r="B39" s="186"/>
      <c r="C39" s="347"/>
      <c r="D39" s="1545" t="s">
        <v>149</v>
      </c>
      <c r="E39" s="1529"/>
      <c r="F39" s="189">
        <f>J12</f>
        <v>0</v>
      </c>
      <c r="G39" s="14"/>
      <c r="H39" s="14"/>
      <c r="I39" s="189"/>
      <c r="J39" s="189"/>
      <c r="K39" s="189"/>
      <c r="L39" s="189"/>
      <c r="M39" s="189"/>
      <c r="N39" s="14"/>
      <c r="O39" s="14"/>
      <c r="P39" s="189"/>
    </row>
    <row r="40" spans="2:27" ht="20.25" customHeight="1" x14ac:dyDescent="0.3">
      <c r="B40" s="186"/>
      <c r="C40" s="347"/>
      <c r="D40" s="1545" t="s">
        <v>150</v>
      </c>
      <c r="E40" s="1529"/>
      <c r="F40" s="189">
        <f>K12</f>
        <v>400000</v>
      </c>
      <c r="G40" s="14"/>
      <c r="H40" s="14"/>
      <c r="I40" s="189"/>
      <c r="J40" s="189"/>
      <c r="K40" s="189"/>
      <c r="L40" s="189"/>
      <c r="M40" s="189"/>
      <c r="N40" s="14"/>
      <c r="O40" s="14"/>
      <c r="P40" s="189"/>
    </row>
    <row r="41" spans="2:27" ht="20.25" customHeight="1" x14ac:dyDescent="0.3">
      <c r="B41" s="186"/>
      <c r="C41" s="347"/>
      <c r="D41" s="1545" t="s">
        <v>151</v>
      </c>
      <c r="E41" s="1529"/>
      <c r="F41" s="189">
        <f>L12</f>
        <v>320000</v>
      </c>
      <c r="G41" s="14"/>
      <c r="H41" s="14"/>
      <c r="I41" s="189"/>
      <c r="J41" s="189"/>
      <c r="K41" s="189"/>
      <c r="L41" s="189"/>
      <c r="M41" s="189"/>
      <c r="N41" s="14"/>
      <c r="O41" s="14"/>
      <c r="P41" s="189"/>
    </row>
    <row r="42" spans="2:27" s="1383" customFormat="1" ht="18" customHeight="1" x14ac:dyDescent="0.3">
      <c r="B42" s="1384"/>
      <c r="C42" s="1585" t="s">
        <v>152</v>
      </c>
      <c r="D42" s="1586"/>
      <c r="E42" s="1628"/>
      <c r="F42" s="1385">
        <f>SUM(F39:F41)</f>
        <v>720000</v>
      </c>
      <c r="G42" s="1390"/>
      <c r="H42" s="1385">
        <v>400000</v>
      </c>
      <c r="I42" s="1385"/>
      <c r="J42" s="1385"/>
      <c r="K42" s="1385"/>
      <c r="L42" s="1385"/>
      <c r="M42" s="1385"/>
      <c r="N42" s="1385"/>
      <c r="O42" s="1412"/>
      <c r="P42" s="1385">
        <f>SUM(F42-H42)</f>
        <v>320000</v>
      </c>
    </row>
    <row r="43" spans="2:27" s="1383" customFormat="1" ht="9" customHeight="1" x14ac:dyDescent="0.3">
      <c r="B43" s="1393"/>
      <c r="C43" s="1413"/>
      <c r="D43" s="1414"/>
      <c r="E43" s="1415"/>
      <c r="F43" s="1391"/>
      <c r="G43" s="1416"/>
      <c r="H43" s="1417"/>
      <c r="I43" s="1418"/>
      <c r="J43" s="1418"/>
      <c r="K43" s="1418"/>
      <c r="L43" s="1418"/>
      <c r="M43" s="1418"/>
      <c r="N43" s="1418"/>
      <c r="O43" s="1418"/>
      <c r="P43" s="1418"/>
    </row>
    <row r="44" spans="2:27" s="161" customFormat="1" x14ac:dyDescent="0.3">
      <c r="D44" s="161" t="s">
        <v>1095</v>
      </c>
      <c r="E44" s="332"/>
      <c r="F44" s="4"/>
      <c r="P44" s="680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</row>
    <row r="45" spans="2:27" ht="37.5" customHeight="1" x14ac:dyDescent="0.3">
      <c r="C45" s="1"/>
      <c r="D45" s="12"/>
      <c r="E45" s="1517" t="s">
        <v>1104</v>
      </c>
      <c r="F45" s="1517"/>
      <c r="G45" s="1517"/>
      <c r="H45" s="1517"/>
      <c r="I45" s="1517"/>
      <c r="J45" s="1517"/>
      <c r="K45" s="1517"/>
      <c r="L45" s="1517"/>
      <c r="M45" s="1517"/>
      <c r="N45" s="1517"/>
      <c r="O45" s="1517"/>
      <c r="P45" s="1517"/>
    </row>
    <row r="46" spans="2:27" s="1383" customFormat="1" x14ac:dyDescent="0.3">
      <c r="B46" s="1393"/>
      <c r="C46" s="1413"/>
      <c r="D46" s="1414"/>
      <c r="E46" s="1415"/>
      <c r="F46" s="1391"/>
      <c r="G46" s="1416"/>
      <c r="H46" s="1420"/>
      <c r="I46" s="1418"/>
      <c r="J46" s="1418"/>
      <c r="K46" s="1418"/>
      <c r="L46" s="1418"/>
      <c r="M46" s="1418"/>
      <c r="N46" s="1418"/>
      <c r="O46" s="1418"/>
      <c r="P46" s="1418"/>
    </row>
    <row r="47" spans="2:27" s="1383" customFormat="1" x14ac:dyDescent="0.3">
      <c r="B47" s="1393"/>
      <c r="C47" s="1413"/>
      <c r="D47" s="1414"/>
      <c r="E47" s="1415"/>
      <c r="F47" s="1391"/>
      <c r="G47" s="1416"/>
      <c r="H47" s="1417"/>
      <c r="I47" s="1418"/>
      <c r="J47" s="1418"/>
      <c r="K47" s="1418"/>
      <c r="L47" s="1418"/>
      <c r="M47" s="1418"/>
      <c r="N47" s="1418"/>
      <c r="O47" s="1418"/>
      <c r="P47" s="1418"/>
    </row>
    <row r="48" spans="2:27" s="1383" customFormat="1" x14ac:dyDescent="0.3">
      <c r="B48" s="1393"/>
      <c r="C48" s="1413"/>
      <c r="D48" s="1414"/>
      <c r="E48" s="1415"/>
      <c r="F48" s="1391"/>
      <c r="G48" s="1416"/>
      <c r="H48" s="1417"/>
      <c r="I48" s="1418"/>
      <c r="J48" s="1418"/>
      <c r="K48" s="1418"/>
      <c r="L48" s="1418"/>
      <c r="M48" s="1418"/>
      <c r="N48" s="1418"/>
      <c r="O48" s="1418"/>
      <c r="P48" s="1418"/>
    </row>
    <row r="49" spans="2:2" x14ac:dyDescent="0.3">
      <c r="B49" s="203"/>
    </row>
    <row r="50" spans="2:2" x14ac:dyDescent="0.3">
      <c r="B50" s="203"/>
    </row>
  </sheetData>
  <mergeCells count="17">
    <mergeCell ref="E45:P45"/>
    <mergeCell ref="C5:O5"/>
    <mergeCell ref="C6:O6"/>
    <mergeCell ref="C7:O7"/>
    <mergeCell ref="C8:O8"/>
    <mergeCell ref="D32:F32"/>
    <mergeCell ref="C42:E42"/>
    <mergeCell ref="C37:E37"/>
    <mergeCell ref="C38:E38"/>
    <mergeCell ref="D39:E39"/>
    <mergeCell ref="D41:E41"/>
    <mergeCell ref="D40:E40"/>
    <mergeCell ref="H1:P1"/>
    <mergeCell ref="C11:E11"/>
    <mergeCell ref="D13:E13"/>
    <mergeCell ref="D16:E16"/>
    <mergeCell ref="D19:E19"/>
  </mergeCells>
  <pageMargins left="0.98425196850393704" right="0.98425196850393704" top="0.74803149606299213" bottom="0.74803149606299213" header="0.31496062992125984" footer="0.31496062992125984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I21"/>
  <sheetViews>
    <sheetView topLeftCell="A2" workbookViewId="0">
      <selection activeCell="V22" sqref="V22"/>
    </sheetView>
  </sheetViews>
  <sheetFormatPr defaultRowHeight="14.25" x14ac:dyDescent="0.2"/>
  <sheetData>
    <row r="21" spans="1:9" ht="36" x14ac:dyDescent="0.55000000000000004">
      <c r="A21" s="1465" t="s">
        <v>377</v>
      </c>
      <c r="B21" s="1465"/>
      <c r="C21" s="1465"/>
      <c r="D21" s="1465"/>
      <c r="E21" s="1465"/>
      <c r="F21" s="1465"/>
      <c r="G21" s="1465"/>
      <c r="H21" s="1465"/>
      <c r="I21" s="1465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I21"/>
  <sheetViews>
    <sheetView topLeftCell="A8" workbookViewId="0">
      <selection activeCell="M43" sqref="M43:M45"/>
    </sheetView>
  </sheetViews>
  <sheetFormatPr defaultRowHeight="14.25" x14ac:dyDescent="0.2"/>
  <sheetData>
    <row r="21" spans="1:9" ht="36" x14ac:dyDescent="0.55000000000000004">
      <c r="A21" s="1465" t="s">
        <v>378</v>
      </c>
      <c r="B21" s="1465"/>
      <c r="C21" s="1465"/>
      <c r="D21" s="1465"/>
      <c r="E21" s="1465"/>
      <c r="F21" s="1465"/>
      <c r="G21" s="1465"/>
      <c r="H21" s="1465"/>
      <c r="I21" s="1465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I21"/>
  <sheetViews>
    <sheetView workbookViewId="0">
      <selection activeCell="V22" sqref="V22"/>
    </sheetView>
  </sheetViews>
  <sheetFormatPr defaultRowHeight="14.25" x14ac:dyDescent="0.2"/>
  <sheetData>
    <row r="21" spans="1:9" ht="36" x14ac:dyDescent="0.55000000000000004">
      <c r="A21" s="1465" t="s">
        <v>344</v>
      </c>
      <c r="B21" s="1465"/>
      <c r="C21" s="1465"/>
      <c r="D21" s="1465"/>
      <c r="E21" s="1465"/>
      <c r="F21" s="1465"/>
      <c r="G21" s="1465"/>
      <c r="H21" s="1465"/>
      <c r="I21" s="1465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S23"/>
  <sheetViews>
    <sheetView workbookViewId="0">
      <selection activeCell="L25" sqref="L25"/>
    </sheetView>
  </sheetViews>
  <sheetFormatPr defaultRowHeight="15.75" x14ac:dyDescent="0.25"/>
  <cols>
    <col min="1" max="1" width="7.75" style="98" customWidth="1"/>
    <col min="2" max="2" width="2.625" style="158" customWidth="1"/>
    <col min="3" max="3" width="4.375" style="158" customWidth="1"/>
    <col min="4" max="4" width="20.875" style="256" customWidth="1"/>
    <col min="5" max="5" width="7.25" style="360" customWidth="1"/>
    <col min="6" max="6" width="9" style="328" customWidth="1"/>
    <col min="7" max="7" width="9.125" style="366" customWidth="1"/>
    <col min="8" max="8" width="7.25" style="217" bestFit="1" customWidth="1"/>
    <col min="9" max="10" width="8" style="217" bestFit="1" customWidth="1"/>
    <col min="11" max="11" width="8.5" style="217" customWidth="1"/>
    <col min="12" max="12" width="6.75" style="217" bestFit="1" customWidth="1"/>
    <col min="13" max="13" width="7.75" style="217" hidden="1" customWidth="1"/>
    <col min="14" max="14" width="7.375" style="217" customWidth="1"/>
    <col min="15" max="15" width="8.75" style="217" customWidth="1"/>
    <col min="16" max="16" width="8.625" style="217" customWidth="1"/>
    <col min="17" max="17" width="9" style="41"/>
    <col min="18" max="18" width="10.875" style="41" bestFit="1" customWidth="1"/>
    <col min="19" max="16384" width="9" style="41"/>
  </cols>
  <sheetData>
    <row r="1" spans="1:19" s="1" customFormat="1" ht="18.75" x14ac:dyDescent="0.3">
      <c r="A1" s="1640" t="s">
        <v>1014</v>
      </c>
      <c r="B1" s="1640"/>
      <c r="C1" s="1640"/>
      <c r="D1" s="1640"/>
      <c r="E1" s="1640"/>
      <c r="F1" s="1640"/>
      <c r="G1" s="1640"/>
      <c r="H1" s="1640"/>
      <c r="I1" s="1640"/>
      <c r="J1" s="1640"/>
      <c r="K1" s="1640"/>
      <c r="L1" s="1640"/>
      <c r="M1" s="1640"/>
      <c r="N1" s="1640"/>
      <c r="O1" s="1640"/>
      <c r="P1" s="1640"/>
      <c r="Q1" s="203"/>
    </row>
    <row r="2" spans="1:19" x14ac:dyDescent="0.25">
      <c r="A2" s="94"/>
      <c r="B2" s="95"/>
      <c r="C2" s="95"/>
      <c r="D2" s="96"/>
      <c r="E2" s="95"/>
      <c r="F2" s="97"/>
      <c r="G2" s="328"/>
      <c r="H2" s="95"/>
      <c r="I2" s="95"/>
      <c r="J2" s="95"/>
      <c r="K2" s="95"/>
      <c r="L2" s="95"/>
      <c r="N2" s="357"/>
      <c r="O2" s="374"/>
      <c r="Q2" s="217"/>
    </row>
    <row r="3" spans="1:19" s="36" customFormat="1" ht="31.5" x14ac:dyDescent="0.2">
      <c r="A3" s="30" t="s">
        <v>11</v>
      </c>
      <c r="B3" s="1596" t="s">
        <v>13</v>
      </c>
      <c r="C3" s="1621"/>
      <c r="D3" s="1597"/>
      <c r="E3" s="30" t="s">
        <v>9</v>
      </c>
      <c r="F3" s="358" t="s">
        <v>12</v>
      </c>
      <c r="G3" s="361" t="s">
        <v>1</v>
      </c>
      <c r="H3" s="34" t="s">
        <v>2</v>
      </c>
      <c r="I3" s="35" t="s">
        <v>3</v>
      </c>
      <c r="J3" s="35" t="s">
        <v>4</v>
      </c>
      <c r="K3" s="35" t="s">
        <v>5</v>
      </c>
      <c r="L3" s="35" t="s">
        <v>6</v>
      </c>
      <c r="M3" s="35" t="s">
        <v>118</v>
      </c>
      <c r="N3" s="35" t="s">
        <v>8</v>
      </c>
      <c r="O3" s="35" t="s">
        <v>345</v>
      </c>
      <c r="P3" s="34" t="s">
        <v>109</v>
      </c>
      <c r="Q3" s="362"/>
    </row>
    <row r="4" spans="1:19" s="37" customFormat="1" x14ac:dyDescent="0.25">
      <c r="A4" s="1619" t="s">
        <v>344</v>
      </c>
      <c r="B4" s="1620"/>
      <c r="C4" s="1620"/>
      <c r="D4" s="1511"/>
      <c r="E4" s="68"/>
      <c r="F4" s="74"/>
      <c r="G4" s="74"/>
      <c r="H4" s="745"/>
      <c r="I4" s="745"/>
      <c r="J4" s="745"/>
      <c r="K4" s="745"/>
      <c r="L4" s="745"/>
      <c r="M4" s="745"/>
      <c r="N4" s="745"/>
      <c r="O4" s="450"/>
      <c r="P4" s="450"/>
      <c r="Q4" s="363"/>
      <c r="R4" s="364"/>
      <c r="S4" s="365"/>
    </row>
    <row r="5" spans="1:19" s="368" customFormat="1" x14ac:dyDescent="0.2">
      <c r="A5" s="139" t="s">
        <v>879</v>
      </c>
      <c r="B5" s="433" t="s">
        <v>346</v>
      </c>
      <c r="C5" s="746"/>
      <c r="D5" s="747"/>
      <c r="E5" s="438"/>
      <c r="F5" s="748"/>
      <c r="G5" s="52"/>
      <c r="H5" s="749">
        <f>H6</f>
        <v>0</v>
      </c>
      <c r="I5" s="749">
        <f t="shared" ref="I5:P5" si="0">I6</f>
        <v>0</v>
      </c>
      <c r="J5" s="749">
        <f t="shared" si="0"/>
        <v>0</v>
      </c>
      <c r="K5" s="749">
        <f t="shared" si="0"/>
        <v>0</v>
      </c>
      <c r="L5" s="749">
        <f t="shared" si="0"/>
        <v>0</v>
      </c>
      <c r="M5" s="749">
        <f t="shared" si="0"/>
        <v>0</v>
      </c>
      <c r="N5" s="749">
        <f t="shared" si="0"/>
        <v>0</v>
      </c>
      <c r="O5" s="749">
        <f t="shared" si="0"/>
        <v>1350000</v>
      </c>
      <c r="P5" s="749">
        <f t="shared" si="0"/>
        <v>1350000</v>
      </c>
    </row>
    <row r="6" spans="1:19" customFormat="1" x14ac:dyDescent="0.2">
      <c r="A6" s="139"/>
      <c r="B6" s="77" t="s">
        <v>10</v>
      </c>
      <c r="C6" s="369" t="s">
        <v>200</v>
      </c>
      <c r="D6" s="111"/>
      <c r="E6" s="65"/>
      <c r="F6" s="48"/>
      <c r="G6" s="48"/>
      <c r="H6" s="67">
        <f t="shared" ref="H6:P6" si="1">SUM(H7:H9)</f>
        <v>0</v>
      </c>
      <c r="I6" s="67">
        <f t="shared" si="1"/>
        <v>0</v>
      </c>
      <c r="J6" s="67">
        <f t="shared" si="1"/>
        <v>0</v>
      </c>
      <c r="K6" s="67">
        <f t="shared" si="1"/>
        <v>0</v>
      </c>
      <c r="L6" s="67">
        <f t="shared" si="1"/>
        <v>0</v>
      </c>
      <c r="M6" s="67">
        <f t="shared" si="1"/>
        <v>0</v>
      </c>
      <c r="N6" s="67">
        <f t="shared" si="1"/>
        <v>0</v>
      </c>
      <c r="O6" s="67">
        <f t="shared" si="1"/>
        <v>1350000</v>
      </c>
      <c r="P6" s="67">
        <f t="shared" si="1"/>
        <v>1350000</v>
      </c>
    </row>
    <row r="7" spans="1:19" s="368" customFormat="1" ht="36" customHeight="1" x14ac:dyDescent="0.2">
      <c r="A7" s="139"/>
      <c r="B7" s="367"/>
      <c r="C7" s="367">
        <v>1.1000000000000001</v>
      </c>
      <c r="D7" s="1284" t="s">
        <v>1035</v>
      </c>
      <c r="E7" s="45" t="s">
        <v>1222</v>
      </c>
      <c r="F7" s="375" t="s">
        <v>348</v>
      </c>
      <c r="G7" s="46" t="s">
        <v>1013</v>
      </c>
      <c r="H7" s="63"/>
      <c r="I7" s="63"/>
      <c r="J7" s="63"/>
      <c r="K7" s="63"/>
      <c r="L7" s="63"/>
      <c r="M7" s="63"/>
      <c r="N7" s="63"/>
      <c r="O7" s="93">
        <v>350000</v>
      </c>
      <c r="P7" s="63">
        <f>SUM(H7:O7)</f>
        <v>350000</v>
      </c>
    </row>
    <row r="8" spans="1:19" s="368" customFormat="1" ht="53.25" customHeight="1" x14ac:dyDescent="0.2">
      <c r="A8" s="139"/>
      <c r="B8" s="370"/>
      <c r="C8" s="370">
        <v>1.2</v>
      </c>
      <c r="D8" s="1283" t="s">
        <v>1036</v>
      </c>
      <c r="E8" s="88" t="s">
        <v>1222</v>
      </c>
      <c r="F8" s="371" t="s">
        <v>348</v>
      </c>
      <c r="G8" s="46" t="s">
        <v>1013</v>
      </c>
      <c r="H8" s="64"/>
      <c r="I8" s="64"/>
      <c r="J8" s="64"/>
      <c r="K8" s="64"/>
      <c r="L8" s="64"/>
      <c r="M8" s="64"/>
      <c r="N8" s="64"/>
      <c r="O8" s="93">
        <v>500000</v>
      </c>
      <c r="P8" s="64">
        <f t="shared" ref="P8:P9" si="2">SUM(H8:O8)</f>
        <v>500000</v>
      </c>
    </row>
    <row r="9" spans="1:19" s="368" customFormat="1" ht="63" x14ac:dyDescent="0.2">
      <c r="A9" s="141"/>
      <c r="B9" s="367"/>
      <c r="C9" s="367">
        <v>1.3</v>
      </c>
      <c r="D9" s="1284" t="s">
        <v>1037</v>
      </c>
      <c r="E9" s="45" t="s">
        <v>1222</v>
      </c>
      <c r="F9" s="375" t="s">
        <v>348</v>
      </c>
      <c r="G9" s="46" t="s">
        <v>1013</v>
      </c>
      <c r="H9" s="99"/>
      <c r="I9" s="99"/>
      <c r="J9" s="99"/>
      <c r="K9" s="99"/>
      <c r="L9" s="99"/>
      <c r="M9" s="99"/>
      <c r="N9" s="99"/>
      <c r="O9" s="93">
        <v>500000</v>
      </c>
      <c r="P9" s="63">
        <f t="shared" si="2"/>
        <v>500000</v>
      </c>
    </row>
    <row r="23" spans="1:16" x14ac:dyDescent="0.25">
      <c r="A23" s="41"/>
      <c r="B23" s="41"/>
      <c r="C23" s="41"/>
      <c r="D23" s="61"/>
      <c r="E23" s="373"/>
      <c r="F23" s="81"/>
      <c r="G23" s="81"/>
      <c r="H23" s="357"/>
      <c r="I23" s="357"/>
      <c r="J23" s="357"/>
      <c r="K23" s="357"/>
      <c r="L23" s="357"/>
      <c r="M23" s="357"/>
      <c r="N23" s="357"/>
      <c r="O23" s="357"/>
      <c r="P23" s="357"/>
    </row>
  </sheetData>
  <mergeCells count="3">
    <mergeCell ref="A1:P1"/>
    <mergeCell ref="B3:D3"/>
    <mergeCell ref="A4:D4"/>
  </mergeCells>
  <pageMargins left="0.51181102362204722" right="0.51181102362204722" top="0.9448818897637796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X30"/>
  <sheetViews>
    <sheetView zoomScale="112" zoomScaleNormal="112" workbookViewId="0">
      <selection activeCell="H2" sqref="H2:Q2"/>
    </sheetView>
  </sheetViews>
  <sheetFormatPr defaultColWidth="8.75" defaultRowHeight="18.75" x14ac:dyDescent="0.3"/>
  <cols>
    <col min="1" max="1" width="5.5" style="1" customWidth="1"/>
    <col min="2" max="2" width="1.625" style="1" hidden="1" customWidth="1"/>
    <col min="3" max="3" width="4" style="15" customWidth="1"/>
    <col min="4" max="4" width="4.875" style="5" customWidth="1"/>
    <col min="5" max="5" width="35.5" style="7" customWidth="1"/>
    <col min="6" max="6" width="8.875" style="8" customWidth="1"/>
    <col min="7" max="7" width="8.625" style="6" hidden="1" customWidth="1"/>
    <col min="8" max="8" width="12.375" style="11" customWidth="1"/>
    <col min="9" max="9" width="7.5" style="103" hidden="1" customWidth="1"/>
    <col min="10" max="10" width="8.125" style="103" hidden="1" customWidth="1"/>
    <col min="11" max="11" width="8.25" style="103" hidden="1" customWidth="1"/>
    <col min="12" max="12" width="8.125" style="103" hidden="1" customWidth="1"/>
    <col min="13" max="13" width="7.25" style="103" hidden="1" customWidth="1"/>
    <col min="14" max="14" width="7.625" style="103" hidden="1" customWidth="1"/>
    <col min="15" max="15" width="7.5" style="103" hidden="1" customWidth="1"/>
    <col min="16" max="16" width="7.875" style="103" hidden="1" customWidth="1"/>
    <col min="17" max="17" width="10.75" style="103" customWidth="1"/>
    <col min="18" max="16384" width="8.75" style="1"/>
  </cols>
  <sheetData>
    <row r="1" spans="1:17" ht="19.5" thickBot="1" x14ac:dyDescent="0.35"/>
    <row r="2" spans="1:17" ht="20.25" thickTop="1" thickBot="1" x14ac:dyDescent="0.35">
      <c r="C2" s="1"/>
      <c r="D2" s="13"/>
      <c r="E2" s="4"/>
      <c r="H2" s="1521" t="s">
        <v>948</v>
      </c>
      <c r="I2" s="1522"/>
      <c r="J2" s="1522"/>
      <c r="K2" s="1522"/>
      <c r="L2" s="1522"/>
      <c r="M2" s="1522"/>
      <c r="N2" s="1522"/>
      <c r="O2" s="1522"/>
      <c r="P2" s="1522"/>
      <c r="Q2" s="1523"/>
    </row>
    <row r="3" spans="1:17" ht="19.5" thickTop="1" x14ac:dyDescent="0.3">
      <c r="C3" s="515" t="s">
        <v>223</v>
      </c>
      <c r="D3" s="13"/>
      <c r="E3" s="4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3">
      <c r="C4" s="515" t="s">
        <v>522</v>
      </c>
      <c r="D4" s="13"/>
      <c r="E4" s="4"/>
      <c r="H4" s="10"/>
      <c r="I4" s="4"/>
      <c r="J4" s="4"/>
      <c r="K4" s="4"/>
      <c r="L4" s="4"/>
      <c r="M4" s="4"/>
      <c r="N4" s="4"/>
      <c r="O4" s="4"/>
      <c r="P4" s="4"/>
      <c r="Q4" s="4"/>
    </row>
    <row r="5" spans="1:17" x14ac:dyDescent="0.3">
      <c r="C5" s="515" t="s">
        <v>224</v>
      </c>
      <c r="D5" s="13"/>
      <c r="E5" s="4"/>
      <c r="H5" s="10"/>
      <c r="I5" s="4"/>
      <c r="J5" s="4"/>
      <c r="K5" s="4"/>
      <c r="L5" s="4"/>
      <c r="M5" s="4"/>
      <c r="N5" s="4"/>
      <c r="O5" s="4"/>
      <c r="P5" s="4"/>
      <c r="Q5" s="4"/>
    </row>
    <row r="6" spans="1:17" x14ac:dyDescent="0.3">
      <c r="C6" s="515"/>
      <c r="D6" s="5" t="s">
        <v>225</v>
      </c>
      <c r="E6" s="4"/>
      <c r="H6" s="10"/>
      <c r="I6" s="4"/>
      <c r="J6" s="4"/>
      <c r="K6" s="4"/>
      <c r="L6" s="4"/>
      <c r="M6" s="4"/>
      <c r="N6" s="4"/>
      <c r="O6" s="4"/>
      <c r="P6" s="4"/>
      <c r="Q6" s="4"/>
    </row>
    <row r="7" spans="1:17" x14ac:dyDescent="0.3">
      <c r="C7" s="515"/>
      <c r="D7" s="5" t="s">
        <v>226</v>
      </c>
      <c r="E7" s="4"/>
      <c r="H7" s="10"/>
      <c r="I7" s="4"/>
      <c r="J7" s="4"/>
      <c r="K7" s="4"/>
      <c r="L7" s="4"/>
      <c r="M7" s="4"/>
      <c r="N7" s="4"/>
      <c r="O7" s="4"/>
      <c r="P7" s="4"/>
      <c r="Q7" s="4"/>
    </row>
    <row r="8" spans="1:17" x14ac:dyDescent="0.3">
      <c r="C8" s="515"/>
      <c r="D8" s="5" t="s">
        <v>227</v>
      </c>
      <c r="E8" s="4"/>
      <c r="H8" s="10"/>
      <c r="I8" s="4"/>
      <c r="J8" s="4"/>
      <c r="K8" s="4"/>
      <c r="L8" s="4"/>
      <c r="M8" s="4"/>
      <c r="N8" s="4"/>
      <c r="O8" s="4"/>
      <c r="P8" s="4"/>
      <c r="Q8" s="4"/>
    </row>
    <row r="9" spans="1:17" x14ac:dyDescent="0.3">
      <c r="C9" s="515"/>
      <c r="D9" s="5" t="s">
        <v>228</v>
      </c>
      <c r="E9" s="4"/>
      <c r="H9" s="10"/>
      <c r="I9" s="4"/>
      <c r="J9" s="4"/>
      <c r="K9" s="4"/>
      <c r="L9" s="4"/>
      <c r="M9" s="4"/>
      <c r="N9" s="4"/>
      <c r="O9" s="4"/>
      <c r="P9" s="4"/>
      <c r="Q9" s="4"/>
    </row>
    <row r="10" spans="1:17" x14ac:dyDescent="0.3">
      <c r="C10" s="515"/>
      <c r="D10" s="5" t="s">
        <v>229</v>
      </c>
      <c r="E10" s="4"/>
      <c r="H10" s="10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3">
      <c r="C11" s="515"/>
      <c r="D11" s="5" t="s">
        <v>230</v>
      </c>
      <c r="E11" s="4"/>
      <c r="H11" s="10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3">
      <c r="C12" s="515" t="s">
        <v>144</v>
      </c>
      <c r="D12" s="13"/>
      <c r="E12" s="4"/>
      <c r="H12" s="10"/>
      <c r="I12" s="4"/>
      <c r="J12" s="4"/>
      <c r="K12" s="4"/>
      <c r="L12" s="4"/>
      <c r="M12" s="4"/>
      <c r="N12" s="4"/>
      <c r="O12" s="4"/>
      <c r="P12" s="4"/>
      <c r="Q12" s="4"/>
    </row>
    <row r="13" spans="1:17" ht="8.4499999999999993" customHeight="1" x14ac:dyDescent="0.3">
      <c r="C13" s="515"/>
      <c r="D13" s="13"/>
      <c r="E13" s="4"/>
      <c r="H13" s="10"/>
      <c r="I13" s="4"/>
      <c r="J13" s="4"/>
      <c r="K13" s="4"/>
      <c r="L13" s="4"/>
      <c r="M13" s="4"/>
      <c r="N13" s="4"/>
      <c r="O13" s="4"/>
      <c r="P13" s="4"/>
      <c r="Q13" s="4"/>
    </row>
    <row r="14" spans="1:17" s="9" customFormat="1" ht="37.5" x14ac:dyDescent="0.2">
      <c r="C14" s="1484" t="s">
        <v>13</v>
      </c>
      <c r="D14" s="1484"/>
      <c r="E14" s="1484"/>
      <c r="F14" s="250" t="s">
        <v>9</v>
      </c>
      <c r="G14" s="510" t="s">
        <v>12</v>
      </c>
      <c r="H14" s="128" t="s">
        <v>1</v>
      </c>
      <c r="I14" s="129" t="s">
        <v>2</v>
      </c>
      <c r="J14" s="130" t="s">
        <v>3</v>
      </c>
      <c r="K14" s="130" t="s">
        <v>4</v>
      </c>
      <c r="L14" s="130" t="s">
        <v>5</v>
      </c>
      <c r="M14" s="130" t="s">
        <v>6</v>
      </c>
      <c r="N14" s="130" t="s">
        <v>118</v>
      </c>
      <c r="O14" s="130" t="s">
        <v>119</v>
      </c>
      <c r="P14" s="130" t="s">
        <v>93</v>
      </c>
      <c r="Q14" s="129" t="s">
        <v>109</v>
      </c>
    </row>
    <row r="15" spans="1:17" s="258" customFormat="1" x14ac:dyDescent="0.3">
      <c r="A15" s="523"/>
      <c r="B15" s="1531" t="s">
        <v>37</v>
      </c>
      <c r="C15" s="1532"/>
      <c r="D15" s="1532"/>
      <c r="E15" s="1532"/>
      <c r="F15" s="524"/>
      <c r="G15" s="525"/>
      <c r="H15" s="526"/>
      <c r="I15" s="527">
        <f>SUM(I16:I20)</f>
        <v>0</v>
      </c>
      <c r="J15" s="527">
        <f t="shared" ref="J15:Q15" si="0">SUM(J16:J20)</f>
        <v>55000</v>
      </c>
      <c r="K15" s="527">
        <f t="shared" si="0"/>
        <v>289000</v>
      </c>
      <c r="L15" s="527">
        <f t="shared" si="0"/>
        <v>264000</v>
      </c>
      <c r="M15" s="527">
        <f t="shared" si="0"/>
        <v>0</v>
      </c>
      <c r="N15" s="527">
        <f t="shared" si="0"/>
        <v>0</v>
      </c>
      <c r="O15" s="527">
        <f t="shared" si="0"/>
        <v>0</v>
      </c>
      <c r="P15" s="527">
        <f t="shared" si="0"/>
        <v>0</v>
      </c>
      <c r="Q15" s="527">
        <f t="shared" si="0"/>
        <v>608000</v>
      </c>
    </row>
    <row r="16" spans="1:17" ht="38.25" customHeight="1" x14ac:dyDescent="0.3">
      <c r="A16" s="278"/>
      <c r="B16" s="541" t="s">
        <v>760</v>
      </c>
      <c r="C16" s="246" t="s">
        <v>10</v>
      </c>
      <c r="D16" s="1527" t="s">
        <v>422</v>
      </c>
      <c r="E16" s="1528"/>
      <c r="F16" s="227">
        <v>8</v>
      </c>
      <c r="G16" s="224" t="s">
        <v>37</v>
      </c>
      <c r="H16" s="201" t="s">
        <v>653</v>
      </c>
      <c r="I16" s="225"/>
      <c r="J16" s="225"/>
      <c r="K16" s="225">
        <v>30000</v>
      </c>
      <c r="L16" s="225">
        <v>150000</v>
      </c>
      <c r="M16" s="225"/>
      <c r="N16" s="225"/>
      <c r="O16" s="225"/>
      <c r="P16" s="202"/>
      <c r="Q16" s="255">
        <f>SUM(I16:P16)</f>
        <v>180000</v>
      </c>
    </row>
    <row r="17" spans="1:24" ht="33" customHeight="1" x14ac:dyDescent="0.3">
      <c r="A17" s="278"/>
      <c r="B17" s="1160"/>
      <c r="C17" s="247" t="s">
        <v>14</v>
      </c>
      <c r="D17" s="1529" t="s">
        <v>38</v>
      </c>
      <c r="E17" s="1530"/>
      <c r="F17" s="228">
        <v>8</v>
      </c>
      <c r="G17" s="230" t="s">
        <v>37</v>
      </c>
      <c r="H17" s="205" t="s">
        <v>653</v>
      </c>
      <c r="I17" s="189"/>
      <c r="J17" s="189"/>
      <c r="K17" s="189">
        <v>4000</v>
      </c>
      <c r="L17" s="189">
        <v>16000</v>
      </c>
      <c r="M17" s="189"/>
      <c r="N17" s="189"/>
      <c r="O17" s="189"/>
      <c r="P17" s="189"/>
      <c r="Q17" s="232">
        <f t="shared" ref="Q17:Q19" si="1">SUM(I17:P17)</f>
        <v>20000</v>
      </c>
      <c r="X17" s="203"/>
    </row>
    <row r="18" spans="1:24" ht="45.75" customHeight="1" x14ac:dyDescent="0.3">
      <c r="A18" s="278"/>
      <c r="B18" s="1160"/>
      <c r="C18" s="247" t="s">
        <v>15</v>
      </c>
      <c r="D18" s="1529" t="s">
        <v>420</v>
      </c>
      <c r="E18" s="1530"/>
      <c r="F18" s="228">
        <v>8</v>
      </c>
      <c r="G18" s="230" t="s">
        <v>37</v>
      </c>
      <c r="H18" s="205" t="s">
        <v>759</v>
      </c>
      <c r="I18" s="189"/>
      <c r="J18" s="189">
        <v>15000</v>
      </c>
      <c r="K18" s="189">
        <v>15000</v>
      </c>
      <c r="L18" s="189">
        <v>20000</v>
      </c>
      <c r="M18" s="189"/>
      <c r="N18" s="189"/>
      <c r="O18" s="189"/>
      <c r="P18" s="189"/>
      <c r="Q18" s="232">
        <f t="shared" si="1"/>
        <v>50000</v>
      </c>
    </row>
    <row r="19" spans="1:24" ht="42" customHeight="1" x14ac:dyDescent="0.3">
      <c r="A19" s="278"/>
      <c r="B19" s="1160"/>
      <c r="C19" s="247" t="s">
        <v>16</v>
      </c>
      <c r="D19" s="1529" t="s">
        <v>421</v>
      </c>
      <c r="E19" s="1530"/>
      <c r="F19" s="228">
        <v>8</v>
      </c>
      <c r="G19" s="230" t="s">
        <v>37</v>
      </c>
      <c r="H19" s="205" t="s">
        <v>653</v>
      </c>
      <c r="I19" s="189"/>
      <c r="J19" s="189">
        <v>30000</v>
      </c>
      <c r="K19" s="189">
        <v>200000</v>
      </c>
      <c r="L19" s="189">
        <v>48000</v>
      </c>
      <c r="M19" s="189"/>
      <c r="N19" s="189"/>
      <c r="O19" s="189"/>
      <c r="P19" s="189"/>
      <c r="Q19" s="232">
        <f t="shared" si="1"/>
        <v>278000</v>
      </c>
    </row>
    <row r="20" spans="1:24" ht="36" customHeight="1" x14ac:dyDescent="0.3">
      <c r="A20" s="278"/>
      <c r="B20" s="1160"/>
      <c r="C20" s="249" t="s">
        <v>17</v>
      </c>
      <c r="D20" s="1533" t="s">
        <v>1243</v>
      </c>
      <c r="E20" s="1534"/>
      <c r="F20" s="226">
        <v>8</v>
      </c>
      <c r="G20" s="223"/>
      <c r="H20" s="204" t="s">
        <v>653</v>
      </c>
      <c r="I20" s="206"/>
      <c r="J20" s="206">
        <v>10000</v>
      </c>
      <c r="K20" s="206">
        <v>40000</v>
      </c>
      <c r="L20" s="206">
        <v>30000</v>
      </c>
      <c r="M20" s="206"/>
      <c r="N20" s="206"/>
      <c r="O20" s="206"/>
      <c r="P20" s="206"/>
      <c r="Q20" s="234">
        <f t="shared" ref="Q20" si="2">SUM(I20:P20)</f>
        <v>80000</v>
      </c>
      <c r="V20" s="203"/>
    </row>
    <row r="22" spans="1:24" x14ac:dyDescent="0.3">
      <c r="C22" s="515" t="s">
        <v>231</v>
      </c>
      <c r="Q22" s="263"/>
    </row>
    <row r="23" spans="1:24" x14ac:dyDescent="0.3">
      <c r="C23" s="1524" t="s">
        <v>146</v>
      </c>
      <c r="D23" s="1525"/>
      <c r="E23" s="1526"/>
      <c r="F23" s="208" t="s">
        <v>109</v>
      </c>
      <c r="H23" s="264" t="s">
        <v>232</v>
      </c>
      <c r="I23" s="187"/>
      <c r="J23" s="187"/>
      <c r="K23" s="187"/>
      <c r="L23" s="187"/>
      <c r="M23" s="187"/>
      <c r="N23" s="187"/>
      <c r="O23" s="187"/>
      <c r="P23" s="187"/>
      <c r="Q23" s="187" t="s">
        <v>233</v>
      </c>
    </row>
    <row r="24" spans="1:24" x14ac:dyDescent="0.3">
      <c r="C24" s="265" t="s">
        <v>126</v>
      </c>
      <c r="D24" s="198"/>
      <c r="E24" s="266"/>
      <c r="F24" s="267"/>
      <c r="H24" s="267"/>
      <c r="I24" s="202"/>
      <c r="J24" s="202"/>
      <c r="K24" s="202"/>
      <c r="L24" s="202"/>
      <c r="M24" s="202"/>
      <c r="N24" s="202"/>
      <c r="O24" s="202"/>
      <c r="P24" s="202"/>
      <c r="Q24" s="202"/>
    </row>
    <row r="25" spans="1:24" x14ac:dyDescent="0.3">
      <c r="C25" s="269"/>
      <c r="D25" s="5" t="s">
        <v>234</v>
      </c>
      <c r="E25" s="512"/>
      <c r="F25" s="270">
        <f>J15</f>
        <v>55000</v>
      </c>
      <c r="H25" s="270"/>
      <c r="I25" s="189"/>
      <c r="J25" s="189"/>
      <c r="K25" s="189"/>
      <c r="L25" s="189"/>
      <c r="M25" s="189"/>
      <c r="N25" s="189"/>
      <c r="O25" s="189"/>
      <c r="P25" s="189"/>
      <c r="Q25" s="189"/>
    </row>
    <row r="26" spans="1:24" x14ac:dyDescent="0.3">
      <c r="C26" s="269"/>
      <c r="D26" s="5" t="s">
        <v>235</v>
      </c>
      <c r="E26" s="512"/>
      <c r="F26" s="270">
        <f>K15</f>
        <v>289000</v>
      </c>
      <c r="H26" s="270"/>
      <c r="I26" s="189"/>
      <c r="J26" s="189"/>
      <c r="K26" s="189"/>
      <c r="L26" s="189"/>
      <c r="M26" s="189"/>
      <c r="N26" s="189"/>
      <c r="O26" s="189"/>
      <c r="P26" s="189"/>
      <c r="Q26" s="189"/>
    </row>
    <row r="27" spans="1:24" x14ac:dyDescent="0.3">
      <c r="C27" s="272"/>
      <c r="D27" s="245" t="s">
        <v>236</v>
      </c>
      <c r="E27" s="513"/>
      <c r="F27" s="273">
        <f>L15</f>
        <v>264000</v>
      </c>
      <c r="H27" s="273"/>
      <c r="I27" s="206"/>
      <c r="J27" s="206"/>
      <c r="K27" s="206"/>
      <c r="L27" s="206"/>
      <c r="M27" s="206"/>
      <c r="N27" s="206"/>
      <c r="O27" s="206"/>
      <c r="P27" s="206"/>
      <c r="Q27" s="206"/>
    </row>
    <row r="28" spans="1:24" x14ac:dyDescent="0.3">
      <c r="C28" s="1518" t="s">
        <v>109</v>
      </c>
      <c r="D28" s="1519"/>
      <c r="E28" s="1520"/>
      <c r="F28" s="275">
        <f>SUM(F25:F27)</f>
        <v>608000</v>
      </c>
      <c r="H28" s="275">
        <v>208000</v>
      </c>
      <c r="I28" s="276"/>
      <c r="J28" s="276"/>
      <c r="K28" s="276"/>
      <c r="L28" s="276"/>
      <c r="M28" s="276"/>
      <c r="N28" s="276"/>
      <c r="O28" s="276"/>
      <c r="P28" s="276"/>
      <c r="Q28" s="276">
        <f>SUM(F28-H28)</f>
        <v>400000</v>
      </c>
    </row>
    <row r="30" spans="1:24" ht="37.5" customHeight="1" x14ac:dyDescent="0.3">
      <c r="C30" s="277" t="s">
        <v>529</v>
      </c>
      <c r="E30" s="1517" t="s">
        <v>1076</v>
      </c>
      <c r="F30" s="1517"/>
      <c r="G30" s="1517"/>
      <c r="H30" s="1517"/>
      <c r="I30" s="1517"/>
      <c r="J30" s="1517"/>
      <c r="K30" s="1517"/>
      <c r="L30" s="1517"/>
      <c r="M30" s="1517"/>
      <c r="N30" s="1517"/>
      <c r="O30" s="1517"/>
      <c r="P30" s="1517"/>
      <c r="Q30" s="1517"/>
    </row>
  </sheetData>
  <mergeCells count="11">
    <mergeCell ref="E30:Q30"/>
    <mergeCell ref="C28:E28"/>
    <mergeCell ref="H2:Q2"/>
    <mergeCell ref="C14:E14"/>
    <mergeCell ref="C23:E23"/>
    <mergeCell ref="D16:E16"/>
    <mergeCell ref="D17:E17"/>
    <mergeCell ref="D18:E18"/>
    <mergeCell ref="B15:E15"/>
    <mergeCell ref="D19:E19"/>
    <mergeCell ref="D20:E20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BA37"/>
  <sheetViews>
    <sheetView topLeftCell="B1" workbookViewId="0">
      <selection activeCell="U14" sqref="U14"/>
    </sheetView>
  </sheetViews>
  <sheetFormatPr defaultRowHeight="18.75" x14ac:dyDescent="0.3"/>
  <cols>
    <col min="1" max="1" width="7.75" style="186" hidden="1" customWidth="1"/>
    <col min="2" max="2" width="2.625" style="163" customWidth="1"/>
    <col min="3" max="3" width="4.375" style="163" customWidth="1"/>
    <col min="4" max="4" width="34.125" style="511" customWidth="1"/>
    <col min="5" max="5" width="10.625" style="299" customWidth="1"/>
    <col min="6" max="6" width="11.25" style="197" hidden="1" customWidth="1"/>
    <col min="7" max="7" width="13.75" style="291" customWidth="1"/>
    <col min="8" max="8" width="7.25" style="253" hidden="1" customWidth="1"/>
    <col min="9" max="10" width="8" style="253" hidden="1" customWidth="1"/>
    <col min="11" max="11" width="8.5" style="253" hidden="1" customWidth="1"/>
    <col min="12" max="12" width="6.75" style="253" hidden="1" customWidth="1"/>
    <col min="13" max="13" width="7.75" style="253" hidden="1" customWidth="1"/>
    <col min="14" max="14" width="7.375" style="253" hidden="1" customWidth="1"/>
    <col min="15" max="15" width="9" style="253" hidden="1" customWidth="1"/>
    <col min="16" max="16" width="11.75" style="253" customWidth="1"/>
    <col min="17" max="17" width="9" style="1"/>
    <col min="18" max="18" width="10.875" style="1" bestFit="1" customWidth="1"/>
    <col min="19" max="16384" width="9" style="1"/>
  </cols>
  <sheetData>
    <row r="1" spans="1:25" ht="19.5" thickBot="1" x14ac:dyDescent="0.35"/>
    <row r="2" spans="1:25" ht="20.25" thickTop="1" thickBot="1" x14ac:dyDescent="0.35">
      <c r="A2" s="168"/>
      <c r="B2" s="1"/>
      <c r="C2" s="170"/>
      <c r="D2" s="171"/>
      <c r="E2" s="171"/>
      <c r="F2" s="1"/>
      <c r="G2" s="1642" t="s">
        <v>1015</v>
      </c>
      <c r="H2" s="1643"/>
      <c r="I2" s="1643"/>
      <c r="J2" s="1643"/>
      <c r="K2" s="1643"/>
      <c r="L2" s="1643"/>
      <c r="M2" s="1643"/>
      <c r="N2" s="1643"/>
      <c r="O2" s="1643"/>
      <c r="P2" s="1644"/>
      <c r="Q2" s="171"/>
    </row>
    <row r="3" spans="1:25" ht="19.5" thickTop="1" x14ac:dyDescent="0.3">
      <c r="A3" s="168"/>
      <c r="B3" s="169" t="s">
        <v>350</v>
      </c>
      <c r="C3" s="170"/>
      <c r="D3" s="171"/>
      <c r="E3" s="171"/>
      <c r="F3" s="1"/>
      <c r="G3" s="751"/>
      <c r="H3" s="751"/>
      <c r="I3" s="751"/>
      <c r="J3" s="751"/>
      <c r="K3" s="751"/>
      <c r="L3" s="751"/>
      <c r="M3" s="751"/>
      <c r="N3" s="751"/>
      <c r="O3" s="751"/>
      <c r="P3" s="751"/>
      <c r="Q3" s="171"/>
    </row>
    <row r="4" spans="1:25" x14ac:dyDescent="0.3">
      <c r="A4" s="168"/>
      <c r="B4" s="169" t="s">
        <v>627</v>
      </c>
      <c r="C4" s="172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1:25" x14ac:dyDescent="0.3">
      <c r="A5" s="168"/>
      <c r="B5" s="173" t="s">
        <v>136</v>
      </c>
      <c r="C5" s="172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1:25" s="9" customFormat="1" x14ac:dyDescent="0.3">
      <c r="A6" s="168"/>
      <c r="B6" s="169"/>
      <c r="C6" s="174" t="s">
        <v>351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</row>
    <row r="7" spans="1:25" s="2" customFormat="1" x14ac:dyDescent="0.3">
      <c r="A7" s="168"/>
      <c r="B7" s="169"/>
      <c r="C7" s="174" t="s">
        <v>352</v>
      </c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</row>
    <row r="8" spans="1:25" x14ac:dyDescent="0.3">
      <c r="A8" s="1"/>
      <c r="B8" s="1641" t="s">
        <v>144</v>
      </c>
      <c r="C8" s="1641"/>
      <c r="D8" s="1641"/>
      <c r="E8" s="1641"/>
      <c r="F8" s="1641"/>
      <c r="G8" s="3"/>
      <c r="H8" s="3"/>
      <c r="I8" s="3"/>
      <c r="J8" s="3"/>
      <c r="K8" s="3"/>
      <c r="L8" s="3"/>
      <c r="M8" s="3"/>
      <c r="N8" s="3"/>
      <c r="O8" s="1"/>
      <c r="P8" s="1"/>
    </row>
    <row r="9" spans="1:25" x14ac:dyDescent="0.3">
      <c r="A9" s="580"/>
      <c r="B9" s="182"/>
      <c r="C9" s="182"/>
      <c r="D9" s="333"/>
      <c r="E9" s="182"/>
      <c r="F9" s="183"/>
      <c r="G9" s="197"/>
      <c r="H9" s="182"/>
      <c r="I9" s="182"/>
      <c r="J9" s="182"/>
      <c r="K9" s="182"/>
      <c r="L9" s="182"/>
      <c r="N9" s="292"/>
      <c r="O9" s="754"/>
      <c r="Q9" s="253"/>
    </row>
    <row r="10" spans="1:25" s="9" customFormat="1" ht="37.5" x14ac:dyDescent="0.2">
      <c r="A10" s="250" t="s">
        <v>11</v>
      </c>
      <c r="B10" s="1607" t="s">
        <v>13</v>
      </c>
      <c r="C10" s="1645"/>
      <c r="D10" s="1608"/>
      <c r="E10" s="250" t="s">
        <v>9</v>
      </c>
      <c r="F10" s="571" t="s">
        <v>12</v>
      </c>
      <c r="G10" s="752" t="s">
        <v>1</v>
      </c>
      <c r="H10" s="129" t="s">
        <v>2</v>
      </c>
      <c r="I10" s="130" t="s">
        <v>3</v>
      </c>
      <c r="J10" s="130" t="s">
        <v>4</v>
      </c>
      <c r="K10" s="130" t="s">
        <v>5</v>
      </c>
      <c r="L10" s="130" t="s">
        <v>6</v>
      </c>
      <c r="M10" s="130" t="s">
        <v>118</v>
      </c>
      <c r="N10" s="130" t="s">
        <v>8</v>
      </c>
      <c r="O10" s="130" t="s">
        <v>345</v>
      </c>
      <c r="P10" s="129" t="s">
        <v>109</v>
      </c>
      <c r="Q10" s="753"/>
    </row>
    <row r="11" spans="1:25" s="2" customFormat="1" x14ac:dyDescent="0.3">
      <c r="B11" s="376" t="s">
        <v>344</v>
      </c>
      <c r="C11" s="377"/>
      <c r="D11" s="377"/>
      <c r="E11" s="378"/>
      <c r="F11" s="379"/>
      <c r="G11" s="379"/>
      <c r="H11" s="380"/>
      <c r="I11" s="380"/>
      <c r="J11" s="380"/>
      <c r="K11" s="380"/>
      <c r="L11" s="380"/>
      <c r="M11" s="380"/>
      <c r="N11" s="380"/>
      <c r="O11" s="380"/>
      <c r="P11" s="380"/>
      <c r="Q11" s="381"/>
      <c r="R11" s="382"/>
      <c r="S11" s="383"/>
    </row>
    <row r="12" spans="1:25" s="24" customFormat="1" x14ac:dyDescent="0.25">
      <c r="A12" s="384"/>
      <c r="B12" s="321" t="s">
        <v>346</v>
      </c>
      <c r="C12" s="385"/>
      <c r="D12" s="386"/>
      <c r="E12" s="259"/>
      <c r="F12" s="387"/>
      <c r="G12" s="304"/>
      <c r="H12" s="388">
        <f>H13</f>
        <v>0</v>
      </c>
      <c r="I12" s="388">
        <f t="shared" ref="I12:P12" si="0">I13</f>
        <v>0</v>
      </c>
      <c r="J12" s="388">
        <f t="shared" si="0"/>
        <v>0</v>
      </c>
      <c r="K12" s="388">
        <f t="shared" si="0"/>
        <v>0</v>
      </c>
      <c r="L12" s="388">
        <f t="shared" si="0"/>
        <v>0</v>
      </c>
      <c r="M12" s="388">
        <f t="shared" si="0"/>
        <v>0</v>
      </c>
      <c r="N12" s="388">
        <f t="shared" si="0"/>
        <v>0</v>
      </c>
      <c r="O12" s="388">
        <f t="shared" si="0"/>
        <v>1350000</v>
      </c>
      <c r="P12" s="388">
        <f t="shared" si="0"/>
        <v>1350000</v>
      </c>
    </row>
    <row r="13" spans="1:25" s="24" customFormat="1" x14ac:dyDescent="0.25">
      <c r="A13" s="384"/>
      <c r="B13" s="389" t="s">
        <v>10</v>
      </c>
      <c r="C13" s="390" t="s">
        <v>200</v>
      </c>
      <c r="D13" s="345"/>
      <c r="E13" s="340"/>
      <c r="F13" s="391"/>
      <c r="G13" s="391"/>
      <c r="H13" s="316">
        <f t="shared" ref="H13:P13" si="1">SUM(H14:H16)</f>
        <v>0</v>
      </c>
      <c r="I13" s="316">
        <f t="shared" si="1"/>
        <v>0</v>
      </c>
      <c r="J13" s="316">
        <f t="shared" si="1"/>
        <v>0</v>
      </c>
      <c r="K13" s="316">
        <f t="shared" si="1"/>
        <v>0</v>
      </c>
      <c r="L13" s="316">
        <f t="shared" si="1"/>
        <v>0</v>
      </c>
      <c r="M13" s="316">
        <f t="shared" si="1"/>
        <v>0</v>
      </c>
      <c r="N13" s="316">
        <f t="shared" si="1"/>
        <v>0</v>
      </c>
      <c r="O13" s="316">
        <f t="shared" si="1"/>
        <v>1350000</v>
      </c>
      <c r="P13" s="316">
        <f t="shared" si="1"/>
        <v>1350000</v>
      </c>
    </row>
    <row r="14" spans="1:25" s="24" customFormat="1" ht="37.5" x14ac:dyDescent="0.25">
      <c r="A14" s="384"/>
      <c r="B14" s="392"/>
      <c r="C14" s="393">
        <v>1.1000000000000001</v>
      </c>
      <c r="D14" s="1441" t="s">
        <v>1038</v>
      </c>
      <c r="E14" s="254" t="s">
        <v>1222</v>
      </c>
      <c r="F14" s="283" t="s">
        <v>348</v>
      </c>
      <c r="G14" s="283" t="s">
        <v>1013</v>
      </c>
      <c r="H14" s="148"/>
      <c r="I14" s="148"/>
      <c r="J14" s="148"/>
      <c r="K14" s="148"/>
      <c r="L14" s="148"/>
      <c r="M14" s="148"/>
      <c r="N14" s="148"/>
      <c r="O14" s="528">
        <v>350000</v>
      </c>
      <c r="P14" s="202">
        <f>SUM(H14:O14)</f>
        <v>350000</v>
      </c>
    </row>
    <row r="15" spans="1:25" s="24" customFormat="1" ht="42.75" customHeight="1" x14ac:dyDescent="0.25">
      <c r="A15" s="384"/>
      <c r="B15" s="394"/>
      <c r="C15" s="352">
        <v>1.2</v>
      </c>
      <c r="D15" s="1281" t="s">
        <v>1036</v>
      </c>
      <c r="E15" s="248" t="s">
        <v>1222</v>
      </c>
      <c r="F15" s="241" t="s">
        <v>348</v>
      </c>
      <c r="G15" s="241" t="s">
        <v>1013</v>
      </c>
      <c r="H15" s="202"/>
      <c r="I15" s="202"/>
      <c r="J15" s="202"/>
      <c r="K15" s="202"/>
      <c r="L15" s="202"/>
      <c r="M15" s="202"/>
      <c r="N15" s="202"/>
      <c r="O15" s="528">
        <v>500000</v>
      </c>
      <c r="P15" s="189">
        <f t="shared" ref="P15:P16" si="2">SUM(H15:O15)</f>
        <v>500000</v>
      </c>
      <c r="Y15" s="750"/>
    </row>
    <row r="16" spans="1:25" s="24" customFormat="1" ht="60.75" customHeight="1" x14ac:dyDescent="0.25">
      <c r="A16" s="395"/>
      <c r="B16" s="396"/>
      <c r="C16" s="397">
        <v>1.3</v>
      </c>
      <c r="D16" s="1442" t="s">
        <v>1037</v>
      </c>
      <c r="E16" s="238" t="s">
        <v>1222</v>
      </c>
      <c r="F16" s="244" t="s">
        <v>348</v>
      </c>
      <c r="G16" s="244" t="s">
        <v>1013</v>
      </c>
      <c r="H16" s="147"/>
      <c r="I16" s="147"/>
      <c r="J16" s="147"/>
      <c r="K16" s="147"/>
      <c r="L16" s="147"/>
      <c r="M16" s="147"/>
      <c r="N16" s="147"/>
      <c r="O16" s="528">
        <v>500000</v>
      </c>
      <c r="P16" s="206">
        <f t="shared" si="2"/>
        <v>500000</v>
      </c>
      <c r="T16" s="750"/>
      <c r="U16" s="750"/>
      <c r="W16" s="750"/>
    </row>
    <row r="18" spans="1:53" s="161" customFormat="1" x14ac:dyDescent="0.3">
      <c r="A18" s="180"/>
      <c r="B18" s="180" t="s">
        <v>145</v>
      </c>
      <c r="C18" s="181"/>
      <c r="D18" s="346"/>
      <c r="E18" s="182"/>
      <c r="F18" s="183"/>
      <c r="G18" s="184"/>
      <c r="H18" s="185"/>
      <c r="I18" s="185"/>
      <c r="J18" s="185"/>
      <c r="K18" s="185"/>
      <c r="L18" s="185"/>
      <c r="M18" s="185"/>
      <c r="N18" s="185"/>
      <c r="O18" s="399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8"/>
      <c r="AV18" s="258"/>
      <c r="AW18" s="258"/>
      <c r="AX18" s="258"/>
      <c r="AY18" s="258"/>
      <c r="AZ18" s="258"/>
      <c r="BA18" s="258"/>
    </row>
    <row r="19" spans="1:53" x14ac:dyDescent="0.3">
      <c r="B19" s="1477" t="s">
        <v>146</v>
      </c>
      <c r="C19" s="1478"/>
      <c r="D19" s="1624"/>
      <c r="E19" s="187" t="s">
        <v>109</v>
      </c>
      <c r="F19" s="187"/>
      <c r="G19" s="177" t="s">
        <v>147</v>
      </c>
      <c r="H19" s="187"/>
      <c r="I19" s="187"/>
      <c r="J19" s="187"/>
      <c r="K19" s="187"/>
      <c r="L19" s="187"/>
      <c r="M19" s="187"/>
      <c r="N19" s="187"/>
      <c r="O19" s="187"/>
      <c r="P19" s="187" t="s">
        <v>148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x14ac:dyDescent="0.3">
      <c r="A20" s="400"/>
      <c r="B20" s="401" t="s">
        <v>175</v>
      </c>
      <c r="C20" s="576"/>
      <c r="D20" s="570"/>
      <c r="E20" s="189"/>
      <c r="F20" s="189"/>
      <c r="G20" s="242"/>
      <c r="H20" s="189"/>
      <c r="I20" s="189"/>
      <c r="J20" s="189"/>
      <c r="K20" s="189"/>
      <c r="L20" s="189"/>
      <c r="M20" s="1"/>
      <c r="N20" s="189"/>
      <c r="O20" s="323"/>
      <c r="P20" s="323"/>
    </row>
    <row r="21" spans="1:53" ht="40.5" customHeight="1" x14ac:dyDescent="0.3">
      <c r="A21" s="400"/>
      <c r="B21" s="401"/>
      <c r="C21" s="1533" t="s">
        <v>349</v>
      </c>
      <c r="D21" s="1534"/>
      <c r="E21" s="189">
        <f>O12</f>
        <v>1350000</v>
      </c>
      <c r="F21" s="189"/>
      <c r="G21" s="242"/>
      <c r="H21" s="189"/>
      <c r="I21" s="189"/>
      <c r="J21" s="189"/>
      <c r="K21" s="189"/>
      <c r="L21" s="189"/>
      <c r="M21" s="1"/>
      <c r="N21" s="189"/>
      <c r="O21" s="323"/>
      <c r="P21" s="323"/>
    </row>
    <row r="22" spans="1:53" x14ac:dyDescent="0.3">
      <c r="A22" s="400"/>
      <c r="B22" s="1477" t="s">
        <v>152</v>
      </c>
      <c r="C22" s="1478"/>
      <c r="D22" s="1624"/>
      <c r="E22" s="190">
        <f>SUM(E20:E21)</f>
        <v>1350000</v>
      </c>
      <c r="F22" s="190"/>
      <c r="G22" s="190">
        <v>773000</v>
      </c>
      <c r="H22" s="190"/>
      <c r="I22" s="190"/>
      <c r="J22" s="190"/>
      <c r="K22" s="190"/>
      <c r="L22" s="190"/>
      <c r="M22" s="190"/>
      <c r="N22" s="190"/>
      <c r="O22" s="190"/>
      <c r="P22" s="190">
        <f>SUM(E22-G22)</f>
        <v>577000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1:53" s="1419" customFormat="1" ht="25.5" customHeight="1" x14ac:dyDescent="0.3">
      <c r="A23" s="1394"/>
      <c r="B23" s="1394" t="s">
        <v>1105</v>
      </c>
      <c r="C23" s="1421"/>
      <c r="D23" s="1422"/>
      <c r="E23" s="1423"/>
      <c r="F23" s="1410"/>
      <c r="G23" s="1424"/>
      <c r="H23" s="1411"/>
      <c r="I23" s="1411"/>
      <c r="J23" s="1411"/>
      <c r="K23" s="1411"/>
      <c r="L23" s="1411"/>
      <c r="M23" s="1411"/>
      <c r="N23" s="1411"/>
      <c r="O23" s="1411"/>
      <c r="Q23" s="1425"/>
      <c r="R23" s="1425"/>
      <c r="S23" s="1425"/>
      <c r="T23" s="1425"/>
      <c r="U23" s="1425"/>
      <c r="V23" s="1425"/>
      <c r="W23" s="1425"/>
      <c r="X23" s="1425"/>
      <c r="Y23" s="1425"/>
      <c r="Z23" s="1425"/>
      <c r="AA23" s="1425"/>
      <c r="AB23" s="1425"/>
      <c r="AC23" s="1425"/>
      <c r="AD23" s="1425"/>
      <c r="AE23" s="1425"/>
      <c r="AF23" s="1425"/>
      <c r="AG23" s="1425"/>
      <c r="AH23" s="1425"/>
      <c r="AI23" s="1425"/>
      <c r="AJ23" s="1425"/>
      <c r="AK23" s="1425"/>
      <c r="AL23" s="1425"/>
      <c r="AM23" s="1425"/>
      <c r="AN23" s="1425"/>
      <c r="AO23" s="1425"/>
      <c r="AP23" s="1425"/>
      <c r="AQ23" s="1425"/>
      <c r="AR23" s="1425"/>
      <c r="AS23" s="1425"/>
      <c r="AT23" s="1425"/>
      <c r="AU23" s="1425"/>
      <c r="AV23" s="1425"/>
      <c r="AW23" s="1425"/>
      <c r="AX23" s="1425"/>
      <c r="AY23" s="1425"/>
      <c r="AZ23" s="1425"/>
      <c r="BA23" s="1425"/>
    </row>
    <row r="24" spans="1:53" x14ac:dyDescent="0.3">
      <c r="A24" s="1"/>
      <c r="B24" s="12"/>
      <c r="C24" s="5"/>
      <c r="D24" s="7"/>
      <c r="E24" s="8"/>
      <c r="F24" s="6"/>
      <c r="G24" s="11"/>
      <c r="H24" s="103"/>
      <c r="I24" s="103"/>
      <c r="J24" s="103"/>
      <c r="K24" s="103"/>
      <c r="L24" s="103"/>
      <c r="M24" s="103"/>
      <c r="N24" s="103"/>
      <c r="O24" s="103"/>
      <c r="P24" s="1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</row>
    <row r="37" spans="1:16" x14ac:dyDescent="0.3">
      <c r="A37" s="1"/>
      <c r="B37" s="1"/>
      <c r="C37" s="1"/>
      <c r="D37" s="14"/>
      <c r="E37" s="27"/>
      <c r="F37" s="8"/>
      <c r="G37" s="8"/>
      <c r="H37" s="292"/>
      <c r="I37" s="292"/>
      <c r="J37" s="292"/>
      <c r="K37" s="292"/>
      <c r="L37" s="292"/>
      <c r="M37" s="292"/>
      <c r="N37" s="292"/>
      <c r="O37" s="292"/>
      <c r="P37" s="292"/>
    </row>
  </sheetData>
  <mergeCells count="6">
    <mergeCell ref="C21:D21"/>
    <mergeCell ref="B22:D22"/>
    <mergeCell ref="B8:F8"/>
    <mergeCell ref="G2:P2"/>
    <mergeCell ref="B10:D10"/>
    <mergeCell ref="B19:D19"/>
  </mergeCells>
  <pageMargins left="0.9055118110236221" right="0.9055118110236221" top="0.55118110236220474" bottom="0.74803149606299213" header="0.31496062992125984" footer="0.31496062992125984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B21:H21"/>
  <sheetViews>
    <sheetView workbookViewId="0">
      <selection activeCell="L26" sqref="L26"/>
    </sheetView>
  </sheetViews>
  <sheetFormatPr defaultRowHeight="14.25" x14ac:dyDescent="0.2"/>
  <sheetData>
    <row r="21" spans="2:8" ht="36" x14ac:dyDescent="0.55000000000000004">
      <c r="B21" s="1465" t="s">
        <v>191</v>
      </c>
      <c r="C21" s="1465"/>
      <c r="D21" s="1465"/>
      <c r="E21" s="1465"/>
      <c r="F21" s="1465"/>
      <c r="G21" s="1465"/>
      <c r="H21" s="1465"/>
    </row>
  </sheetData>
  <mergeCells count="1">
    <mergeCell ref="B21:H21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theme="9" tint="-0.499984740745262"/>
  </sheetPr>
  <dimension ref="A1:Q19"/>
  <sheetViews>
    <sheetView workbookViewId="0">
      <selection activeCell="Q25" sqref="Q25"/>
    </sheetView>
  </sheetViews>
  <sheetFormatPr defaultColWidth="8.75" defaultRowHeight="18.75" x14ac:dyDescent="0.3"/>
  <cols>
    <col min="1" max="1" width="9.875" style="27" customWidth="1"/>
    <col min="2" max="2" width="4" style="15" customWidth="1"/>
    <col min="3" max="3" width="4.875" style="5" customWidth="1"/>
    <col min="4" max="4" width="36.375" style="7" customWidth="1"/>
    <col min="5" max="5" width="5.75" style="8" hidden="1" customWidth="1"/>
    <col min="6" max="6" width="11.75" style="6" hidden="1" customWidth="1"/>
    <col min="7" max="7" width="12.75" style="11" customWidth="1"/>
    <col min="8" max="8" width="9" style="3" hidden="1" customWidth="1"/>
    <col min="9" max="9" width="11.25" style="103" customWidth="1"/>
    <col min="10" max="10" width="8.25" style="103" hidden="1" customWidth="1"/>
    <col min="11" max="11" width="8.125" style="103" hidden="1" customWidth="1"/>
    <col min="12" max="12" width="10.625" style="103" customWidth="1"/>
    <col min="13" max="13" width="8" style="103" hidden="1" customWidth="1"/>
    <col min="14" max="14" width="12.5" style="103" customWidth="1"/>
    <col min="15" max="15" width="12.125" style="103" customWidth="1"/>
    <col min="16" max="16" width="12.5" style="14" hidden="1" customWidth="1"/>
    <col min="17" max="17" width="8.75" style="14"/>
    <col min="18" max="16384" width="8.75" style="1"/>
  </cols>
  <sheetData>
    <row r="1" spans="1:17" ht="21" x14ac:dyDescent="0.35">
      <c r="A1" s="1468" t="s">
        <v>928</v>
      </c>
      <c r="B1" s="1468"/>
      <c r="C1" s="1468"/>
      <c r="D1" s="1468"/>
      <c r="E1" s="1468"/>
      <c r="F1" s="1468"/>
      <c r="G1" s="1468"/>
      <c r="H1" s="1468"/>
      <c r="I1" s="1468"/>
      <c r="J1" s="1468"/>
      <c r="K1" s="1468"/>
      <c r="L1" s="1468"/>
      <c r="M1" s="1468"/>
      <c r="N1" s="1468"/>
      <c r="O1" s="1468"/>
    </row>
    <row r="2" spans="1:17" ht="12.75" customHeight="1" x14ac:dyDescent="0.3">
      <c r="A2" s="26"/>
      <c r="C2" s="13"/>
      <c r="D2" s="4"/>
      <c r="G2" s="10"/>
      <c r="H2" s="26"/>
      <c r="I2" s="4"/>
      <c r="J2" s="4"/>
      <c r="K2" s="4"/>
      <c r="L2" s="4"/>
      <c r="M2" s="4"/>
      <c r="N2" s="4"/>
      <c r="O2" s="4"/>
    </row>
    <row r="3" spans="1:17" s="9" customFormat="1" ht="24" customHeight="1" x14ac:dyDescent="0.2">
      <c r="A3" s="125" t="s">
        <v>11</v>
      </c>
      <c r="B3" s="1484" t="s">
        <v>13</v>
      </c>
      <c r="C3" s="1484"/>
      <c r="D3" s="1484"/>
      <c r="E3" s="126" t="s">
        <v>9</v>
      </c>
      <c r="F3" s="127" t="s">
        <v>12</v>
      </c>
      <c r="G3" s="128" t="s">
        <v>1</v>
      </c>
      <c r="H3" s="129" t="s">
        <v>2</v>
      </c>
      <c r="I3" s="130" t="s">
        <v>126</v>
      </c>
      <c r="J3" s="130" t="s">
        <v>4</v>
      </c>
      <c r="K3" s="130" t="s">
        <v>5</v>
      </c>
      <c r="L3" s="130" t="s">
        <v>6</v>
      </c>
      <c r="M3" s="130" t="s">
        <v>8</v>
      </c>
      <c r="N3" s="130" t="s">
        <v>93</v>
      </c>
      <c r="O3" s="130" t="s">
        <v>109</v>
      </c>
      <c r="P3" s="414"/>
      <c r="Q3" s="414"/>
    </row>
    <row r="4" spans="1:17" s="2" customFormat="1" x14ac:dyDescent="0.3">
      <c r="A4" s="1648"/>
      <c r="B4" s="1648"/>
      <c r="C4" s="1648"/>
      <c r="D4" s="1648"/>
      <c r="E4" s="259"/>
      <c r="F4" s="260"/>
      <c r="G4" s="261"/>
      <c r="H4" s="411"/>
      <c r="I4" s="262">
        <f>SUM(I6:I18)</f>
        <v>600000</v>
      </c>
      <c r="J4" s="262">
        <f t="shared" ref="J4:M4" si="0">SUM(J6:J18)</f>
        <v>0</v>
      </c>
      <c r="K4" s="262">
        <f t="shared" si="0"/>
        <v>0</v>
      </c>
      <c r="L4" s="262">
        <f>SUM(L6:L18)</f>
        <v>21301600</v>
      </c>
      <c r="M4" s="262">
        <f t="shared" si="0"/>
        <v>0</v>
      </c>
      <c r="N4" s="262">
        <f>SUM(N6:N18)</f>
        <v>38800000</v>
      </c>
      <c r="O4" s="262">
        <f>SUM(O6:O18)</f>
        <v>60701600</v>
      </c>
      <c r="P4" s="262">
        <f t="shared" ref="P4" si="1">SUM(P6:P18)</f>
        <v>0</v>
      </c>
      <c r="Q4" s="414"/>
    </row>
    <row r="5" spans="1:17" s="2" customFormat="1" x14ac:dyDescent="0.3">
      <c r="A5" s="1646" t="s">
        <v>36</v>
      </c>
      <c r="B5" s="1647"/>
      <c r="C5" s="1647"/>
      <c r="D5" s="408"/>
      <c r="E5" s="409"/>
      <c r="F5" s="336"/>
      <c r="G5" s="337"/>
      <c r="H5" s="410"/>
      <c r="I5" s="338"/>
      <c r="J5" s="338"/>
      <c r="K5" s="338"/>
      <c r="L5" s="338"/>
      <c r="M5" s="338"/>
      <c r="N5" s="338"/>
      <c r="O5" s="338"/>
      <c r="P5" s="414"/>
      <c r="Q5" s="414"/>
    </row>
    <row r="6" spans="1:17" ht="19.899999999999999" customHeight="1" x14ac:dyDescent="0.3">
      <c r="A6" s="226" t="s">
        <v>872</v>
      </c>
      <c r="B6" s="554" t="s">
        <v>10</v>
      </c>
      <c r="C6" s="131" t="s">
        <v>127</v>
      </c>
      <c r="D6" s="132"/>
      <c r="E6" s="133"/>
      <c r="F6" s="134"/>
      <c r="G6" s="135" t="s">
        <v>798</v>
      </c>
      <c r="H6" s="147"/>
      <c r="I6" s="147">
        <v>600000</v>
      </c>
      <c r="J6" s="147"/>
      <c r="K6" s="147"/>
      <c r="L6" s="147"/>
      <c r="M6" s="147"/>
      <c r="N6" s="148"/>
      <c r="O6" s="148">
        <f>SUM(H6:N6)</f>
        <v>600000</v>
      </c>
    </row>
    <row r="7" spans="1:17" s="2" customFormat="1" ht="19.899999999999999" customHeight="1" x14ac:dyDescent="0.3">
      <c r="A7" s="166" t="s">
        <v>873</v>
      </c>
      <c r="B7" s="758" t="s">
        <v>14</v>
      </c>
      <c r="C7" s="131" t="s">
        <v>129</v>
      </c>
      <c r="D7" s="165"/>
      <c r="E7" s="166"/>
      <c r="F7" s="167"/>
      <c r="G7" s="135" t="s">
        <v>798</v>
      </c>
      <c r="H7" s="147"/>
      <c r="I7" s="147"/>
      <c r="J7" s="147"/>
      <c r="K7" s="147"/>
      <c r="L7" s="147"/>
      <c r="M7" s="147"/>
      <c r="N7" s="147">
        <v>30000000</v>
      </c>
      <c r="O7" s="147">
        <f t="shared" ref="O7:O16" si="2">SUM(H7:N7)</f>
        <v>30000000</v>
      </c>
      <c r="P7" s="414"/>
      <c r="Q7" s="414"/>
    </row>
    <row r="8" spans="1:17" s="2" customFormat="1" ht="19.899999999999999" customHeight="1" x14ac:dyDescent="0.3">
      <c r="A8" s="166" t="s">
        <v>874</v>
      </c>
      <c r="B8" s="554" t="s">
        <v>15</v>
      </c>
      <c r="C8" s="131" t="s">
        <v>130</v>
      </c>
      <c r="D8" s="165"/>
      <c r="E8" s="166"/>
      <c r="F8" s="167"/>
      <c r="G8" s="135" t="s">
        <v>798</v>
      </c>
      <c r="H8" s="147"/>
      <c r="I8" s="147"/>
      <c r="J8" s="147"/>
      <c r="K8" s="147"/>
      <c r="L8" s="147"/>
      <c r="M8" s="147"/>
      <c r="N8" s="147">
        <v>300000</v>
      </c>
      <c r="O8" s="147">
        <f t="shared" ref="O8:O9" si="3">SUM(H8:N8)</f>
        <v>300000</v>
      </c>
      <c r="P8" s="414"/>
      <c r="Q8" s="414"/>
    </row>
    <row r="9" spans="1:17" s="2" customFormat="1" ht="19.899999999999999" customHeight="1" x14ac:dyDescent="0.3">
      <c r="A9" s="166" t="s">
        <v>875</v>
      </c>
      <c r="B9" s="758" t="s">
        <v>16</v>
      </c>
      <c r="C9" s="131" t="s">
        <v>886</v>
      </c>
      <c r="D9" s="165"/>
      <c r="E9" s="166"/>
      <c r="F9" s="167"/>
      <c r="G9" s="135" t="s">
        <v>798</v>
      </c>
      <c r="H9" s="147"/>
      <c r="I9" s="147"/>
      <c r="J9" s="147"/>
      <c r="K9" s="147"/>
      <c r="L9" s="147"/>
      <c r="M9" s="147"/>
      <c r="N9" s="147">
        <v>1000000</v>
      </c>
      <c r="O9" s="147">
        <f t="shared" si="3"/>
        <v>1000000</v>
      </c>
      <c r="P9" s="414"/>
      <c r="Q9" s="414"/>
    </row>
    <row r="10" spans="1:17" s="2" customFormat="1" ht="19.899999999999999" customHeight="1" x14ac:dyDescent="0.3">
      <c r="A10" s="166" t="s">
        <v>876</v>
      </c>
      <c r="B10" s="554" t="s">
        <v>17</v>
      </c>
      <c r="C10" s="131" t="s">
        <v>132</v>
      </c>
      <c r="D10" s="165"/>
      <c r="E10" s="166"/>
      <c r="F10" s="167"/>
      <c r="G10" s="135" t="s">
        <v>798</v>
      </c>
      <c r="H10" s="147"/>
      <c r="I10" s="147"/>
      <c r="J10" s="147"/>
      <c r="K10" s="147"/>
      <c r="L10" s="147"/>
      <c r="M10" s="147"/>
      <c r="N10" s="147">
        <v>1500000</v>
      </c>
      <c r="O10" s="147">
        <f t="shared" ref="O10:O12" si="4">SUM(H10:N10)</f>
        <v>1500000</v>
      </c>
      <c r="P10" s="414"/>
      <c r="Q10" s="414"/>
    </row>
    <row r="11" spans="1:17" s="2" customFormat="1" ht="19.899999999999999" customHeight="1" x14ac:dyDescent="0.3">
      <c r="A11" s="166" t="s">
        <v>877</v>
      </c>
      <c r="B11" s="758" t="s">
        <v>18</v>
      </c>
      <c r="C11" s="131" t="s">
        <v>920</v>
      </c>
      <c r="D11" s="165"/>
      <c r="E11" s="166"/>
      <c r="F11" s="167"/>
      <c r="G11" s="135" t="s">
        <v>798</v>
      </c>
      <c r="H11" s="147"/>
      <c r="I11" s="147"/>
      <c r="J11" s="147"/>
      <c r="K11" s="147"/>
      <c r="L11" s="147"/>
      <c r="M11" s="147"/>
      <c r="N11" s="147">
        <v>1000000</v>
      </c>
      <c r="O11" s="147">
        <f t="shared" si="4"/>
        <v>1000000</v>
      </c>
      <c r="P11" s="414"/>
      <c r="Q11" s="414"/>
    </row>
    <row r="12" spans="1:17" s="2" customFormat="1" ht="19.899999999999999" customHeight="1" x14ac:dyDescent="0.3">
      <c r="A12" s="166" t="s">
        <v>878</v>
      </c>
      <c r="B12" s="554" t="s">
        <v>19</v>
      </c>
      <c r="C12" s="131" t="s">
        <v>921</v>
      </c>
      <c r="D12" s="165"/>
      <c r="E12" s="166"/>
      <c r="F12" s="167"/>
      <c r="G12" s="135" t="s">
        <v>798</v>
      </c>
      <c r="H12" s="147"/>
      <c r="I12" s="147"/>
      <c r="J12" s="147"/>
      <c r="K12" s="147"/>
      <c r="L12" s="147">
        <v>14706500</v>
      </c>
      <c r="M12" s="147"/>
      <c r="N12" s="147"/>
      <c r="O12" s="147">
        <f t="shared" si="4"/>
        <v>14706500</v>
      </c>
      <c r="P12" s="414"/>
      <c r="Q12" s="414"/>
    </row>
    <row r="13" spans="1:17" s="2" customFormat="1" ht="19.899999999999999" customHeight="1" x14ac:dyDescent="0.3">
      <c r="A13" s="166" t="s">
        <v>884</v>
      </c>
      <c r="B13" s="758" t="s">
        <v>20</v>
      </c>
      <c r="C13" s="131" t="s">
        <v>922</v>
      </c>
      <c r="D13" s="165"/>
      <c r="E13" s="166"/>
      <c r="F13" s="167"/>
      <c r="G13" s="135" t="s">
        <v>798</v>
      </c>
      <c r="H13" s="147"/>
      <c r="I13" s="147"/>
      <c r="J13" s="147"/>
      <c r="K13" s="147"/>
      <c r="L13" s="147">
        <v>6595100</v>
      </c>
      <c r="M13" s="147"/>
      <c r="N13" s="147"/>
      <c r="O13" s="147">
        <f>SUM(H13:N13)</f>
        <v>6595100</v>
      </c>
      <c r="P13" s="414"/>
      <c r="Q13" s="414"/>
    </row>
    <row r="14" spans="1:17" s="2" customFormat="1" ht="19.899999999999999" customHeight="1" x14ac:dyDescent="0.3">
      <c r="A14" s="166" t="s">
        <v>887</v>
      </c>
      <c r="B14" s="758" t="s">
        <v>21</v>
      </c>
      <c r="C14" s="131" t="s">
        <v>1108</v>
      </c>
      <c r="D14" s="1274"/>
      <c r="E14" s="166"/>
      <c r="F14" s="167"/>
      <c r="G14" s="135" t="s">
        <v>1109</v>
      </c>
      <c r="H14" s="147"/>
      <c r="I14" s="147"/>
      <c r="J14" s="147"/>
      <c r="K14" s="147"/>
      <c r="L14" s="147"/>
      <c r="M14" s="147"/>
      <c r="N14" s="147">
        <v>2000000</v>
      </c>
      <c r="O14" s="147">
        <f>SUM(H14:N14)</f>
        <v>2000000</v>
      </c>
      <c r="P14" s="414"/>
      <c r="Q14" s="414"/>
    </row>
    <row r="15" spans="1:17" s="2" customFormat="1" x14ac:dyDescent="0.3">
      <c r="A15" s="1646" t="s">
        <v>54</v>
      </c>
      <c r="B15" s="1647"/>
      <c r="C15" s="1647"/>
      <c r="D15" s="408"/>
      <c r="E15" s="409"/>
      <c r="F15" s="336"/>
      <c r="G15" s="337"/>
      <c r="H15" s="410"/>
      <c r="I15" s="338"/>
      <c r="J15" s="338"/>
      <c r="K15" s="338"/>
      <c r="L15" s="338"/>
      <c r="M15" s="338"/>
      <c r="N15" s="338"/>
      <c r="O15" s="338"/>
      <c r="P15" s="414"/>
      <c r="Q15" s="414"/>
    </row>
    <row r="16" spans="1:17" ht="19.899999999999999" customHeight="1" x14ac:dyDescent="0.3">
      <c r="A16" s="133" t="s">
        <v>923</v>
      </c>
      <c r="B16" s="554" t="s">
        <v>22</v>
      </c>
      <c r="C16" s="136" t="s">
        <v>131</v>
      </c>
      <c r="D16" s="137"/>
      <c r="E16" s="133"/>
      <c r="F16" s="134"/>
      <c r="G16" s="135" t="s">
        <v>798</v>
      </c>
      <c r="H16" s="148"/>
      <c r="I16" s="148"/>
      <c r="J16" s="148"/>
      <c r="K16" s="148"/>
      <c r="L16" s="148"/>
      <c r="M16" s="148"/>
      <c r="N16" s="148">
        <v>500000</v>
      </c>
      <c r="O16" s="148">
        <f t="shared" si="2"/>
        <v>500000</v>
      </c>
    </row>
    <row r="17" spans="1:16" ht="19.899999999999999" customHeight="1" x14ac:dyDescent="0.3">
      <c r="A17" s="166" t="s">
        <v>924</v>
      </c>
      <c r="B17" s="554" t="s">
        <v>23</v>
      </c>
      <c r="C17" s="136" t="s">
        <v>134</v>
      </c>
      <c r="D17" s="137"/>
      <c r="E17" s="133"/>
      <c r="F17" s="134"/>
      <c r="G17" s="135" t="s">
        <v>798</v>
      </c>
      <c r="H17" s="148"/>
      <c r="I17" s="148"/>
      <c r="J17" s="148"/>
      <c r="K17" s="148"/>
      <c r="L17" s="148"/>
      <c r="M17" s="148"/>
      <c r="N17" s="148">
        <v>2000000</v>
      </c>
      <c r="O17" s="148">
        <f>SUM(H17:N17)</f>
        <v>2000000</v>
      </c>
      <c r="P17" s="14" t="s">
        <v>340</v>
      </c>
    </row>
    <row r="18" spans="1:16" x14ac:dyDescent="0.3">
      <c r="A18" s="166" t="s">
        <v>1106</v>
      </c>
      <c r="B18" s="554" t="s">
        <v>24</v>
      </c>
      <c r="C18" s="136" t="s">
        <v>885</v>
      </c>
      <c r="D18" s="1105"/>
      <c r="E18" s="133"/>
      <c r="F18" s="134"/>
      <c r="G18" s="135" t="s">
        <v>798</v>
      </c>
      <c r="H18" s="148"/>
      <c r="I18" s="148"/>
      <c r="J18" s="148"/>
      <c r="K18" s="148"/>
      <c r="L18" s="148"/>
      <c r="M18" s="148"/>
      <c r="N18" s="148">
        <v>500000</v>
      </c>
      <c r="O18" s="148">
        <f>SUM(H18:N18)</f>
        <v>500000</v>
      </c>
    </row>
    <row r="19" spans="1:16" x14ac:dyDescent="0.3">
      <c r="D19" s="215"/>
    </row>
  </sheetData>
  <mergeCells count="5">
    <mergeCell ref="A15:C15"/>
    <mergeCell ref="A1:O1"/>
    <mergeCell ref="B3:D3"/>
    <mergeCell ref="A4:D4"/>
    <mergeCell ref="A5:C5"/>
  </mergeCells>
  <pageMargins left="0.82677165354330717" right="0.82677165354330717" top="0.74803149606299213" bottom="0.74803149606299213" header="0.31496062992125984" footer="0.31496062992125984"/>
  <pageSetup paperSize="9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theme="7" tint="-0.499984740745262"/>
  </sheetPr>
  <dimension ref="A1:Q18"/>
  <sheetViews>
    <sheetView topLeftCell="B1" workbookViewId="0">
      <selection activeCell="S14" sqref="S14"/>
    </sheetView>
  </sheetViews>
  <sheetFormatPr defaultColWidth="8.75" defaultRowHeight="18.75" x14ac:dyDescent="0.3"/>
  <cols>
    <col min="1" max="1" width="9.25" style="1" hidden="1" customWidth="1"/>
    <col min="2" max="2" width="4" style="12" customWidth="1"/>
    <col min="3" max="3" width="42.625" style="5" customWidth="1"/>
    <col min="4" max="4" width="5.75" style="8" hidden="1" customWidth="1"/>
    <col min="5" max="5" width="8.375" style="6" customWidth="1"/>
    <col min="6" max="6" width="12.875" style="11" customWidth="1"/>
    <col min="7" max="7" width="9" style="3" hidden="1" customWidth="1"/>
    <col min="8" max="8" width="10.75" style="3" hidden="1" customWidth="1"/>
    <col min="9" max="9" width="8.25" style="3" hidden="1" customWidth="1"/>
    <col min="10" max="10" width="8.125" style="3" hidden="1" customWidth="1"/>
    <col min="11" max="11" width="10.125" style="3" hidden="1" customWidth="1"/>
    <col min="12" max="12" width="8" style="3" hidden="1" customWidth="1"/>
    <col min="13" max="13" width="4.375" style="3" hidden="1" customWidth="1"/>
    <col min="14" max="14" width="10.875" style="3" customWidth="1"/>
    <col min="15" max="16384" width="8.75" style="1"/>
  </cols>
  <sheetData>
    <row r="1" spans="1:17" ht="19.5" thickBot="1" x14ac:dyDescent="0.35"/>
    <row r="2" spans="1:17" ht="20.25" thickTop="1" thickBot="1" x14ac:dyDescent="0.35">
      <c r="A2" s="168"/>
      <c r="B2" s="1"/>
      <c r="C2" s="170"/>
      <c r="D2" s="171"/>
      <c r="E2" s="171"/>
      <c r="F2" s="1649" t="s">
        <v>925</v>
      </c>
      <c r="G2" s="1649"/>
      <c r="H2" s="1649"/>
      <c r="I2" s="1649"/>
      <c r="J2" s="1649"/>
      <c r="K2" s="1649"/>
      <c r="L2" s="1649"/>
      <c r="M2" s="1649"/>
      <c r="N2" s="1649"/>
      <c r="O2" s="171"/>
      <c r="P2" s="171"/>
      <c r="Q2" s="171"/>
    </row>
    <row r="3" spans="1:17" ht="19.5" thickTop="1" x14ac:dyDescent="0.3">
      <c r="A3" s="168"/>
      <c r="B3" s="169" t="s">
        <v>194</v>
      </c>
      <c r="C3" s="170"/>
      <c r="D3" s="171"/>
      <c r="E3" s="171"/>
      <c r="F3" s="751"/>
      <c r="G3" s="751"/>
      <c r="H3" s="751"/>
      <c r="I3" s="751"/>
      <c r="J3" s="751"/>
      <c r="K3" s="751"/>
      <c r="L3" s="751"/>
      <c r="M3" s="751"/>
      <c r="N3" s="751"/>
      <c r="O3" s="171"/>
      <c r="P3" s="171"/>
      <c r="Q3" s="171"/>
    </row>
    <row r="4" spans="1:17" x14ac:dyDescent="0.3">
      <c r="A4" s="168"/>
      <c r="B4" s="169" t="s">
        <v>195</v>
      </c>
      <c r="C4" s="172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1:17" x14ac:dyDescent="0.3">
      <c r="A5" s="168"/>
      <c r="B5" s="173" t="s">
        <v>136</v>
      </c>
      <c r="C5" s="172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1:17" s="9" customFormat="1" x14ac:dyDescent="0.3">
      <c r="A6" s="168"/>
      <c r="B6" s="169"/>
      <c r="C6" s="174" t="s">
        <v>192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</row>
    <row r="7" spans="1:17" s="2" customFormat="1" x14ac:dyDescent="0.3">
      <c r="A7" s="168"/>
      <c r="B7" s="169"/>
      <c r="C7" s="174" t="s">
        <v>545</v>
      </c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</row>
    <row r="8" spans="1:17" ht="19.899999999999999" customHeight="1" x14ac:dyDescent="0.3">
      <c r="A8" s="168"/>
      <c r="B8" s="169"/>
      <c r="C8" s="174" t="s">
        <v>193</v>
      </c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</row>
    <row r="9" spans="1:17" ht="19.899999999999999" customHeight="1" x14ac:dyDescent="0.3">
      <c r="B9" s="1641" t="s">
        <v>144</v>
      </c>
      <c r="C9" s="1641"/>
      <c r="D9" s="1641"/>
      <c r="E9" s="1641"/>
      <c r="F9" s="1641"/>
    </row>
    <row r="10" spans="1:17" ht="14.25" customHeight="1" x14ac:dyDescent="0.3">
      <c r="A10" s="26"/>
      <c r="C10" s="13"/>
      <c r="F10" s="10"/>
      <c r="G10" s="26"/>
      <c r="H10" s="26"/>
      <c r="I10" s="26"/>
      <c r="J10" s="26"/>
      <c r="K10" s="26"/>
      <c r="L10" s="26"/>
      <c r="M10" s="26"/>
      <c r="N10" s="26"/>
    </row>
    <row r="11" spans="1:17" ht="38.25" customHeight="1" x14ac:dyDescent="0.3">
      <c r="A11" s="125" t="s">
        <v>11</v>
      </c>
      <c r="B11" s="1484" t="s">
        <v>13</v>
      </c>
      <c r="C11" s="1484"/>
      <c r="D11" s="571" t="s">
        <v>9</v>
      </c>
      <c r="E11" s="571" t="s">
        <v>9</v>
      </c>
      <c r="F11" s="128" t="s">
        <v>1</v>
      </c>
      <c r="G11" s="129" t="s">
        <v>2</v>
      </c>
      <c r="H11" s="130" t="s">
        <v>126</v>
      </c>
      <c r="I11" s="130" t="s">
        <v>4</v>
      </c>
      <c r="J11" s="130" t="s">
        <v>5</v>
      </c>
      <c r="K11" s="130" t="s">
        <v>6</v>
      </c>
      <c r="L11" s="130" t="s">
        <v>8</v>
      </c>
      <c r="M11" s="130" t="s">
        <v>93</v>
      </c>
      <c r="N11" s="130" t="s">
        <v>109</v>
      </c>
      <c r="O11" s="9"/>
      <c r="P11" s="9"/>
      <c r="Q11" s="9"/>
    </row>
    <row r="12" spans="1:17" ht="19.899999999999999" customHeight="1" x14ac:dyDescent="0.3">
      <c r="A12" s="195" t="s">
        <v>36</v>
      </c>
      <c r="B12" s="1646" t="s">
        <v>36</v>
      </c>
      <c r="C12" s="1650"/>
      <c r="D12" s="409"/>
      <c r="E12" s="336"/>
      <c r="F12" s="337"/>
      <c r="G12" s="410"/>
      <c r="H12" s="338">
        <f t="shared" ref="H12:N12" si="0">SUM(H13:H13)</f>
        <v>600000</v>
      </c>
      <c r="I12" s="338">
        <f t="shared" si="0"/>
        <v>0</v>
      </c>
      <c r="J12" s="338">
        <f t="shared" si="0"/>
        <v>0</v>
      </c>
      <c r="K12" s="338">
        <f t="shared" si="0"/>
        <v>0</v>
      </c>
      <c r="L12" s="338">
        <f t="shared" si="0"/>
        <v>0</v>
      </c>
      <c r="M12" s="338">
        <f t="shared" si="0"/>
        <v>0</v>
      </c>
      <c r="N12" s="338">
        <f t="shared" si="0"/>
        <v>600000</v>
      </c>
      <c r="O12" s="2"/>
      <c r="P12" s="2"/>
      <c r="Q12" s="2"/>
    </row>
    <row r="13" spans="1:17" ht="51.75" customHeight="1" x14ac:dyDescent="0.3">
      <c r="A13" s="196" t="s">
        <v>190</v>
      </c>
      <c r="B13" s="194" t="s">
        <v>10</v>
      </c>
      <c r="C13" s="131" t="s">
        <v>127</v>
      </c>
      <c r="D13" s="133"/>
      <c r="E13" s="134">
        <v>8</v>
      </c>
      <c r="F13" s="135" t="s">
        <v>798</v>
      </c>
      <c r="G13" s="147"/>
      <c r="H13" s="147">
        <v>600000</v>
      </c>
      <c r="I13" s="147"/>
      <c r="J13" s="147"/>
      <c r="K13" s="147"/>
      <c r="L13" s="147"/>
      <c r="M13" s="148"/>
      <c r="N13" s="148">
        <f>SUM(G13:M13)</f>
        <v>600000</v>
      </c>
    </row>
    <row r="15" spans="1:17" s="161" customFormat="1" x14ac:dyDescent="0.3">
      <c r="A15" s="180"/>
      <c r="B15" s="180" t="s">
        <v>145</v>
      </c>
      <c r="C15" s="181"/>
      <c r="D15" s="182"/>
      <c r="E15" s="183"/>
      <c r="F15" s="184"/>
      <c r="G15" s="185"/>
      <c r="H15" s="185"/>
      <c r="I15" s="185"/>
      <c r="J15" s="185"/>
      <c r="K15" s="185"/>
      <c r="L15" s="185"/>
      <c r="M15" s="185"/>
    </row>
    <row r="16" spans="1:17" ht="22.5" customHeight="1" x14ac:dyDescent="0.3">
      <c r="A16" s="186"/>
      <c r="B16" s="1477" t="s">
        <v>146</v>
      </c>
      <c r="C16" s="1624"/>
      <c r="D16" s="1"/>
      <c r="E16" s="187" t="s">
        <v>109</v>
      </c>
      <c r="F16" s="574" t="s">
        <v>232</v>
      </c>
      <c r="G16" s="1"/>
      <c r="H16" s="187"/>
      <c r="I16" s="187"/>
      <c r="J16" s="187"/>
      <c r="K16" s="187"/>
      <c r="L16" s="187"/>
      <c r="M16" s="1"/>
      <c r="N16" s="187" t="s">
        <v>148</v>
      </c>
    </row>
    <row r="17" spans="1:14" ht="51" customHeight="1" x14ac:dyDescent="0.3">
      <c r="A17" s="186"/>
      <c r="B17" s="1482" t="s">
        <v>126</v>
      </c>
      <c r="C17" s="1639"/>
      <c r="D17" s="1"/>
      <c r="E17" s="189">
        <f>SUM(N13)</f>
        <v>600000</v>
      </c>
      <c r="F17" s="909"/>
      <c r="G17" s="189"/>
      <c r="H17" s="189"/>
      <c r="I17" s="189"/>
      <c r="J17" s="189"/>
      <c r="K17" s="189"/>
      <c r="L17" s="192"/>
      <c r="M17" s="192"/>
      <c r="N17" s="189">
        <f>SUM(E17-F17)</f>
        <v>600000</v>
      </c>
    </row>
    <row r="18" spans="1:14" ht="20.25" customHeight="1" x14ac:dyDescent="0.3">
      <c r="A18" s="186"/>
      <c r="B18" s="1477" t="s">
        <v>152</v>
      </c>
      <c r="C18" s="1624"/>
      <c r="D18" s="1"/>
      <c r="E18" s="190">
        <f>SUM(H12)</f>
        <v>600000</v>
      </c>
      <c r="F18" s="191"/>
      <c r="G18" s="148"/>
      <c r="H18" s="148"/>
      <c r="I18" s="148"/>
      <c r="J18" s="148"/>
      <c r="K18" s="148"/>
      <c r="L18" s="193"/>
      <c r="M18" s="192"/>
      <c r="N18" s="190">
        <f>SUM(N17)</f>
        <v>600000</v>
      </c>
    </row>
  </sheetData>
  <mergeCells count="7">
    <mergeCell ref="F2:N2"/>
    <mergeCell ref="B9:F9"/>
    <mergeCell ref="B17:C17"/>
    <mergeCell ref="B16:C16"/>
    <mergeCell ref="B18:C18"/>
    <mergeCell ref="B12:C12"/>
    <mergeCell ref="B11:C11"/>
  </mergeCells>
  <pageMargins left="0.82677165354330717" right="0.82677165354330717" top="0.74803149606299213" bottom="0.74803149606299213" header="0.31496062992125984" footer="0.31496062992125984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theme="7" tint="-0.499984740745262"/>
  </sheetPr>
  <dimension ref="A1:Q20"/>
  <sheetViews>
    <sheetView topLeftCell="B1" workbookViewId="0">
      <selection activeCell="S13" sqref="S13"/>
    </sheetView>
  </sheetViews>
  <sheetFormatPr defaultColWidth="8.75" defaultRowHeight="18.75" x14ac:dyDescent="0.3"/>
  <cols>
    <col min="1" max="1" width="9.25" style="1" hidden="1" customWidth="1"/>
    <col min="2" max="2" width="4" style="12" customWidth="1"/>
    <col min="3" max="3" width="36.625" style="5" customWidth="1"/>
    <col min="4" max="4" width="5.75" style="8" hidden="1" customWidth="1"/>
    <col min="5" max="5" width="11.75" style="6" customWidth="1"/>
    <col min="6" max="6" width="12.875" style="11" customWidth="1"/>
    <col min="7" max="7" width="9" style="3" hidden="1" customWidth="1"/>
    <col min="8" max="8" width="10.75" style="3" hidden="1" customWidth="1"/>
    <col min="9" max="9" width="8.25" style="3" hidden="1" customWidth="1"/>
    <col min="10" max="10" width="8.125" style="3" hidden="1" customWidth="1"/>
    <col min="11" max="11" width="10.125" style="3" hidden="1" customWidth="1"/>
    <col min="12" max="12" width="8" style="3" hidden="1" customWidth="1"/>
    <col min="13" max="13" width="4.375" style="3" hidden="1" customWidth="1"/>
    <col min="14" max="14" width="11" style="3" customWidth="1"/>
    <col min="15" max="16384" width="8.75" style="1"/>
  </cols>
  <sheetData>
    <row r="1" spans="1:17" ht="19.5" thickBot="1" x14ac:dyDescent="0.35"/>
    <row r="2" spans="1:17" ht="20.25" thickTop="1" thickBot="1" x14ac:dyDescent="0.35">
      <c r="A2" s="168"/>
      <c r="B2" s="1"/>
      <c r="C2" s="170"/>
      <c r="D2" s="171"/>
      <c r="E2" s="171"/>
      <c r="F2" s="1649" t="s">
        <v>927</v>
      </c>
      <c r="G2" s="1649"/>
      <c r="H2" s="1649"/>
      <c r="I2" s="1649"/>
      <c r="J2" s="1649"/>
      <c r="K2" s="1649"/>
      <c r="L2" s="1649"/>
      <c r="M2" s="1649"/>
      <c r="N2" s="1649"/>
      <c r="O2" s="171"/>
      <c r="P2" s="171"/>
      <c r="Q2" s="171"/>
    </row>
    <row r="3" spans="1:17" ht="19.5" thickTop="1" x14ac:dyDescent="0.3">
      <c r="A3" s="168"/>
      <c r="B3" s="169" t="s">
        <v>194</v>
      </c>
      <c r="C3" s="170"/>
      <c r="D3" s="171"/>
      <c r="E3" s="171"/>
      <c r="F3" s="751"/>
      <c r="G3" s="751"/>
      <c r="H3" s="751"/>
      <c r="I3" s="751"/>
      <c r="J3" s="751"/>
      <c r="K3" s="751"/>
      <c r="L3" s="751"/>
      <c r="M3" s="751"/>
      <c r="N3" s="751"/>
      <c r="O3" s="171"/>
      <c r="P3" s="171"/>
      <c r="Q3" s="171"/>
    </row>
    <row r="4" spans="1:17" x14ac:dyDescent="0.3">
      <c r="A4" s="168"/>
      <c r="B4" s="169" t="s">
        <v>195</v>
      </c>
      <c r="C4" s="172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1:17" x14ac:dyDescent="0.3">
      <c r="A5" s="168"/>
      <c r="B5" s="173" t="s">
        <v>136</v>
      </c>
      <c r="C5" s="172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1:17" s="9" customFormat="1" x14ac:dyDescent="0.3">
      <c r="A6" s="168"/>
      <c r="B6" s="169"/>
      <c r="C6" s="174" t="s">
        <v>197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</row>
    <row r="7" spans="1:17" x14ac:dyDescent="0.3">
      <c r="B7" s="1641" t="s">
        <v>144</v>
      </c>
      <c r="C7" s="1641"/>
      <c r="D7" s="1641"/>
      <c r="E7" s="1641"/>
      <c r="F7" s="1641"/>
    </row>
    <row r="8" spans="1:17" x14ac:dyDescent="0.3">
      <c r="A8" s="26"/>
      <c r="C8" s="13"/>
      <c r="F8" s="10"/>
      <c r="G8" s="26"/>
      <c r="H8" s="26"/>
      <c r="I8" s="26"/>
      <c r="J8" s="26"/>
      <c r="K8" s="26"/>
      <c r="L8" s="26"/>
      <c r="M8" s="26"/>
      <c r="N8" s="26"/>
    </row>
    <row r="9" spans="1:17" ht="36.75" customHeight="1" x14ac:dyDescent="0.3">
      <c r="A9" s="125" t="s">
        <v>11</v>
      </c>
      <c r="B9" s="1484" t="s">
        <v>13</v>
      </c>
      <c r="C9" s="1484"/>
      <c r="E9" s="154" t="s">
        <v>9</v>
      </c>
      <c r="F9" s="128" t="s">
        <v>1</v>
      </c>
      <c r="G9" s="129" t="s">
        <v>2</v>
      </c>
      <c r="H9" s="130" t="s">
        <v>126</v>
      </c>
      <c r="I9" s="130" t="s">
        <v>4</v>
      </c>
      <c r="J9" s="130" t="s">
        <v>5</v>
      </c>
      <c r="K9" s="130" t="s">
        <v>6</v>
      </c>
      <c r="L9" s="130" t="s">
        <v>8</v>
      </c>
      <c r="M9" s="130" t="s">
        <v>93</v>
      </c>
      <c r="N9" s="130" t="s">
        <v>109</v>
      </c>
      <c r="O9" s="9"/>
      <c r="P9" s="9"/>
      <c r="Q9" s="9"/>
    </row>
    <row r="10" spans="1:17" x14ac:dyDescent="0.3">
      <c r="A10" s="195" t="s">
        <v>36</v>
      </c>
      <c r="B10" s="1646" t="s">
        <v>36</v>
      </c>
      <c r="C10" s="1650"/>
      <c r="D10" s="409"/>
      <c r="E10" s="336"/>
      <c r="F10" s="337"/>
      <c r="G10" s="410"/>
      <c r="H10" s="338">
        <f t="shared" ref="H10:N10" si="0">SUM(H11:H11)</f>
        <v>0</v>
      </c>
      <c r="I10" s="338">
        <f t="shared" si="0"/>
        <v>0</v>
      </c>
      <c r="J10" s="338">
        <f t="shared" si="0"/>
        <v>0</v>
      </c>
      <c r="K10" s="338">
        <f t="shared" si="0"/>
        <v>0</v>
      </c>
      <c r="L10" s="338">
        <f t="shared" si="0"/>
        <v>0</v>
      </c>
      <c r="M10" s="338">
        <f t="shared" si="0"/>
        <v>0</v>
      </c>
      <c r="N10" s="338">
        <f t="shared" si="0"/>
        <v>30000000</v>
      </c>
      <c r="O10" s="2"/>
      <c r="P10" s="2"/>
      <c r="Q10" s="2"/>
    </row>
    <row r="11" spans="1:17" ht="46.5" customHeight="1" x14ac:dyDescent="0.3">
      <c r="A11" s="196" t="s">
        <v>190</v>
      </c>
      <c r="B11" s="194" t="s">
        <v>10</v>
      </c>
      <c r="C11" s="136" t="s">
        <v>129</v>
      </c>
      <c r="D11" s="155"/>
      <c r="E11" s="134">
        <v>8</v>
      </c>
      <c r="F11" s="135" t="s">
        <v>798</v>
      </c>
      <c r="G11" s="200"/>
      <c r="H11" s="147"/>
      <c r="I11" s="147"/>
      <c r="J11" s="147"/>
      <c r="K11" s="147"/>
      <c r="L11" s="147"/>
      <c r="M11" s="148"/>
      <c r="N11" s="147">
        <v>30000000</v>
      </c>
    </row>
    <row r="12" spans="1:17" s="161" customFormat="1" ht="25.5" customHeight="1" x14ac:dyDescent="0.3">
      <c r="A12" s="180"/>
      <c r="B12" s="180" t="s">
        <v>145</v>
      </c>
      <c r="C12" s="181"/>
      <c r="D12" s="182"/>
      <c r="E12" s="183"/>
      <c r="F12" s="184"/>
      <c r="G12" s="185"/>
      <c r="H12" s="185"/>
      <c r="I12" s="185"/>
      <c r="J12" s="185"/>
      <c r="K12" s="185"/>
      <c r="L12" s="185"/>
      <c r="M12" s="185"/>
    </row>
    <row r="13" spans="1:17" ht="20.25" customHeight="1" x14ac:dyDescent="0.3">
      <c r="A13" s="186"/>
      <c r="B13" s="1477" t="s">
        <v>146</v>
      </c>
      <c r="C13" s="1624"/>
      <c r="D13" s="1"/>
      <c r="E13" s="187" t="s">
        <v>109</v>
      </c>
      <c r="F13" s="188" t="s">
        <v>232</v>
      </c>
      <c r="G13" s="1"/>
      <c r="H13" s="187"/>
      <c r="I13" s="187"/>
      <c r="J13" s="187"/>
      <c r="K13" s="187"/>
      <c r="L13" s="187"/>
      <c r="M13" s="1"/>
      <c r="N13" s="187" t="s">
        <v>148</v>
      </c>
    </row>
    <row r="14" spans="1:17" ht="46.5" customHeight="1" x14ac:dyDescent="0.3">
      <c r="A14" s="186"/>
      <c r="B14" s="1482" t="s">
        <v>175</v>
      </c>
      <c r="C14" s="1639"/>
      <c r="D14" s="1"/>
      <c r="E14" s="189">
        <f>SUM(N11)</f>
        <v>30000000</v>
      </c>
      <c r="F14" s="909"/>
      <c r="G14" s="189"/>
      <c r="H14" s="189"/>
      <c r="I14" s="189"/>
      <c r="J14" s="189"/>
      <c r="K14" s="189"/>
      <c r="L14" s="192"/>
      <c r="M14" s="192"/>
      <c r="N14" s="189">
        <f>SUM(E15)</f>
        <v>30000000</v>
      </c>
    </row>
    <row r="15" spans="1:17" ht="20.25" customHeight="1" x14ac:dyDescent="0.3">
      <c r="A15" s="186"/>
      <c r="B15" s="1477" t="s">
        <v>152</v>
      </c>
      <c r="C15" s="1624"/>
      <c r="D15" s="1"/>
      <c r="E15" s="190">
        <f>SUM(N10)</f>
        <v>30000000</v>
      </c>
      <c r="F15" s="191"/>
      <c r="G15" s="148"/>
      <c r="H15" s="148"/>
      <c r="I15" s="148"/>
      <c r="J15" s="148"/>
      <c r="K15" s="148"/>
      <c r="L15" s="193"/>
      <c r="M15" s="192"/>
      <c r="N15" s="190">
        <f>SUM(N14)</f>
        <v>30000000</v>
      </c>
    </row>
    <row r="18" ht="15.75" customHeight="1" x14ac:dyDescent="0.3"/>
    <row r="19" ht="28.5" customHeight="1" x14ac:dyDescent="0.3"/>
    <row r="20" ht="20.25" customHeight="1" x14ac:dyDescent="0.3"/>
  </sheetData>
  <mergeCells count="7">
    <mergeCell ref="B15:C15"/>
    <mergeCell ref="F2:N2"/>
    <mergeCell ref="B7:F7"/>
    <mergeCell ref="B9:C9"/>
    <mergeCell ref="B10:C10"/>
    <mergeCell ref="B13:C13"/>
    <mergeCell ref="B14:C14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Q20"/>
  <sheetViews>
    <sheetView topLeftCell="B1" workbookViewId="0">
      <selection activeCell="X21" sqref="X21"/>
    </sheetView>
  </sheetViews>
  <sheetFormatPr defaultColWidth="8.75" defaultRowHeight="18.75" x14ac:dyDescent="0.3"/>
  <cols>
    <col min="1" max="1" width="9.25" style="1" hidden="1" customWidth="1"/>
    <col min="2" max="2" width="4" style="12" customWidth="1"/>
    <col min="3" max="3" width="35.75" style="5" customWidth="1"/>
    <col min="4" max="4" width="5.75" style="8" hidden="1" customWidth="1"/>
    <col min="5" max="5" width="11.75" style="6" customWidth="1"/>
    <col min="6" max="6" width="12.875" style="11" customWidth="1"/>
    <col min="7" max="7" width="9" style="3" hidden="1" customWidth="1"/>
    <col min="8" max="8" width="10.75" style="3" hidden="1" customWidth="1"/>
    <col min="9" max="9" width="8.25" style="3" hidden="1" customWidth="1"/>
    <col min="10" max="10" width="8.125" style="3" hidden="1" customWidth="1"/>
    <col min="11" max="11" width="10.125" style="3" hidden="1" customWidth="1"/>
    <col min="12" max="12" width="8" style="3" hidden="1" customWidth="1"/>
    <col min="13" max="13" width="4.375" style="3" hidden="1" customWidth="1"/>
    <col min="14" max="14" width="11" style="3" customWidth="1"/>
    <col min="15" max="16384" width="8.75" style="1"/>
  </cols>
  <sheetData>
    <row r="1" spans="1:17" ht="19.5" thickBot="1" x14ac:dyDescent="0.35"/>
    <row r="2" spans="1:17" ht="20.25" thickTop="1" thickBot="1" x14ac:dyDescent="0.35">
      <c r="A2" s="168"/>
      <c r="B2" s="1"/>
      <c r="C2" s="170"/>
      <c r="D2" s="171"/>
      <c r="E2" s="171"/>
      <c r="F2" s="1649" t="s">
        <v>929</v>
      </c>
      <c r="G2" s="1649"/>
      <c r="H2" s="1649"/>
      <c r="I2" s="1649"/>
      <c r="J2" s="1649"/>
      <c r="K2" s="1649"/>
      <c r="L2" s="1649"/>
      <c r="M2" s="1649"/>
      <c r="N2" s="1649"/>
      <c r="O2" s="171"/>
      <c r="P2" s="171"/>
      <c r="Q2" s="171"/>
    </row>
    <row r="3" spans="1:17" ht="19.5" thickTop="1" x14ac:dyDescent="0.3">
      <c r="A3" s="168"/>
      <c r="B3" s="169" t="s">
        <v>194</v>
      </c>
      <c r="C3" s="170"/>
      <c r="D3" s="171"/>
      <c r="E3" s="171"/>
      <c r="F3" s="751"/>
      <c r="G3" s="751"/>
      <c r="H3" s="751"/>
      <c r="I3" s="751"/>
      <c r="J3" s="751"/>
      <c r="K3" s="751"/>
      <c r="L3" s="751"/>
      <c r="M3" s="751"/>
      <c r="N3" s="751"/>
      <c r="O3" s="171"/>
      <c r="P3" s="171"/>
      <c r="Q3" s="171"/>
    </row>
    <row r="4" spans="1:17" x14ac:dyDescent="0.3">
      <c r="A4" s="168"/>
      <c r="B4" s="169" t="s">
        <v>195</v>
      </c>
      <c r="C4" s="172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1:17" x14ac:dyDescent="0.3">
      <c r="A5" s="168"/>
      <c r="B5" s="173" t="s">
        <v>136</v>
      </c>
      <c r="C5" s="172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1:17" s="9" customFormat="1" x14ac:dyDescent="0.3">
      <c r="A6" s="168"/>
      <c r="B6" s="169"/>
      <c r="C6" s="174" t="s">
        <v>930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</row>
    <row r="7" spans="1:17" x14ac:dyDescent="0.3">
      <c r="B7" s="1641" t="s">
        <v>144</v>
      </c>
      <c r="C7" s="1641"/>
      <c r="D7" s="1641"/>
      <c r="E7" s="1641"/>
      <c r="F7" s="1641"/>
    </row>
    <row r="8" spans="1:17" x14ac:dyDescent="0.3">
      <c r="A8" s="26"/>
      <c r="C8" s="13"/>
      <c r="F8" s="10"/>
      <c r="G8" s="26"/>
      <c r="H8" s="26"/>
      <c r="I8" s="26"/>
      <c r="J8" s="26"/>
      <c r="K8" s="26"/>
      <c r="L8" s="26"/>
      <c r="M8" s="26"/>
      <c r="N8" s="26"/>
    </row>
    <row r="9" spans="1:17" ht="37.5" x14ac:dyDescent="0.3">
      <c r="A9" s="125" t="s">
        <v>11</v>
      </c>
      <c r="B9" s="1484" t="s">
        <v>13</v>
      </c>
      <c r="C9" s="1484"/>
      <c r="D9" s="571" t="s">
        <v>9</v>
      </c>
      <c r="E9" s="910" t="s">
        <v>9</v>
      </c>
      <c r="F9" s="128" t="s">
        <v>1</v>
      </c>
      <c r="G9" s="129" t="s">
        <v>2</v>
      </c>
      <c r="H9" s="130" t="s">
        <v>126</v>
      </c>
      <c r="I9" s="130" t="s">
        <v>4</v>
      </c>
      <c r="J9" s="130" t="s">
        <v>5</v>
      </c>
      <c r="K9" s="130" t="s">
        <v>6</v>
      </c>
      <c r="L9" s="130" t="s">
        <v>8</v>
      </c>
      <c r="M9" s="130" t="s">
        <v>93</v>
      </c>
      <c r="N9" s="130" t="s">
        <v>109</v>
      </c>
      <c r="O9" s="9"/>
      <c r="P9" s="9"/>
      <c r="Q9" s="9"/>
    </row>
    <row r="10" spans="1:17" x14ac:dyDescent="0.3">
      <c r="A10" s="195" t="s">
        <v>36</v>
      </c>
      <c r="B10" s="1646" t="s">
        <v>36</v>
      </c>
      <c r="C10" s="1650"/>
      <c r="D10" s="409"/>
      <c r="E10" s="336"/>
      <c r="F10" s="337"/>
      <c r="G10" s="410"/>
      <c r="H10" s="338">
        <f t="shared" ref="H10:N10" si="0">SUM(H11:H11)</f>
        <v>0</v>
      </c>
      <c r="I10" s="338">
        <f t="shared" si="0"/>
        <v>0</v>
      </c>
      <c r="J10" s="338">
        <f t="shared" si="0"/>
        <v>0</v>
      </c>
      <c r="K10" s="338">
        <f t="shared" si="0"/>
        <v>0</v>
      </c>
      <c r="L10" s="338">
        <f t="shared" si="0"/>
        <v>0</v>
      </c>
      <c r="M10" s="338">
        <f t="shared" si="0"/>
        <v>0</v>
      </c>
      <c r="N10" s="338">
        <f t="shared" si="0"/>
        <v>300000</v>
      </c>
      <c r="O10" s="2"/>
      <c r="P10" s="2"/>
      <c r="Q10" s="2"/>
    </row>
    <row r="11" spans="1:17" ht="46.5" customHeight="1" x14ac:dyDescent="0.3">
      <c r="A11" s="196" t="s">
        <v>190</v>
      </c>
      <c r="B11" s="194" t="s">
        <v>10</v>
      </c>
      <c r="C11" s="131" t="s">
        <v>130</v>
      </c>
      <c r="D11" s="581"/>
      <c r="E11" s="134">
        <v>8</v>
      </c>
      <c r="F11" s="135" t="s">
        <v>798</v>
      </c>
      <c r="G11" s="200"/>
      <c r="H11" s="147"/>
      <c r="I11" s="147"/>
      <c r="J11" s="147"/>
      <c r="K11" s="147"/>
      <c r="L11" s="147"/>
      <c r="M11" s="148"/>
      <c r="N11" s="147">
        <v>300000</v>
      </c>
    </row>
    <row r="12" spans="1:17" s="161" customFormat="1" ht="25.5" customHeight="1" x14ac:dyDescent="0.3">
      <c r="A12" s="180"/>
      <c r="B12" s="180" t="s">
        <v>145</v>
      </c>
      <c r="C12" s="181"/>
      <c r="D12" s="182"/>
      <c r="E12" s="183"/>
      <c r="F12" s="184"/>
      <c r="G12" s="185"/>
      <c r="H12" s="185"/>
      <c r="I12" s="185"/>
      <c r="J12" s="185"/>
      <c r="K12" s="185"/>
      <c r="L12" s="185"/>
      <c r="M12" s="185"/>
    </row>
    <row r="13" spans="1:17" ht="20.25" customHeight="1" x14ac:dyDescent="0.3">
      <c r="A13" s="186"/>
      <c r="B13" s="1477" t="s">
        <v>146</v>
      </c>
      <c r="C13" s="1624"/>
      <c r="D13" s="1"/>
      <c r="E13" s="187" t="s">
        <v>109</v>
      </c>
      <c r="F13" s="574" t="s">
        <v>232</v>
      </c>
      <c r="G13" s="1"/>
      <c r="H13" s="187"/>
      <c r="I13" s="187"/>
      <c r="J13" s="187"/>
      <c r="K13" s="187"/>
      <c r="L13" s="187"/>
      <c r="M13" s="1"/>
      <c r="N13" s="187" t="s">
        <v>148</v>
      </c>
    </row>
    <row r="14" spans="1:17" ht="46.5" customHeight="1" x14ac:dyDescent="0.3">
      <c r="A14" s="186"/>
      <c r="B14" s="1482" t="s">
        <v>175</v>
      </c>
      <c r="C14" s="1639"/>
      <c r="D14" s="1"/>
      <c r="E14" s="189">
        <f>SUM(N11)</f>
        <v>300000</v>
      </c>
      <c r="F14" s="909"/>
      <c r="G14" s="189"/>
      <c r="H14" s="189"/>
      <c r="I14" s="189"/>
      <c r="J14" s="189"/>
      <c r="K14" s="189"/>
      <c r="L14" s="192"/>
      <c r="M14" s="192"/>
      <c r="N14" s="189">
        <f>SUM(E15)</f>
        <v>300000</v>
      </c>
    </row>
    <row r="15" spans="1:17" ht="20.25" customHeight="1" x14ac:dyDescent="0.3">
      <c r="A15" s="186"/>
      <c r="B15" s="1477" t="s">
        <v>152</v>
      </c>
      <c r="C15" s="1624"/>
      <c r="D15" s="1"/>
      <c r="E15" s="190">
        <f>SUM(N10)</f>
        <v>300000</v>
      </c>
      <c r="F15" s="191"/>
      <c r="G15" s="148"/>
      <c r="H15" s="148"/>
      <c r="I15" s="148"/>
      <c r="J15" s="148"/>
      <c r="K15" s="148"/>
      <c r="L15" s="193"/>
      <c r="M15" s="192"/>
      <c r="N15" s="190">
        <f>SUM(E15)</f>
        <v>300000</v>
      </c>
    </row>
    <row r="18" ht="15.75" customHeight="1" x14ac:dyDescent="0.3"/>
    <row r="19" ht="28.5" customHeight="1" x14ac:dyDescent="0.3"/>
    <row r="20" ht="20.25" customHeight="1" x14ac:dyDescent="0.3"/>
  </sheetData>
  <mergeCells count="7">
    <mergeCell ref="B15:C15"/>
    <mergeCell ref="F2:N2"/>
    <mergeCell ref="B7:F7"/>
    <mergeCell ref="B9:C9"/>
    <mergeCell ref="B10:C10"/>
    <mergeCell ref="B13:C13"/>
    <mergeCell ref="B14:C14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Q20"/>
  <sheetViews>
    <sheetView topLeftCell="B1" workbookViewId="0">
      <selection activeCell="F11" sqref="F11"/>
    </sheetView>
  </sheetViews>
  <sheetFormatPr defaultColWidth="8.75" defaultRowHeight="18.75" x14ac:dyDescent="0.3"/>
  <cols>
    <col min="1" max="1" width="9.25" style="1" hidden="1" customWidth="1"/>
    <col min="2" max="2" width="4" style="12" customWidth="1"/>
    <col min="3" max="3" width="36.625" style="5" customWidth="1"/>
    <col min="4" max="4" width="5.75" style="8" hidden="1" customWidth="1"/>
    <col min="5" max="5" width="11.75" style="6" customWidth="1"/>
    <col min="6" max="6" width="12.875" style="11" customWidth="1"/>
    <col min="7" max="7" width="9" style="3" hidden="1" customWidth="1"/>
    <col min="8" max="8" width="10.75" style="3" hidden="1" customWidth="1"/>
    <col min="9" max="9" width="8.25" style="3" hidden="1" customWidth="1"/>
    <col min="10" max="10" width="8.125" style="3" hidden="1" customWidth="1"/>
    <col min="11" max="11" width="10.125" style="3" hidden="1" customWidth="1"/>
    <col min="12" max="12" width="8" style="3" hidden="1" customWidth="1"/>
    <col min="13" max="13" width="4.375" style="3" hidden="1" customWidth="1"/>
    <col min="14" max="14" width="11" style="3" customWidth="1"/>
    <col min="15" max="16384" width="8.75" style="1"/>
  </cols>
  <sheetData>
    <row r="1" spans="1:17" ht="19.5" thickBot="1" x14ac:dyDescent="0.35"/>
    <row r="2" spans="1:17" ht="20.25" thickTop="1" thickBot="1" x14ac:dyDescent="0.35">
      <c r="A2" s="168"/>
      <c r="B2" s="1"/>
      <c r="C2" s="170"/>
      <c r="D2" s="171"/>
      <c r="E2" s="171"/>
      <c r="F2" s="1649" t="s">
        <v>926</v>
      </c>
      <c r="G2" s="1649"/>
      <c r="H2" s="1649"/>
      <c r="I2" s="1649"/>
      <c r="J2" s="1649"/>
      <c r="K2" s="1649"/>
      <c r="L2" s="1649"/>
      <c r="M2" s="1649"/>
      <c r="N2" s="1649"/>
      <c r="O2" s="171"/>
      <c r="P2" s="171"/>
      <c r="Q2" s="171"/>
    </row>
    <row r="3" spans="1:17" ht="19.5" thickTop="1" x14ac:dyDescent="0.3">
      <c r="A3" s="168"/>
      <c r="B3" s="169" t="s">
        <v>194</v>
      </c>
      <c r="C3" s="170"/>
      <c r="D3" s="171"/>
      <c r="E3" s="171"/>
      <c r="F3" s="751"/>
      <c r="G3" s="751"/>
      <c r="H3" s="751"/>
      <c r="I3" s="751"/>
      <c r="J3" s="751"/>
      <c r="K3" s="751"/>
      <c r="L3" s="751"/>
      <c r="M3" s="751"/>
      <c r="N3" s="751"/>
      <c r="O3" s="171"/>
      <c r="P3" s="171"/>
      <c r="Q3" s="171"/>
    </row>
    <row r="4" spans="1:17" x14ac:dyDescent="0.3">
      <c r="A4" s="168"/>
      <c r="B4" s="169" t="s">
        <v>195</v>
      </c>
      <c r="C4" s="172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1:17" x14ac:dyDescent="0.3">
      <c r="A5" s="168"/>
      <c r="B5" s="173" t="s">
        <v>136</v>
      </c>
      <c r="C5" s="172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1:17" s="9" customFormat="1" x14ac:dyDescent="0.3">
      <c r="A6" s="168"/>
      <c r="B6" s="169"/>
      <c r="C6" s="174" t="s">
        <v>931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</row>
    <row r="7" spans="1:17" x14ac:dyDescent="0.3">
      <c r="B7" s="1641" t="s">
        <v>144</v>
      </c>
      <c r="C7" s="1641"/>
      <c r="D7" s="1641"/>
      <c r="E7" s="1641"/>
      <c r="F7" s="1641"/>
    </row>
    <row r="8" spans="1:17" x14ac:dyDescent="0.3">
      <c r="A8" s="26"/>
      <c r="C8" s="13"/>
      <c r="F8" s="10"/>
      <c r="G8" s="26"/>
      <c r="H8" s="26"/>
      <c r="I8" s="26"/>
      <c r="J8" s="26"/>
      <c r="K8" s="26"/>
      <c r="L8" s="26"/>
      <c r="M8" s="26"/>
      <c r="N8" s="26"/>
    </row>
    <row r="9" spans="1:17" ht="36.75" customHeight="1" x14ac:dyDescent="0.3">
      <c r="A9" s="125" t="s">
        <v>11</v>
      </c>
      <c r="B9" s="1484" t="s">
        <v>13</v>
      </c>
      <c r="C9" s="1484"/>
      <c r="E9" s="1109" t="s">
        <v>9</v>
      </c>
      <c r="F9" s="128" t="s">
        <v>1</v>
      </c>
      <c r="G9" s="129" t="s">
        <v>2</v>
      </c>
      <c r="H9" s="130" t="s">
        <v>126</v>
      </c>
      <c r="I9" s="130" t="s">
        <v>4</v>
      </c>
      <c r="J9" s="130" t="s">
        <v>5</v>
      </c>
      <c r="K9" s="130" t="s">
        <v>6</v>
      </c>
      <c r="L9" s="130" t="s">
        <v>8</v>
      </c>
      <c r="M9" s="130" t="s">
        <v>93</v>
      </c>
      <c r="N9" s="130" t="s">
        <v>109</v>
      </c>
      <c r="O9" s="9"/>
      <c r="P9" s="9"/>
      <c r="Q9" s="9"/>
    </row>
    <row r="10" spans="1:17" x14ac:dyDescent="0.3">
      <c r="A10" s="195" t="s">
        <v>36</v>
      </c>
      <c r="B10" s="1646" t="s">
        <v>36</v>
      </c>
      <c r="C10" s="1650"/>
      <c r="D10" s="409"/>
      <c r="E10" s="336"/>
      <c r="F10" s="337"/>
      <c r="G10" s="410"/>
      <c r="H10" s="338">
        <f t="shared" ref="H10:N10" si="0">SUM(H11:H11)</f>
        <v>0</v>
      </c>
      <c r="I10" s="338">
        <f t="shared" si="0"/>
        <v>0</v>
      </c>
      <c r="J10" s="338">
        <f t="shared" si="0"/>
        <v>0</v>
      </c>
      <c r="K10" s="338">
        <f t="shared" si="0"/>
        <v>0</v>
      </c>
      <c r="L10" s="338">
        <f t="shared" si="0"/>
        <v>0</v>
      </c>
      <c r="M10" s="338">
        <f t="shared" si="0"/>
        <v>0</v>
      </c>
      <c r="N10" s="338">
        <f t="shared" si="0"/>
        <v>1000000</v>
      </c>
      <c r="O10" s="2"/>
      <c r="P10" s="2"/>
      <c r="Q10" s="2"/>
    </row>
    <row r="11" spans="1:17" ht="46.5" customHeight="1" x14ac:dyDescent="0.3">
      <c r="A11" s="196" t="s">
        <v>190</v>
      </c>
      <c r="B11" s="194" t="s">
        <v>10</v>
      </c>
      <c r="C11" s="131" t="s">
        <v>886</v>
      </c>
      <c r="D11" s="1119"/>
      <c r="E11" s="134">
        <v>8</v>
      </c>
      <c r="F11" s="135" t="s">
        <v>798</v>
      </c>
      <c r="G11" s="200"/>
      <c r="H11" s="147"/>
      <c r="I11" s="147"/>
      <c r="J11" s="147"/>
      <c r="K11" s="147"/>
      <c r="L11" s="147"/>
      <c r="M11" s="148"/>
      <c r="N11" s="147">
        <v>1000000</v>
      </c>
    </row>
    <row r="12" spans="1:17" s="161" customFormat="1" ht="25.5" customHeight="1" x14ac:dyDescent="0.3">
      <c r="A12" s="180"/>
      <c r="B12" s="180" t="s">
        <v>145</v>
      </c>
      <c r="C12" s="181"/>
      <c r="D12" s="182"/>
      <c r="E12" s="183"/>
      <c r="F12" s="184"/>
      <c r="G12" s="185"/>
      <c r="H12" s="185"/>
      <c r="I12" s="185"/>
      <c r="J12" s="185"/>
      <c r="K12" s="185"/>
      <c r="L12" s="185"/>
      <c r="M12" s="185"/>
    </row>
    <row r="13" spans="1:17" ht="20.25" customHeight="1" x14ac:dyDescent="0.3">
      <c r="A13" s="186"/>
      <c r="B13" s="1477" t="s">
        <v>146</v>
      </c>
      <c r="C13" s="1624"/>
      <c r="D13" s="1"/>
      <c r="E13" s="187" t="s">
        <v>109</v>
      </c>
      <c r="F13" s="1118" t="s">
        <v>232</v>
      </c>
      <c r="G13" s="1"/>
      <c r="H13" s="187"/>
      <c r="I13" s="187"/>
      <c r="J13" s="187"/>
      <c r="K13" s="187"/>
      <c r="L13" s="187"/>
      <c r="M13" s="1"/>
      <c r="N13" s="187" t="s">
        <v>148</v>
      </c>
    </row>
    <row r="14" spans="1:17" ht="46.5" customHeight="1" x14ac:dyDescent="0.3">
      <c r="A14" s="186"/>
      <c r="B14" s="1482" t="s">
        <v>175</v>
      </c>
      <c r="C14" s="1639"/>
      <c r="D14" s="1"/>
      <c r="E14" s="189">
        <f>SUM(N11)</f>
        <v>1000000</v>
      </c>
      <c r="F14" s="909"/>
      <c r="G14" s="189"/>
      <c r="H14" s="189"/>
      <c r="I14" s="189"/>
      <c r="J14" s="189"/>
      <c r="K14" s="189"/>
      <c r="L14" s="192"/>
      <c r="M14" s="192"/>
      <c r="N14" s="189">
        <f>SUM(E15)</f>
        <v>1000000</v>
      </c>
    </row>
    <row r="15" spans="1:17" ht="20.25" customHeight="1" x14ac:dyDescent="0.3">
      <c r="A15" s="186"/>
      <c r="B15" s="1477" t="s">
        <v>152</v>
      </c>
      <c r="C15" s="1624"/>
      <c r="D15" s="1"/>
      <c r="E15" s="190">
        <f>SUM(N10)</f>
        <v>1000000</v>
      </c>
      <c r="F15" s="191"/>
      <c r="G15" s="148"/>
      <c r="H15" s="148"/>
      <c r="I15" s="148"/>
      <c r="J15" s="148"/>
      <c r="K15" s="148"/>
      <c r="L15" s="193"/>
      <c r="M15" s="192"/>
      <c r="N15" s="190">
        <f>SUM(N14)</f>
        <v>1000000</v>
      </c>
    </row>
    <row r="18" ht="15.75" customHeight="1" x14ac:dyDescent="0.3"/>
    <row r="19" ht="28.5" customHeight="1" x14ac:dyDescent="0.3"/>
    <row r="20" ht="20.25" customHeight="1" x14ac:dyDescent="0.3"/>
  </sheetData>
  <mergeCells count="7">
    <mergeCell ref="B15:C15"/>
    <mergeCell ref="F2:N2"/>
    <mergeCell ref="B7:F7"/>
    <mergeCell ref="B9:C9"/>
    <mergeCell ref="B10:C10"/>
    <mergeCell ref="B13:C13"/>
    <mergeCell ref="B14:C14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Q20"/>
  <sheetViews>
    <sheetView topLeftCell="B1" workbookViewId="0">
      <selection activeCell="C11" sqref="C11"/>
    </sheetView>
  </sheetViews>
  <sheetFormatPr defaultColWidth="8.75" defaultRowHeight="18.75" x14ac:dyDescent="0.3"/>
  <cols>
    <col min="1" max="1" width="9.25" style="1" hidden="1" customWidth="1"/>
    <col min="2" max="2" width="4" style="12" customWidth="1"/>
    <col min="3" max="3" width="36.625" style="5" customWidth="1"/>
    <col min="4" max="4" width="5.75" style="8" hidden="1" customWidth="1"/>
    <col min="5" max="5" width="11.75" style="6" customWidth="1"/>
    <col min="6" max="6" width="12.875" style="11" customWidth="1"/>
    <col min="7" max="7" width="9" style="3" hidden="1" customWidth="1"/>
    <col min="8" max="8" width="10.75" style="3" hidden="1" customWidth="1"/>
    <col min="9" max="9" width="8.25" style="3" hidden="1" customWidth="1"/>
    <col min="10" max="10" width="8.125" style="3" hidden="1" customWidth="1"/>
    <col min="11" max="11" width="10.125" style="3" hidden="1" customWidth="1"/>
    <col min="12" max="12" width="8" style="3" hidden="1" customWidth="1"/>
    <col min="13" max="13" width="4.375" style="3" hidden="1" customWidth="1"/>
    <col min="14" max="14" width="11" style="3" customWidth="1"/>
    <col min="15" max="16384" width="8.75" style="1"/>
  </cols>
  <sheetData>
    <row r="1" spans="1:17" ht="19.5" thickBot="1" x14ac:dyDescent="0.35"/>
    <row r="2" spans="1:17" ht="20.25" thickTop="1" thickBot="1" x14ac:dyDescent="0.35">
      <c r="A2" s="168"/>
      <c r="B2" s="1"/>
      <c r="C2" s="170"/>
      <c r="D2" s="171"/>
      <c r="E2" s="171"/>
      <c r="F2" s="1649" t="s">
        <v>933</v>
      </c>
      <c r="G2" s="1649"/>
      <c r="H2" s="1649"/>
      <c r="I2" s="1649"/>
      <c r="J2" s="1649"/>
      <c r="K2" s="1649"/>
      <c r="L2" s="1649"/>
      <c r="M2" s="1649"/>
      <c r="N2" s="1649"/>
      <c r="O2" s="171"/>
      <c r="P2" s="171"/>
      <c r="Q2" s="171"/>
    </row>
    <row r="3" spans="1:17" ht="19.5" thickTop="1" x14ac:dyDescent="0.3">
      <c r="A3" s="168"/>
      <c r="B3" s="169" t="s">
        <v>194</v>
      </c>
      <c r="C3" s="170"/>
      <c r="D3" s="171"/>
      <c r="E3" s="171"/>
      <c r="F3" s="751"/>
      <c r="G3" s="751"/>
      <c r="H3" s="751"/>
      <c r="I3" s="751"/>
      <c r="J3" s="751"/>
      <c r="K3" s="751"/>
      <c r="L3" s="751"/>
      <c r="M3" s="751"/>
      <c r="N3" s="751"/>
      <c r="O3" s="171"/>
      <c r="P3" s="171"/>
      <c r="Q3" s="171"/>
    </row>
    <row r="4" spans="1:17" x14ac:dyDescent="0.3">
      <c r="A4" s="168"/>
      <c r="B4" s="169" t="s">
        <v>195</v>
      </c>
      <c r="C4" s="172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1:17" x14ac:dyDescent="0.3">
      <c r="A5" s="168"/>
      <c r="B5" s="173" t="s">
        <v>136</v>
      </c>
      <c r="C5" s="172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1:17" s="9" customFormat="1" x14ac:dyDescent="0.3">
      <c r="A6" s="168"/>
      <c r="B6" s="169"/>
      <c r="C6" s="174" t="s">
        <v>932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</row>
    <row r="7" spans="1:17" x14ac:dyDescent="0.3">
      <c r="B7" s="1641" t="s">
        <v>144</v>
      </c>
      <c r="C7" s="1641"/>
      <c r="D7" s="1641"/>
      <c r="E7" s="1641"/>
      <c r="F7" s="1641"/>
    </row>
    <row r="8" spans="1:17" x14ac:dyDescent="0.3">
      <c r="A8" s="26"/>
      <c r="C8" s="13"/>
      <c r="F8" s="10"/>
      <c r="G8" s="26"/>
      <c r="H8" s="26"/>
      <c r="I8" s="26"/>
      <c r="J8" s="26"/>
      <c r="K8" s="26"/>
      <c r="L8" s="26"/>
      <c r="M8" s="26"/>
      <c r="N8" s="26"/>
    </row>
    <row r="9" spans="1:17" ht="36.75" customHeight="1" x14ac:dyDescent="0.3">
      <c r="A9" s="125" t="s">
        <v>11</v>
      </c>
      <c r="B9" s="1484" t="s">
        <v>13</v>
      </c>
      <c r="C9" s="1484"/>
      <c r="E9" s="1109" t="s">
        <v>9</v>
      </c>
      <c r="F9" s="128" t="s">
        <v>1</v>
      </c>
      <c r="G9" s="129" t="s">
        <v>2</v>
      </c>
      <c r="H9" s="130" t="s">
        <v>126</v>
      </c>
      <c r="I9" s="130" t="s">
        <v>4</v>
      </c>
      <c r="J9" s="130" t="s">
        <v>5</v>
      </c>
      <c r="K9" s="130" t="s">
        <v>6</v>
      </c>
      <c r="L9" s="130" t="s">
        <v>8</v>
      </c>
      <c r="M9" s="130" t="s">
        <v>93</v>
      </c>
      <c r="N9" s="130" t="s">
        <v>109</v>
      </c>
      <c r="O9" s="9"/>
      <c r="P9" s="9"/>
      <c r="Q9" s="9"/>
    </row>
    <row r="10" spans="1:17" x14ac:dyDescent="0.3">
      <c r="A10" s="195" t="s">
        <v>36</v>
      </c>
      <c r="B10" s="1646" t="s">
        <v>36</v>
      </c>
      <c r="C10" s="1650"/>
      <c r="D10" s="409"/>
      <c r="E10" s="336"/>
      <c r="F10" s="337"/>
      <c r="G10" s="410"/>
      <c r="H10" s="338">
        <f t="shared" ref="H10:N10" si="0">SUM(H11:H11)</f>
        <v>0</v>
      </c>
      <c r="I10" s="338">
        <f t="shared" si="0"/>
        <v>0</v>
      </c>
      <c r="J10" s="338">
        <f t="shared" si="0"/>
        <v>0</v>
      </c>
      <c r="K10" s="338">
        <f t="shared" si="0"/>
        <v>0</v>
      </c>
      <c r="L10" s="338">
        <f t="shared" si="0"/>
        <v>0</v>
      </c>
      <c r="M10" s="338">
        <f t="shared" si="0"/>
        <v>0</v>
      </c>
      <c r="N10" s="338">
        <f t="shared" si="0"/>
        <v>1500000</v>
      </c>
      <c r="O10" s="2"/>
      <c r="P10" s="2"/>
      <c r="Q10" s="2"/>
    </row>
    <row r="11" spans="1:17" ht="46.5" customHeight="1" x14ac:dyDescent="0.3">
      <c r="A11" s="196" t="s">
        <v>190</v>
      </c>
      <c r="B11" s="194" t="s">
        <v>10</v>
      </c>
      <c r="C11" s="131" t="s">
        <v>132</v>
      </c>
      <c r="D11" s="1119"/>
      <c r="E11" s="134">
        <v>8</v>
      </c>
      <c r="F11" s="135" t="s">
        <v>798</v>
      </c>
      <c r="G11" s="200"/>
      <c r="H11" s="147"/>
      <c r="I11" s="147"/>
      <c r="J11" s="147"/>
      <c r="K11" s="147"/>
      <c r="L11" s="147"/>
      <c r="M11" s="148"/>
      <c r="N11" s="147">
        <v>1500000</v>
      </c>
    </row>
    <row r="12" spans="1:17" s="161" customFormat="1" ht="25.5" customHeight="1" x14ac:dyDescent="0.3">
      <c r="A12" s="180"/>
      <c r="B12" s="180" t="s">
        <v>145</v>
      </c>
      <c r="C12" s="181"/>
      <c r="D12" s="182"/>
      <c r="E12" s="183"/>
      <c r="F12" s="184"/>
      <c r="G12" s="185"/>
      <c r="H12" s="185"/>
      <c r="I12" s="185"/>
      <c r="J12" s="185"/>
      <c r="K12" s="185"/>
      <c r="L12" s="185"/>
      <c r="M12" s="185"/>
    </row>
    <row r="13" spans="1:17" ht="20.25" customHeight="1" x14ac:dyDescent="0.3">
      <c r="A13" s="186"/>
      <c r="B13" s="1477" t="s">
        <v>146</v>
      </c>
      <c r="C13" s="1624"/>
      <c r="D13" s="1"/>
      <c r="E13" s="187" t="s">
        <v>109</v>
      </c>
      <c r="F13" s="1118" t="s">
        <v>232</v>
      </c>
      <c r="G13" s="1"/>
      <c r="H13" s="187"/>
      <c r="I13" s="187"/>
      <c r="J13" s="187"/>
      <c r="K13" s="187"/>
      <c r="L13" s="187"/>
      <c r="M13" s="1"/>
      <c r="N13" s="187" t="s">
        <v>148</v>
      </c>
    </row>
    <row r="14" spans="1:17" ht="46.5" customHeight="1" x14ac:dyDescent="0.3">
      <c r="A14" s="186"/>
      <c r="B14" s="1482" t="s">
        <v>175</v>
      </c>
      <c r="C14" s="1639"/>
      <c r="D14" s="1"/>
      <c r="E14" s="189">
        <f>SUM(N11)</f>
        <v>1500000</v>
      </c>
      <c r="F14" s="909"/>
      <c r="G14" s="189"/>
      <c r="H14" s="189"/>
      <c r="I14" s="189"/>
      <c r="J14" s="189"/>
      <c r="K14" s="189"/>
      <c r="L14" s="192"/>
      <c r="M14" s="192"/>
      <c r="N14" s="189">
        <f>SUM(E15)</f>
        <v>1500000</v>
      </c>
    </row>
    <row r="15" spans="1:17" ht="20.25" customHeight="1" x14ac:dyDescent="0.3">
      <c r="A15" s="186"/>
      <c r="B15" s="1477" t="s">
        <v>152</v>
      </c>
      <c r="C15" s="1624"/>
      <c r="D15" s="1"/>
      <c r="E15" s="190">
        <f>SUM(N10)</f>
        <v>1500000</v>
      </c>
      <c r="F15" s="191"/>
      <c r="G15" s="148"/>
      <c r="H15" s="148"/>
      <c r="I15" s="148"/>
      <c r="J15" s="148"/>
      <c r="K15" s="148"/>
      <c r="L15" s="193"/>
      <c r="M15" s="192"/>
      <c r="N15" s="190">
        <f>SUM(N14)</f>
        <v>1500000</v>
      </c>
    </row>
    <row r="18" ht="15.75" customHeight="1" x14ac:dyDescent="0.3"/>
    <row r="19" ht="28.5" customHeight="1" x14ac:dyDescent="0.3"/>
    <row r="20" ht="20.25" customHeight="1" x14ac:dyDescent="0.3"/>
  </sheetData>
  <mergeCells count="7">
    <mergeCell ref="B15:C15"/>
    <mergeCell ref="F2:N2"/>
    <mergeCell ref="B7:F7"/>
    <mergeCell ref="B9:C9"/>
    <mergeCell ref="B10:C10"/>
    <mergeCell ref="B13:C13"/>
    <mergeCell ref="B14:C14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Q20"/>
  <sheetViews>
    <sheetView topLeftCell="B1" workbookViewId="0">
      <selection activeCell="C11" sqref="C11"/>
    </sheetView>
  </sheetViews>
  <sheetFormatPr defaultColWidth="8.75" defaultRowHeight="18.75" x14ac:dyDescent="0.3"/>
  <cols>
    <col min="1" max="1" width="9.25" style="1" hidden="1" customWidth="1"/>
    <col min="2" max="2" width="4" style="12" customWidth="1"/>
    <col min="3" max="3" width="36.625" style="5" customWidth="1"/>
    <col min="4" max="4" width="5.75" style="8" hidden="1" customWidth="1"/>
    <col min="5" max="5" width="11.75" style="6" customWidth="1"/>
    <col min="6" max="6" width="12.875" style="11" customWidth="1"/>
    <col min="7" max="7" width="9" style="3" hidden="1" customWidth="1"/>
    <col min="8" max="8" width="10.75" style="3" hidden="1" customWidth="1"/>
    <col min="9" max="9" width="8.25" style="3" hidden="1" customWidth="1"/>
    <col min="10" max="10" width="8.125" style="3" hidden="1" customWidth="1"/>
    <col min="11" max="11" width="10.125" style="3" hidden="1" customWidth="1"/>
    <col min="12" max="12" width="8" style="3" hidden="1" customWidth="1"/>
    <col min="13" max="13" width="4.375" style="3" hidden="1" customWidth="1"/>
    <col min="14" max="14" width="11" style="3" customWidth="1"/>
    <col min="15" max="16384" width="8.75" style="1"/>
  </cols>
  <sheetData>
    <row r="1" spans="1:17" ht="19.5" thickBot="1" x14ac:dyDescent="0.35"/>
    <row r="2" spans="1:17" ht="20.25" thickTop="1" thickBot="1" x14ac:dyDescent="0.35">
      <c r="A2" s="168"/>
      <c r="B2" s="1"/>
      <c r="C2" s="170"/>
      <c r="D2" s="171"/>
      <c r="E2" s="171"/>
      <c r="F2" s="1649" t="s">
        <v>935</v>
      </c>
      <c r="G2" s="1649"/>
      <c r="H2" s="1649"/>
      <c r="I2" s="1649"/>
      <c r="J2" s="1649"/>
      <c r="K2" s="1649"/>
      <c r="L2" s="1649"/>
      <c r="M2" s="1649"/>
      <c r="N2" s="1649"/>
      <c r="O2" s="171"/>
      <c r="P2" s="171"/>
      <c r="Q2" s="171"/>
    </row>
    <row r="3" spans="1:17" ht="19.5" thickTop="1" x14ac:dyDescent="0.3">
      <c r="A3" s="168"/>
      <c r="B3" s="169" t="s">
        <v>194</v>
      </c>
      <c r="C3" s="170"/>
      <c r="D3" s="171"/>
      <c r="E3" s="171"/>
      <c r="F3" s="751"/>
      <c r="G3" s="751"/>
      <c r="H3" s="751"/>
      <c r="I3" s="751"/>
      <c r="J3" s="751"/>
      <c r="K3" s="751"/>
      <c r="L3" s="751"/>
      <c r="M3" s="751"/>
      <c r="N3" s="751"/>
      <c r="O3" s="171"/>
      <c r="P3" s="171"/>
      <c r="Q3" s="171"/>
    </row>
    <row r="4" spans="1:17" x14ac:dyDescent="0.3">
      <c r="A4" s="168"/>
      <c r="B4" s="169" t="s">
        <v>195</v>
      </c>
      <c r="C4" s="172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1:17" x14ac:dyDescent="0.3">
      <c r="A5" s="168"/>
      <c r="B5" s="173" t="s">
        <v>136</v>
      </c>
      <c r="C5" s="172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1:17" s="9" customFormat="1" x14ac:dyDescent="0.3">
      <c r="A6" s="168"/>
      <c r="B6" s="169"/>
      <c r="C6" s="174" t="s">
        <v>934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</row>
    <row r="7" spans="1:17" x14ac:dyDescent="0.3">
      <c r="B7" s="1641" t="s">
        <v>144</v>
      </c>
      <c r="C7" s="1641"/>
      <c r="D7" s="1641"/>
      <c r="E7" s="1641"/>
      <c r="F7" s="1641"/>
    </row>
    <row r="8" spans="1:17" x14ac:dyDescent="0.3">
      <c r="A8" s="26"/>
      <c r="C8" s="13"/>
      <c r="F8" s="10"/>
      <c r="G8" s="26"/>
      <c r="H8" s="26"/>
      <c r="I8" s="26"/>
      <c r="J8" s="26"/>
      <c r="K8" s="26"/>
      <c r="L8" s="26"/>
      <c r="M8" s="26"/>
      <c r="N8" s="26"/>
    </row>
    <row r="9" spans="1:17" ht="36.75" customHeight="1" x14ac:dyDescent="0.3">
      <c r="A9" s="125" t="s">
        <v>11</v>
      </c>
      <c r="B9" s="1484" t="s">
        <v>13</v>
      </c>
      <c r="C9" s="1484"/>
      <c r="E9" s="1109" t="s">
        <v>9</v>
      </c>
      <c r="F9" s="128" t="s">
        <v>1</v>
      </c>
      <c r="G9" s="129" t="s">
        <v>2</v>
      </c>
      <c r="H9" s="130" t="s">
        <v>126</v>
      </c>
      <c r="I9" s="130" t="s">
        <v>4</v>
      </c>
      <c r="J9" s="130" t="s">
        <v>5</v>
      </c>
      <c r="K9" s="130" t="s">
        <v>6</v>
      </c>
      <c r="L9" s="130" t="s">
        <v>8</v>
      </c>
      <c r="M9" s="130" t="s">
        <v>93</v>
      </c>
      <c r="N9" s="130" t="s">
        <v>109</v>
      </c>
      <c r="O9" s="9"/>
      <c r="P9" s="9"/>
      <c r="Q9" s="9"/>
    </row>
    <row r="10" spans="1:17" x14ac:dyDescent="0.3">
      <c r="A10" s="195" t="s">
        <v>36</v>
      </c>
      <c r="B10" s="1646" t="s">
        <v>36</v>
      </c>
      <c r="C10" s="1650"/>
      <c r="D10" s="409"/>
      <c r="E10" s="336"/>
      <c r="F10" s="337"/>
      <c r="G10" s="410"/>
      <c r="H10" s="338">
        <f t="shared" ref="H10:N10" si="0">SUM(H11:H11)</f>
        <v>0</v>
      </c>
      <c r="I10" s="338">
        <f t="shared" si="0"/>
        <v>0</v>
      </c>
      <c r="J10" s="338">
        <f t="shared" si="0"/>
        <v>0</v>
      </c>
      <c r="K10" s="338">
        <f t="shared" si="0"/>
        <v>0</v>
      </c>
      <c r="L10" s="338">
        <f t="shared" si="0"/>
        <v>0</v>
      </c>
      <c r="M10" s="338">
        <f t="shared" si="0"/>
        <v>0</v>
      </c>
      <c r="N10" s="338">
        <f t="shared" si="0"/>
        <v>1000000</v>
      </c>
      <c r="O10" s="2"/>
      <c r="P10" s="2"/>
      <c r="Q10" s="2"/>
    </row>
    <row r="11" spans="1:17" ht="46.5" customHeight="1" x14ac:dyDescent="0.3">
      <c r="A11" s="196" t="s">
        <v>190</v>
      </c>
      <c r="B11" s="194" t="s">
        <v>10</v>
      </c>
      <c r="C11" s="131" t="s">
        <v>920</v>
      </c>
      <c r="D11" s="1119"/>
      <c r="E11" s="134">
        <v>8</v>
      </c>
      <c r="F11" s="135" t="s">
        <v>798</v>
      </c>
      <c r="G11" s="200"/>
      <c r="H11" s="147"/>
      <c r="I11" s="147"/>
      <c r="J11" s="147"/>
      <c r="K11" s="147"/>
      <c r="L11" s="147"/>
      <c r="M11" s="148"/>
      <c r="N11" s="147">
        <v>1000000</v>
      </c>
    </row>
    <row r="12" spans="1:17" s="161" customFormat="1" ht="25.5" customHeight="1" x14ac:dyDescent="0.3">
      <c r="A12" s="180"/>
      <c r="B12" s="180" t="s">
        <v>145</v>
      </c>
      <c r="C12" s="181"/>
      <c r="D12" s="182"/>
      <c r="E12" s="183"/>
      <c r="F12" s="184"/>
      <c r="G12" s="185"/>
      <c r="H12" s="185"/>
      <c r="I12" s="185"/>
      <c r="J12" s="185"/>
      <c r="K12" s="185"/>
      <c r="L12" s="185"/>
      <c r="M12" s="185"/>
    </row>
    <row r="13" spans="1:17" ht="20.25" customHeight="1" x14ac:dyDescent="0.3">
      <c r="A13" s="186"/>
      <c r="B13" s="1477" t="s">
        <v>146</v>
      </c>
      <c r="C13" s="1624"/>
      <c r="D13" s="1"/>
      <c r="E13" s="187" t="s">
        <v>109</v>
      </c>
      <c r="F13" s="1118" t="s">
        <v>232</v>
      </c>
      <c r="G13" s="1"/>
      <c r="H13" s="187"/>
      <c r="I13" s="187"/>
      <c r="J13" s="187"/>
      <c r="K13" s="187"/>
      <c r="L13" s="187"/>
      <c r="M13" s="1"/>
      <c r="N13" s="187" t="s">
        <v>148</v>
      </c>
    </row>
    <row r="14" spans="1:17" ht="46.5" customHeight="1" x14ac:dyDescent="0.3">
      <c r="A14" s="186"/>
      <c r="B14" s="1482" t="s">
        <v>175</v>
      </c>
      <c r="C14" s="1639"/>
      <c r="D14" s="1"/>
      <c r="E14" s="189">
        <f>SUM(N11)</f>
        <v>1000000</v>
      </c>
      <c r="F14" s="909"/>
      <c r="G14" s="189"/>
      <c r="H14" s="189"/>
      <c r="I14" s="189"/>
      <c r="J14" s="189"/>
      <c r="K14" s="189"/>
      <c r="L14" s="192"/>
      <c r="M14" s="192"/>
      <c r="N14" s="189">
        <f>SUM(E15)</f>
        <v>1000000</v>
      </c>
    </row>
    <row r="15" spans="1:17" ht="20.25" customHeight="1" x14ac:dyDescent="0.3">
      <c r="A15" s="186"/>
      <c r="B15" s="1477" t="s">
        <v>152</v>
      </c>
      <c r="C15" s="1624"/>
      <c r="D15" s="1"/>
      <c r="E15" s="190">
        <f>SUM(N10)</f>
        <v>1000000</v>
      </c>
      <c r="F15" s="191"/>
      <c r="G15" s="148"/>
      <c r="H15" s="148"/>
      <c r="I15" s="148"/>
      <c r="J15" s="148"/>
      <c r="K15" s="148"/>
      <c r="L15" s="193"/>
      <c r="M15" s="192"/>
      <c r="N15" s="190">
        <f>SUM(N14)</f>
        <v>1000000</v>
      </c>
    </row>
    <row r="18" ht="15.75" customHeight="1" x14ac:dyDescent="0.3"/>
    <row r="19" ht="28.5" customHeight="1" x14ac:dyDescent="0.3"/>
    <row r="20" ht="20.25" customHeight="1" x14ac:dyDescent="0.3"/>
  </sheetData>
  <mergeCells count="7">
    <mergeCell ref="B15:C15"/>
    <mergeCell ref="F2:N2"/>
    <mergeCell ref="B7:F7"/>
    <mergeCell ref="B9:C9"/>
    <mergeCell ref="B10:C10"/>
    <mergeCell ref="B13:C13"/>
    <mergeCell ref="B14:C14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Q20"/>
  <sheetViews>
    <sheetView topLeftCell="B1" workbookViewId="0">
      <selection activeCell="N11" sqref="N11"/>
    </sheetView>
  </sheetViews>
  <sheetFormatPr defaultColWidth="8.75" defaultRowHeight="18.75" x14ac:dyDescent="0.3"/>
  <cols>
    <col min="1" max="1" width="9.25" style="1" hidden="1" customWidth="1"/>
    <col min="2" max="2" width="4" style="12" customWidth="1"/>
    <col min="3" max="3" width="36.625" style="5" customWidth="1"/>
    <col min="4" max="4" width="5.75" style="8" hidden="1" customWidth="1"/>
    <col min="5" max="5" width="11.75" style="6" customWidth="1"/>
    <col min="6" max="6" width="12.875" style="11" customWidth="1"/>
    <col min="7" max="7" width="9" style="3" hidden="1" customWidth="1"/>
    <col min="8" max="8" width="10.75" style="3" hidden="1" customWidth="1"/>
    <col min="9" max="9" width="8.25" style="3" hidden="1" customWidth="1"/>
    <col min="10" max="10" width="8.125" style="3" hidden="1" customWidth="1"/>
    <col min="11" max="11" width="10.125" style="3" hidden="1" customWidth="1"/>
    <col min="12" max="12" width="8" style="3" hidden="1" customWidth="1"/>
    <col min="13" max="13" width="4.375" style="3" hidden="1" customWidth="1"/>
    <col min="14" max="14" width="11" style="3" customWidth="1"/>
    <col min="15" max="16384" width="8.75" style="1"/>
  </cols>
  <sheetData>
    <row r="1" spans="1:17" ht="19.5" thickBot="1" x14ac:dyDescent="0.35"/>
    <row r="2" spans="1:17" ht="20.25" thickTop="1" thickBot="1" x14ac:dyDescent="0.35">
      <c r="A2" s="168"/>
      <c r="B2" s="1"/>
      <c r="C2" s="170"/>
      <c r="D2" s="171"/>
      <c r="E2" s="171"/>
      <c r="F2" s="1649" t="s">
        <v>1112</v>
      </c>
      <c r="G2" s="1649"/>
      <c r="H2" s="1649"/>
      <c r="I2" s="1649"/>
      <c r="J2" s="1649"/>
      <c r="K2" s="1649"/>
      <c r="L2" s="1649"/>
      <c r="M2" s="1649"/>
      <c r="N2" s="1649"/>
      <c r="O2" s="171"/>
      <c r="P2" s="171"/>
      <c r="Q2" s="171"/>
    </row>
    <row r="3" spans="1:17" ht="19.5" thickTop="1" x14ac:dyDescent="0.3">
      <c r="A3" s="168"/>
      <c r="B3" s="169" t="s">
        <v>194</v>
      </c>
      <c r="C3" s="170"/>
      <c r="D3" s="171"/>
      <c r="E3" s="171"/>
      <c r="F3" s="751"/>
      <c r="G3" s="751"/>
      <c r="H3" s="751"/>
      <c r="I3" s="751"/>
      <c r="J3" s="751"/>
      <c r="K3" s="751"/>
      <c r="L3" s="751"/>
      <c r="M3" s="751"/>
      <c r="N3" s="751"/>
      <c r="O3" s="171"/>
      <c r="P3" s="171"/>
      <c r="Q3" s="171"/>
    </row>
    <row r="4" spans="1:17" x14ac:dyDescent="0.3">
      <c r="A4" s="168"/>
      <c r="B4" s="169" t="s">
        <v>195</v>
      </c>
      <c r="C4" s="172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1:17" x14ac:dyDescent="0.3">
      <c r="A5" s="168"/>
      <c r="B5" s="173" t="s">
        <v>136</v>
      </c>
      <c r="C5" s="172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1:17" s="9" customFormat="1" x14ac:dyDescent="0.3">
      <c r="A6" s="168"/>
      <c r="B6" s="169"/>
      <c r="C6" s="174" t="s">
        <v>936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</row>
    <row r="7" spans="1:17" x14ac:dyDescent="0.3">
      <c r="B7" s="1641" t="s">
        <v>144</v>
      </c>
      <c r="C7" s="1641"/>
      <c r="D7" s="1641"/>
      <c r="E7" s="1641"/>
      <c r="F7" s="1641"/>
    </row>
    <row r="8" spans="1:17" x14ac:dyDescent="0.3">
      <c r="A8" s="26"/>
      <c r="C8" s="13"/>
      <c r="F8" s="10"/>
      <c r="G8" s="26"/>
      <c r="H8" s="26"/>
      <c r="I8" s="26"/>
      <c r="J8" s="26"/>
      <c r="K8" s="26"/>
      <c r="L8" s="26"/>
      <c r="M8" s="26"/>
      <c r="N8" s="26"/>
    </row>
    <row r="9" spans="1:17" ht="36.75" customHeight="1" x14ac:dyDescent="0.3">
      <c r="A9" s="125" t="s">
        <v>11</v>
      </c>
      <c r="B9" s="1484" t="s">
        <v>13</v>
      </c>
      <c r="C9" s="1484"/>
      <c r="E9" s="1109" t="s">
        <v>9</v>
      </c>
      <c r="F9" s="128" t="s">
        <v>1</v>
      </c>
      <c r="G9" s="129" t="s">
        <v>2</v>
      </c>
      <c r="H9" s="130" t="s">
        <v>126</v>
      </c>
      <c r="I9" s="130" t="s">
        <v>4</v>
      </c>
      <c r="J9" s="130" t="s">
        <v>5</v>
      </c>
      <c r="K9" s="130" t="s">
        <v>6</v>
      </c>
      <c r="L9" s="130" t="s">
        <v>8</v>
      </c>
      <c r="M9" s="130" t="s">
        <v>93</v>
      </c>
      <c r="N9" s="130" t="s">
        <v>109</v>
      </c>
      <c r="O9" s="9"/>
      <c r="P9" s="9"/>
      <c r="Q9" s="9"/>
    </row>
    <row r="10" spans="1:17" x14ac:dyDescent="0.3">
      <c r="A10" s="195" t="s">
        <v>36</v>
      </c>
      <c r="B10" s="1646" t="s">
        <v>36</v>
      </c>
      <c r="C10" s="1650"/>
      <c r="D10" s="409"/>
      <c r="E10" s="336"/>
      <c r="F10" s="337"/>
      <c r="G10" s="410"/>
      <c r="H10" s="338">
        <f t="shared" ref="H10:N10" si="0">SUM(H11:H11)</f>
        <v>0</v>
      </c>
      <c r="I10" s="338">
        <f t="shared" si="0"/>
        <v>0</v>
      </c>
      <c r="J10" s="338">
        <f t="shared" si="0"/>
        <v>0</v>
      </c>
      <c r="K10" s="338">
        <f t="shared" si="0"/>
        <v>0</v>
      </c>
      <c r="L10" s="338">
        <f t="shared" si="0"/>
        <v>0</v>
      </c>
      <c r="M10" s="338">
        <f t="shared" si="0"/>
        <v>0</v>
      </c>
      <c r="N10" s="338">
        <f t="shared" si="0"/>
        <v>14706500</v>
      </c>
      <c r="O10" s="2"/>
      <c r="P10" s="2"/>
      <c r="Q10" s="2"/>
    </row>
    <row r="11" spans="1:17" ht="46.5" customHeight="1" x14ac:dyDescent="0.3">
      <c r="A11" s="196" t="s">
        <v>190</v>
      </c>
      <c r="B11" s="194" t="s">
        <v>10</v>
      </c>
      <c r="C11" s="136" t="s">
        <v>921</v>
      </c>
      <c r="D11" s="1119"/>
      <c r="E11" s="134">
        <v>8</v>
      </c>
      <c r="F11" s="135" t="s">
        <v>798</v>
      </c>
      <c r="G11" s="200"/>
      <c r="H11" s="147"/>
      <c r="I11" s="147"/>
      <c r="J11" s="147"/>
      <c r="K11" s="147"/>
      <c r="L11" s="147"/>
      <c r="M11" s="148"/>
      <c r="N11" s="147">
        <v>14706500</v>
      </c>
    </row>
    <row r="12" spans="1:17" s="161" customFormat="1" ht="25.5" customHeight="1" x14ac:dyDescent="0.3">
      <c r="A12" s="180"/>
      <c r="B12" s="180" t="s">
        <v>145</v>
      </c>
      <c r="C12" s="181"/>
      <c r="D12" s="182"/>
      <c r="E12" s="183"/>
      <c r="F12" s="184"/>
      <c r="G12" s="185"/>
      <c r="H12" s="185"/>
      <c r="I12" s="185"/>
      <c r="J12" s="185"/>
      <c r="K12" s="185"/>
      <c r="L12" s="185"/>
      <c r="M12" s="185"/>
    </row>
    <row r="13" spans="1:17" ht="20.25" customHeight="1" x14ac:dyDescent="0.3">
      <c r="A13" s="186"/>
      <c r="B13" s="1477" t="s">
        <v>146</v>
      </c>
      <c r="C13" s="1624"/>
      <c r="D13" s="1"/>
      <c r="E13" s="187" t="s">
        <v>109</v>
      </c>
      <c r="F13" s="1118" t="s">
        <v>232</v>
      </c>
      <c r="G13" s="1"/>
      <c r="H13" s="187"/>
      <c r="I13" s="187"/>
      <c r="J13" s="187"/>
      <c r="K13" s="187"/>
      <c r="L13" s="187"/>
      <c r="M13" s="1"/>
      <c r="N13" s="187" t="s">
        <v>148</v>
      </c>
    </row>
    <row r="14" spans="1:17" ht="46.5" customHeight="1" x14ac:dyDescent="0.3">
      <c r="A14" s="186"/>
      <c r="B14" s="1482" t="s">
        <v>6</v>
      </c>
      <c r="C14" s="1639"/>
      <c r="D14" s="1"/>
      <c r="E14" s="189">
        <f>SUM(N11)</f>
        <v>14706500</v>
      </c>
      <c r="F14" s="909"/>
      <c r="G14" s="189"/>
      <c r="H14" s="189"/>
      <c r="I14" s="189"/>
      <c r="J14" s="189"/>
      <c r="K14" s="189"/>
      <c r="L14" s="192"/>
      <c r="M14" s="192"/>
      <c r="N14" s="189">
        <f>SUM(E15)</f>
        <v>14706500</v>
      </c>
    </row>
    <row r="15" spans="1:17" ht="20.25" customHeight="1" x14ac:dyDescent="0.3">
      <c r="A15" s="186"/>
      <c r="B15" s="1477" t="s">
        <v>152</v>
      </c>
      <c r="C15" s="1624"/>
      <c r="D15" s="1"/>
      <c r="E15" s="190">
        <f>SUM(N10)</f>
        <v>14706500</v>
      </c>
      <c r="F15" s="191"/>
      <c r="G15" s="148"/>
      <c r="H15" s="148"/>
      <c r="I15" s="148"/>
      <c r="J15" s="148"/>
      <c r="K15" s="148"/>
      <c r="L15" s="193"/>
      <c r="M15" s="192"/>
      <c r="N15" s="190">
        <f>SUM(N14)</f>
        <v>14706500</v>
      </c>
    </row>
    <row r="18" ht="15.75" customHeight="1" x14ac:dyDescent="0.3"/>
    <row r="19" ht="28.5" customHeight="1" x14ac:dyDescent="0.3"/>
    <row r="20" ht="20.25" customHeight="1" x14ac:dyDescent="0.3"/>
  </sheetData>
  <mergeCells count="7">
    <mergeCell ref="B15:C15"/>
    <mergeCell ref="F2:N2"/>
    <mergeCell ref="B7:F7"/>
    <mergeCell ref="B9:C9"/>
    <mergeCell ref="B10:C10"/>
    <mergeCell ref="B13:C13"/>
    <mergeCell ref="B14:C14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C21:G21"/>
  <sheetViews>
    <sheetView workbookViewId="0">
      <selection activeCell="V22" sqref="V22"/>
    </sheetView>
  </sheetViews>
  <sheetFormatPr defaultRowHeight="14.25" x14ac:dyDescent="0.2"/>
  <sheetData>
    <row r="21" spans="3:7" ht="45.75" x14ac:dyDescent="0.65">
      <c r="C21" s="1516" t="s">
        <v>39</v>
      </c>
      <c r="D21" s="1516"/>
      <c r="E21" s="1516"/>
      <c r="F21" s="1516"/>
      <c r="G21" s="1516"/>
    </row>
  </sheetData>
  <mergeCells count="1">
    <mergeCell ref="C21:G21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theme="7" tint="-0.499984740745262"/>
  </sheetPr>
  <dimension ref="A1:Q20"/>
  <sheetViews>
    <sheetView topLeftCell="B1" workbookViewId="0">
      <selection activeCell="N11" sqref="N11"/>
    </sheetView>
  </sheetViews>
  <sheetFormatPr defaultColWidth="8.75" defaultRowHeight="18.75" x14ac:dyDescent="0.3"/>
  <cols>
    <col min="1" max="1" width="9.25" style="1" hidden="1" customWidth="1"/>
    <col min="2" max="2" width="4" style="12" customWidth="1"/>
    <col min="3" max="3" width="36.625" style="5" customWidth="1"/>
    <col min="4" max="4" width="5.75" style="8" hidden="1" customWidth="1"/>
    <col min="5" max="5" width="11.75" style="6" customWidth="1"/>
    <col min="6" max="6" width="12.875" style="11" customWidth="1"/>
    <col min="7" max="7" width="9" style="3" hidden="1" customWidth="1"/>
    <col min="8" max="8" width="10.75" style="3" hidden="1" customWidth="1"/>
    <col min="9" max="9" width="8.25" style="3" hidden="1" customWidth="1"/>
    <col min="10" max="10" width="8.125" style="3" hidden="1" customWidth="1"/>
    <col min="11" max="11" width="10.125" style="3" hidden="1" customWidth="1"/>
    <col min="12" max="12" width="8" style="3" hidden="1" customWidth="1"/>
    <col min="13" max="13" width="4.375" style="3" hidden="1" customWidth="1"/>
    <col min="14" max="14" width="12.375" style="3" customWidth="1"/>
    <col min="15" max="16384" width="8.75" style="1"/>
  </cols>
  <sheetData>
    <row r="1" spans="1:17" ht="19.5" thickBot="1" x14ac:dyDescent="0.35"/>
    <row r="2" spans="1:17" ht="20.25" thickTop="1" thickBot="1" x14ac:dyDescent="0.35">
      <c r="A2" s="168"/>
      <c r="B2" s="1"/>
      <c r="C2" s="170"/>
      <c r="D2" s="171"/>
      <c r="E2" s="171"/>
      <c r="F2" s="1649" t="s">
        <v>937</v>
      </c>
      <c r="G2" s="1649"/>
      <c r="H2" s="1649"/>
      <c r="I2" s="1649"/>
      <c r="J2" s="1649"/>
      <c r="K2" s="1649"/>
      <c r="L2" s="1649"/>
      <c r="M2" s="1649"/>
      <c r="N2" s="1649"/>
      <c r="O2" s="171"/>
      <c r="P2" s="171"/>
      <c r="Q2" s="171"/>
    </row>
    <row r="3" spans="1:17" ht="19.5" thickTop="1" x14ac:dyDescent="0.3">
      <c r="A3" s="168"/>
      <c r="B3" s="169" t="s">
        <v>194</v>
      </c>
      <c r="C3" s="170"/>
      <c r="D3" s="171"/>
      <c r="E3" s="171"/>
      <c r="F3" s="751"/>
      <c r="G3" s="751"/>
      <c r="H3" s="751"/>
      <c r="I3" s="751"/>
      <c r="J3" s="751"/>
      <c r="K3" s="751"/>
      <c r="L3" s="751"/>
      <c r="M3" s="751"/>
      <c r="N3" s="751"/>
      <c r="O3" s="171"/>
      <c r="P3" s="171"/>
      <c r="Q3" s="171"/>
    </row>
    <row r="4" spans="1:17" x14ac:dyDescent="0.3">
      <c r="A4" s="168"/>
      <c r="B4" s="169" t="s">
        <v>195</v>
      </c>
      <c r="C4" s="172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1:17" x14ac:dyDescent="0.3">
      <c r="A5" s="168"/>
      <c r="B5" s="173" t="s">
        <v>136</v>
      </c>
      <c r="C5" s="172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1:17" s="9" customFormat="1" x14ac:dyDescent="0.3">
      <c r="A6" s="168"/>
      <c r="B6" s="169"/>
      <c r="C6" s="174" t="s">
        <v>1110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</row>
    <row r="7" spans="1:17" x14ac:dyDescent="0.3">
      <c r="B7" s="1641" t="s">
        <v>144</v>
      </c>
      <c r="C7" s="1641"/>
      <c r="D7" s="1641"/>
      <c r="E7" s="1641"/>
      <c r="F7" s="1641"/>
    </row>
    <row r="8" spans="1:17" x14ac:dyDescent="0.3">
      <c r="A8" s="26"/>
      <c r="C8" s="13"/>
      <c r="F8" s="10"/>
      <c r="G8" s="26"/>
      <c r="H8" s="26"/>
      <c r="I8" s="26"/>
      <c r="J8" s="26"/>
      <c r="K8" s="26"/>
      <c r="L8" s="26"/>
      <c r="M8" s="26"/>
      <c r="N8" s="26"/>
    </row>
    <row r="9" spans="1:17" ht="37.5" x14ac:dyDescent="0.3">
      <c r="A9" s="125" t="s">
        <v>11</v>
      </c>
      <c r="B9" s="1484" t="s">
        <v>13</v>
      </c>
      <c r="C9" s="1484"/>
      <c r="D9" s="154" t="s">
        <v>9</v>
      </c>
      <c r="E9" s="910" t="s">
        <v>9</v>
      </c>
      <c r="F9" s="128" t="s">
        <v>1</v>
      </c>
      <c r="G9" s="129" t="s">
        <v>2</v>
      </c>
      <c r="H9" s="130" t="s">
        <v>126</v>
      </c>
      <c r="I9" s="130" t="s">
        <v>4</v>
      </c>
      <c r="J9" s="130" t="s">
        <v>5</v>
      </c>
      <c r="K9" s="130" t="s">
        <v>6</v>
      </c>
      <c r="L9" s="130" t="s">
        <v>8</v>
      </c>
      <c r="M9" s="130" t="s">
        <v>93</v>
      </c>
      <c r="N9" s="130" t="s">
        <v>109</v>
      </c>
      <c r="O9" s="9"/>
      <c r="P9" s="9"/>
      <c r="Q9" s="9"/>
    </row>
    <row r="10" spans="1:17" x14ac:dyDescent="0.3">
      <c r="A10" s="195" t="s">
        <v>36</v>
      </c>
      <c r="B10" s="1485" t="s">
        <v>54</v>
      </c>
      <c r="C10" s="1486"/>
      <c r="D10" s="524"/>
      <c r="E10" s="525"/>
      <c r="F10" s="526"/>
      <c r="G10" s="648"/>
      <c r="H10" s="527">
        <f t="shared" ref="H10:N10" si="0">SUM(H11:H11)</f>
        <v>800000</v>
      </c>
      <c r="I10" s="527">
        <f t="shared" si="0"/>
        <v>0</v>
      </c>
      <c r="J10" s="527">
        <f t="shared" si="0"/>
        <v>0</v>
      </c>
      <c r="K10" s="527">
        <f t="shared" si="0"/>
        <v>0</v>
      </c>
      <c r="L10" s="527">
        <f t="shared" si="0"/>
        <v>0</v>
      </c>
      <c r="M10" s="527">
        <f t="shared" si="0"/>
        <v>0</v>
      </c>
      <c r="N10" s="527">
        <f t="shared" si="0"/>
        <v>6595100</v>
      </c>
      <c r="O10" s="2"/>
      <c r="P10" s="2"/>
      <c r="Q10" s="2"/>
    </row>
    <row r="11" spans="1:17" ht="43.5" customHeight="1" x14ac:dyDescent="0.3">
      <c r="A11" s="196" t="s">
        <v>190</v>
      </c>
      <c r="B11" s="194" t="s">
        <v>10</v>
      </c>
      <c r="C11" s="136" t="s">
        <v>922</v>
      </c>
      <c r="D11" s="155"/>
      <c r="E11" s="134">
        <v>9</v>
      </c>
      <c r="F11" s="135" t="s">
        <v>798</v>
      </c>
      <c r="G11" s="200"/>
      <c r="H11" s="147">
        <v>800000</v>
      </c>
      <c r="I11" s="147"/>
      <c r="J11" s="147"/>
      <c r="K11" s="147"/>
      <c r="L11" s="147"/>
      <c r="M11" s="148"/>
      <c r="N11" s="148">
        <v>6595100</v>
      </c>
    </row>
    <row r="12" spans="1:17" s="161" customFormat="1" ht="25.5" customHeight="1" x14ac:dyDescent="0.3">
      <c r="A12" s="180"/>
      <c r="B12" s="180" t="s">
        <v>145</v>
      </c>
      <c r="C12" s="181"/>
      <c r="D12" s="182"/>
      <c r="E12" s="183"/>
      <c r="F12" s="184"/>
      <c r="G12" s="185"/>
      <c r="H12" s="185"/>
      <c r="I12" s="185"/>
      <c r="J12" s="185"/>
      <c r="K12" s="185"/>
      <c r="L12" s="185"/>
      <c r="M12" s="185"/>
    </row>
    <row r="13" spans="1:17" ht="20.25" customHeight="1" x14ac:dyDescent="0.3">
      <c r="A13" s="186"/>
      <c r="B13" s="1477" t="s">
        <v>146</v>
      </c>
      <c r="C13" s="1624"/>
      <c r="D13" s="1"/>
      <c r="E13" s="187" t="s">
        <v>109</v>
      </c>
      <c r="F13" s="188" t="s">
        <v>232</v>
      </c>
      <c r="G13" s="1"/>
      <c r="H13" s="187"/>
      <c r="I13" s="187"/>
      <c r="J13" s="187"/>
      <c r="K13" s="187"/>
      <c r="L13" s="187"/>
      <c r="M13" s="1"/>
      <c r="N13" s="187" t="s">
        <v>148</v>
      </c>
    </row>
    <row r="14" spans="1:17" ht="48.75" customHeight="1" x14ac:dyDescent="0.3">
      <c r="A14" s="186"/>
      <c r="B14" s="1482" t="s">
        <v>6</v>
      </c>
      <c r="C14" s="1639"/>
      <c r="D14" s="1"/>
      <c r="E14" s="189">
        <f>SUM(N10)</f>
        <v>6595100</v>
      </c>
      <c r="F14" s="909"/>
      <c r="G14" s="189"/>
      <c r="H14" s="189"/>
      <c r="I14" s="189"/>
      <c r="J14" s="189"/>
      <c r="K14" s="189"/>
      <c r="L14" s="192"/>
      <c r="M14" s="192"/>
      <c r="N14" s="189">
        <f>SUM(N10)</f>
        <v>6595100</v>
      </c>
    </row>
    <row r="15" spans="1:17" ht="20.25" customHeight="1" x14ac:dyDescent="0.3">
      <c r="A15" s="186"/>
      <c r="B15" s="1477" t="s">
        <v>152</v>
      </c>
      <c r="C15" s="1624"/>
      <c r="D15" s="1"/>
      <c r="E15" s="190">
        <f>SUM(E14)</f>
        <v>6595100</v>
      </c>
      <c r="F15" s="191"/>
      <c r="G15" s="148"/>
      <c r="H15" s="148"/>
      <c r="I15" s="148"/>
      <c r="J15" s="148"/>
      <c r="K15" s="148"/>
      <c r="L15" s="193"/>
      <c r="M15" s="192"/>
      <c r="N15" s="190">
        <f>SUM(N14)</f>
        <v>6595100</v>
      </c>
    </row>
    <row r="18" ht="15.75" customHeight="1" x14ac:dyDescent="0.3"/>
    <row r="19" ht="28.5" customHeight="1" x14ac:dyDescent="0.3"/>
    <row r="20" ht="20.25" customHeight="1" x14ac:dyDescent="0.3"/>
  </sheetData>
  <mergeCells count="7">
    <mergeCell ref="B15:C15"/>
    <mergeCell ref="F2:N2"/>
    <mergeCell ref="B7:F7"/>
    <mergeCell ref="B9:C9"/>
    <mergeCell ref="B10:C10"/>
    <mergeCell ref="B13:C13"/>
    <mergeCell ref="B14:C14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Q20"/>
  <sheetViews>
    <sheetView topLeftCell="B1" workbookViewId="0">
      <selection activeCell="C11" sqref="C11"/>
    </sheetView>
  </sheetViews>
  <sheetFormatPr defaultColWidth="8.75" defaultRowHeight="18.75" x14ac:dyDescent="0.3"/>
  <cols>
    <col min="1" max="1" width="9.25" style="1" hidden="1" customWidth="1"/>
    <col min="2" max="2" width="4" style="12" customWidth="1"/>
    <col min="3" max="3" width="36.625" style="5" customWidth="1"/>
    <col min="4" max="4" width="5.75" style="8" hidden="1" customWidth="1"/>
    <col min="5" max="5" width="11.75" style="6" customWidth="1"/>
    <col min="6" max="6" width="12.875" style="11" customWidth="1"/>
    <col min="7" max="7" width="9" style="3" hidden="1" customWidth="1"/>
    <col min="8" max="8" width="10.75" style="3" hidden="1" customWidth="1"/>
    <col min="9" max="9" width="8.25" style="3" hidden="1" customWidth="1"/>
    <col min="10" max="10" width="8.125" style="3" hidden="1" customWidth="1"/>
    <col min="11" max="11" width="10.125" style="3" hidden="1" customWidth="1"/>
    <col min="12" max="12" width="8" style="3" hidden="1" customWidth="1"/>
    <col min="13" max="13" width="4.375" style="3" hidden="1" customWidth="1"/>
    <col min="14" max="14" width="12.375" style="3" customWidth="1"/>
    <col min="15" max="16384" width="8.75" style="1"/>
  </cols>
  <sheetData>
    <row r="1" spans="1:17" ht="19.5" thickBot="1" x14ac:dyDescent="0.35"/>
    <row r="2" spans="1:17" ht="20.25" thickTop="1" thickBot="1" x14ac:dyDescent="0.35">
      <c r="A2" s="168"/>
      <c r="B2" s="1"/>
      <c r="C2" s="170"/>
      <c r="D2" s="171"/>
      <c r="E2" s="171"/>
      <c r="F2" s="1649" t="s">
        <v>939</v>
      </c>
      <c r="G2" s="1649"/>
      <c r="H2" s="1649"/>
      <c r="I2" s="1649"/>
      <c r="J2" s="1649"/>
      <c r="K2" s="1649"/>
      <c r="L2" s="1649"/>
      <c r="M2" s="1649"/>
      <c r="N2" s="1649"/>
      <c r="O2" s="171"/>
      <c r="P2" s="171"/>
      <c r="Q2" s="171"/>
    </row>
    <row r="3" spans="1:17" ht="19.5" thickTop="1" x14ac:dyDescent="0.3">
      <c r="A3" s="168"/>
      <c r="B3" s="169" t="s">
        <v>194</v>
      </c>
      <c r="C3" s="170"/>
      <c r="D3" s="171"/>
      <c r="E3" s="171"/>
      <c r="F3" s="751"/>
      <c r="G3" s="751"/>
      <c r="H3" s="751"/>
      <c r="I3" s="751"/>
      <c r="J3" s="751"/>
      <c r="K3" s="751"/>
      <c r="L3" s="751"/>
      <c r="M3" s="751"/>
      <c r="N3" s="751"/>
      <c r="O3" s="171"/>
      <c r="P3" s="171"/>
      <c r="Q3" s="171"/>
    </row>
    <row r="4" spans="1:17" x14ac:dyDescent="0.3">
      <c r="A4" s="168"/>
      <c r="B4" s="169" t="s">
        <v>1113</v>
      </c>
      <c r="C4" s="172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1:17" x14ac:dyDescent="0.3">
      <c r="A5" s="168"/>
      <c r="B5" s="173" t="s">
        <v>136</v>
      </c>
      <c r="C5" s="172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1:17" s="9" customFormat="1" x14ac:dyDescent="0.3">
      <c r="A6" s="168"/>
      <c r="B6" s="169"/>
      <c r="C6" s="174" t="s">
        <v>1111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</row>
    <row r="7" spans="1:17" x14ac:dyDescent="0.3">
      <c r="B7" s="1641" t="s">
        <v>144</v>
      </c>
      <c r="C7" s="1641"/>
      <c r="D7" s="1641"/>
      <c r="E7" s="1641"/>
      <c r="F7" s="1641"/>
    </row>
    <row r="8" spans="1:17" x14ac:dyDescent="0.3">
      <c r="A8" s="26"/>
      <c r="C8" s="13"/>
      <c r="F8" s="10"/>
      <c r="G8" s="26"/>
      <c r="H8" s="26"/>
      <c r="I8" s="26"/>
      <c r="J8" s="26"/>
      <c r="K8" s="26"/>
      <c r="L8" s="26"/>
      <c r="M8" s="26"/>
      <c r="N8" s="26"/>
    </row>
    <row r="9" spans="1:17" ht="37.5" x14ac:dyDescent="0.3">
      <c r="A9" s="125" t="s">
        <v>11</v>
      </c>
      <c r="B9" s="1484" t="s">
        <v>13</v>
      </c>
      <c r="C9" s="1484"/>
      <c r="D9" s="1269" t="s">
        <v>9</v>
      </c>
      <c r="E9" s="1269" t="s">
        <v>9</v>
      </c>
      <c r="F9" s="128" t="s">
        <v>1</v>
      </c>
      <c r="G9" s="129" t="s">
        <v>2</v>
      </c>
      <c r="H9" s="130" t="s">
        <v>126</v>
      </c>
      <c r="I9" s="130" t="s">
        <v>4</v>
      </c>
      <c r="J9" s="130" t="s">
        <v>5</v>
      </c>
      <c r="K9" s="130" t="s">
        <v>6</v>
      </c>
      <c r="L9" s="130" t="s">
        <v>8</v>
      </c>
      <c r="M9" s="130" t="s">
        <v>93</v>
      </c>
      <c r="N9" s="130" t="s">
        <v>109</v>
      </c>
      <c r="O9" s="9"/>
      <c r="P9" s="9"/>
      <c r="Q9" s="9"/>
    </row>
    <row r="10" spans="1:17" x14ac:dyDescent="0.3">
      <c r="A10" s="195" t="s">
        <v>36</v>
      </c>
      <c r="B10" s="1485" t="s">
        <v>54</v>
      </c>
      <c r="C10" s="1486"/>
      <c r="D10" s="524"/>
      <c r="E10" s="525"/>
      <c r="F10" s="526"/>
      <c r="G10" s="648"/>
      <c r="H10" s="527">
        <f t="shared" ref="H10:N10" si="0">SUM(H11:H11)</f>
        <v>800000</v>
      </c>
      <c r="I10" s="527">
        <f t="shared" si="0"/>
        <v>0</v>
      </c>
      <c r="J10" s="527">
        <f t="shared" si="0"/>
        <v>0</v>
      </c>
      <c r="K10" s="527">
        <f t="shared" si="0"/>
        <v>0</v>
      </c>
      <c r="L10" s="527">
        <f t="shared" si="0"/>
        <v>0</v>
      </c>
      <c r="M10" s="527">
        <f t="shared" si="0"/>
        <v>0</v>
      </c>
      <c r="N10" s="527">
        <f t="shared" si="0"/>
        <v>2000000</v>
      </c>
      <c r="O10" s="2"/>
      <c r="P10" s="2"/>
      <c r="Q10" s="2"/>
    </row>
    <row r="11" spans="1:17" ht="43.5" customHeight="1" x14ac:dyDescent="0.3">
      <c r="A11" s="196" t="s">
        <v>190</v>
      </c>
      <c r="B11" s="194" t="s">
        <v>10</v>
      </c>
      <c r="C11" s="136" t="s">
        <v>1108</v>
      </c>
      <c r="D11" s="1275"/>
      <c r="E11" s="134">
        <v>5</v>
      </c>
      <c r="F11" s="135" t="s">
        <v>1109</v>
      </c>
      <c r="G11" s="200"/>
      <c r="H11" s="147">
        <v>800000</v>
      </c>
      <c r="I11" s="147"/>
      <c r="J11" s="147"/>
      <c r="K11" s="147"/>
      <c r="L11" s="147"/>
      <c r="M11" s="148"/>
      <c r="N11" s="148">
        <v>2000000</v>
      </c>
    </row>
    <row r="12" spans="1:17" s="161" customFormat="1" ht="25.5" customHeight="1" x14ac:dyDescent="0.3">
      <c r="A12" s="180"/>
      <c r="B12" s="180" t="s">
        <v>145</v>
      </c>
      <c r="C12" s="181"/>
      <c r="D12" s="182"/>
      <c r="E12" s="183"/>
      <c r="F12" s="184"/>
      <c r="G12" s="185"/>
      <c r="H12" s="185"/>
      <c r="I12" s="185"/>
      <c r="J12" s="185"/>
      <c r="K12" s="185"/>
      <c r="L12" s="185"/>
      <c r="M12" s="185"/>
    </row>
    <row r="13" spans="1:17" ht="20.25" customHeight="1" x14ac:dyDescent="0.3">
      <c r="A13" s="186"/>
      <c r="B13" s="1477" t="s">
        <v>146</v>
      </c>
      <c r="C13" s="1624"/>
      <c r="D13" s="1"/>
      <c r="E13" s="187" t="s">
        <v>109</v>
      </c>
      <c r="F13" s="1278" t="s">
        <v>232</v>
      </c>
      <c r="G13" s="1"/>
      <c r="H13" s="187"/>
      <c r="I13" s="187"/>
      <c r="J13" s="187"/>
      <c r="K13" s="187"/>
      <c r="L13" s="187"/>
      <c r="M13" s="1"/>
      <c r="N13" s="187" t="s">
        <v>148</v>
      </c>
    </row>
    <row r="14" spans="1:17" ht="48.75" customHeight="1" x14ac:dyDescent="0.3">
      <c r="A14" s="186"/>
      <c r="B14" s="1482" t="s">
        <v>6</v>
      </c>
      <c r="C14" s="1639"/>
      <c r="D14" s="1"/>
      <c r="E14" s="189">
        <f>SUM(N10)</f>
        <v>2000000</v>
      </c>
      <c r="F14" s="909"/>
      <c r="G14" s="189"/>
      <c r="H14" s="189"/>
      <c r="I14" s="189"/>
      <c r="J14" s="189"/>
      <c r="K14" s="189"/>
      <c r="L14" s="192"/>
      <c r="M14" s="192"/>
      <c r="N14" s="189">
        <f>SUM(N10)</f>
        <v>2000000</v>
      </c>
    </row>
    <row r="15" spans="1:17" ht="20.25" customHeight="1" x14ac:dyDescent="0.3">
      <c r="A15" s="186"/>
      <c r="B15" s="1477" t="s">
        <v>152</v>
      </c>
      <c r="C15" s="1624"/>
      <c r="D15" s="1"/>
      <c r="E15" s="190">
        <f>SUM(E14)</f>
        <v>2000000</v>
      </c>
      <c r="F15" s="191"/>
      <c r="G15" s="148"/>
      <c r="H15" s="148"/>
      <c r="I15" s="148"/>
      <c r="J15" s="148"/>
      <c r="K15" s="148"/>
      <c r="L15" s="193"/>
      <c r="M15" s="192"/>
      <c r="N15" s="190">
        <f>SUM(N14)</f>
        <v>2000000</v>
      </c>
    </row>
    <row r="18" ht="15.75" customHeight="1" x14ac:dyDescent="0.3"/>
    <row r="19" ht="28.5" customHeight="1" x14ac:dyDescent="0.3"/>
    <row r="20" ht="20.25" customHeight="1" x14ac:dyDescent="0.3"/>
  </sheetData>
  <mergeCells count="7">
    <mergeCell ref="B15:C15"/>
    <mergeCell ref="F2:N2"/>
    <mergeCell ref="B7:F7"/>
    <mergeCell ref="B9:C9"/>
    <mergeCell ref="B10:C10"/>
    <mergeCell ref="B13:C13"/>
    <mergeCell ref="B14:C14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Q20"/>
  <sheetViews>
    <sheetView topLeftCell="B1" workbookViewId="0">
      <selection activeCell="U20" sqref="U20"/>
    </sheetView>
  </sheetViews>
  <sheetFormatPr defaultColWidth="8.75" defaultRowHeight="18.75" x14ac:dyDescent="0.3"/>
  <cols>
    <col min="1" max="1" width="9.25" style="1" hidden="1" customWidth="1"/>
    <col min="2" max="2" width="4" style="12" customWidth="1"/>
    <col min="3" max="3" width="36.625" style="5" customWidth="1"/>
    <col min="4" max="4" width="5.75" style="8" hidden="1" customWidth="1"/>
    <col min="5" max="5" width="11.75" style="6" customWidth="1"/>
    <col min="6" max="6" width="12.875" style="11" customWidth="1"/>
    <col min="7" max="7" width="9" style="3" hidden="1" customWidth="1"/>
    <col min="8" max="8" width="10.75" style="3" hidden="1" customWidth="1"/>
    <col min="9" max="9" width="8.25" style="3" hidden="1" customWidth="1"/>
    <col min="10" max="10" width="8.125" style="3" hidden="1" customWidth="1"/>
    <col min="11" max="11" width="10.125" style="3" hidden="1" customWidth="1"/>
    <col min="12" max="12" width="8" style="3" hidden="1" customWidth="1"/>
    <col min="13" max="13" width="4.375" style="3" hidden="1" customWidth="1"/>
    <col min="14" max="14" width="11" style="3" customWidth="1"/>
    <col min="15" max="16384" width="8.75" style="1"/>
  </cols>
  <sheetData>
    <row r="1" spans="1:17" ht="19.5" thickBot="1" x14ac:dyDescent="0.35"/>
    <row r="2" spans="1:17" ht="20.25" thickTop="1" thickBot="1" x14ac:dyDescent="0.35">
      <c r="A2" s="168"/>
      <c r="B2" s="1"/>
      <c r="C2" s="170"/>
      <c r="D2" s="171"/>
      <c r="E2" s="171"/>
      <c r="F2" s="1649" t="s">
        <v>940</v>
      </c>
      <c r="G2" s="1649"/>
      <c r="H2" s="1649"/>
      <c r="I2" s="1649"/>
      <c r="J2" s="1649"/>
      <c r="K2" s="1649"/>
      <c r="L2" s="1649"/>
      <c r="M2" s="1649"/>
      <c r="N2" s="1649"/>
      <c r="O2" s="171"/>
      <c r="P2" s="171"/>
      <c r="Q2" s="171"/>
    </row>
    <row r="3" spans="1:17" ht="19.5" thickTop="1" x14ac:dyDescent="0.3">
      <c r="A3" s="168"/>
      <c r="B3" s="169" t="s">
        <v>194</v>
      </c>
      <c r="C3" s="170"/>
      <c r="D3" s="171"/>
      <c r="E3" s="171"/>
      <c r="F3" s="751"/>
      <c r="G3" s="751"/>
      <c r="H3" s="751"/>
      <c r="I3" s="751"/>
      <c r="J3" s="751"/>
      <c r="K3" s="751"/>
      <c r="L3" s="751"/>
      <c r="M3" s="751"/>
      <c r="N3" s="751"/>
      <c r="O3" s="171"/>
      <c r="P3" s="171"/>
      <c r="Q3" s="171"/>
    </row>
    <row r="4" spans="1:17" x14ac:dyDescent="0.3">
      <c r="A4" s="168"/>
      <c r="B4" s="169" t="s">
        <v>198</v>
      </c>
      <c r="C4" s="172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1:17" x14ac:dyDescent="0.3">
      <c r="A5" s="168"/>
      <c r="B5" s="173" t="s">
        <v>136</v>
      </c>
      <c r="C5" s="172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1:17" s="9" customFormat="1" x14ac:dyDescent="0.3">
      <c r="A6" s="168"/>
      <c r="B6" s="169"/>
      <c r="C6" s="174" t="s">
        <v>938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</row>
    <row r="7" spans="1:17" x14ac:dyDescent="0.3">
      <c r="B7" s="1641" t="s">
        <v>144</v>
      </c>
      <c r="C7" s="1641"/>
      <c r="D7" s="1641"/>
      <c r="E7" s="1641"/>
      <c r="F7" s="1641"/>
    </row>
    <row r="8" spans="1:17" x14ac:dyDescent="0.3">
      <c r="A8" s="26"/>
      <c r="C8" s="13"/>
      <c r="F8" s="10"/>
      <c r="G8" s="26"/>
      <c r="H8" s="26"/>
      <c r="I8" s="26"/>
      <c r="J8" s="26"/>
      <c r="K8" s="26"/>
      <c r="L8" s="26"/>
      <c r="M8" s="26"/>
      <c r="N8" s="26"/>
    </row>
    <row r="9" spans="1:17" ht="36.75" customHeight="1" x14ac:dyDescent="0.3">
      <c r="A9" s="125" t="s">
        <v>11</v>
      </c>
      <c r="B9" s="1484" t="s">
        <v>13</v>
      </c>
      <c r="C9" s="1484"/>
      <c r="E9" s="1109" t="s">
        <v>9</v>
      </c>
      <c r="F9" s="128" t="s">
        <v>1</v>
      </c>
      <c r="G9" s="129" t="s">
        <v>2</v>
      </c>
      <c r="H9" s="130" t="s">
        <v>126</v>
      </c>
      <c r="I9" s="130" t="s">
        <v>4</v>
      </c>
      <c r="J9" s="130" t="s">
        <v>5</v>
      </c>
      <c r="K9" s="130" t="s">
        <v>6</v>
      </c>
      <c r="L9" s="130" t="s">
        <v>8</v>
      </c>
      <c r="M9" s="130" t="s">
        <v>93</v>
      </c>
      <c r="N9" s="130" t="s">
        <v>109</v>
      </c>
      <c r="O9" s="9"/>
      <c r="P9" s="9"/>
      <c r="Q9" s="9"/>
    </row>
    <row r="10" spans="1:17" x14ac:dyDescent="0.3">
      <c r="A10" s="195" t="s">
        <v>36</v>
      </c>
      <c r="B10" s="1646" t="s">
        <v>36</v>
      </c>
      <c r="C10" s="1650"/>
      <c r="D10" s="409"/>
      <c r="E10" s="336"/>
      <c r="F10" s="337"/>
      <c r="G10" s="410"/>
      <c r="H10" s="338">
        <f t="shared" ref="H10:N10" si="0">SUM(H11:H11)</f>
        <v>0</v>
      </c>
      <c r="I10" s="338">
        <f t="shared" si="0"/>
        <v>0</v>
      </c>
      <c r="J10" s="338">
        <f t="shared" si="0"/>
        <v>0</v>
      </c>
      <c r="K10" s="338">
        <f t="shared" si="0"/>
        <v>0</v>
      </c>
      <c r="L10" s="338">
        <f t="shared" si="0"/>
        <v>0</v>
      </c>
      <c r="M10" s="338">
        <f t="shared" si="0"/>
        <v>0</v>
      </c>
      <c r="N10" s="338">
        <f t="shared" si="0"/>
        <v>500000</v>
      </c>
      <c r="O10" s="2"/>
      <c r="P10" s="2"/>
      <c r="Q10" s="2"/>
    </row>
    <row r="11" spans="1:17" ht="46.5" customHeight="1" x14ac:dyDescent="0.3">
      <c r="A11" s="196" t="s">
        <v>190</v>
      </c>
      <c r="B11" s="194" t="s">
        <v>10</v>
      </c>
      <c r="C11" s="136" t="s">
        <v>131</v>
      </c>
      <c r="D11" s="1119"/>
      <c r="E11" s="134">
        <v>8</v>
      </c>
      <c r="F11" s="135" t="s">
        <v>798</v>
      </c>
      <c r="G11" s="200"/>
      <c r="H11" s="147"/>
      <c r="I11" s="147"/>
      <c r="J11" s="147"/>
      <c r="K11" s="147"/>
      <c r="L11" s="147"/>
      <c r="M11" s="148"/>
      <c r="N11" s="147">
        <v>500000</v>
      </c>
    </row>
    <row r="12" spans="1:17" s="161" customFormat="1" ht="25.5" customHeight="1" x14ac:dyDescent="0.3">
      <c r="A12" s="180"/>
      <c r="B12" s="180" t="s">
        <v>145</v>
      </c>
      <c r="C12" s="181"/>
      <c r="D12" s="182"/>
      <c r="E12" s="183"/>
      <c r="F12" s="184"/>
      <c r="G12" s="185"/>
      <c r="H12" s="185"/>
      <c r="I12" s="185"/>
      <c r="J12" s="185"/>
      <c r="K12" s="185"/>
      <c r="L12" s="185"/>
      <c r="M12" s="185"/>
    </row>
    <row r="13" spans="1:17" ht="20.25" customHeight="1" x14ac:dyDescent="0.3">
      <c r="A13" s="186"/>
      <c r="B13" s="1477" t="s">
        <v>146</v>
      </c>
      <c r="C13" s="1624"/>
      <c r="D13" s="1"/>
      <c r="E13" s="187" t="s">
        <v>109</v>
      </c>
      <c r="F13" s="1118" t="s">
        <v>232</v>
      </c>
      <c r="G13" s="1"/>
      <c r="H13" s="187"/>
      <c r="I13" s="187"/>
      <c r="J13" s="187"/>
      <c r="K13" s="187"/>
      <c r="L13" s="187"/>
      <c r="M13" s="1"/>
      <c r="N13" s="187" t="s">
        <v>148</v>
      </c>
    </row>
    <row r="14" spans="1:17" ht="46.5" customHeight="1" x14ac:dyDescent="0.3">
      <c r="A14" s="186"/>
      <c r="B14" s="1482" t="s">
        <v>175</v>
      </c>
      <c r="C14" s="1639"/>
      <c r="D14" s="1"/>
      <c r="E14" s="189">
        <f>SUM(N11)</f>
        <v>500000</v>
      </c>
      <c r="F14" s="909"/>
      <c r="G14" s="189"/>
      <c r="H14" s="189"/>
      <c r="I14" s="189"/>
      <c r="J14" s="189"/>
      <c r="K14" s="189"/>
      <c r="L14" s="192"/>
      <c r="M14" s="192"/>
      <c r="N14" s="189">
        <f>SUM(E15)</f>
        <v>500000</v>
      </c>
    </row>
    <row r="15" spans="1:17" ht="20.25" customHeight="1" x14ac:dyDescent="0.3">
      <c r="A15" s="186"/>
      <c r="B15" s="1477" t="s">
        <v>152</v>
      </c>
      <c r="C15" s="1624"/>
      <c r="D15" s="1"/>
      <c r="E15" s="190">
        <f>SUM(N10)</f>
        <v>500000</v>
      </c>
      <c r="F15" s="191"/>
      <c r="G15" s="148"/>
      <c r="H15" s="148"/>
      <c r="I15" s="148"/>
      <c r="J15" s="148"/>
      <c r="K15" s="148"/>
      <c r="L15" s="193"/>
      <c r="M15" s="192"/>
      <c r="N15" s="190">
        <f>SUM(N14)</f>
        <v>500000</v>
      </c>
    </row>
    <row r="18" ht="15.75" customHeight="1" x14ac:dyDescent="0.3"/>
    <row r="19" ht="28.5" customHeight="1" x14ac:dyDescent="0.3"/>
    <row r="20" ht="20.25" customHeight="1" x14ac:dyDescent="0.3"/>
  </sheetData>
  <mergeCells count="7">
    <mergeCell ref="B15:C15"/>
    <mergeCell ref="F2:N2"/>
    <mergeCell ref="B7:F7"/>
    <mergeCell ref="B9:C9"/>
    <mergeCell ref="B10:C10"/>
    <mergeCell ref="B13:C13"/>
    <mergeCell ref="B14:C14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theme="7" tint="-0.499984740745262"/>
  </sheetPr>
  <dimension ref="A1:Q19"/>
  <sheetViews>
    <sheetView topLeftCell="B1" workbookViewId="0">
      <selection activeCell="B3" sqref="B3"/>
    </sheetView>
  </sheetViews>
  <sheetFormatPr defaultColWidth="8.75" defaultRowHeight="18.75" x14ac:dyDescent="0.3"/>
  <cols>
    <col min="1" max="1" width="9.25" style="1" hidden="1" customWidth="1"/>
    <col min="2" max="2" width="4" style="12" customWidth="1"/>
    <col min="3" max="3" width="41.5" style="5" customWidth="1"/>
    <col min="4" max="4" width="5.75" style="8" hidden="1" customWidth="1"/>
    <col min="5" max="5" width="10" style="6" customWidth="1"/>
    <col min="6" max="6" width="12.5" style="11" customWidth="1"/>
    <col min="7" max="7" width="9" style="3" hidden="1" customWidth="1"/>
    <col min="8" max="8" width="10.75" style="3" hidden="1" customWidth="1"/>
    <col min="9" max="9" width="8.25" style="3" hidden="1" customWidth="1"/>
    <col min="10" max="10" width="8.125" style="3" hidden="1" customWidth="1"/>
    <col min="11" max="11" width="10.125" style="3" hidden="1" customWidth="1"/>
    <col min="12" max="12" width="8" style="3" hidden="1" customWidth="1"/>
    <col min="13" max="13" width="4.375" style="3" hidden="1" customWidth="1"/>
    <col min="14" max="14" width="10.375" style="3" customWidth="1"/>
    <col min="15" max="16384" width="8.75" style="1"/>
  </cols>
  <sheetData>
    <row r="1" spans="1:17" ht="19.5" thickBot="1" x14ac:dyDescent="0.35"/>
    <row r="2" spans="1:17" ht="20.25" thickTop="1" thickBot="1" x14ac:dyDescent="0.35">
      <c r="A2" s="168"/>
      <c r="B2" s="169" t="s">
        <v>194</v>
      </c>
      <c r="C2" s="170"/>
      <c r="D2" s="171"/>
      <c r="E2" s="171"/>
      <c r="F2" s="1649" t="s">
        <v>942</v>
      </c>
      <c r="G2" s="1649"/>
      <c r="H2" s="1649"/>
      <c r="I2" s="1649"/>
      <c r="J2" s="1649"/>
      <c r="K2" s="1649"/>
      <c r="L2" s="1649"/>
      <c r="M2" s="1649"/>
      <c r="N2" s="1649"/>
      <c r="O2" s="171"/>
      <c r="P2" s="171"/>
      <c r="Q2" s="171"/>
    </row>
    <row r="3" spans="1:17" ht="19.5" thickTop="1" x14ac:dyDescent="0.3">
      <c r="A3" s="168"/>
      <c r="B3" s="169" t="s">
        <v>198</v>
      </c>
      <c r="C3" s="172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1:17" x14ac:dyDescent="0.3">
      <c r="A4" s="168"/>
      <c r="B4" s="173" t="s">
        <v>136</v>
      </c>
      <c r="C4" s="172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1:17" s="9" customFormat="1" x14ac:dyDescent="0.3">
      <c r="A5" s="168"/>
      <c r="B5" s="169"/>
      <c r="C5" s="174" t="s">
        <v>199</v>
      </c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1:17" x14ac:dyDescent="0.3">
      <c r="B6" s="1641" t="s">
        <v>144</v>
      </c>
      <c r="C6" s="1641"/>
      <c r="D6" s="1641"/>
      <c r="E6" s="1641"/>
      <c r="F6" s="1641"/>
    </row>
    <row r="7" spans="1:17" x14ac:dyDescent="0.3">
      <c r="A7" s="26"/>
      <c r="C7" s="13"/>
      <c r="F7" s="10"/>
      <c r="G7" s="26"/>
      <c r="H7" s="26"/>
      <c r="I7" s="26"/>
      <c r="J7" s="26"/>
      <c r="K7" s="26"/>
      <c r="L7" s="26"/>
      <c r="M7" s="26"/>
      <c r="N7" s="26"/>
    </row>
    <row r="8" spans="1:17" ht="37.5" x14ac:dyDescent="0.3">
      <c r="A8" s="125" t="s">
        <v>11</v>
      </c>
      <c r="B8" s="1484" t="s">
        <v>13</v>
      </c>
      <c r="C8" s="1484"/>
      <c r="D8" s="154" t="s">
        <v>9</v>
      </c>
      <c r="E8" s="910" t="s">
        <v>9</v>
      </c>
      <c r="F8" s="128" t="s">
        <v>1</v>
      </c>
      <c r="G8" s="129" t="s">
        <v>2</v>
      </c>
      <c r="H8" s="130" t="s">
        <v>126</v>
      </c>
      <c r="I8" s="130" t="s">
        <v>4</v>
      </c>
      <c r="J8" s="130" t="s">
        <v>5</v>
      </c>
      <c r="K8" s="130" t="s">
        <v>6</v>
      </c>
      <c r="L8" s="130" t="s">
        <v>8</v>
      </c>
      <c r="M8" s="130" t="s">
        <v>93</v>
      </c>
      <c r="N8" s="130" t="s">
        <v>109</v>
      </c>
      <c r="O8" s="9"/>
      <c r="P8" s="9"/>
      <c r="Q8" s="9"/>
    </row>
    <row r="9" spans="1:17" x14ac:dyDescent="0.3">
      <c r="A9" s="195" t="s">
        <v>36</v>
      </c>
      <c r="B9" s="1651" t="s">
        <v>54</v>
      </c>
      <c r="C9" s="1652"/>
      <c r="D9" s="175"/>
      <c r="E9" s="176"/>
      <c r="F9" s="177"/>
      <c r="G9" s="178"/>
      <c r="H9" s="179">
        <f t="shared" ref="H9:N9" si="0">SUM(H10:H10)</f>
        <v>800000</v>
      </c>
      <c r="I9" s="179">
        <f t="shared" si="0"/>
        <v>0</v>
      </c>
      <c r="J9" s="179">
        <f t="shared" si="0"/>
        <v>0</v>
      </c>
      <c r="K9" s="179">
        <f t="shared" si="0"/>
        <v>0</v>
      </c>
      <c r="L9" s="179">
        <f t="shared" si="0"/>
        <v>0</v>
      </c>
      <c r="M9" s="179">
        <f t="shared" si="0"/>
        <v>0</v>
      </c>
      <c r="N9" s="179">
        <f t="shared" si="0"/>
        <v>2000000</v>
      </c>
      <c r="O9" s="2"/>
      <c r="P9" s="2"/>
      <c r="Q9" s="2"/>
    </row>
    <row r="10" spans="1:17" ht="56.25" customHeight="1" x14ac:dyDescent="0.3">
      <c r="A10" s="196" t="s">
        <v>190</v>
      </c>
      <c r="B10" s="194" t="s">
        <v>10</v>
      </c>
      <c r="C10" s="136" t="s">
        <v>134</v>
      </c>
      <c r="D10" s="155"/>
      <c r="E10" s="134">
        <v>9</v>
      </c>
      <c r="F10" s="135" t="s">
        <v>798</v>
      </c>
      <c r="G10" s="200"/>
      <c r="H10" s="147">
        <v>800000</v>
      </c>
      <c r="I10" s="147"/>
      <c r="J10" s="147"/>
      <c r="K10" s="147"/>
      <c r="L10" s="147"/>
      <c r="M10" s="148"/>
      <c r="N10" s="148">
        <v>2000000</v>
      </c>
    </row>
    <row r="11" spans="1:17" s="161" customFormat="1" ht="25.5" customHeight="1" x14ac:dyDescent="0.3">
      <c r="A11" s="180"/>
      <c r="B11" s="180" t="s">
        <v>145</v>
      </c>
      <c r="C11" s="181"/>
      <c r="D11" s="182"/>
      <c r="E11" s="183"/>
      <c r="F11" s="184"/>
      <c r="G11" s="185"/>
      <c r="H11" s="185"/>
      <c r="I11" s="185"/>
      <c r="J11" s="185"/>
      <c r="K11" s="185"/>
      <c r="L11" s="185"/>
      <c r="M11" s="185"/>
    </row>
    <row r="12" spans="1:17" ht="20.25" customHeight="1" x14ac:dyDescent="0.3">
      <c r="A12" s="186"/>
      <c r="B12" s="1477" t="s">
        <v>146</v>
      </c>
      <c r="C12" s="1624"/>
      <c r="D12" s="1"/>
      <c r="E12" s="187" t="s">
        <v>109</v>
      </c>
      <c r="F12" s="188" t="s">
        <v>232</v>
      </c>
      <c r="G12" s="1"/>
      <c r="H12" s="187"/>
      <c r="I12" s="187"/>
      <c r="J12" s="187"/>
      <c r="K12" s="187"/>
      <c r="L12" s="187"/>
      <c r="M12" s="1"/>
      <c r="N12" s="187" t="s">
        <v>148</v>
      </c>
    </row>
    <row r="13" spans="1:17" ht="51.75" customHeight="1" x14ac:dyDescent="0.3">
      <c r="A13" s="186"/>
      <c r="B13" s="1482" t="s">
        <v>175</v>
      </c>
      <c r="C13" s="1639"/>
      <c r="D13" s="1"/>
      <c r="E13" s="189">
        <f>SUM(N10)</f>
        <v>2000000</v>
      </c>
      <c r="F13" s="909"/>
      <c r="G13" s="189"/>
      <c r="H13" s="189"/>
      <c r="I13" s="189"/>
      <c r="J13" s="189"/>
      <c r="K13" s="189"/>
      <c r="L13" s="192"/>
      <c r="M13" s="192"/>
      <c r="N13" s="189">
        <f>SUM(E14)</f>
        <v>2000000</v>
      </c>
    </row>
    <row r="14" spans="1:17" ht="20.25" customHeight="1" x14ac:dyDescent="0.3">
      <c r="A14" s="186"/>
      <c r="B14" s="1477" t="s">
        <v>152</v>
      </c>
      <c r="C14" s="1624"/>
      <c r="D14" s="1"/>
      <c r="E14" s="190">
        <f>SUM(N10)</f>
        <v>2000000</v>
      </c>
      <c r="F14" s="191"/>
      <c r="G14" s="148"/>
      <c r="H14" s="148"/>
      <c r="I14" s="148"/>
      <c r="J14" s="148"/>
      <c r="K14" s="148"/>
      <c r="L14" s="193"/>
      <c r="M14" s="192"/>
      <c r="N14" s="190">
        <f>SUM(E14)</f>
        <v>2000000</v>
      </c>
    </row>
    <row r="17" ht="15.75" customHeight="1" x14ac:dyDescent="0.3"/>
    <row r="18" ht="28.5" customHeight="1" x14ac:dyDescent="0.3"/>
    <row r="19" ht="20.25" customHeight="1" x14ac:dyDescent="0.3"/>
  </sheetData>
  <mergeCells count="7">
    <mergeCell ref="B14:C14"/>
    <mergeCell ref="F2:N2"/>
    <mergeCell ref="B6:F6"/>
    <mergeCell ref="B8:C8"/>
    <mergeCell ref="B9:C9"/>
    <mergeCell ref="B12:C12"/>
    <mergeCell ref="B13:C13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Q20"/>
  <sheetViews>
    <sheetView topLeftCell="B1" workbookViewId="0">
      <selection activeCell="C11" sqref="C11"/>
    </sheetView>
  </sheetViews>
  <sheetFormatPr defaultColWidth="8.75" defaultRowHeight="18.75" x14ac:dyDescent="0.3"/>
  <cols>
    <col min="1" max="1" width="9.25" style="1" hidden="1" customWidth="1"/>
    <col min="2" max="2" width="4" style="12" customWidth="1"/>
    <col min="3" max="3" width="36.625" style="5" customWidth="1"/>
    <col min="4" max="4" width="5.75" style="8" hidden="1" customWidth="1"/>
    <col min="5" max="5" width="11.75" style="6" customWidth="1"/>
    <col min="6" max="6" width="12.875" style="11" customWidth="1"/>
    <col min="7" max="7" width="9" style="3" hidden="1" customWidth="1"/>
    <col min="8" max="8" width="10.75" style="3" hidden="1" customWidth="1"/>
    <col min="9" max="9" width="8.25" style="3" hidden="1" customWidth="1"/>
    <col min="10" max="10" width="8.125" style="3" hidden="1" customWidth="1"/>
    <col min="11" max="11" width="10.125" style="3" hidden="1" customWidth="1"/>
    <col min="12" max="12" width="8" style="3" hidden="1" customWidth="1"/>
    <col min="13" max="13" width="4.375" style="3" hidden="1" customWidth="1"/>
    <col min="14" max="14" width="11" style="3" customWidth="1"/>
    <col min="15" max="16384" width="8.75" style="1"/>
  </cols>
  <sheetData>
    <row r="1" spans="1:17" ht="19.5" thickBot="1" x14ac:dyDescent="0.35"/>
    <row r="2" spans="1:17" ht="20.25" thickTop="1" thickBot="1" x14ac:dyDescent="0.35">
      <c r="A2" s="168"/>
      <c r="B2" s="1"/>
      <c r="C2" s="170"/>
      <c r="D2" s="171"/>
      <c r="E2" s="171"/>
      <c r="F2" s="1649" t="s">
        <v>1107</v>
      </c>
      <c r="G2" s="1649"/>
      <c r="H2" s="1649"/>
      <c r="I2" s="1649"/>
      <c r="J2" s="1649"/>
      <c r="K2" s="1649"/>
      <c r="L2" s="1649"/>
      <c r="M2" s="1649"/>
      <c r="N2" s="1649"/>
      <c r="O2" s="171"/>
      <c r="P2" s="171"/>
      <c r="Q2" s="171"/>
    </row>
    <row r="3" spans="1:17" ht="19.5" thickTop="1" x14ac:dyDescent="0.3">
      <c r="A3" s="168"/>
      <c r="B3" s="169" t="s">
        <v>194</v>
      </c>
      <c r="C3" s="170"/>
      <c r="D3" s="171"/>
      <c r="E3" s="171"/>
      <c r="F3" s="751"/>
      <c r="G3" s="751"/>
      <c r="H3" s="751"/>
      <c r="I3" s="751"/>
      <c r="J3" s="751"/>
      <c r="K3" s="751"/>
      <c r="L3" s="751"/>
      <c r="M3" s="751"/>
      <c r="N3" s="751"/>
      <c r="O3" s="171"/>
      <c r="P3" s="171"/>
      <c r="Q3" s="171"/>
    </row>
    <row r="4" spans="1:17" x14ac:dyDescent="0.3">
      <c r="A4" s="168"/>
      <c r="B4" s="169" t="s">
        <v>1114</v>
      </c>
      <c r="C4" s="172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1:17" x14ac:dyDescent="0.3">
      <c r="A5" s="168"/>
      <c r="B5" s="173" t="s">
        <v>136</v>
      </c>
      <c r="C5" s="172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1:17" s="9" customFormat="1" x14ac:dyDescent="0.3">
      <c r="A6" s="168"/>
      <c r="B6" s="169"/>
      <c r="C6" s="174" t="s">
        <v>941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</row>
    <row r="7" spans="1:17" x14ac:dyDescent="0.3">
      <c r="B7" s="1641" t="s">
        <v>144</v>
      </c>
      <c r="C7" s="1641"/>
      <c r="D7" s="1641"/>
      <c r="E7" s="1641"/>
      <c r="F7" s="1641"/>
    </row>
    <row r="8" spans="1:17" x14ac:dyDescent="0.3">
      <c r="A8" s="26"/>
      <c r="C8" s="13"/>
      <c r="F8" s="10"/>
      <c r="G8" s="26"/>
      <c r="H8" s="26"/>
      <c r="I8" s="26"/>
      <c r="J8" s="26"/>
      <c r="K8" s="26"/>
      <c r="L8" s="26"/>
      <c r="M8" s="26"/>
      <c r="N8" s="26"/>
    </row>
    <row r="9" spans="1:17" ht="36.75" customHeight="1" x14ac:dyDescent="0.3">
      <c r="A9" s="125" t="s">
        <v>11</v>
      </c>
      <c r="B9" s="1484" t="s">
        <v>13</v>
      </c>
      <c r="C9" s="1484"/>
      <c r="E9" s="1109" t="s">
        <v>9</v>
      </c>
      <c r="F9" s="128" t="s">
        <v>1</v>
      </c>
      <c r="G9" s="129" t="s">
        <v>2</v>
      </c>
      <c r="H9" s="130" t="s">
        <v>126</v>
      </c>
      <c r="I9" s="130" t="s">
        <v>4</v>
      </c>
      <c r="J9" s="130" t="s">
        <v>5</v>
      </c>
      <c r="K9" s="130" t="s">
        <v>6</v>
      </c>
      <c r="L9" s="130" t="s">
        <v>8</v>
      </c>
      <c r="M9" s="130" t="s">
        <v>93</v>
      </c>
      <c r="N9" s="130" t="s">
        <v>109</v>
      </c>
      <c r="O9" s="9"/>
      <c r="P9" s="9"/>
      <c r="Q9" s="9"/>
    </row>
    <row r="10" spans="1:17" x14ac:dyDescent="0.3">
      <c r="A10" s="195" t="s">
        <v>36</v>
      </c>
      <c r="B10" s="1646" t="s">
        <v>36</v>
      </c>
      <c r="C10" s="1650"/>
      <c r="D10" s="409"/>
      <c r="E10" s="336"/>
      <c r="F10" s="337"/>
      <c r="G10" s="410"/>
      <c r="H10" s="338">
        <f t="shared" ref="H10:N10" si="0">SUM(H11:H11)</f>
        <v>0</v>
      </c>
      <c r="I10" s="338">
        <f t="shared" si="0"/>
        <v>0</v>
      </c>
      <c r="J10" s="338">
        <f t="shared" si="0"/>
        <v>0</v>
      </c>
      <c r="K10" s="338">
        <f t="shared" si="0"/>
        <v>0</v>
      </c>
      <c r="L10" s="338">
        <f t="shared" si="0"/>
        <v>0</v>
      </c>
      <c r="M10" s="338">
        <f t="shared" si="0"/>
        <v>0</v>
      </c>
      <c r="N10" s="338">
        <f t="shared" si="0"/>
        <v>500000</v>
      </c>
      <c r="O10" s="2"/>
      <c r="P10" s="2"/>
      <c r="Q10" s="2"/>
    </row>
    <row r="11" spans="1:17" ht="46.5" customHeight="1" x14ac:dyDescent="0.3">
      <c r="A11" s="196" t="s">
        <v>190</v>
      </c>
      <c r="B11" s="194" t="s">
        <v>10</v>
      </c>
      <c r="C11" s="136" t="s">
        <v>885</v>
      </c>
      <c r="D11" s="1119"/>
      <c r="E11" s="134">
        <v>8</v>
      </c>
      <c r="F11" s="135" t="s">
        <v>798</v>
      </c>
      <c r="G11" s="200"/>
      <c r="H11" s="147"/>
      <c r="I11" s="147"/>
      <c r="J11" s="147"/>
      <c r="K11" s="147"/>
      <c r="L11" s="147"/>
      <c r="M11" s="148"/>
      <c r="N11" s="147">
        <v>500000</v>
      </c>
    </row>
    <row r="12" spans="1:17" s="161" customFormat="1" ht="25.5" customHeight="1" x14ac:dyDescent="0.3">
      <c r="A12" s="180"/>
      <c r="B12" s="180" t="s">
        <v>145</v>
      </c>
      <c r="C12" s="181"/>
      <c r="D12" s="182"/>
      <c r="E12" s="183"/>
      <c r="F12" s="184"/>
      <c r="G12" s="185"/>
      <c r="H12" s="185"/>
      <c r="I12" s="185"/>
      <c r="J12" s="185"/>
      <c r="K12" s="185"/>
      <c r="L12" s="185"/>
      <c r="M12" s="185"/>
    </row>
    <row r="13" spans="1:17" ht="20.25" customHeight="1" x14ac:dyDescent="0.3">
      <c r="A13" s="186"/>
      <c r="B13" s="1477" t="s">
        <v>146</v>
      </c>
      <c r="C13" s="1624"/>
      <c r="D13" s="1"/>
      <c r="E13" s="187" t="s">
        <v>109</v>
      </c>
      <c r="F13" s="1118" t="s">
        <v>232</v>
      </c>
      <c r="G13" s="1"/>
      <c r="H13" s="187"/>
      <c r="I13" s="187"/>
      <c r="J13" s="187"/>
      <c r="K13" s="187"/>
      <c r="L13" s="187"/>
      <c r="M13" s="1"/>
      <c r="N13" s="187" t="s">
        <v>148</v>
      </c>
    </row>
    <row r="14" spans="1:17" ht="46.5" customHeight="1" x14ac:dyDescent="0.3">
      <c r="A14" s="186"/>
      <c r="B14" s="1482" t="s">
        <v>175</v>
      </c>
      <c r="C14" s="1639"/>
      <c r="D14" s="1"/>
      <c r="E14" s="189">
        <f>SUM(N11)</f>
        <v>500000</v>
      </c>
      <c r="F14" s="909"/>
      <c r="G14" s="189"/>
      <c r="H14" s="189"/>
      <c r="I14" s="189"/>
      <c r="J14" s="189"/>
      <c r="K14" s="189"/>
      <c r="L14" s="192"/>
      <c r="M14" s="192"/>
      <c r="N14" s="189">
        <f>SUM(E15)</f>
        <v>500000</v>
      </c>
    </row>
    <row r="15" spans="1:17" ht="20.25" customHeight="1" x14ac:dyDescent="0.3">
      <c r="A15" s="186"/>
      <c r="B15" s="1477" t="s">
        <v>152</v>
      </c>
      <c r="C15" s="1624"/>
      <c r="D15" s="1"/>
      <c r="E15" s="190">
        <f>SUM(N10)</f>
        <v>500000</v>
      </c>
      <c r="F15" s="191"/>
      <c r="G15" s="148"/>
      <c r="H15" s="148"/>
      <c r="I15" s="148"/>
      <c r="J15" s="148"/>
      <c r="K15" s="148"/>
      <c r="L15" s="193"/>
      <c r="M15" s="192"/>
      <c r="N15" s="190">
        <f>SUM(N14)</f>
        <v>500000</v>
      </c>
    </row>
    <row r="18" ht="15.75" customHeight="1" x14ac:dyDescent="0.3"/>
    <row r="19" ht="28.5" customHeight="1" x14ac:dyDescent="0.3"/>
    <row r="20" ht="20.25" customHeight="1" x14ac:dyDescent="0.3"/>
  </sheetData>
  <mergeCells count="7">
    <mergeCell ref="B15:C15"/>
    <mergeCell ref="F2:N2"/>
    <mergeCell ref="B7:F7"/>
    <mergeCell ref="B9:C9"/>
    <mergeCell ref="B10:C10"/>
    <mergeCell ref="B13:C13"/>
    <mergeCell ref="B14:C14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9:I20"/>
  <sheetViews>
    <sheetView workbookViewId="0">
      <selection activeCell="L20" sqref="L20"/>
    </sheetView>
  </sheetViews>
  <sheetFormatPr defaultRowHeight="14.25" x14ac:dyDescent="0.2"/>
  <sheetData>
    <row r="19" spans="1:9" s="160" customFormat="1" ht="36" x14ac:dyDescent="0.55000000000000004">
      <c r="A19" s="1465" t="s">
        <v>322</v>
      </c>
      <c r="B19" s="1465"/>
      <c r="C19" s="1465"/>
      <c r="D19" s="1465"/>
      <c r="E19" s="1465"/>
      <c r="F19" s="1465"/>
      <c r="G19" s="1465"/>
      <c r="H19" s="1465"/>
      <c r="I19" s="1465"/>
    </row>
    <row r="20" spans="1:9" s="160" customFormat="1" ht="36" x14ac:dyDescent="0.55000000000000004">
      <c r="A20" s="1465" t="s">
        <v>888</v>
      </c>
      <c r="B20" s="1465"/>
      <c r="C20" s="1465"/>
      <c r="D20" s="1465"/>
      <c r="E20" s="1465"/>
      <c r="F20" s="1465"/>
      <c r="G20" s="1465"/>
      <c r="H20" s="1465"/>
      <c r="I20" s="1465"/>
    </row>
  </sheetData>
  <mergeCells count="2">
    <mergeCell ref="A19:I19"/>
    <mergeCell ref="A20:I20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B1:P64"/>
  <sheetViews>
    <sheetView workbookViewId="0">
      <selection activeCell="I30" sqref="I30"/>
    </sheetView>
  </sheetViews>
  <sheetFormatPr defaultColWidth="8.875" defaultRowHeight="18.75" x14ac:dyDescent="0.3"/>
  <cols>
    <col min="1" max="1" width="6.875" style="2" customWidth="1"/>
    <col min="2" max="2" width="14.125" style="1131" customWidth="1"/>
    <col min="3" max="3" width="5.375" style="1153" customWidth="1"/>
    <col min="4" max="4" width="48.875" style="414" customWidth="1"/>
    <col min="5" max="5" width="13.25" style="414" customWidth="1"/>
    <col min="6" max="7" width="15.125" style="2" hidden="1" customWidth="1"/>
    <col min="8" max="11" width="8.875" style="2" customWidth="1"/>
    <col min="12" max="12" width="8.875" style="2"/>
    <col min="13" max="13" width="9.625" style="2" bestFit="1" customWidth="1"/>
    <col min="14" max="14" width="15.625" style="2" customWidth="1"/>
    <col min="15" max="16384" width="8.875" style="2"/>
  </cols>
  <sheetData>
    <row r="1" spans="2:7" x14ac:dyDescent="0.3">
      <c r="B1" s="1657" t="s">
        <v>889</v>
      </c>
      <c r="C1" s="1657"/>
      <c r="D1" s="1657"/>
      <c r="E1" s="1657"/>
    </row>
    <row r="2" spans="2:7" s="414" customFormat="1" ht="23.25" customHeight="1" x14ac:dyDescent="0.2">
      <c r="B2" s="1658" t="s">
        <v>890</v>
      </c>
      <c r="C2" s="1658"/>
      <c r="D2" s="1658"/>
      <c r="E2" s="1658"/>
    </row>
    <row r="3" spans="2:7" x14ac:dyDescent="0.3">
      <c r="B3" s="1132" t="s">
        <v>379</v>
      </c>
      <c r="C3" s="1653" t="s">
        <v>13</v>
      </c>
      <c r="D3" s="1654"/>
      <c r="E3" s="259" t="s">
        <v>323</v>
      </c>
      <c r="F3" s="1133" t="s">
        <v>546</v>
      </c>
      <c r="G3" s="1133" t="s">
        <v>547</v>
      </c>
    </row>
    <row r="4" spans="2:7" x14ac:dyDescent="0.3">
      <c r="B4" s="1134"/>
      <c r="C4" s="1655" t="s">
        <v>891</v>
      </c>
      <c r="D4" s="1656"/>
      <c r="E4" s="1140">
        <f>E5+E15+E18+E20+E22+E53+E55+E57</f>
        <v>113292604.06999999</v>
      </c>
      <c r="F4" s="1135">
        <f>F5+F15+F18+F20+F22+F53</f>
        <v>33048300</v>
      </c>
      <c r="G4" s="1135">
        <f>G5+G15+G18+G20+G22+G53</f>
        <v>19964666</v>
      </c>
    </row>
    <row r="5" spans="2:7" x14ac:dyDescent="0.3">
      <c r="B5" s="893" t="s">
        <v>1234</v>
      </c>
      <c r="C5" s="582" t="s">
        <v>36</v>
      </c>
      <c r="D5" s="530"/>
      <c r="E5" s="531">
        <f>SUM(E6:E14)</f>
        <v>36309100</v>
      </c>
      <c r="F5" s="894">
        <f t="shared" ref="F5:G5" si="0">SUM(F6:F14)</f>
        <v>28427000</v>
      </c>
      <c r="G5" s="894">
        <f t="shared" si="0"/>
        <v>7882100</v>
      </c>
    </row>
    <row r="6" spans="2:7" ht="37.5" x14ac:dyDescent="0.3">
      <c r="B6" s="1136"/>
      <c r="C6" s="895">
        <v>1</v>
      </c>
      <c r="D6" s="132" t="s">
        <v>128</v>
      </c>
      <c r="E6" s="147">
        <f>F6+G6</f>
        <v>230000</v>
      </c>
      <c r="F6" s="894"/>
      <c r="G6" s="894">
        <v>230000</v>
      </c>
    </row>
    <row r="7" spans="2:7" x14ac:dyDescent="0.3">
      <c r="B7" s="620"/>
      <c r="C7" s="895">
        <v>2</v>
      </c>
      <c r="D7" s="132" t="s">
        <v>892</v>
      </c>
      <c r="E7" s="147">
        <f t="shared" ref="E7:E14" si="1">F7+G7</f>
        <v>150000</v>
      </c>
      <c r="F7" s="894"/>
      <c r="G7" s="894">
        <v>150000</v>
      </c>
    </row>
    <row r="8" spans="2:7" x14ac:dyDescent="0.3">
      <c r="B8" s="620"/>
      <c r="C8" s="895">
        <v>3</v>
      </c>
      <c r="D8" s="132" t="s">
        <v>893</v>
      </c>
      <c r="E8" s="147">
        <f t="shared" si="1"/>
        <v>500000</v>
      </c>
      <c r="F8" s="894"/>
      <c r="G8" s="894">
        <v>500000</v>
      </c>
    </row>
    <row r="9" spans="2:7" x14ac:dyDescent="0.3">
      <c r="B9" s="620"/>
      <c r="C9" s="895">
        <v>4</v>
      </c>
      <c r="D9" s="132" t="s">
        <v>894</v>
      </c>
      <c r="E9" s="147">
        <f t="shared" si="1"/>
        <v>489600</v>
      </c>
      <c r="F9" s="894"/>
      <c r="G9" s="894">
        <v>489600</v>
      </c>
    </row>
    <row r="10" spans="2:7" x14ac:dyDescent="0.3">
      <c r="B10" s="620"/>
      <c r="C10" s="895">
        <v>5</v>
      </c>
      <c r="D10" s="132" t="s">
        <v>895</v>
      </c>
      <c r="E10" s="147">
        <f t="shared" si="1"/>
        <v>100000</v>
      </c>
      <c r="F10" s="894"/>
      <c r="G10" s="894">
        <v>100000</v>
      </c>
    </row>
    <row r="11" spans="2:7" x14ac:dyDescent="0.3">
      <c r="B11" s="620"/>
      <c r="C11" s="895">
        <v>6</v>
      </c>
      <c r="D11" s="132" t="s">
        <v>544</v>
      </c>
      <c r="E11" s="147">
        <f t="shared" si="1"/>
        <v>6412500</v>
      </c>
      <c r="F11" s="894"/>
      <c r="G11" s="894">
        <v>6412500</v>
      </c>
    </row>
    <row r="12" spans="2:7" x14ac:dyDescent="0.3">
      <c r="B12" s="620"/>
      <c r="C12" s="895">
        <v>7</v>
      </c>
      <c r="D12" s="132" t="s">
        <v>324</v>
      </c>
      <c r="E12" s="147">
        <f t="shared" si="1"/>
        <v>10000000</v>
      </c>
      <c r="F12" s="894">
        <v>10000000</v>
      </c>
      <c r="G12" s="894"/>
    </row>
    <row r="13" spans="2:7" x14ac:dyDescent="0.3">
      <c r="B13" s="620"/>
      <c r="C13" s="895">
        <v>8</v>
      </c>
      <c r="D13" s="132" t="s">
        <v>549</v>
      </c>
      <c r="E13" s="147">
        <f>F13+G13</f>
        <v>15000000</v>
      </c>
      <c r="F13" s="894">
        <v>15000000</v>
      </c>
      <c r="G13" s="894"/>
    </row>
    <row r="14" spans="2:7" x14ac:dyDescent="0.3">
      <c r="B14" s="1137"/>
      <c r="C14" s="895">
        <v>9</v>
      </c>
      <c r="D14" s="132" t="s">
        <v>354</v>
      </c>
      <c r="E14" s="147">
        <f t="shared" si="1"/>
        <v>3427000</v>
      </c>
      <c r="F14" s="894">
        <v>3427000</v>
      </c>
      <c r="G14" s="894"/>
    </row>
    <row r="15" spans="2:7" x14ac:dyDescent="0.3">
      <c r="B15" s="893" t="s">
        <v>1235</v>
      </c>
      <c r="C15" s="582" t="s">
        <v>54</v>
      </c>
      <c r="D15" s="530"/>
      <c r="E15" s="531">
        <f>SUM(E16:E17)</f>
        <v>7616600</v>
      </c>
      <c r="F15" s="894">
        <f t="shared" ref="F15:G15" si="2">SUM(F16:F17)</f>
        <v>667300</v>
      </c>
      <c r="G15" s="894">
        <f t="shared" si="2"/>
        <v>6949300</v>
      </c>
    </row>
    <row r="16" spans="2:7" x14ac:dyDescent="0.3">
      <c r="B16" s="1136"/>
      <c r="C16" s="895">
        <v>1</v>
      </c>
      <c r="D16" s="132" t="s">
        <v>548</v>
      </c>
      <c r="E16" s="147">
        <f t="shared" ref="E16:E26" si="3">F16+G16</f>
        <v>667300</v>
      </c>
      <c r="F16" s="894">
        <v>667300</v>
      </c>
      <c r="G16" s="894"/>
    </row>
    <row r="17" spans="2:7" x14ac:dyDescent="0.3">
      <c r="B17" s="1137"/>
      <c r="C17" s="895">
        <v>2</v>
      </c>
      <c r="D17" s="132" t="s">
        <v>896</v>
      </c>
      <c r="E17" s="147">
        <f t="shared" si="3"/>
        <v>6949300</v>
      </c>
      <c r="F17" s="894"/>
      <c r="G17" s="894">
        <v>6949300</v>
      </c>
    </row>
    <row r="18" spans="2:7" x14ac:dyDescent="0.3">
      <c r="B18" s="893" t="s">
        <v>1236</v>
      </c>
      <c r="C18" s="582" t="s">
        <v>58</v>
      </c>
      <c r="D18" s="530"/>
      <c r="E18" s="531">
        <f>E19</f>
        <v>380000</v>
      </c>
      <c r="F18" s="894">
        <f t="shared" ref="F18:G18" si="4">F19</f>
        <v>380000</v>
      </c>
      <c r="G18" s="894">
        <f t="shared" si="4"/>
        <v>0</v>
      </c>
    </row>
    <row r="19" spans="2:7" x14ac:dyDescent="0.3">
      <c r="B19" s="1138"/>
      <c r="C19" s="895">
        <v>1</v>
      </c>
      <c r="D19" s="132" t="s">
        <v>130</v>
      </c>
      <c r="E19" s="147">
        <f t="shared" si="3"/>
        <v>380000</v>
      </c>
      <c r="F19" s="894">
        <v>380000</v>
      </c>
      <c r="G19" s="894"/>
    </row>
    <row r="20" spans="2:7" x14ac:dyDescent="0.3">
      <c r="B20" s="893" t="s">
        <v>1237</v>
      </c>
      <c r="C20" s="582" t="s">
        <v>897</v>
      </c>
      <c r="D20" s="530"/>
      <c r="E20" s="531">
        <f>E21</f>
        <v>342400</v>
      </c>
      <c r="F20" s="894">
        <f t="shared" ref="F20:G20" si="5">F21</f>
        <v>342400</v>
      </c>
      <c r="G20" s="894">
        <f t="shared" si="5"/>
        <v>0</v>
      </c>
    </row>
    <row r="21" spans="2:7" x14ac:dyDescent="0.3">
      <c r="B21" s="1138"/>
      <c r="C21" s="895">
        <v>1</v>
      </c>
      <c r="D21" s="132" t="s">
        <v>133</v>
      </c>
      <c r="E21" s="147">
        <f t="shared" si="3"/>
        <v>342400</v>
      </c>
      <c r="F21" s="894">
        <v>342400</v>
      </c>
      <c r="G21" s="894"/>
    </row>
    <row r="22" spans="2:7" x14ac:dyDescent="0.3">
      <c r="B22" s="893" t="s">
        <v>1238</v>
      </c>
      <c r="C22" s="1110" t="s">
        <v>44</v>
      </c>
      <c r="D22" s="1141"/>
      <c r="E22" s="531">
        <f>SUM(E23:E52)</f>
        <v>66907638.07</v>
      </c>
      <c r="F22" s="894">
        <f>SUM(F23:F47)</f>
        <v>3231600</v>
      </c>
      <c r="G22" s="894">
        <f>SUM(G23:G47)</f>
        <v>5041400</v>
      </c>
    </row>
    <row r="23" spans="2:7" x14ac:dyDescent="0.3">
      <c r="B23" s="1136"/>
      <c r="C23" s="895">
        <v>1</v>
      </c>
      <c r="D23" s="132" t="s">
        <v>325</v>
      </c>
      <c r="E23" s="147">
        <f t="shared" si="3"/>
        <v>536000</v>
      </c>
      <c r="F23" s="1139">
        <v>536000</v>
      </c>
      <c r="G23" s="894"/>
    </row>
    <row r="24" spans="2:7" x14ac:dyDescent="0.3">
      <c r="B24" s="620"/>
      <c r="C24" s="895">
        <v>2</v>
      </c>
      <c r="D24" s="132" t="s">
        <v>132</v>
      </c>
      <c r="E24" s="147">
        <f t="shared" si="3"/>
        <v>1157800</v>
      </c>
      <c r="F24" s="1139">
        <v>1157800</v>
      </c>
      <c r="G24" s="894"/>
    </row>
    <row r="25" spans="2:7" x14ac:dyDescent="0.3">
      <c r="B25" s="620"/>
      <c r="C25" s="895">
        <v>3</v>
      </c>
      <c r="D25" s="132" t="s">
        <v>112</v>
      </c>
      <c r="E25" s="147">
        <f t="shared" si="3"/>
        <v>203600</v>
      </c>
      <c r="F25" s="1139">
        <v>203600</v>
      </c>
      <c r="G25" s="894"/>
    </row>
    <row r="26" spans="2:7" x14ac:dyDescent="0.3">
      <c r="B26" s="620"/>
      <c r="C26" s="895">
        <v>4</v>
      </c>
      <c r="D26" s="132" t="s">
        <v>222</v>
      </c>
      <c r="E26" s="147">
        <f t="shared" si="3"/>
        <v>1372600</v>
      </c>
      <c r="F26" s="1139">
        <v>1231200</v>
      </c>
      <c r="G26" s="894">
        <v>141400</v>
      </c>
    </row>
    <row r="27" spans="2:7" x14ac:dyDescent="0.3">
      <c r="B27" s="620"/>
      <c r="C27" s="895">
        <v>5</v>
      </c>
      <c r="D27" s="165" t="s">
        <v>898</v>
      </c>
      <c r="E27" s="1142">
        <v>157600</v>
      </c>
      <c r="F27" s="894"/>
      <c r="G27" s="894"/>
    </row>
    <row r="28" spans="2:7" x14ac:dyDescent="0.3">
      <c r="B28" s="620"/>
      <c r="C28" s="895">
        <v>6</v>
      </c>
      <c r="D28" s="668" t="s">
        <v>899</v>
      </c>
      <c r="E28" s="1142">
        <v>790000</v>
      </c>
      <c r="F28" s="894"/>
      <c r="G28" s="894"/>
    </row>
    <row r="29" spans="2:7" x14ac:dyDescent="0.3">
      <c r="B29" s="620"/>
      <c r="C29" s="895">
        <v>7</v>
      </c>
      <c r="D29" s="132" t="s">
        <v>900</v>
      </c>
      <c r="E29" s="147">
        <f>F29+G29</f>
        <v>103000</v>
      </c>
      <c r="F29" s="894">
        <v>103000</v>
      </c>
      <c r="G29" s="894"/>
    </row>
    <row r="30" spans="2:7" ht="38.25" customHeight="1" x14ac:dyDescent="0.3">
      <c r="B30" s="620"/>
      <c r="C30" s="895">
        <v>8</v>
      </c>
      <c r="D30" s="1113" t="s">
        <v>1247</v>
      </c>
      <c r="E30" s="1145">
        <v>4951746</v>
      </c>
      <c r="F30" s="894"/>
      <c r="G30" s="894"/>
    </row>
    <row r="31" spans="2:7" x14ac:dyDescent="0.3">
      <c r="B31" s="620"/>
      <c r="C31" s="895">
        <v>9</v>
      </c>
      <c r="D31" s="165" t="s">
        <v>901</v>
      </c>
      <c r="E31" s="1150">
        <v>314900</v>
      </c>
      <c r="F31" s="894"/>
      <c r="G31" s="894"/>
    </row>
    <row r="32" spans="2:7" x14ac:dyDescent="0.3">
      <c r="B32" s="620"/>
      <c r="C32" s="895">
        <v>10</v>
      </c>
      <c r="D32" s="657" t="s">
        <v>902</v>
      </c>
      <c r="E32" s="1143">
        <v>2346000</v>
      </c>
      <c r="F32" s="894"/>
      <c r="G32" s="894"/>
    </row>
    <row r="33" spans="2:16" x14ac:dyDescent="0.3">
      <c r="B33" s="620"/>
      <c r="C33" s="895">
        <v>11</v>
      </c>
      <c r="D33" s="657" t="s">
        <v>903</v>
      </c>
      <c r="E33" s="1461">
        <v>1590300</v>
      </c>
      <c r="F33" s="894"/>
      <c r="G33" s="894"/>
    </row>
    <row r="34" spans="2:16" x14ac:dyDescent="0.3">
      <c r="B34" s="620"/>
      <c r="C34" s="895">
        <v>12</v>
      </c>
      <c r="D34" s="165" t="s">
        <v>904</v>
      </c>
      <c r="E34" s="1146">
        <v>10000000</v>
      </c>
      <c r="F34" s="894"/>
      <c r="G34" s="894"/>
    </row>
    <row r="35" spans="2:16" ht="37.5" x14ac:dyDescent="0.3">
      <c r="B35" s="1137"/>
      <c r="C35" s="895">
        <v>13</v>
      </c>
      <c r="D35" s="1459" t="s">
        <v>905</v>
      </c>
      <c r="E35" s="1146">
        <v>497000</v>
      </c>
      <c r="F35" s="894"/>
      <c r="G35" s="894"/>
    </row>
    <row r="36" spans="2:16" ht="37.5" x14ac:dyDescent="0.3">
      <c r="B36" s="620"/>
      <c r="C36" s="897">
        <v>14</v>
      </c>
      <c r="D36" s="657" t="s">
        <v>918</v>
      </c>
      <c r="E36" s="1463">
        <v>1550000</v>
      </c>
      <c r="F36" s="894"/>
      <c r="G36" s="894"/>
    </row>
    <row r="37" spans="2:16" ht="37.5" x14ac:dyDescent="0.3">
      <c r="B37" s="620"/>
      <c r="C37" s="895">
        <v>15</v>
      </c>
      <c r="D37" s="1113" t="s">
        <v>906</v>
      </c>
      <c r="E37" s="1147">
        <v>995100</v>
      </c>
      <c r="F37" s="894"/>
      <c r="G37" s="894"/>
    </row>
    <row r="38" spans="2:16" x14ac:dyDescent="0.3">
      <c r="B38" s="620"/>
      <c r="C38" s="895">
        <v>16</v>
      </c>
      <c r="D38" s="1113" t="s">
        <v>907</v>
      </c>
      <c r="E38" s="1148">
        <v>1053360</v>
      </c>
      <c r="F38" s="894"/>
      <c r="G38" s="894"/>
    </row>
    <row r="39" spans="2:16" ht="37.5" x14ac:dyDescent="0.3">
      <c r="B39" s="620"/>
      <c r="C39" s="895">
        <v>17</v>
      </c>
      <c r="D39" s="165" t="s">
        <v>917</v>
      </c>
      <c r="E39" s="1150">
        <v>200000</v>
      </c>
      <c r="F39" s="894"/>
      <c r="G39" s="894"/>
    </row>
    <row r="40" spans="2:16" x14ac:dyDescent="0.3">
      <c r="B40" s="620"/>
      <c r="C40" s="895">
        <v>18</v>
      </c>
      <c r="D40" s="132" t="s">
        <v>908</v>
      </c>
      <c r="E40" s="147">
        <v>5100000</v>
      </c>
      <c r="F40" s="894"/>
      <c r="G40" s="894">
        <v>4900000</v>
      </c>
    </row>
    <row r="41" spans="2:16" x14ac:dyDescent="0.3">
      <c r="B41" s="620"/>
      <c r="C41" s="895">
        <v>19</v>
      </c>
      <c r="D41" s="165" t="s">
        <v>909</v>
      </c>
      <c r="E41" s="1144">
        <v>6969420</v>
      </c>
      <c r="F41" s="894"/>
      <c r="G41" s="894"/>
    </row>
    <row r="42" spans="2:16" x14ac:dyDescent="0.3">
      <c r="B42" s="620"/>
      <c r="C42" s="895">
        <v>20</v>
      </c>
      <c r="D42" s="1151" t="s">
        <v>910</v>
      </c>
      <c r="E42" s="1462">
        <v>21891926.07</v>
      </c>
      <c r="F42" s="894"/>
      <c r="G42" s="894"/>
    </row>
    <row r="43" spans="2:16" x14ac:dyDescent="0.3">
      <c r="B43" s="620"/>
      <c r="C43" s="895">
        <v>21</v>
      </c>
      <c r="D43" s="165" t="s">
        <v>550</v>
      </c>
      <c r="E43" s="1144">
        <v>755860</v>
      </c>
      <c r="F43" s="894"/>
      <c r="G43" s="894"/>
    </row>
    <row r="44" spans="2:16" x14ac:dyDescent="0.3">
      <c r="B44" s="620"/>
      <c r="C44" s="895">
        <v>22</v>
      </c>
      <c r="D44" s="165" t="s">
        <v>911</v>
      </c>
      <c r="E44" s="1144">
        <v>1090000</v>
      </c>
      <c r="F44" s="894"/>
      <c r="G44" s="894"/>
    </row>
    <row r="45" spans="2:16" x14ac:dyDescent="0.3">
      <c r="B45" s="620"/>
      <c r="C45" s="895">
        <v>23</v>
      </c>
      <c r="D45" s="165" t="s">
        <v>912</v>
      </c>
      <c r="E45" s="1144">
        <v>1070870</v>
      </c>
      <c r="F45" s="894"/>
      <c r="G45" s="894"/>
      <c r="M45" s="1460"/>
      <c r="N45" s="381"/>
    </row>
    <row r="46" spans="2:16" x14ac:dyDescent="0.3">
      <c r="B46" s="620"/>
      <c r="C46" s="895">
        <v>24</v>
      </c>
      <c r="D46" s="1151" t="s">
        <v>913</v>
      </c>
      <c r="E46" s="1152">
        <v>411000</v>
      </c>
      <c r="F46" s="894"/>
      <c r="G46" s="894"/>
    </row>
    <row r="47" spans="2:16" x14ac:dyDescent="0.3">
      <c r="B47" s="620"/>
      <c r="C47" s="895">
        <v>25</v>
      </c>
      <c r="D47" s="165" t="s">
        <v>1248</v>
      </c>
      <c r="E47" s="1144">
        <v>470000</v>
      </c>
      <c r="F47" s="894"/>
      <c r="G47" s="894"/>
      <c r="P47" s="918"/>
    </row>
    <row r="48" spans="2:16" x14ac:dyDescent="0.3">
      <c r="B48" s="620"/>
      <c r="C48" s="895">
        <v>26</v>
      </c>
      <c r="D48" s="165" t="s">
        <v>914</v>
      </c>
      <c r="E48" s="1144">
        <v>130000</v>
      </c>
      <c r="F48" s="894"/>
      <c r="G48" s="894"/>
    </row>
    <row r="49" spans="2:13" ht="37.5" x14ac:dyDescent="0.3">
      <c r="B49" s="620"/>
      <c r="C49" s="895">
        <v>27</v>
      </c>
      <c r="D49" s="165" t="s">
        <v>919</v>
      </c>
      <c r="E49" s="1144">
        <v>393546</v>
      </c>
      <c r="F49" s="894"/>
      <c r="G49" s="894"/>
    </row>
    <row r="50" spans="2:13" x14ac:dyDescent="0.3">
      <c r="B50" s="620"/>
      <c r="C50" s="895">
        <v>28</v>
      </c>
      <c r="D50" s="1242" t="s">
        <v>1011</v>
      </c>
      <c r="E50" s="1144">
        <v>366790</v>
      </c>
      <c r="F50" s="894"/>
      <c r="G50" s="894"/>
      <c r="M50" s="918"/>
    </row>
    <row r="51" spans="2:13" x14ac:dyDescent="0.3">
      <c r="B51" s="620"/>
      <c r="C51" s="895">
        <v>29</v>
      </c>
      <c r="D51" s="1242" t="s">
        <v>1012</v>
      </c>
      <c r="E51" s="1144">
        <v>299000</v>
      </c>
      <c r="F51" s="894"/>
      <c r="G51" s="894"/>
    </row>
    <row r="52" spans="2:13" x14ac:dyDescent="0.3">
      <c r="B52" s="1137"/>
      <c r="C52" s="895">
        <v>30</v>
      </c>
      <c r="D52" s="1247" t="s">
        <v>1083</v>
      </c>
      <c r="E52" s="1144">
        <v>140220</v>
      </c>
      <c r="F52" s="894"/>
      <c r="G52" s="894"/>
    </row>
    <row r="53" spans="2:13" x14ac:dyDescent="0.3">
      <c r="B53" s="893" t="s">
        <v>1239</v>
      </c>
      <c r="C53" s="1110" t="s">
        <v>205</v>
      </c>
      <c r="D53" s="1141"/>
      <c r="E53" s="531">
        <f>E54</f>
        <v>91866</v>
      </c>
      <c r="F53" s="894">
        <f t="shared" ref="F53:G53" si="6">F54</f>
        <v>0</v>
      </c>
      <c r="G53" s="894">
        <f t="shared" si="6"/>
        <v>91866</v>
      </c>
    </row>
    <row r="54" spans="2:13" x14ac:dyDescent="0.3">
      <c r="B54" s="1138"/>
      <c r="C54" s="895">
        <v>1</v>
      </c>
      <c r="D54" s="132" t="s">
        <v>915</v>
      </c>
      <c r="E54" s="147">
        <f>F54+G54</f>
        <v>91866</v>
      </c>
      <c r="F54" s="894"/>
      <c r="G54" s="894">
        <v>91866</v>
      </c>
    </row>
    <row r="55" spans="2:13" x14ac:dyDescent="0.3">
      <c r="B55" s="893" t="s">
        <v>1240</v>
      </c>
      <c r="C55" s="1110" t="s">
        <v>102</v>
      </c>
      <c r="D55" s="1141"/>
      <c r="E55" s="531">
        <f>SUM(E56)</f>
        <v>35000</v>
      </c>
      <c r="F55" s="894"/>
      <c r="G55" s="894"/>
    </row>
    <row r="56" spans="2:13" x14ac:dyDescent="0.3">
      <c r="B56" s="1138"/>
      <c r="C56" s="895">
        <v>1</v>
      </c>
      <c r="D56" s="132" t="s">
        <v>916</v>
      </c>
      <c r="E56" s="147">
        <v>35000</v>
      </c>
      <c r="F56" s="894"/>
      <c r="G56" s="894"/>
    </row>
    <row r="57" spans="2:13" x14ac:dyDescent="0.3">
      <c r="B57" s="893" t="s">
        <v>1241</v>
      </c>
      <c r="C57" s="1452" t="s">
        <v>85</v>
      </c>
      <c r="D57" s="544"/>
      <c r="E57" s="1453">
        <f>SUM(E58)</f>
        <v>1610000</v>
      </c>
    </row>
    <row r="58" spans="2:13" x14ac:dyDescent="0.3">
      <c r="B58" s="1451"/>
      <c r="C58" s="895">
        <v>1</v>
      </c>
      <c r="D58" s="1149" t="s">
        <v>1215</v>
      </c>
      <c r="E58" s="147">
        <v>1610000</v>
      </c>
    </row>
    <row r="63" spans="2:13" x14ac:dyDescent="0.3">
      <c r="J63" s="918"/>
    </row>
    <row r="64" spans="2:13" x14ac:dyDescent="0.3">
      <c r="C64" s="1443"/>
    </row>
  </sheetData>
  <mergeCells count="4">
    <mergeCell ref="C3:D3"/>
    <mergeCell ref="C4:D4"/>
    <mergeCell ref="B1:E1"/>
    <mergeCell ref="B2:E2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1:H21"/>
  <sheetViews>
    <sheetView workbookViewId="0">
      <selection activeCell="M35" sqref="M35"/>
    </sheetView>
  </sheetViews>
  <sheetFormatPr defaultRowHeight="14.25" x14ac:dyDescent="0.2"/>
  <sheetData>
    <row r="21" spans="2:8" ht="36" x14ac:dyDescent="0.55000000000000004">
      <c r="B21" s="1465" t="s">
        <v>376</v>
      </c>
      <c r="C21" s="1465"/>
      <c r="D21" s="1465"/>
      <c r="E21" s="1465"/>
      <c r="F21" s="1465"/>
      <c r="G21" s="1465"/>
      <c r="H21" s="1465"/>
    </row>
  </sheetData>
  <mergeCells count="1">
    <mergeCell ref="B21:H21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S104"/>
  <sheetViews>
    <sheetView zoomScaleNormal="100" workbookViewId="0">
      <selection activeCell="T13" sqref="T13"/>
    </sheetView>
  </sheetViews>
  <sheetFormatPr defaultColWidth="9.125" defaultRowHeight="21" outlineLevelRow="1" x14ac:dyDescent="0.35"/>
  <cols>
    <col min="1" max="1" width="6.875" style="42" customWidth="1"/>
    <col min="2" max="2" width="5.75" style="873" customWidth="1"/>
    <col min="3" max="3" width="51" style="874" customWidth="1"/>
    <col min="4" max="4" width="8.25" style="875" customWidth="1"/>
    <col min="5" max="5" width="10.875" style="876" customWidth="1"/>
    <col min="6" max="6" width="11.75" style="42" customWidth="1"/>
    <col min="7" max="7" width="11.5" style="42" customWidth="1"/>
    <col min="8" max="9" width="7.75" style="42" hidden="1" customWidth="1"/>
    <col min="10" max="10" width="9" style="42" hidden="1" customWidth="1"/>
    <col min="11" max="11" width="25.875" style="42" customWidth="1"/>
    <col min="12" max="12" width="41.375" style="42" hidden="1" customWidth="1"/>
    <col min="13" max="13" width="1.25" style="42" hidden="1" customWidth="1"/>
    <col min="14" max="14" width="3.375" style="42" hidden="1" customWidth="1"/>
    <col min="15" max="17" width="0" style="42" hidden="1" customWidth="1"/>
    <col min="18" max="16384" width="9.125" style="42"/>
  </cols>
  <sheetData>
    <row r="1" spans="1:19" s="423" customFormat="1" ht="25.5" customHeight="1" x14ac:dyDescent="0.2">
      <c r="B1" s="1668" t="s">
        <v>1210</v>
      </c>
      <c r="C1" s="1668"/>
      <c r="D1" s="1668"/>
      <c r="E1" s="1668"/>
      <c r="F1" s="1668"/>
      <c r="G1" s="1668"/>
      <c r="H1" s="1668"/>
      <c r="I1" s="1668"/>
      <c r="J1" s="1668"/>
      <c r="K1" s="1668"/>
    </row>
    <row r="3" spans="1:19" x14ac:dyDescent="0.35">
      <c r="B3" s="1664" t="s">
        <v>146</v>
      </c>
      <c r="C3" s="1665"/>
      <c r="D3" s="1659" t="s">
        <v>363</v>
      </c>
      <c r="E3" s="1659" t="s">
        <v>559</v>
      </c>
      <c r="F3" s="1669" t="s">
        <v>560</v>
      </c>
      <c r="G3" s="1659" t="s">
        <v>561</v>
      </c>
      <c r="H3" s="1671" t="s">
        <v>562</v>
      </c>
      <c r="I3" s="1672"/>
      <c r="J3" s="1673"/>
      <c r="K3" s="1659" t="s">
        <v>563</v>
      </c>
      <c r="L3" s="1659" t="s">
        <v>564</v>
      </c>
    </row>
    <row r="4" spans="1:19" ht="23.25" customHeight="1" x14ac:dyDescent="0.35">
      <c r="B4" s="1666"/>
      <c r="C4" s="1667"/>
      <c r="D4" s="1660"/>
      <c r="E4" s="1660"/>
      <c r="F4" s="1670"/>
      <c r="G4" s="1660"/>
      <c r="H4" s="422" t="s">
        <v>565</v>
      </c>
      <c r="I4" s="422" t="s">
        <v>566</v>
      </c>
      <c r="J4" s="422" t="s">
        <v>567</v>
      </c>
      <c r="K4" s="1660"/>
      <c r="L4" s="1660"/>
    </row>
    <row r="5" spans="1:19" x14ac:dyDescent="0.35">
      <c r="B5" s="1661" t="s">
        <v>568</v>
      </c>
      <c r="C5" s="1661"/>
      <c r="D5" s="761"/>
      <c r="E5" s="761"/>
      <c r="F5" s="762"/>
      <c r="G5" s="763">
        <f>SUM(G6+G36)</f>
        <v>9173400</v>
      </c>
      <c r="H5" s="761"/>
      <c r="I5" s="761"/>
      <c r="J5" s="761"/>
      <c r="K5" s="764"/>
      <c r="L5" s="765"/>
    </row>
    <row r="6" spans="1:19" x14ac:dyDescent="0.35">
      <c r="B6" s="766"/>
      <c r="C6" s="767" t="s">
        <v>1156</v>
      </c>
      <c r="D6" s="768"/>
      <c r="E6" s="768"/>
      <c r="F6" s="769"/>
      <c r="G6" s="770">
        <f>SUM(G7:G10,G15:G35)</f>
        <v>5553400</v>
      </c>
      <c r="H6" s="768"/>
      <c r="I6" s="768"/>
      <c r="J6" s="768"/>
      <c r="K6" s="771"/>
      <c r="L6" s="772"/>
    </row>
    <row r="7" spans="1:19" ht="23.25" customHeight="1" x14ac:dyDescent="0.35">
      <c r="A7" s="773"/>
      <c r="B7" s="774">
        <v>1</v>
      </c>
      <c r="C7" s="775" t="s">
        <v>1122</v>
      </c>
      <c r="D7" s="776">
        <v>1</v>
      </c>
      <c r="E7" s="777" t="s">
        <v>365</v>
      </c>
      <c r="F7" s="778">
        <v>85900</v>
      </c>
      <c r="G7" s="779">
        <v>85900</v>
      </c>
      <c r="H7" s="780"/>
      <c r="I7" s="780"/>
      <c r="J7" s="780" t="s">
        <v>570</v>
      </c>
      <c r="K7" s="781" t="s">
        <v>1123</v>
      </c>
      <c r="L7" s="782"/>
      <c r="M7" s="773"/>
      <c r="N7" s="773"/>
      <c r="O7" s="773"/>
      <c r="P7" s="773"/>
      <c r="Q7" s="773"/>
      <c r="R7" s="773"/>
    </row>
    <row r="8" spans="1:19" ht="20.25" customHeight="1" x14ac:dyDescent="0.35">
      <c r="B8" s="783">
        <v>2</v>
      </c>
      <c r="C8" s="784" t="s">
        <v>1124</v>
      </c>
      <c r="D8" s="785">
        <v>1</v>
      </c>
      <c r="E8" s="786" t="s">
        <v>365</v>
      </c>
      <c r="F8" s="787">
        <v>249000</v>
      </c>
      <c r="G8" s="788">
        <v>249000</v>
      </c>
      <c r="H8" s="789"/>
      <c r="I8" s="789"/>
      <c r="J8" s="789" t="s">
        <v>570</v>
      </c>
      <c r="K8" s="790" t="s">
        <v>1125</v>
      </c>
      <c r="L8" s="782" t="s">
        <v>571</v>
      </c>
      <c r="M8" s="773"/>
      <c r="N8" s="773"/>
      <c r="O8" s="773"/>
      <c r="P8" s="773"/>
      <c r="Q8" s="773"/>
      <c r="R8" s="773"/>
    </row>
    <row r="9" spans="1:19" x14ac:dyDescent="0.35">
      <c r="B9" s="791">
        <v>3</v>
      </c>
      <c r="C9" s="792" t="s">
        <v>608</v>
      </c>
      <c r="D9" s="793">
        <v>3</v>
      </c>
      <c r="E9" s="794" t="s">
        <v>365</v>
      </c>
      <c r="F9" s="795">
        <v>33000</v>
      </c>
      <c r="G9" s="796">
        <v>99000</v>
      </c>
      <c r="H9" s="797"/>
      <c r="I9" s="797"/>
      <c r="J9" s="797" t="s">
        <v>570</v>
      </c>
      <c r="K9" s="798" t="s">
        <v>1125</v>
      </c>
      <c r="L9" s="799"/>
    </row>
    <row r="10" spans="1:19" x14ac:dyDescent="0.35">
      <c r="B10" s="783">
        <v>4</v>
      </c>
      <c r="C10" s="792" t="s">
        <v>1126</v>
      </c>
      <c r="D10" s="793">
        <v>1</v>
      </c>
      <c r="E10" s="794" t="s">
        <v>576</v>
      </c>
      <c r="F10" s="795">
        <v>808000</v>
      </c>
      <c r="G10" s="796">
        <v>808000</v>
      </c>
      <c r="H10" s="797" t="s">
        <v>389</v>
      </c>
      <c r="I10" s="797" t="s">
        <v>389</v>
      </c>
      <c r="J10" s="797" t="s">
        <v>570</v>
      </c>
      <c r="K10" s="798" t="s">
        <v>1127</v>
      </c>
      <c r="L10" s="800"/>
    </row>
    <row r="11" spans="1:19" x14ac:dyDescent="0.35">
      <c r="B11" s="791"/>
      <c r="C11" s="792" t="s">
        <v>1128</v>
      </c>
      <c r="D11" s="793">
        <v>1</v>
      </c>
      <c r="E11" s="794" t="s">
        <v>366</v>
      </c>
      <c r="F11" s="795">
        <v>110000</v>
      </c>
      <c r="G11" s="796">
        <v>110000</v>
      </c>
      <c r="H11" s="797"/>
      <c r="I11" s="797"/>
      <c r="J11" s="797"/>
      <c r="K11" s="798"/>
      <c r="L11" s="800"/>
      <c r="S11" s="773"/>
    </row>
    <row r="12" spans="1:19" x14ac:dyDescent="0.35">
      <c r="B12" s="783"/>
      <c r="C12" s="792" t="s">
        <v>1129</v>
      </c>
      <c r="D12" s="793">
        <v>2</v>
      </c>
      <c r="E12" s="794" t="s">
        <v>366</v>
      </c>
      <c r="F12" s="795">
        <v>86000</v>
      </c>
      <c r="G12" s="796">
        <v>172000</v>
      </c>
      <c r="H12" s="797"/>
      <c r="I12" s="797"/>
      <c r="J12" s="797"/>
      <c r="K12" s="798"/>
      <c r="L12" s="800"/>
    </row>
    <row r="13" spans="1:19" x14ac:dyDescent="0.35">
      <c r="B13" s="791"/>
      <c r="C13" s="792" t="s">
        <v>1130</v>
      </c>
      <c r="D13" s="793">
        <v>2</v>
      </c>
      <c r="E13" s="794" t="s">
        <v>366</v>
      </c>
      <c r="F13" s="795">
        <v>88000</v>
      </c>
      <c r="G13" s="796">
        <v>176000</v>
      </c>
      <c r="H13" s="797"/>
      <c r="I13" s="797"/>
      <c r="J13" s="797"/>
      <c r="K13" s="798"/>
      <c r="L13" s="800"/>
    </row>
    <row r="14" spans="1:19" x14ac:dyDescent="0.35">
      <c r="B14" s="783"/>
      <c r="C14" s="792" t="s">
        <v>1131</v>
      </c>
      <c r="D14" s="793">
        <v>1</v>
      </c>
      <c r="E14" s="794" t="s">
        <v>366</v>
      </c>
      <c r="F14" s="795">
        <v>350000</v>
      </c>
      <c r="G14" s="796">
        <v>350000</v>
      </c>
      <c r="H14" s="797"/>
      <c r="I14" s="797"/>
      <c r="J14" s="797"/>
      <c r="K14" s="798"/>
      <c r="L14" s="800"/>
    </row>
    <row r="15" spans="1:19" x14ac:dyDescent="0.35">
      <c r="B15" s="791">
        <v>5</v>
      </c>
      <c r="C15" s="792" t="s">
        <v>1132</v>
      </c>
      <c r="D15" s="793">
        <v>3</v>
      </c>
      <c r="E15" s="794" t="s">
        <v>1133</v>
      </c>
      <c r="F15" s="795">
        <v>37500</v>
      </c>
      <c r="G15" s="796">
        <v>112500</v>
      </c>
      <c r="H15" s="797" t="s">
        <v>389</v>
      </c>
      <c r="I15" s="797" t="s">
        <v>389</v>
      </c>
      <c r="J15" s="797" t="s">
        <v>570</v>
      </c>
      <c r="K15" s="798" t="s">
        <v>1127</v>
      </c>
      <c r="L15" s="800"/>
    </row>
    <row r="16" spans="1:19" x14ac:dyDescent="0.35">
      <c r="B16" s="783">
        <v>6</v>
      </c>
      <c r="C16" s="792" t="s">
        <v>1134</v>
      </c>
      <c r="D16" s="793">
        <v>3</v>
      </c>
      <c r="E16" s="794" t="s">
        <v>1133</v>
      </c>
      <c r="F16" s="795">
        <v>34500</v>
      </c>
      <c r="G16" s="796">
        <v>103500</v>
      </c>
      <c r="H16" s="797" t="s">
        <v>389</v>
      </c>
      <c r="I16" s="797" t="s">
        <v>389</v>
      </c>
      <c r="J16" s="797" t="s">
        <v>570</v>
      </c>
      <c r="K16" s="798" t="s">
        <v>1127</v>
      </c>
      <c r="L16" s="800"/>
    </row>
    <row r="17" spans="2:15" x14ac:dyDescent="0.35">
      <c r="B17" s="791">
        <v>7</v>
      </c>
      <c r="C17" s="792" t="s">
        <v>1135</v>
      </c>
      <c r="D17" s="793">
        <v>3</v>
      </c>
      <c r="E17" s="794" t="s">
        <v>576</v>
      </c>
      <c r="F17" s="795">
        <v>38500</v>
      </c>
      <c r="G17" s="796">
        <v>115500</v>
      </c>
      <c r="H17" s="797" t="s">
        <v>389</v>
      </c>
      <c r="I17" s="797" t="s">
        <v>389</v>
      </c>
      <c r="J17" s="797" t="s">
        <v>570</v>
      </c>
      <c r="K17" s="798" t="s">
        <v>1127</v>
      </c>
      <c r="L17" s="800"/>
    </row>
    <row r="18" spans="2:15" x14ac:dyDescent="0.35">
      <c r="B18" s="783">
        <v>8</v>
      </c>
      <c r="C18" s="792" t="s">
        <v>1136</v>
      </c>
      <c r="D18" s="793">
        <v>3</v>
      </c>
      <c r="E18" s="794" t="s">
        <v>576</v>
      </c>
      <c r="F18" s="795">
        <v>38500</v>
      </c>
      <c r="G18" s="796">
        <v>115500</v>
      </c>
      <c r="H18" s="797" t="s">
        <v>389</v>
      </c>
      <c r="I18" s="797" t="s">
        <v>389</v>
      </c>
      <c r="J18" s="797" t="s">
        <v>570</v>
      </c>
      <c r="K18" s="798" t="s">
        <v>1127</v>
      </c>
      <c r="L18" s="800"/>
    </row>
    <row r="19" spans="2:15" x14ac:dyDescent="0.35">
      <c r="B19" s="791">
        <v>9</v>
      </c>
      <c r="C19" s="792" t="s">
        <v>1137</v>
      </c>
      <c r="D19" s="793">
        <v>5</v>
      </c>
      <c r="E19" s="794" t="s">
        <v>576</v>
      </c>
      <c r="F19" s="795">
        <v>28500</v>
      </c>
      <c r="G19" s="796">
        <v>142500</v>
      </c>
      <c r="H19" s="797" t="s">
        <v>389</v>
      </c>
      <c r="I19" s="797" t="s">
        <v>389</v>
      </c>
      <c r="J19" s="797" t="s">
        <v>570</v>
      </c>
      <c r="K19" s="798" t="s">
        <v>1127</v>
      </c>
      <c r="L19" s="800"/>
    </row>
    <row r="20" spans="2:15" x14ac:dyDescent="0.35">
      <c r="B20" s="783">
        <v>10</v>
      </c>
      <c r="C20" s="792" t="s">
        <v>1138</v>
      </c>
      <c r="D20" s="793">
        <v>4</v>
      </c>
      <c r="E20" s="794" t="s">
        <v>365</v>
      </c>
      <c r="F20" s="795">
        <v>15000</v>
      </c>
      <c r="G20" s="796">
        <v>60000</v>
      </c>
      <c r="H20" s="797" t="s">
        <v>389</v>
      </c>
      <c r="I20" s="797" t="s">
        <v>389</v>
      </c>
      <c r="J20" s="797" t="s">
        <v>570</v>
      </c>
      <c r="K20" s="798" t="s">
        <v>1127</v>
      </c>
      <c r="L20" s="800"/>
    </row>
    <row r="21" spans="2:15" x14ac:dyDescent="0.35">
      <c r="B21" s="791">
        <v>11</v>
      </c>
      <c r="C21" s="792" t="s">
        <v>1139</v>
      </c>
      <c r="D21" s="793">
        <v>1</v>
      </c>
      <c r="E21" s="794" t="s">
        <v>365</v>
      </c>
      <c r="F21" s="795">
        <v>18000</v>
      </c>
      <c r="G21" s="796">
        <v>18000</v>
      </c>
      <c r="H21" s="797" t="s">
        <v>389</v>
      </c>
      <c r="I21" s="797" t="s">
        <v>389</v>
      </c>
      <c r="J21" s="797" t="s">
        <v>570</v>
      </c>
      <c r="K21" s="798" t="s">
        <v>1127</v>
      </c>
      <c r="L21" s="800"/>
    </row>
    <row r="22" spans="2:15" x14ac:dyDescent="0.35">
      <c r="B22" s="783">
        <v>12</v>
      </c>
      <c r="C22" s="792" t="s">
        <v>1140</v>
      </c>
      <c r="D22" s="793">
        <v>1</v>
      </c>
      <c r="E22" s="794" t="s">
        <v>365</v>
      </c>
      <c r="F22" s="795">
        <v>18000</v>
      </c>
      <c r="G22" s="796">
        <v>18000</v>
      </c>
      <c r="H22" s="797" t="s">
        <v>389</v>
      </c>
      <c r="I22" s="797" t="s">
        <v>389</v>
      </c>
      <c r="J22" s="797" t="s">
        <v>570</v>
      </c>
      <c r="K22" s="798" t="s">
        <v>1127</v>
      </c>
      <c r="L22" s="800"/>
    </row>
    <row r="23" spans="2:15" x14ac:dyDescent="0.35">
      <c r="B23" s="791">
        <v>13</v>
      </c>
      <c r="C23" s="792" t="s">
        <v>1141</v>
      </c>
      <c r="D23" s="793">
        <v>1</v>
      </c>
      <c r="E23" s="794" t="s">
        <v>575</v>
      </c>
      <c r="F23" s="795">
        <v>68500</v>
      </c>
      <c r="G23" s="796">
        <v>68500</v>
      </c>
      <c r="H23" s="797" t="s">
        <v>389</v>
      </c>
      <c r="I23" s="797" t="s">
        <v>389</v>
      </c>
      <c r="J23" s="797" t="s">
        <v>570</v>
      </c>
      <c r="K23" s="798" t="s">
        <v>1127</v>
      </c>
      <c r="L23" s="800"/>
    </row>
    <row r="24" spans="2:15" hidden="1" x14ac:dyDescent="0.35">
      <c r="B24" s="783">
        <v>14</v>
      </c>
      <c r="C24" s="801" t="s">
        <v>1142</v>
      </c>
      <c r="D24" s="802">
        <v>1</v>
      </c>
      <c r="E24" s="803" t="s">
        <v>605</v>
      </c>
      <c r="F24" s="804">
        <v>48500</v>
      </c>
      <c r="G24" s="805">
        <v>48500</v>
      </c>
      <c r="H24" s="806" t="s">
        <v>389</v>
      </c>
      <c r="I24" s="806" t="s">
        <v>389</v>
      </c>
      <c r="J24" s="806" t="s">
        <v>570</v>
      </c>
      <c r="K24" s="807" t="s">
        <v>1127</v>
      </c>
      <c r="L24" s="808" t="s">
        <v>572</v>
      </c>
      <c r="O24" s="42" t="s">
        <v>573</v>
      </c>
    </row>
    <row r="25" spans="2:15" x14ac:dyDescent="0.35">
      <c r="B25" s="809">
        <v>15</v>
      </c>
      <c r="C25" s="810" t="s">
        <v>1143</v>
      </c>
      <c r="D25" s="811">
        <v>4</v>
      </c>
      <c r="E25" s="812" t="s">
        <v>368</v>
      </c>
      <c r="F25" s="813">
        <v>27500</v>
      </c>
      <c r="G25" s="814">
        <v>110000</v>
      </c>
      <c r="H25" s="815" t="s">
        <v>389</v>
      </c>
      <c r="I25" s="815" t="s">
        <v>389</v>
      </c>
      <c r="J25" s="815" t="s">
        <v>570</v>
      </c>
      <c r="K25" s="816" t="s">
        <v>1127</v>
      </c>
      <c r="L25" s="800"/>
    </row>
    <row r="26" spans="2:15" hidden="1" x14ac:dyDescent="0.35">
      <c r="B26" s="783">
        <v>16</v>
      </c>
      <c r="C26" s="801" t="s">
        <v>1144</v>
      </c>
      <c r="D26" s="802">
        <v>2</v>
      </c>
      <c r="E26" s="803" t="s">
        <v>576</v>
      </c>
      <c r="F26" s="804">
        <v>68500</v>
      </c>
      <c r="G26" s="805">
        <v>137000</v>
      </c>
      <c r="H26" s="806" t="s">
        <v>389</v>
      </c>
      <c r="I26" s="806" t="s">
        <v>389</v>
      </c>
      <c r="J26" s="806" t="s">
        <v>570</v>
      </c>
      <c r="K26" s="807" t="s">
        <v>1127</v>
      </c>
      <c r="L26" s="808" t="s">
        <v>572</v>
      </c>
      <c r="O26" s="42" t="s">
        <v>573</v>
      </c>
    </row>
    <row r="27" spans="2:15" x14ac:dyDescent="0.35">
      <c r="B27" s="791">
        <v>17</v>
      </c>
      <c r="C27" s="792" t="s">
        <v>1145</v>
      </c>
      <c r="D27" s="793">
        <v>2</v>
      </c>
      <c r="E27" s="794" t="s">
        <v>575</v>
      </c>
      <c r="F27" s="795">
        <v>52500</v>
      </c>
      <c r="G27" s="796">
        <v>105000</v>
      </c>
      <c r="H27" s="797" t="s">
        <v>389</v>
      </c>
      <c r="I27" s="797" t="s">
        <v>389</v>
      </c>
      <c r="J27" s="797" t="s">
        <v>570</v>
      </c>
      <c r="K27" s="798" t="s">
        <v>1127</v>
      </c>
      <c r="L27" s="800"/>
    </row>
    <row r="28" spans="2:15" x14ac:dyDescent="0.35">
      <c r="B28" s="783">
        <v>18</v>
      </c>
      <c r="C28" s="792" t="s">
        <v>1146</v>
      </c>
      <c r="D28" s="793">
        <v>1</v>
      </c>
      <c r="E28" s="794" t="s">
        <v>1133</v>
      </c>
      <c r="F28" s="795">
        <v>77500</v>
      </c>
      <c r="G28" s="796">
        <v>77500</v>
      </c>
      <c r="H28" s="797" t="s">
        <v>389</v>
      </c>
      <c r="I28" s="797" t="s">
        <v>389</v>
      </c>
      <c r="J28" s="797" t="s">
        <v>570</v>
      </c>
      <c r="K28" s="798" t="s">
        <v>1127</v>
      </c>
      <c r="L28" s="800"/>
    </row>
    <row r="29" spans="2:15" x14ac:dyDescent="0.35">
      <c r="B29" s="791">
        <v>19</v>
      </c>
      <c r="C29" s="792" t="s">
        <v>1147</v>
      </c>
      <c r="D29" s="793">
        <v>1</v>
      </c>
      <c r="E29" s="794" t="s">
        <v>1133</v>
      </c>
      <c r="F29" s="795">
        <v>72500</v>
      </c>
      <c r="G29" s="796">
        <v>72500</v>
      </c>
      <c r="H29" s="797" t="s">
        <v>389</v>
      </c>
      <c r="I29" s="797" t="s">
        <v>389</v>
      </c>
      <c r="J29" s="797" t="s">
        <v>570</v>
      </c>
      <c r="K29" s="798" t="s">
        <v>1127</v>
      </c>
      <c r="L29" s="800"/>
    </row>
    <row r="30" spans="2:15" hidden="1" x14ac:dyDescent="0.35">
      <c r="B30" s="783">
        <v>20</v>
      </c>
      <c r="C30" s="801" t="s">
        <v>1148</v>
      </c>
      <c r="D30" s="802">
        <v>1</v>
      </c>
      <c r="E30" s="803" t="s">
        <v>1133</v>
      </c>
      <c r="F30" s="804">
        <v>48500</v>
      </c>
      <c r="G30" s="805">
        <v>48500</v>
      </c>
      <c r="H30" s="806" t="s">
        <v>389</v>
      </c>
      <c r="I30" s="806" t="s">
        <v>389</v>
      </c>
      <c r="J30" s="806" t="s">
        <v>570</v>
      </c>
      <c r="K30" s="807" t="s">
        <v>1127</v>
      </c>
      <c r="L30" s="808" t="s">
        <v>572</v>
      </c>
      <c r="O30" s="42" t="s">
        <v>573</v>
      </c>
    </row>
    <row r="31" spans="2:15" x14ac:dyDescent="0.35">
      <c r="B31" s="791">
        <v>21</v>
      </c>
      <c r="C31" s="792" t="s">
        <v>1149</v>
      </c>
      <c r="D31" s="793">
        <v>1</v>
      </c>
      <c r="E31" s="794" t="s">
        <v>1133</v>
      </c>
      <c r="F31" s="795">
        <v>48500</v>
      </c>
      <c r="G31" s="796">
        <v>48500</v>
      </c>
      <c r="H31" s="797" t="s">
        <v>389</v>
      </c>
      <c r="I31" s="797" t="s">
        <v>389</v>
      </c>
      <c r="J31" s="797" t="s">
        <v>570</v>
      </c>
      <c r="K31" s="798" t="s">
        <v>1127</v>
      </c>
      <c r="L31" s="800"/>
    </row>
    <row r="32" spans="2:15" x14ac:dyDescent="0.35">
      <c r="B32" s="783">
        <v>22</v>
      </c>
      <c r="C32" s="792" t="s">
        <v>1150</v>
      </c>
      <c r="D32" s="793">
        <v>1</v>
      </c>
      <c r="E32" s="794" t="s">
        <v>1133</v>
      </c>
      <c r="F32" s="795">
        <v>77500</v>
      </c>
      <c r="G32" s="796">
        <v>77500</v>
      </c>
      <c r="H32" s="797" t="s">
        <v>389</v>
      </c>
      <c r="I32" s="797" t="s">
        <v>389</v>
      </c>
      <c r="J32" s="797" t="s">
        <v>570</v>
      </c>
      <c r="K32" s="798" t="s">
        <v>1127</v>
      </c>
      <c r="L32" s="800"/>
    </row>
    <row r="33" spans="2:12" outlineLevel="1" x14ac:dyDescent="0.35">
      <c r="B33" s="791">
        <v>23</v>
      </c>
      <c r="C33" s="792" t="s">
        <v>1151</v>
      </c>
      <c r="D33" s="793">
        <v>1</v>
      </c>
      <c r="E33" s="794" t="s">
        <v>1133</v>
      </c>
      <c r="F33" s="795">
        <v>77500</v>
      </c>
      <c r="G33" s="796">
        <v>77500</v>
      </c>
      <c r="H33" s="797" t="s">
        <v>389</v>
      </c>
      <c r="I33" s="797" t="s">
        <v>389</v>
      </c>
      <c r="J33" s="797" t="s">
        <v>570</v>
      </c>
      <c r="K33" s="798" t="s">
        <v>1127</v>
      </c>
      <c r="L33" s="817"/>
    </row>
    <row r="34" spans="2:12" outlineLevel="1" x14ac:dyDescent="0.35">
      <c r="B34" s="783">
        <v>24</v>
      </c>
      <c r="C34" s="792" t="s">
        <v>1152</v>
      </c>
      <c r="D34" s="793">
        <v>5</v>
      </c>
      <c r="E34" s="794" t="s">
        <v>365</v>
      </c>
      <c r="F34" s="795">
        <v>11000</v>
      </c>
      <c r="G34" s="796">
        <v>55000</v>
      </c>
      <c r="H34" s="797" t="s">
        <v>389</v>
      </c>
      <c r="I34" s="797" t="s">
        <v>389</v>
      </c>
      <c r="J34" s="797" t="s">
        <v>570</v>
      </c>
      <c r="K34" s="798" t="s">
        <v>1153</v>
      </c>
      <c r="L34" s="817"/>
    </row>
    <row r="35" spans="2:12" outlineLevel="1" x14ac:dyDescent="0.35">
      <c r="B35" s="791">
        <v>25</v>
      </c>
      <c r="C35" s="792" t="s">
        <v>1154</v>
      </c>
      <c r="D35" s="793">
        <v>5</v>
      </c>
      <c r="E35" s="794" t="s">
        <v>369</v>
      </c>
      <c r="F35" s="795">
        <v>540000</v>
      </c>
      <c r="G35" s="796">
        <v>2700000</v>
      </c>
      <c r="H35" s="797" t="s">
        <v>389</v>
      </c>
      <c r="I35" s="797" t="s">
        <v>570</v>
      </c>
      <c r="J35" s="797" t="s">
        <v>570</v>
      </c>
      <c r="K35" s="798" t="s">
        <v>1155</v>
      </c>
      <c r="L35" s="817"/>
    </row>
    <row r="36" spans="2:12" x14ac:dyDescent="0.35">
      <c r="B36" s="827"/>
      <c r="C36" s="828" t="s">
        <v>1157</v>
      </c>
      <c r="D36" s="829"/>
      <c r="E36" s="830"/>
      <c r="F36" s="831"/>
      <c r="G36" s="832">
        <f>SUM(G37:G38)</f>
        <v>3620000</v>
      </c>
      <c r="H36" s="833"/>
      <c r="I36" s="833"/>
      <c r="J36" s="833"/>
      <c r="K36" s="834"/>
      <c r="L36" s="835"/>
    </row>
    <row r="37" spans="2:12" x14ac:dyDescent="0.35">
      <c r="B37" s="818">
        <v>1</v>
      </c>
      <c r="C37" s="819" t="s">
        <v>1158</v>
      </c>
      <c r="D37" s="820">
        <v>1</v>
      </c>
      <c r="E37" s="821" t="s">
        <v>365</v>
      </c>
      <c r="F37" s="822">
        <v>2000000</v>
      </c>
      <c r="G37" s="823">
        <v>2000000</v>
      </c>
      <c r="H37" s="824"/>
      <c r="I37" s="824"/>
      <c r="J37" s="824" t="s">
        <v>570</v>
      </c>
      <c r="K37" s="825" t="s">
        <v>1159</v>
      </c>
      <c r="L37" s="836"/>
    </row>
    <row r="38" spans="2:12" ht="22.5" customHeight="1" x14ac:dyDescent="0.35">
      <c r="B38" s="818">
        <v>2</v>
      </c>
      <c r="C38" s="819" t="s">
        <v>1160</v>
      </c>
      <c r="D38" s="820">
        <v>1</v>
      </c>
      <c r="E38" s="821" t="s">
        <v>369</v>
      </c>
      <c r="F38" s="822">
        <v>1620000</v>
      </c>
      <c r="G38" s="823">
        <v>1620000</v>
      </c>
      <c r="H38" s="824" t="s">
        <v>389</v>
      </c>
      <c r="I38" s="824" t="s">
        <v>389</v>
      </c>
      <c r="J38" s="824" t="s">
        <v>570</v>
      </c>
      <c r="K38" s="825" t="s">
        <v>1155</v>
      </c>
      <c r="L38" s="837" t="s">
        <v>577</v>
      </c>
    </row>
    <row r="39" spans="2:12" hidden="1" x14ac:dyDescent="0.35">
      <c r="B39" s="783">
        <v>1</v>
      </c>
      <c r="C39" s="784" t="s">
        <v>578</v>
      </c>
      <c r="D39" s="785">
        <v>1</v>
      </c>
      <c r="E39" s="786" t="s">
        <v>365</v>
      </c>
      <c r="F39" s="787">
        <v>159000</v>
      </c>
      <c r="G39" s="788">
        <f>SUM(D39*F39)</f>
        <v>159000</v>
      </c>
      <c r="H39" s="847"/>
      <c r="I39" s="847"/>
      <c r="J39" s="847" t="s">
        <v>570</v>
      </c>
      <c r="K39" s="790" t="s">
        <v>579</v>
      </c>
      <c r="L39" s="848"/>
    </row>
    <row r="40" spans="2:12" hidden="1" x14ac:dyDescent="0.35">
      <c r="B40" s="791">
        <v>2</v>
      </c>
      <c r="C40" s="784" t="s">
        <v>580</v>
      </c>
      <c r="D40" s="785">
        <v>2</v>
      </c>
      <c r="E40" s="786" t="s">
        <v>366</v>
      </c>
      <c r="F40" s="787">
        <v>25900</v>
      </c>
      <c r="G40" s="788">
        <f>SUM(D40*F40)</f>
        <v>51800</v>
      </c>
      <c r="H40" s="847"/>
      <c r="I40" s="847"/>
      <c r="J40" s="847" t="s">
        <v>570</v>
      </c>
      <c r="K40" s="790" t="s">
        <v>581</v>
      </c>
      <c r="L40" s="848"/>
    </row>
    <row r="41" spans="2:12" hidden="1" x14ac:dyDescent="0.35">
      <c r="B41" s="783">
        <v>3</v>
      </c>
      <c r="C41" s="784" t="s">
        <v>582</v>
      </c>
      <c r="D41" s="785">
        <v>1</v>
      </c>
      <c r="E41" s="786" t="s">
        <v>365</v>
      </c>
      <c r="F41" s="787">
        <v>27000</v>
      </c>
      <c r="G41" s="788">
        <f>SUM(D41*F41)</f>
        <v>27000</v>
      </c>
      <c r="H41" s="847"/>
      <c r="I41" s="847"/>
      <c r="J41" s="847" t="s">
        <v>570</v>
      </c>
      <c r="K41" s="790" t="s">
        <v>583</v>
      </c>
      <c r="L41" s="848"/>
    </row>
    <row r="42" spans="2:12" hidden="1" x14ac:dyDescent="0.35">
      <c r="B42" s="791">
        <v>6</v>
      </c>
      <c r="C42" s="784" t="s">
        <v>584</v>
      </c>
      <c r="D42" s="785">
        <v>1</v>
      </c>
      <c r="E42" s="786" t="s">
        <v>365</v>
      </c>
      <c r="F42" s="787">
        <v>828400</v>
      </c>
      <c r="G42" s="788">
        <f>SUM(G43:G48)</f>
        <v>828400</v>
      </c>
      <c r="H42" s="847"/>
      <c r="I42" s="847"/>
      <c r="J42" s="847" t="s">
        <v>570</v>
      </c>
      <c r="K42" s="790" t="s">
        <v>585</v>
      </c>
      <c r="L42" s="848"/>
    </row>
    <row r="43" spans="2:12" ht="42" hidden="1" x14ac:dyDescent="0.35">
      <c r="B43" s="783"/>
      <c r="C43" s="784" t="s">
        <v>586</v>
      </c>
      <c r="D43" s="785">
        <v>10</v>
      </c>
      <c r="E43" s="786" t="s">
        <v>365</v>
      </c>
      <c r="F43" s="787">
        <v>50000</v>
      </c>
      <c r="G43" s="788">
        <f t="shared" ref="G43:G48" si="0">SUM(D43*F43)</f>
        <v>500000</v>
      </c>
      <c r="H43" s="789"/>
      <c r="I43" s="789"/>
      <c r="J43" s="789"/>
      <c r="K43" s="790"/>
      <c r="L43" s="838"/>
    </row>
    <row r="44" spans="2:12" hidden="1" x14ac:dyDescent="0.35">
      <c r="B44" s="783"/>
      <c r="C44" s="784" t="s">
        <v>587</v>
      </c>
      <c r="D44" s="785">
        <v>10</v>
      </c>
      <c r="E44" s="786" t="s">
        <v>365</v>
      </c>
      <c r="F44" s="787">
        <v>3800</v>
      </c>
      <c r="G44" s="788">
        <f t="shared" si="0"/>
        <v>38000</v>
      </c>
      <c r="H44" s="789"/>
      <c r="I44" s="789"/>
      <c r="J44" s="789"/>
      <c r="K44" s="790"/>
      <c r="L44" s="838"/>
    </row>
    <row r="45" spans="2:12" hidden="1" x14ac:dyDescent="0.35">
      <c r="B45" s="783"/>
      <c r="C45" s="784" t="s">
        <v>588</v>
      </c>
      <c r="D45" s="785">
        <v>10</v>
      </c>
      <c r="E45" s="786" t="s">
        <v>365</v>
      </c>
      <c r="F45" s="787">
        <v>5000</v>
      </c>
      <c r="G45" s="788">
        <f t="shared" si="0"/>
        <v>50000</v>
      </c>
      <c r="H45" s="789"/>
      <c r="I45" s="789"/>
      <c r="J45" s="789"/>
      <c r="K45" s="790"/>
      <c r="L45" s="838"/>
    </row>
    <row r="46" spans="2:12" hidden="1" x14ac:dyDescent="0.35">
      <c r="B46" s="783"/>
      <c r="C46" s="784" t="s">
        <v>589</v>
      </c>
      <c r="D46" s="785">
        <v>10</v>
      </c>
      <c r="E46" s="786" t="s">
        <v>365</v>
      </c>
      <c r="F46" s="787">
        <v>14500</v>
      </c>
      <c r="G46" s="788">
        <f t="shared" si="0"/>
        <v>145000</v>
      </c>
      <c r="H46" s="789"/>
      <c r="I46" s="789"/>
      <c r="J46" s="789"/>
      <c r="K46" s="790"/>
      <c r="L46" s="838"/>
    </row>
    <row r="47" spans="2:12" hidden="1" x14ac:dyDescent="0.35">
      <c r="B47" s="783"/>
      <c r="C47" s="784" t="s">
        <v>590</v>
      </c>
      <c r="D47" s="785">
        <v>1</v>
      </c>
      <c r="E47" s="786" t="s">
        <v>591</v>
      </c>
      <c r="F47" s="787">
        <v>35000</v>
      </c>
      <c r="G47" s="788">
        <f t="shared" si="0"/>
        <v>35000</v>
      </c>
      <c r="H47" s="789"/>
      <c r="I47" s="789"/>
      <c r="J47" s="789"/>
      <c r="K47" s="790"/>
      <c r="L47" s="838"/>
    </row>
    <row r="48" spans="2:12" hidden="1" x14ac:dyDescent="0.35">
      <c r="B48" s="783"/>
      <c r="C48" s="784" t="s">
        <v>592</v>
      </c>
      <c r="D48" s="785">
        <v>1</v>
      </c>
      <c r="E48" s="786" t="s">
        <v>365</v>
      </c>
      <c r="F48" s="787">
        <v>60400</v>
      </c>
      <c r="G48" s="788">
        <f t="shared" si="0"/>
        <v>60400</v>
      </c>
      <c r="H48" s="789"/>
      <c r="I48" s="789"/>
      <c r="J48" s="789"/>
      <c r="K48" s="790"/>
      <c r="L48" s="838"/>
    </row>
    <row r="49" spans="2:12" hidden="1" x14ac:dyDescent="0.35">
      <c r="B49" s="791">
        <v>30</v>
      </c>
      <c r="C49" s="819" t="s">
        <v>593</v>
      </c>
      <c r="D49" s="820">
        <v>1</v>
      </c>
      <c r="E49" s="821" t="s">
        <v>365</v>
      </c>
      <c r="F49" s="822">
        <v>736600</v>
      </c>
      <c r="G49" s="849">
        <f>SUM(G50:G59)</f>
        <v>736600</v>
      </c>
      <c r="H49" s="850"/>
      <c r="I49" s="850"/>
      <c r="J49" s="850" t="s">
        <v>570</v>
      </c>
      <c r="K49" s="825" t="s">
        <v>574</v>
      </c>
      <c r="L49" s="837" t="s">
        <v>577</v>
      </c>
    </row>
    <row r="50" spans="2:12" hidden="1" x14ac:dyDescent="0.35">
      <c r="B50" s="791"/>
      <c r="C50" s="792" t="s">
        <v>594</v>
      </c>
      <c r="D50" s="793">
        <v>1</v>
      </c>
      <c r="E50" s="794" t="s">
        <v>366</v>
      </c>
      <c r="F50" s="795">
        <v>170000</v>
      </c>
      <c r="G50" s="851">
        <f>SUM(F50*D50)</f>
        <v>170000</v>
      </c>
      <c r="H50" s="852"/>
      <c r="I50" s="852"/>
      <c r="J50" s="852"/>
      <c r="K50" s="798"/>
      <c r="L50" s="817"/>
    </row>
    <row r="51" spans="2:12" hidden="1" x14ac:dyDescent="0.35">
      <c r="B51" s="791"/>
      <c r="C51" s="792" t="s">
        <v>595</v>
      </c>
      <c r="D51" s="793">
        <v>2</v>
      </c>
      <c r="E51" s="794" t="s">
        <v>366</v>
      </c>
      <c r="F51" s="795">
        <v>37300</v>
      </c>
      <c r="G51" s="851">
        <f t="shared" ref="G51:G59" si="1">SUM(F51*D51)</f>
        <v>74600</v>
      </c>
      <c r="H51" s="852"/>
      <c r="I51" s="852"/>
      <c r="J51" s="852"/>
      <c r="K51" s="798"/>
      <c r="L51" s="817"/>
    </row>
    <row r="52" spans="2:12" hidden="1" x14ac:dyDescent="0.35">
      <c r="B52" s="791"/>
      <c r="C52" s="792" t="s">
        <v>596</v>
      </c>
      <c r="D52" s="793">
        <v>1</v>
      </c>
      <c r="E52" s="794" t="s">
        <v>366</v>
      </c>
      <c r="F52" s="795">
        <v>104900</v>
      </c>
      <c r="G52" s="851">
        <f t="shared" si="1"/>
        <v>104900</v>
      </c>
      <c r="H52" s="852"/>
      <c r="I52" s="852"/>
      <c r="J52" s="852"/>
      <c r="K52" s="798"/>
      <c r="L52" s="817"/>
    </row>
    <row r="53" spans="2:12" hidden="1" x14ac:dyDescent="0.35">
      <c r="B53" s="791"/>
      <c r="C53" s="792" t="s">
        <v>597</v>
      </c>
      <c r="D53" s="793">
        <v>2</v>
      </c>
      <c r="E53" s="794" t="s">
        <v>366</v>
      </c>
      <c r="F53" s="795">
        <v>62000</v>
      </c>
      <c r="G53" s="851">
        <f t="shared" si="1"/>
        <v>124000</v>
      </c>
      <c r="H53" s="852"/>
      <c r="I53" s="852"/>
      <c r="J53" s="852"/>
      <c r="K53" s="798"/>
      <c r="L53" s="817"/>
    </row>
    <row r="54" spans="2:12" ht="42" hidden="1" x14ac:dyDescent="0.35">
      <c r="B54" s="791"/>
      <c r="C54" s="819" t="s">
        <v>598</v>
      </c>
      <c r="D54" s="820">
        <v>1</v>
      </c>
      <c r="E54" s="821" t="s">
        <v>365</v>
      </c>
      <c r="F54" s="822">
        <v>72000</v>
      </c>
      <c r="G54" s="849">
        <f t="shared" si="1"/>
        <v>72000</v>
      </c>
      <c r="H54" s="853"/>
      <c r="I54" s="853"/>
      <c r="J54" s="853"/>
      <c r="K54" s="825"/>
      <c r="L54" s="826"/>
    </row>
    <row r="55" spans="2:12" hidden="1" x14ac:dyDescent="0.35">
      <c r="B55" s="791"/>
      <c r="C55" s="819" t="s">
        <v>599</v>
      </c>
      <c r="D55" s="820">
        <v>3</v>
      </c>
      <c r="E55" s="821" t="s">
        <v>365</v>
      </c>
      <c r="F55" s="822">
        <v>8500</v>
      </c>
      <c r="G55" s="849">
        <f t="shared" si="1"/>
        <v>25500</v>
      </c>
      <c r="H55" s="853"/>
      <c r="I55" s="853"/>
      <c r="J55" s="853"/>
      <c r="K55" s="825"/>
      <c r="L55" s="826"/>
    </row>
    <row r="56" spans="2:12" hidden="1" x14ac:dyDescent="0.35">
      <c r="B56" s="791"/>
      <c r="C56" s="819" t="s">
        <v>600</v>
      </c>
      <c r="D56" s="820">
        <v>1</v>
      </c>
      <c r="E56" s="821" t="s">
        <v>366</v>
      </c>
      <c r="F56" s="822">
        <v>47000</v>
      </c>
      <c r="G56" s="849">
        <f t="shared" si="1"/>
        <v>47000</v>
      </c>
      <c r="H56" s="853"/>
      <c r="I56" s="853"/>
      <c r="J56" s="853"/>
      <c r="K56" s="825"/>
      <c r="L56" s="826"/>
    </row>
    <row r="57" spans="2:12" hidden="1" x14ac:dyDescent="0.35">
      <c r="B57" s="791"/>
      <c r="C57" s="819" t="s">
        <v>601</v>
      </c>
      <c r="D57" s="820">
        <v>2</v>
      </c>
      <c r="E57" s="821" t="s">
        <v>365</v>
      </c>
      <c r="F57" s="822">
        <v>4800</v>
      </c>
      <c r="G57" s="849">
        <f t="shared" si="1"/>
        <v>9600</v>
      </c>
      <c r="H57" s="853"/>
      <c r="I57" s="853"/>
      <c r="J57" s="853"/>
      <c r="K57" s="825"/>
      <c r="L57" s="826"/>
    </row>
    <row r="58" spans="2:12" hidden="1" x14ac:dyDescent="0.35">
      <c r="B58" s="791"/>
      <c r="C58" s="819" t="s">
        <v>602</v>
      </c>
      <c r="D58" s="820">
        <v>2</v>
      </c>
      <c r="E58" s="821" t="s">
        <v>365</v>
      </c>
      <c r="F58" s="822">
        <v>5000</v>
      </c>
      <c r="G58" s="849">
        <f t="shared" si="1"/>
        <v>10000</v>
      </c>
      <c r="H58" s="853"/>
      <c r="I58" s="853"/>
      <c r="J58" s="853"/>
      <c r="K58" s="825"/>
      <c r="L58" s="826"/>
    </row>
    <row r="59" spans="2:12" hidden="1" x14ac:dyDescent="0.35">
      <c r="B59" s="791"/>
      <c r="C59" s="792" t="s">
        <v>603</v>
      </c>
      <c r="D59" s="793">
        <v>1</v>
      </c>
      <c r="E59" s="794" t="s">
        <v>368</v>
      </c>
      <c r="F59" s="795">
        <v>99000</v>
      </c>
      <c r="G59" s="851">
        <f t="shared" si="1"/>
        <v>99000</v>
      </c>
      <c r="H59" s="852"/>
      <c r="I59" s="852"/>
      <c r="J59" s="852"/>
      <c r="K59" s="798"/>
      <c r="L59" s="817"/>
    </row>
    <row r="60" spans="2:12" ht="21" customHeight="1" x14ac:dyDescent="0.35">
      <c r="B60" s="1662" t="s">
        <v>604</v>
      </c>
      <c r="C60" s="1663"/>
      <c r="D60" s="854"/>
      <c r="E60" s="761"/>
      <c r="F60" s="855"/>
      <c r="G60" s="763">
        <f>SUM(G61+G89)</f>
        <v>12842000</v>
      </c>
      <c r="H60" s="856"/>
      <c r="I60" s="856"/>
      <c r="J60" s="856"/>
      <c r="K60" s="857"/>
      <c r="L60" s="858"/>
    </row>
    <row r="61" spans="2:12" x14ac:dyDescent="0.35">
      <c r="B61" s="766"/>
      <c r="C61" s="767" t="s">
        <v>569</v>
      </c>
      <c r="D61" s="859"/>
      <c r="E61" s="860"/>
      <c r="F61" s="861"/>
      <c r="G61" s="862">
        <f>SUM(G62:G88)</f>
        <v>7892000</v>
      </c>
      <c r="H61" s="863"/>
      <c r="I61" s="863"/>
      <c r="J61" s="863"/>
      <c r="K61" s="864"/>
      <c r="L61" s="858"/>
    </row>
    <row r="62" spans="2:12" x14ac:dyDescent="0.35">
      <c r="B62" s="783">
        <v>1</v>
      </c>
      <c r="C62" s="784" t="s">
        <v>1161</v>
      </c>
      <c r="D62" s="785">
        <v>1</v>
      </c>
      <c r="E62" s="786" t="s">
        <v>366</v>
      </c>
      <c r="F62" s="787">
        <v>600000</v>
      </c>
      <c r="G62" s="788">
        <v>600000</v>
      </c>
      <c r="H62" s="789" t="s">
        <v>389</v>
      </c>
      <c r="I62" s="789" t="s">
        <v>570</v>
      </c>
      <c r="J62" s="789" t="s">
        <v>389</v>
      </c>
      <c r="K62" s="790" t="s">
        <v>1162</v>
      </c>
      <c r="L62" s="865"/>
    </row>
    <row r="63" spans="2:12" x14ac:dyDescent="0.35">
      <c r="B63" s="783">
        <v>2</v>
      </c>
      <c r="C63" s="784" t="s">
        <v>1163</v>
      </c>
      <c r="D63" s="785">
        <v>2</v>
      </c>
      <c r="E63" s="786" t="s">
        <v>366</v>
      </c>
      <c r="F63" s="787">
        <v>20000</v>
      </c>
      <c r="G63" s="788">
        <v>40000</v>
      </c>
      <c r="H63" s="789" t="s">
        <v>389</v>
      </c>
      <c r="I63" s="789" t="s">
        <v>570</v>
      </c>
      <c r="J63" s="789" t="s">
        <v>389</v>
      </c>
      <c r="K63" s="790" t="s">
        <v>1164</v>
      </c>
      <c r="L63" s="865"/>
    </row>
    <row r="64" spans="2:12" x14ac:dyDescent="0.35">
      <c r="B64" s="783">
        <v>3</v>
      </c>
      <c r="C64" s="784" t="s">
        <v>1165</v>
      </c>
      <c r="D64" s="785">
        <v>2</v>
      </c>
      <c r="E64" s="786" t="s">
        <v>605</v>
      </c>
      <c r="F64" s="787">
        <v>18900</v>
      </c>
      <c r="G64" s="788">
        <v>37800</v>
      </c>
      <c r="H64" s="789" t="s">
        <v>389</v>
      </c>
      <c r="I64" s="789" t="s">
        <v>570</v>
      </c>
      <c r="J64" s="789" t="s">
        <v>389</v>
      </c>
      <c r="K64" s="790" t="s">
        <v>1164</v>
      </c>
      <c r="L64" s="865"/>
    </row>
    <row r="65" spans="2:12" x14ac:dyDescent="0.35">
      <c r="B65" s="783">
        <v>4</v>
      </c>
      <c r="C65" s="784" t="s">
        <v>1166</v>
      </c>
      <c r="D65" s="785">
        <v>5</v>
      </c>
      <c r="E65" s="786" t="s">
        <v>605</v>
      </c>
      <c r="F65" s="787">
        <v>16500</v>
      </c>
      <c r="G65" s="788">
        <v>82500</v>
      </c>
      <c r="H65" s="789" t="s">
        <v>389</v>
      </c>
      <c r="I65" s="789" t="s">
        <v>570</v>
      </c>
      <c r="J65" s="789" t="s">
        <v>389</v>
      </c>
      <c r="K65" s="790" t="s">
        <v>1164</v>
      </c>
      <c r="L65" s="838"/>
    </row>
    <row r="66" spans="2:12" x14ac:dyDescent="0.35">
      <c r="B66" s="783">
        <v>5</v>
      </c>
      <c r="C66" s="784" t="s">
        <v>1167</v>
      </c>
      <c r="D66" s="785">
        <v>1</v>
      </c>
      <c r="E66" s="786" t="s">
        <v>366</v>
      </c>
      <c r="F66" s="787">
        <v>250000</v>
      </c>
      <c r="G66" s="788">
        <v>250000</v>
      </c>
      <c r="H66" s="789" t="s">
        <v>389</v>
      </c>
      <c r="I66" s="789" t="s">
        <v>389</v>
      </c>
      <c r="J66" s="789" t="s">
        <v>570</v>
      </c>
      <c r="K66" s="790" t="s">
        <v>1168</v>
      </c>
      <c r="L66" s="838"/>
    </row>
    <row r="67" spans="2:12" x14ac:dyDescent="0.35">
      <c r="B67" s="783">
        <v>6</v>
      </c>
      <c r="C67" s="784" t="s">
        <v>1169</v>
      </c>
      <c r="D67" s="785">
        <v>1</v>
      </c>
      <c r="E67" s="786" t="s">
        <v>365</v>
      </c>
      <c r="F67" s="787">
        <v>370000</v>
      </c>
      <c r="G67" s="788">
        <v>370000</v>
      </c>
      <c r="H67" s="789" t="s">
        <v>389</v>
      </c>
      <c r="I67" s="789" t="s">
        <v>389</v>
      </c>
      <c r="J67" s="789" t="s">
        <v>570</v>
      </c>
      <c r="K67" s="790" t="s">
        <v>1168</v>
      </c>
      <c r="L67" s="838"/>
    </row>
    <row r="68" spans="2:12" x14ac:dyDescent="0.35">
      <c r="B68" s="783">
        <v>7</v>
      </c>
      <c r="C68" s="784" t="s">
        <v>1170</v>
      </c>
      <c r="D68" s="785">
        <v>2</v>
      </c>
      <c r="E68" s="786" t="s">
        <v>367</v>
      </c>
      <c r="F68" s="787">
        <v>88800</v>
      </c>
      <c r="G68" s="788">
        <v>177600</v>
      </c>
      <c r="H68" s="789" t="s">
        <v>389</v>
      </c>
      <c r="I68" s="789" t="s">
        <v>389</v>
      </c>
      <c r="J68" s="789" t="s">
        <v>570</v>
      </c>
      <c r="K68" s="790" t="s">
        <v>1168</v>
      </c>
      <c r="L68" s="838"/>
    </row>
    <row r="69" spans="2:12" x14ac:dyDescent="0.35">
      <c r="B69" s="783">
        <v>8</v>
      </c>
      <c r="C69" s="784" t="s">
        <v>1171</v>
      </c>
      <c r="D69" s="785">
        <v>1</v>
      </c>
      <c r="E69" s="786" t="s">
        <v>366</v>
      </c>
      <c r="F69" s="787">
        <v>267000</v>
      </c>
      <c r="G69" s="788">
        <v>267000</v>
      </c>
      <c r="H69" s="789" t="s">
        <v>389</v>
      </c>
      <c r="I69" s="789" t="s">
        <v>389</v>
      </c>
      <c r="J69" s="789" t="s">
        <v>570</v>
      </c>
      <c r="K69" s="790" t="s">
        <v>1172</v>
      </c>
      <c r="L69" s="838"/>
    </row>
    <row r="70" spans="2:12" x14ac:dyDescent="0.35">
      <c r="B70" s="839">
        <v>9</v>
      </c>
      <c r="C70" s="840" t="s">
        <v>1173</v>
      </c>
      <c r="D70" s="841">
        <v>1</v>
      </c>
      <c r="E70" s="842" t="s">
        <v>367</v>
      </c>
      <c r="F70" s="843">
        <v>300000</v>
      </c>
      <c r="G70" s="867">
        <v>300000</v>
      </c>
      <c r="H70" s="844" t="s">
        <v>389</v>
      </c>
      <c r="I70" s="844" t="s">
        <v>389</v>
      </c>
      <c r="J70" s="844" t="s">
        <v>570</v>
      </c>
      <c r="K70" s="845" t="s">
        <v>1172</v>
      </c>
      <c r="L70" s="838"/>
    </row>
    <row r="71" spans="2:12" x14ac:dyDescent="0.35">
      <c r="B71" s="783">
        <v>10</v>
      </c>
      <c r="C71" s="784" t="s">
        <v>1174</v>
      </c>
      <c r="D71" s="785">
        <v>1</v>
      </c>
      <c r="E71" s="786" t="s">
        <v>366</v>
      </c>
      <c r="F71" s="787">
        <v>481000</v>
      </c>
      <c r="G71" s="788">
        <v>481000</v>
      </c>
      <c r="H71" s="789" t="s">
        <v>389</v>
      </c>
      <c r="I71" s="789" t="s">
        <v>389</v>
      </c>
      <c r="J71" s="789" t="s">
        <v>570</v>
      </c>
      <c r="K71" s="790" t="s">
        <v>1172</v>
      </c>
      <c r="L71" s="838"/>
    </row>
    <row r="72" spans="2:12" x14ac:dyDescent="0.35">
      <c r="B72" s="783">
        <v>11</v>
      </c>
      <c r="C72" s="784" t="s">
        <v>1175</v>
      </c>
      <c r="D72" s="785">
        <v>15</v>
      </c>
      <c r="E72" s="786" t="s">
        <v>365</v>
      </c>
      <c r="F72" s="787">
        <v>42900</v>
      </c>
      <c r="G72" s="788">
        <v>643500</v>
      </c>
      <c r="H72" s="789" t="s">
        <v>389</v>
      </c>
      <c r="I72" s="789" t="s">
        <v>389</v>
      </c>
      <c r="J72" s="789" t="s">
        <v>570</v>
      </c>
      <c r="K72" s="790" t="s">
        <v>1176</v>
      </c>
      <c r="L72" s="838"/>
    </row>
    <row r="73" spans="2:12" x14ac:dyDescent="0.35">
      <c r="B73" s="783">
        <v>12</v>
      </c>
      <c r="C73" s="784" t="s">
        <v>1177</v>
      </c>
      <c r="D73" s="785">
        <v>2</v>
      </c>
      <c r="E73" s="786" t="s">
        <v>365</v>
      </c>
      <c r="F73" s="787">
        <v>290000</v>
      </c>
      <c r="G73" s="788">
        <v>580000</v>
      </c>
      <c r="H73" s="789" t="s">
        <v>389</v>
      </c>
      <c r="I73" s="789" t="s">
        <v>389</v>
      </c>
      <c r="J73" s="789" t="s">
        <v>570</v>
      </c>
      <c r="K73" s="790" t="s">
        <v>1176</v>
      </c>
      <c r="L73" s="838"/>
    </row>
    <row r="74" spans="2:12" ht="22.5" customHeight="1" x14ac:dyDescent="0.35">
      <c r="B74" s="783">
        <v>13</v>
      </c>
      <c r="C74" s="784" t="s">
        <v>1178</v>
      </c>
      <c r="D74" s="785">
        <v>1</v>
      </c>
      <c r="E74" s="786" t="s">
        <v>366</v>
      </c>
      <c r="F74" s="787">
        <v>350000</v>
      </c>
      <c r="G74" s="788">
        <v>350000</v>
      </c>
      <c r="H74" s="789" t="s">
        <v>570</v>
      </c>
      <c r="I74" s="789" t="s">
        <v>389</v>
      </c>
      <c r="J74" s="789" t="s">
        <v>570</v>
      </c>
      <c r="K74" s="790" t="s">
        <v>1179</v>
      </c>
      <c r="L74" s="838"/>
    </row>
    <row r="75" spans="2:12" x14ac:dyDescent="0.35">
      <c r="B75" s="783">
        <v>14</v>
      </c>
      <c r="C75" s="784" t="s">
        <v>1180</v>
      </c>
      <c r="D75" s="785">
        <v>1</v>
      </c>
      <c r="E75" s="786" t="s">
        <v>366</v>
      </c>
      <c r="F75" s="787">
        <v>450000</v>
      </c>
      <c r="G75" s="788">
        <v>450000</v>
      </c>
      <c r="H75" s="789" t="s">
        <v>570</v>
      </c>
      <c r="I75" s="789" t="s">
        <v>389</v>
      </c>
      <c r="J75" s="789" t="s">
        <v>570</v>
      </c>
      <c r="K75" s="790" t="s">
        <v>1179</v>
      </c>
      <c r="L75" s="838"/>
    </row>
    <row r="76" spans="2:12" x14ac:dyDescent="0.35">
      <c r="B76" s="783">
        <v>15</v>
      </c>
      <c r="C76" s="784" t="s">
        <v>1181</v>
      </c>
      <c r="D76" s="785">
        <v>1</v>
      </c>
      <c r="E76" s="786" t="s">
        <v>366</v>
      </c>
      <c r="F76" s="787">
        <v>100000</v>
      </c>
      <c r="G76" s="788">
        <v>100000</v>
      </c>
      <c r="H76" s="789" t="s">
        <v>570</v>
      </c>
      <c r="I76" s="789" t="s">
        <v>389</v>
      </c>
      <c r="J76" s="789" t="s">
        <v>570</v>
      </c>
      <c r="K76" s="790" t="s">
        <v>1179</v>
      </c>
      <c r="L76" s="838"/>
    </row>
    <row r="77" spans="2:12" x14ac:dyDescent="0.35">
      <c r="B77" s="783">
        <v>16</v>
      </c>
      <c r="C77" s="784" t="s">
        <v>1182</v>
      </c>
      <c r="D77" s="785">
        <v>1</v>
      </c>
      <c r="E77" s="786" t="s">
        <v>366</v>
      </c>
      <c r="F77" s="787">
        <v>200000</v>
      </c>
      <c r="G77" s="788">
        <v>200000</v>
      </c>
      <c r="H77" s="789" t="s">
        <v>570</v>
      </c>
      <c r="I77" s="789" t="s">
        <v>389</v>
      </c>
      <c r="J77" s="789" t="s">
        <v>389</v>
      </c>
      <c r="K77" s="790" t="s">
        <v>606</v>
      </c>
      <c r="L77" s="838"/>
    </row>
    <row r="78" spans="2:12" x14ac:dyDescent="0.35">
      <c r="B78" s="783">
        <v>17</v>
      </c>
      <c r="C78" s="784" t="s">
        <v>1183</v>
      </c>
      <c r="D78" s="785">
        <v>1</v>
      </c>
      <c r="E78" s="786" t="s">
        <v>366</v>
      </c>
      <c r="F78" s="787">
        <v>727600</v>
      </c>
      <c r="G78" s="788">
        <v>727600</v>
      </c>
      <c r="H78" s="789" t="s">
        <v>570</v>
      </c>
      <c r="I78" s="789" t="s">
        <v>389</v>
      </c>
      <c r="J78" s="789" t="s">
        <v>389</v>
      </c>
      <c r="K78" s="790" t="s">
        <v>606</v>
      </c>
      <c r="L78" s="838"/>
    </row>
    <row r="79" spans="2:12" x14ac:dyDescent="0.35">
      <c r="B79" s="783">
        <v>18</v>
      </c>
      <c r="C79" s="784" t="s">
        <v>1184</v>
      </c>
      <c r="D79" s="785">
        <v>1</v>
      </c>
      <c r="E79" s="786" t="s">
        <v>366</v>
      </c>
      <c r="F79" s="787">
        <v>85000</v>
      </c>
      <c r="G79" s="788">
        <v>85000</v>
      </c>
      <c r="H79" s="789" t="s">
        <v>570</v>
      </c>
      <c r="I79" s="789" t="s">
        <v>389</v>
      </c>
      <c r="J79" s="789" t="s">
        <v>389</v>
      </c>
      <c r="K79" s="790" t="s">
        <v>606</v>
      </c>
      <c r="L79" s="838"/>
    </row>
    <row r="80" spans="2:12" x14ac:dyDescent="0.35">
      <c r="B80" s="783">
        <v>19</v>
      </c>
      <c r="C80" s="784" t="s">
        <v>1185</v>
      </c>
      <c r="D80" s="785">
        <v>1</v>
      </c>
      <c r="E80" s="786" t="s">
        <v>366</v>
      </c>
      <c r="F80" s="787">
        <v>400000</v>
      </c>
      <c r="G80" s="788">
        <v>400000</v>
      </c>
      <c r="H80" s="789" t="s">
        <v>389</v>
      </c>
      <c r="I80" s="789" t="s">
        <v>389</v>
      </c>
      <c r="J80" s="789" t="s">
        <v>570</v>
      </c>
      <c r="K80" s="790" t="s">
        <v>321</v>
      </c>
      <c r="L80" s="838"/>
    </row>
    <row r="81" spans="2:14" x14ac:dyDescent="0.35">
      <c r="B81" s="783">
        <v>20</v>
      </c>
      <c r="C81" s="784" t="s">
        <v>616</v>
      </c>
      <c r="D81" s="785">
        <v>1</v>
      </c>
      <c r="E81" s="786" t="s">
        <v>366</v>
      </c>
      <c r="F81" s="787">
        <v>115000</v>
      </c>
      <c r="G81" s="788">
        <v>115000</v>
      </c>
      <c r="H81" s="789" t="s">
        <v>389</v>
      </c>
      <c r="I81" s="789" t="s">
        <v>389</v>
      </c>
      <c r="J81" s="789" t="s">
        <v>570</v>
      </c>
      <c r="K81" s="790" t="s">
        <v>321</v>
      </c>
      <c r="L81" s="838"/>
    </row>
    <row r="82" spans="2:14" x14ac:dyDescent="0.35">
      <c r="B82" s="783">
        <v>21</v>
      </c>
      <c r="C82" s="784" t="s">
        <v>1186</v>
      </c>
      <c r="D82" s="785">
        <v>1</v>
      </c>
      <c r="E82" s="786" t="s">
        <v>366</v>
      </c>
      <c r="F82" s="787">
        <v>125000</v>
      </c>
      <c r="G82" s="788">
        <v>125000</v>
      </c>
      <c r="H82" s="789" t="s">
        <v>389</v>
      </c>
      <c r="I82" s="789" t="s">
        <v>389</v>
      </c>
      <c r="J82" s="789" t="s">
        <v>570</v>
      </c>
      <c r="K82" s="790" t="s">
        <v>321</v>
      </c>
      <c r="L82" s="838"/>
    </row>
    <row r="83" spans="2:14" ht="20.25" customHeight="1" x14ac:dyDescent="0.35">
      <c r="B83" s="783">
        <v>22</v>
      </c>
      <c r="C83" s="784" t="s">
        <v>1187</v>
      </c>
      <c r="D83" s="785">
        <v>1</v>
      </c>
      <c r="E83" s="786" t="s">
        <v>366</v>
      </c>
      <c r="F83" s="787">
        <v>180000</v>
      </c>
      <c r="G83" s="788">
        <v>180000</v>
      </c>
      <c r="H83" s="789" t="s">
        <v>389</v>
      </c>
      <c r="I83" s="789" t="s">
        <v>389</v>
      </c>
      <c r="J83" s="789" t="s">
        <v>570</v>
      </c>
      <c r="K83" s="790" t="s">
        <v>321</v>
      </c>
      <c r="L83" s="838" t="s">
        <v>609</v>
      </c>
    </row>
    <row r="84" spans="2:14" ht="21.75" customHeight="1" x14ac:dyDescent="0.35">
      <c r="B84" s="783">
        <v>23</v>
      </c>
      <c r="C84" s="784" t="s">
        <v>1188</v>
      </c>
      <c r="D84" s="785">
        <v>1</v>
      </c>
      <c r="E84" s="786" t="s">
        <v>366</v>
      </c>
      <c r="F84" s="787">
        <v>550000</v>
      </c>
      <c r="G84" s="788">
        <v>550000</v>
      </c>
      <c r="H84" s="789" t="s">
        <v>570</v>
      </c>
      <c r="I84" s="789" t="s">
        <v>389</v>
      </c>
      <c r="J84" s="789" t="s">
        <v>389</v>
      </c>
      <c r="K84" s="790" t="s">
        <v>606</v>
      </c>
      <c r="L84" s="838"/>
    </row>
    <row r="85" spans="2:14" x14ac:dyDescent="0.35">
      <c r="B85" s="783">
        <v>24</v>
      </c>
      <c r="C85" s="784" t="s">
        <v>1189</v>
      </c>
      <c r="D85" s="785">
        <v>1</v>
      </c>
      <c r="E85" s="786" t="s">
        <v>366</v>
      </c>
      <c r="F85" s="787">
        <v>380000</v>
      </c>
      <c r="G85" s="788">
        <v>380000</v>
      </c>
      <c r="H85" s="789" t="s">
        <v>389</v>
      </c>
      <c r="I85" s="789" t="s">
        <v>389</v>
      </c>
      <c r="J85" s="789" t="s">
        <v>570</v>
      </c>
      <c r="K85" s="790" t="s">
        <v>606</v>
      </c>
      <c r="L85" s="838"/>
    </row>
    <row r="86" spans="2:14" x14ac:dyDescent="0.35">
      <c r="B86" s="783">
        <v>25</v>
      </c>
      <c r="C86" s="784" t="s">
        <v>1190</v>
      </c>
      <c r="D86" s="785">
        <v>1</v>
      </c>
      <c r="E86" s="786" t="s">
        <v>366</v>
      </c>
      <c r="F86" s="787">
        <v>200000</v>
      </c>
      <c r="G86" s="788">
        <v>200000</v>
      </c>
      <c r="H86" s="789" t="s">
        <v>389</v>
      </c>
      <c r="I86" s="789" t="s">
        <v>389</v>
      </c>
      <c r="J86" s="789" t="s">
        <v>570</v>
      </c>
      <c r="K86" s="790" t="s">
        <v>321</v>
      </c>
      <c r="L86" s="838"/>
    </row>
    <row r="87" spans="2:14" x14ac:dyDescent="0.35">
      <c r="B87" s="783">
        <v>26</v>
      </c>
      <c r="C87" s="784" t="s">
        <v>1191</v>
      </c>
      <c r="D87" s="785">
        <v>1</v>
      </c>
      <c r="E87" s="786" t="s">
        <v>366</v>
      </c>
      <c r="F87" s="787">
        <v>100000</v>
      </c>
      <c r="G87" s="788">
        <v>100000</v>
      </c>
      <c r="H87" s="789" t="s">
        <v>389</v>
      </c>
      <c r="I87" s="789" t="s">
        <v>389</v>
      </c>
      <c r="J87" s="789" t="s">
        <v>570</v>
      </c>
      <c r="K87" s="790" t="s">
        <v>1172</v>
      </c>
      <c r="L87" s="838"/>
    </row>
    <row r="88" spans="2:14" x14ac:dyDescent="0.35">
      <c r="B88" s="783">
        <v>27</v>
      </c>
      <c r="C88" s="784" t="s">
        <v>1192</v>
      </c>
      <c r="D88" s="785">
        <v>1</v>
      </c>
      <c r="E88" s="786" t="s">
        <v>367</v>
      </c>
      <c r="F88" s="787">
        <v>100000</v>
      </c>
      <c r="G88" s="788">
        <v>100000</v>
      </c>
      <c r="H88" s="789" t="s">
        <v>389</v>
      </c>
      <c r="I88" s="789" t="s">
        <v>389</v>
      </c>
      <c r="J88" s="789" t="s">
        <v>570</v>
      </c>
      <c r="K88" s="790" t="s">
        <v>1172</v>
      </c>
      <c r="L88" s="866"/>
      <c r="M88" s="42" t="s">
        <v>572</v>
      </c>
      <c r="N88" s="42" t="s">
        <v>607</v>
      </c>
    </row>
    <row r="89" spans="2:14" x14ac:dyDescent="0.35">
      <c r="B89" s="827"/>
      <c r="C89" s="828" t="s">
        <v>1193</v>
      </c>
      <c r="D89" s="829"/>
      <c r="E89" s="830"/>
      <c r="F89" s="831"/>
      <c r="G89" s="832">
        <f>SUM(G90:G92)</f>
        <v>4950000</v>
      </c>
      <c r="H89" s="833"/>
      <c r="I89" s="833"/>
      <c r="J89" s="833"/>
      <c r="K89" s="834"/>
      <c r="L89" s="868"/>
    </row>
    <row r="90" spans="2:14" s="872" customFormat="1" ht="42" x14ac:dyDescent="0.35">
      <c r="B90" s="783">
        <v>1</v>
      </c>
      <c r="C90" s="784" t="s">
        <v>1194</v>
      </c>
      <c r="D90" s="785">
        <v>1</v>
      </c>
      <c r="E90" s="786" t="s">
        <v>366</v>
      </c>
      <c r="F90" s="787">
        <v>1450000</v>
      </c>
      <c r="G90" s="788">
        <v>1450000</v>
      </c>
      <c r="H90" s="789" t="s">
        <v>389</v>
      </c>
      <c r="I90" s="789" t="s">
        <v>570</v>
      </c>
      <c r="J90" s="789" t="s">
        <v>389</v>
      </c>
      <c r="K90" s="790" t="s">
        <v>1162</v>
      </c>
      <c r="L90" s="838"/>
      <c r="M90" s="872" t="s">
        <v>572</v>
      </c>
      <c r="N90" s="872" t="s">
        <v>607</v>
      </c>
    </row>
    <row r="91" spans="2:14" x14ac:dyDescent="0.35">
      <c r="B91" s="839">
        <v>1</v>
      </c>
      <c r="C91" s="840" t="s">
        <v>1195</v>
      </c>
      <c r="D91" s="841">
        <v>1</v>
      </c>
      <c r="E91" s="842" t="s">
        <v>366</v>
      </c>
      <c r="F91" s="843">
        <v>2000000</v>
      </c>
      <c r="G91" s="867">
        <v>2000000</v>
      </c>
      <c r="H91" s="844" t="s">
        <v>389</v>
      </c>
      <c r="I91" s="844" t="s">
        <v>389</v>
      </c>
      <c r="J91" s="844" t="s">
        <v>570</v>
      </c>
      <c r="K91" s="845" t="s">
        <v>1196</v>
      </c>
      <c r="L91" s="838"/>
    </row>
    <row r="92" spans="2:14" x14ac:dyDescent="0.35">
      <c r="B92" s="783">
        <v>2</v>
      </c>
      <c r="C92" s="784" t="s">
        <v>1197</v>
      </c>
      <c r="D92" s="785">
        <v>1</v>
      </c>
      <c r="E92" s="786" t="s">
        <v>366</v>
      </c>
      <c r="F92" s="787">
        <v>1500000</v>
      </c>
      <c r="G92" s="788">
        <v>1500000</v>
      </c>
      <c r="H92" s="789" t="s">
        <v>570</v>
      </c>
      <c r="I92" s="789" t="s">
        <v>389</v>
      </c>
      <c r="J92" s="789" t="s">
        <v>389</v>
      </c>
      <c r="K92" s="790" t="s">
        <v>606</v>
      </c>
      <c r="L92" s="865" t="s">
        <v>611</v>
      </c>
    </row>
    <row r="93" spans="2:14" x14ac:dyDescent="0.35">
      <c r="B93" s="1662" t="s">
        <v>612</v>
      </c>
      <c r="C93" s="1663"/>
      <c r="D93" s="854"/>
      <c r="E93" s="761"/>
      <c r="F93" s="855"/>
      <c r="G93" s="763">
        <f>SUM(G94+G103)</f>
        <v>4889400</v>
      </c>
      <c r="H93" s="856"/>
      <c r="I93" s="856"/>
      <c r="J93" s="856"/>
      <c r="K93" s="857"/>
      <c r="L93" s="869"/>
    </row>
    <row r="94" spans="2:14" x14ac:dyDescent="0.35">
      <c r="B94" s="766"/>
      <c r="C94" s="767" t="s">
        <v>1198</v>
      </c>
      <c r="D94" s="859"/>
      <c r="E94" s="860"/>
      <c r="F94" s="861"/>
      <c r="G94" s="862">
        <f>SUM(G95:G102)</f>
        <v>1889400</v>
      </c>
      <c r="H94" s="863"/>
      <c r="I94" s="863"/>
      <c r="J94" s="863"/>
      <c r="K94" s="864"/>
      <c r="L94" s="869"/>
    </row>
    <row r="95" spans="2:14" x14ac:dyDescent="0.35">
      <c r="B95" s="783">
        <v>1</v>
      </c>
      <c r="C95" s="784" t="s">
        <v>1199</v>
      </c>
      <c r="D95" s="785">
        <v>1</v>
      </c>
      <c r="E95" s="786" t="s">
        <v>366</v>
      </c>
      <c r="F95" s="870">
        <v>449400</v>
      </c>
      <c r="G95" s="788">
        <v>449400</v>
      </c>
      <c r="H95" s="789" t="s">
        <v>389</v>
      </c>
      <c r="I95" s="789" t="s">
        <v>389</v>
      </c>
      <c r="J95" s="789" t="s">
        <v>570</v>
      </c>
      <c r="K95" s="790" t="s">
        <v>1200</v>
      </c>
      <c r="L95" s="838" t="s">
        <v>613</v>
      </c>
    </row>
    <row r="96" spans="2:14" x14ac:dyDescent="0.35">
      <c r="B96" s="783">
        <v>2</v>
      </c>
      <c r="C96" s="784" t="s">
        <v>1201</v>
      </c>
      <c r="D96" s="785">
        <v>1</v>
      </c>
      <c r="E96" s="786" t="s">
        <v>366</v>
      </c>
      <c r="F96" s="787">
        <v>420000</v>
      </c>
      <c r="G96" s="788">
        <v>420000</v>
      </c>
      <c r="H96" s="789" t="s">
        <v>389</v>
      </c>
      <c r="I96" s="789" t="s">
        <v>389</v>
      </c>
      <c r="J96" s="789" t="s">
        <v>570</v>
      </c>
      <c r="K96" s="790" t="s">
        <v>1200</v>
      </c>
      <c r="L96" s="838" t="s">
        <v>614</v>
      </c>
    </row>
    <row r="97" spans="2:14" x14ac:dyDescent="0.35">
      <c r="B97" s="783">
        <v>3</v>
      </c>
      <c r="C97" s="784" t="s">
        <v>1202</v>
      </c>
      <c r="D97" s="785">
        <v>3</v>
      </c>
      <c r="E97" s="786" t="s">
        <v>366</v>
      </c>
      <c r="F97" s="787">
        <v>45000</v>
      </c>
      <c r="G97" s="788">
        <v>135000</v>
      </c>
      <c r="H97" s="789" t="s">
        <v>389</v>
      </c>
      <c r="I97" s="789" t="s">
        <v>389</v>
      </c>
      <c r="J97" s="789" t="s">
        <v>570</v>
      </c>
      <c r="K97" s="790" t="s">
        <v>1200</v>
      </c>
      <c r="L97" s="838" t="s">
        <v>615</v>
      </c>
    </row>
    <row r="98" spans="2:14" x14ac:dyDescent="0.35">
      <c r="B98" s="783">
        <v>4</v>
      </c>
      <c r="C98" s="784" t="s">
        <v>1203</v>
      </c>
      <c r="D98" s="785">
        <v>1</v>
      </c>
      <c r="E98" s="786" t="s">
        <v>366</v>
      </c>
      <c r="F98" s="787">
        <v>385000</v>
      </c>
      <c r="G98" s="788">
        <v>385000</v>
      </c>
      <c r="H98" s="789" t="s">
        <v>389</v>
      </c>
      <c r="I98" s="789" t="s">
        <v>389</v>
      </c>
      <c r="J98" s="789" t="s">
        <v>570</v>
      </c>
      <c r="K98" s="790" t="s">
        <v>1200</v>
      </c>
      <c r="L98" s="838" t="s">
        <v>617</v>
      </c>
    </row>
    <row r="99" spans="2:14" x14ac:dyDescent="0.35">
      <c r="B99" s="783">
        <v>5</v>
      </c>
      <c r="C99" s="784" t="s">
        <v>1204</v>
      </c>
      <c r="D99" s="785">
        <v>1</v>
      </c>
      <c r="E99" s="786" t="s">
        <v>366</v>
      </c>
      <c r="F99" s="787">
        <v>100000</v>
      </c>
      <c r="G99" s="788">
        <v>100000</v>
      </c>
      <c r="H99" s="789" t="s">
        <v>389</v>
      </c>
      <c r="I99" s="789" t="s">
        <v>389</v>
      </c>
      <c r="J99" s="789" t="s">
        <v>570</v>
      </c>
      <c r="K99" s="790" t="s">
        <v>1200</v>
      </c>
      <c r="L99" s="838" t="s">
        <v>618</v>
      </c>
    </row>
    <row r="100" spans="2:14" x14ac:dyDescent="0.35">
      <c r="B100" s="783">
        <v>6</v>
      </c>
      <c r="C100" s="784" t="s">
        <v>1205</v>
      </c>
      <c r="D100" s="785">
        <v>1</v>
      </c>
      <c r="E100" s="786" t="s">
        <v>366</v>
      </c>
      <c r="F100" s="787">
        <v>20000</v>
      </c>
      <c r="G100" s="788">
        <v>20000</v>
      </c>
      <c r="H100" s="789" t="s">
        <v>389</v>
      </c>
      <c r="I100" s="789" t="s">
        <v>389</v>
      </c>
      <c r="J100" s="789" t="s">
        <v>570</v>
      </c>
      <c r="K100" s="790" t="s">
        <v>1200</v>
      </c>
      <c r="L100" s="871"/>
    </row>
    <row r="101" spans="2:14" x14ac:dyDescent="0.35">
      <c r="B101" s="783">
        <v>7</v>
      </c>
      <c r="C101" s="784" t="s">
        <v>610</v>
      </c>
      <c r="D101" s="785">
        <v>1</v>
      </c>
      <c r="E101" s="786" t="s">
        <v>365</v>
      </c>
      <c r="F101" s="787">
        <v>100000</v>
      </c>
      <c r="G101" s="788">
        <v>100000</v>
      </c>
      <c r="H101" s="789" t="s">
        <v>389</v>
      </c>
      <c r="I101" s="789" t="s">
        <v>389</v>
      </c>
      <c r="J101" s="789" t="s">
        <v>570</v>
      </c>
      <c r="K101" s="790" t="s">
        <v>1200</v>
      </c>
      <c r="L101" s="838" t="s">
        <v>619</v>
      </c>
      <c r="N101" s="872"/>
    </row>
    <row r="102" spans="2:14" x14ac:dyDescent="0.35">
      <c r="B102" s="783">
        <v>8</v>
      </c>
      <c r="C102" s="846" t="s">
        <v>1206</v>
      </c>
      <c r="D102" s="785">
        <v>1</v>
      </c>
      <c r="E102" s="786" t="s">
        <v>366</v>
      </c>
      <c r="F102" s="787">
        <v>280000</v>
      </c>
      <c r="G102" s="788">
        <v>280000</v>
      </c>
      <c r="H102" s="789" t="s">
        <v>389</v>
      </c>
      <c r="I102" s="789" t="s">
        <v>389</v>
      </c>
      <c r="J102" s="789" t="s">
        <v>570</v>
      </c>
      <c r="K102" s="790" t="s">
        <v>1200</v>
      </c>
      <c r="L102" s="838"/>
    </row>
    <row r="103" spans="2:14" ht="22.5" customHeight="1" x14ac:dyDescent="0.35">
      <c r="B103" s="827"/>
      <c r="C103" s="828" t="s">
        <v>1207</v>
      </c>
      <c r="D103" s="829"/>
      <c r="E103" s="830"/>
      <c r="F103" s="831"/>
      <c r="G103" s="832">
        <f>SUM(G104)</f>
        <v>3000000</v>
      </c>
      <c r="H103" s="833"/>
      <c r="I103" s="833"/>
      <c r="J103" s="833"/>
      <c r="K103" s="834"/>
      <c r="L103" s="866"/>
    </row>
    <row r="104" spans="2:14" x14ac:dyDescent="0.35">
      <c r="B104" s="1444">
        <v>1</v>
      </c>
      <c r="C104" s="1445" t="s">
        <v>1208</v>
      </c>
      <c r="D104" s="1446">
        <v>1</v>
      </c>
      <c r="E104" s="1447" t="s">
        <v>368</v>
      </c>
      <c r="F104" s="1448">
        <v>3000000</v>
      </c>
      <c r="G104" s="1449">
        <v>3000000</v>
      </c>
      <c r="H104" s="1450" t="s">
        <v>389</v>
      </c>
      <c r="I104" s="1450" t="s">
        <v>389</v>
      </c>
      <c r="J104" s="1450" t="s">
        <v>570</v>
      </c>
      <c r="K104" s="838" t="s">
        <v>1209</v>
      </c>
      <c r="L104" s="871"/>
    </row>
  </sheetData>
  <dataConsolidate/>
  <mergeCells count="12">
    <mergeCell ref="B1:K1"/>
    <mergeCell ref="D3:D4"/>
    <mergeCell ref="E3:E4"/>
    <mergeCell ref="F3:F4"/>
    <mergeCell ref="G3:G4"/>
    <mergeCell ref="H3:J3"/>
    <mergeCell ref="K3:K4"/>
    <mergeCell ref="L3:L4"/>
    <mergeCell ref="B5:C5"/>
    <mergeCell ref="B60:C60"/>
    <mergeCell ref="B93:C93"/>
    <mergeCell ref="B3:C4"/>
  </mergeCells>
  <pageMargins left="0.62992125984251968" right="0.6692913385826772" top="0.86614173228346458" bottom="0.78740157480314965" header="0.31496062992125984" footer="0.31496062992125984"/>
  <pageSetup paperSize="9" scale="90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B1:F38"/>
  <sheetViews>
    <sheetView workbookViewId="0">
      <selection activeCell="G38" sqref="G38"/>
    </sheetView>
  </sheetViews>
  <sheetFormatPr defaultRowHeight="21" outlineLevelRow="2" x14ac:dyDescent="0.2"/>
  <cols>
    <col min="1" max="1" width="2.375" style="423" customWidth="1"/>
    <col min="2" max="2" width="38.75" style="423" customWidth="1"/>
    <col min="3" max="3" width="13.625" style="423" bestFit="1" customWidth="1"/>
    <col min="4" max="4" width="12.875" style="423" customWidth="1"/>
    <col min="5" max="16384" width="9" style="423"/>
  </cols>
  <sheetData>
    <row r="1" spans="2:6" x14ac:dyDescent="0.2">
      <c r="B1" s="1674" t="s">
        <v>1213</v>
      </c>
      <c r="C1" s="1674"/>
      <c r="D1" s="1674"/>
      <c r="E1" s="1674"/>
    </row>
    <row r="2" spans="2:6" ht="11.25" customHeight="1" x14ac:dyDescent="0.2">
      <c r="B2" s="1674"/>
      <c r="C2" s="1674"/>
      <c r="D2" s="1674"/>
      <c r="E2" s="1674"/>
    </row>
    <row r="3" spans="2:6" x14ac:dyDescent="0.2">
      <c r="B3" s="877" t="s">
        <v>620</v>
      </c>
      <c r="D3" s="878">
        <f>SUM(D4+D37)</f>
        <v>129765700</v>
      </c>
      <c r="E3" s="423" t="s">
        <v>364</v>
      </c>
    </row>
    <row r="4" spans="2:6" x14ac:dyDescent="0.2">
      <c r="B4" s="877" t="s">
        <v>621</v>
      </c>
      <c r="C4" s="877"/>
      <c r="D4" s="879">
        <f>SUM(D5+D23)</f>
        <v>79765700</v>
      </c>
      <c r="E4" s="877" t="s">
        <v>364</v>
      </c>
    </row>
    <row r="5" spans="2:6" s="424" customFormat="1" ht="42" x14ac:dyDescent="0.2">
      <c r="B5" s="880" t="s">
        <v>622</v>
      </c>
      <c r="C5" s="881"/>
      <c r="D5" s="882">
        <v>46300400</v>
      </c>
      <c r="E5" s="424" t="s">
        <v>364</v>
      </c>
      <c r="F5" s="425"/>
    </row>
    <row r="6" spans="2:6" s="424" customFormat="1" x14ac:dyDescent="0.2">
      <c r="B6" s="883" t="s">
        <v>623</v>
      </c>
      <c r="C6" s="884">
        <v>294126261</v>
      </c>
      <c r="D6" s="885" t="s">
        <v>364</v>
      </c>
      <c r="F6" s="425"/>
    </row>
    <row r="7" spans="2:6" s="424" customFormat="1" x14ac:dyDescent="0.2">
      <c r="B7" s="883" t="s">
        <v>373</v>
      </c>
      <c r="C7" s="884">
        <v>14706391</v>
      </c>
      <c r="D7" s="885" t="s">
        <v>364</v>
      </c>
      <c r="F7" s="425"/>
    </row>
    <row r="8" spans="2:6" s="424" customFormat="1" hidden="1" outlineLevel="2" x14ac:dyDescent="0.2">
      <c r="B8" s="883" t="s">
        <v>370</v>
      </c>
      <c r="C8" s="886">
        <v>17500000</v>
      </c>
      <c r="D8" s="887" t="s">
        <v>364</v>
      </c>
      <c r="F8" s="425"/>
    </row>
    <row r="9" spans="2:6" s="424" customFormat="1" collapsed="1" x14ac:dyDescent="0.2">
      <c r="B9" s="883" t="s">
        <v>371</v>
      </c>
      <c r="C9" s="884">
        <v>279419870</v>
      </c>
      <c r="D9" s="885" t="s">
        <v>364</v>
      </c>
      <c r="F9" s="425"/>
    </row>
    <row r="10" spans="2:6" s="424" customFormat="1" x14ac:dyDescent="0.2">
      <c r="B10" s="883" t="s">
        <v>372</v>
      </c>
      <c r="C10" s="884">
        <v>49875000</v>
      </c>
      <c r="D10" s="885" t="s">
        <v>364</v>
      </c>
      <c r="F10" s="425"/>
    </row>
    <row r="11" spans="2:6" s="424" customFormat="1" hidden="1" x14ac:dyDescent="0.2">
      <c r="B11" s="883" t="s">
        <v>373</v>
      </c>
      <c r="C11" s="884">
        <v>3500000</v>
      </c>
      <c r="D11" s="885" t="s">
        <v>364</v>
      </c>
      <c r="F11" s="425"/>
    </row>
    <row r="12" spans="2:6" s="424" customFormat="1" hidden="1" outlineLevel="2" x14ac:dyDescent="0.2">
      <c r="B12" s="883" t="s">
        <v>370</v>
      </c>
      <c r="C12" s="886">
        <v>3500000</v>
      </c>
      <c r="D12" s="887" t="s">
        <v>364</v>
      </c>
      <c r="F12" s="425"/>
    </row>
    <row r="13" spans="2:6" s="424" customFormat="1" collapsed="1" x14ac:dyDescent="0.2">
      <c r="B13" s="883" t="s">
        <v>624</v>
      </c>
      <c r="C13" s="884">
        <v>54572100</v>
      </c>
      <c r="D13" s="885" t="s">
        <v>364</v>
      </c>
      <c r="F13" s="425"/>
    </row>
    <row r="14" spans="2:6" s="424" customFormat="1" hidden="1" x14ac:dyDescent="0.2">
      <c r="B14" s="883" t="s">
        <v>373</v>
      </c>
      <c r="C14" s="884">
        <v>3167500</v>
      </c>
      <c r="D14" s="885" t="s">
        <v>364</v>
      </c>
      <c r="F14" s="425"/>
    </row>
    <row r="15" spans="2:6" s="424" customFormat="1" hidden="1" outlineLevel="2" x14ac:dyDescent="0.2">
      <c r="B15" s="883" t="s">
        <v>370</v>
      </c>
      <c r="C15" s="886">
        <v>3167500</v>
      </c>
      <c r="D15" s="887" t="s">
        <v>364</v>
      </c>
      <c r="F15" s="425"/>
    </row>
    <row r="16" spans="2:6" s="424" customFormat="1" collapsed="1" x14ac:dyDescent="0.2">
      <c r="B16" s="883" t="s">
        <v>374</v>
      </c>
      <c r="C16" s="884">
        <v>46300400</v>
      </c>
      <c r="D16" s="885" t="s">
        <v>364</v>
      </c>
      <c r="F16" s="425"/>
    </row>
    <row r="17" spans="2:6" s="424" customFormat="1" hidden="1" x14ac:dyDescent="0.2">
      <c r="B17" s="883" t="s">
        <v>373</v>
      </c>
      <c r="C17" s="884">
        <v>5416300</v>
      </c>
      <c r="D17" s="885" t="s">
        <v>364</v>
      </c>
      <c r="F17" s="425"/>
    </row>
    <row r="18" spans="2:6" s="424" customFormat="1" hidden="1" outlineLevel="2" x14ac:dyDescent="0.2">
      <c r="B18" s="883" t="s">
        <v>370</v>
      </c>
      <c r="C18" s="886">
        <v>5416300</v>
      </c>
      <c r="D18" s="887" t="s">
        <v>364</v>
      </c>
      <c r="F18" s="425"/>
    </row>
    <row r="19" spans="2:6" s="424" customFormat="1" collapsed="1" x14ac:dyDescent="0.2">
      <c r="B19" s="883" t="s">
        <v>375</v>
      </c>
      <c r="C19" s="884">
        <v>128672370</v>
      </c>
      <c r="D19" s="885" t="s">
        <v>364</v>
      </c>
      <c r="F19" s="425"/>
    </row>
    <row r="20" spans="2:6" s="424" customFormat="1" hidden="1" x14ac:dyDescent="0.2">
      <c r="B20" s="883" t="s">
        <v>373</v>
      </c>
      <c r="C20" s="884">
        <v>5416200</v>
      </c>
      <c r="D20" s="885" t="s">
        <v>364</v>
      </c>
      <c r="F20" s="425"/>
    </row>
    <row r="21" spans="2:6" s="424" customFormat="1" hidden="1" outlineLevel="2" x14ac:dyDescent="0.2">
      <c r="B21" s="883" t="s">
        <v>370</v>
      </c>
      <c r="C21" s="886">
        <v>5416200</v>
      </c>
      <c r="D21" s="887" t="s">
        <v>364</v>
      </c>
      <c r="F21" s="425"/>
    </row>
    <row r="22" spans="2:6" hidden="1" collapsed="1" x14ac:dyDescent="0.2">
      <c r="B22" s="877" t="s">
        <v>625</v>
      </c>
      <c r="D22" s="879">
        <f>SUM(D23)</f>
        <v>33465300</v>
      </c>
      <c r="E22" s="877" t="s">
        <v>364</v>
      </c>
    </row>
    <row r="23" spans="2:6" s="424" customFormat="1" ht="63" x14ac:dyDescent="0.2">
      <c r="B23" s="880" t="s">
        <v>1211</v>
      </c>
      <c r="C23" s="881"/>
      <c r="D23" s="882">
        <v>33465300</v>
      </c>
      <c r="E23" s="424" t="s">
        <v>364</v>
      </c>
      <c r="F23" s="425"/>
    </row>
    <row r="24" spans="2:6" s="424" customFormat="1" x14ac:dyDescent="0.2">
      <c r="B24" s="883" t="s">
        <v>623</v>
      </c>
      <c r="C24" s="884">
        <v>150000000</v>
      </c>
      <c r="D24" s="885" t="s">
        <v>364</v>
      </c>
      <c r="F24" s="425"/>
    </row>
    <row r="25" spans="2:6" s="424" customFormat="1" x14ac:dyDescent="0.2">
      <c r="B25" s="883" t="s">
        <v>373</v>
      </c>
      <c r="C25" s="884">
        <v>7500000</v>
      </c>
      <c r="D25" s="885" t="s">
        <v>364</v>
      </c>
      <c r="F25" s="425"/>
    </row>
    <row r="26" spans="2:6" s="424" customFormat="1" hidden="1" outlineLevel="2" x14ac:dyDescent="0.2">
      <c r="B26" s="883" t="s">
        <v>370</v>
      </c>
      <c r="C26" s="886">
        <v>7500000</v>
      </c>
      <c r="D26" s="887" t="s">
        <v>364</v>
      </c>
      <c r="F26" s="425"/>
    </row>
    <row r="27" spans="2:6" s="424" customFormat="1" collapsed="1" x14ac:dyDescent="0.2">
      <c r="B27" s="883" t="s">
        <v>371</v>
      </c>
      <c r="C27" s="884">
        <v>142500000</v>
      </c>
      <c r="D27" s="885" t="s">
        <v>364</v>
      </c>
      <c r="F27" s="425"/>
    </row>
    <row r="28" spans="2:6" s="424" customFormat="1" x14ac:dyDescent="0.2">
      <c r="B28" s="883" t="s">
        <v>624</v>
      </c>
      <c r="C28" s="884">
        <v>28500000</v>
      </c>
      <c r="D28" s="885" t="s">
        <v>364</v>
      </c>
      <c r="F28" s="425"/>
    </row>
    <row r="29" spans="2:6" s="424" customFormat="1" hidden="1" x14ac:dyDescent="0.2">
      <c r="B29" s="883" t="s">
        <v>373</v>
      </c>
      <c r="C29" s="884">
        <v>1425000</v>
      </c>
      <c r="D29" s="885" t="s">
        <v>364</v>
      </c>
      <c r="F29" s="425"/>
    </row>
    <row r="30" spans="2:6" s="424" customFormat="1" hidden="1" outlineLevel="2" x14ac:dyDescent="0.2">
      <c r="B30" s="883" t="s">
        <v>370</v>
      </c>
      <c r="C30" s="886">
        <v>1425000</v>
      </c>
      <c r="D30" s="887" t="s">
        <v>364</v>
      </c>
      <c r="F30" s="425"/>
    </row>
    <row r="31" spans="2:6" s="424" customFormat="1" collapsed="1" x14ac:dyDescent="0.2">
      <c r="B31" s="883" t="s">
        <v>374</v>
      </c>
      <c r="C31" s="884">
        <v>33465300</v>
      </c>
      <c r="D31" s="885" t="s">
        <v>364</v>
      </c>
      <c r="F31" s="425"/>
    </row>
    <row r="32" spans="2:6" s="424" customFormat="1" hidden="1" x14ac:dyDescent="0.2">
      <c r="B32" s="883" t="s">
        <v>373</v>
      </c>
      <c r="C32" s="884">
        <v>3037500</v>
      </c>
      <c r="D32" s="885" t="s">
        <v>364</v>
      </c>
      <c r="F32" s="425"/>
    </row>
    <row r="33" spans="2:6" s="424" customFormat="1" hidden="1" outlineLevel="2" x14ac:dyDescent="0.2">
      <c r="B33" s="883" t="s">
        <v>370</v>
      </c>
      <c r="C33" s="886">
        <v>3037500</v>
      </c>
      <c r="D33" s="887" t="s">
        <v>364</v>
      </c>
      <c r="F33" s="425"/>
    </row>
    <row r="34" spans="2:6" s="424" customFormat="1" collapsed="1" x14ac:dyDescent="0.2">
      <c r="B34" s="883" t="s">
        <v>375</v>
      </c>
      <c r="C34" s="884">
        <v>77334700</v>
      </c>
      <c r="D34" s="885" t="s">
        <v>364</v>
      </c>
      <c r="F34" s="425"/>
    </row>
    <row r="35" spans="2:6" s="424" customFormat="1" hidden="1" x14ac:dyDescent="0.2">
      <c r="B35" s="883" t="s">
        <v>373</v>
      </c>
      <c r="C35" s="884">
        <v>3037500</v>
      </c>
      <c r="D35" s="885" t="s">
        <v>364</v>
      </c>
      <c r="F35" s="425"/>
    </row>
    <row r="36" spans="2:6" s="424" customFormat="1" hidden="1" outlineLevel="2" x14ac:dyDescent="0.2">
      <c r="B36" s="883" t="s">
        <v>370</v>
      </c>
      <c r="C36" s="886">
        <v>3037500</v>
      </c>
      <c r="D36" s="887" t="s">
        <v>364</v>
      </c>
      <c r="F36" s="425"/>
    </row>
    <row r="37" spans="2:6" collapsed="1" x14ac:dyDescent="0.2">
      <c r="B37" s="877" t="s">
        <v>1212</v>
      </c>
      <c r="D37" s="879">
        <f>SUM(D38)</f>
        <v>50000000</v>
      </c>
      <c r="E37" s="877" t="s">
        <v>364</v>
      </c>
    </row>
    <row r="38" spans="2:6" s="424" customFormat="1" ht="78" customHeight="1" x14ac:dyDescent="0.2">
      <c r="B38" s="880" t="s">
        <v>1214</v>
      </c>
      <c r="C38" s="881"/>
      <c r="D38" s="882">
        <v>50000000</v>
      </c>
      <c r="E38" s="424" t="s">
        <v>364</v>
      </c>
      <c r="F38" s="425"/>
    </row>
  </sheetData>
  <mergeCells count="2">
    <mergeCell ref="B1:E1"/>
    <mergeCell ref="B2:E2"/>
  </mergeCells>
  <pageMargins left="0.9055118110236221" right="0.9448818897637796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99</vt:i4>
      </vt:variant>
      <vt:variant>
        <vt:lpstr>ช่วงที่มีชื่อ</vt:lpstr>
      </vt:variant>
      <vt:variant>
        <vt:i4>26</vt:i4>
      </vt:variant>
    </vt:vector>
  </HeadingPairs>
  <TitlesOfParts>
    <vt:vector size="125" baseType="lpstr">
      <vt:lpstr>ใบหน้าบัณฑิต</vt:lpstr>
      <vt:lpstr>บัณฑิต</vt:lpstr>
      <vt:lpstr>บัณฑิต (2)</vt:lpstr>
      <vt:lpstr>ใบหน้า</vt:lpstr>
      <vt:lpstr>ใบหน้าอธิการ</vt:lpstr>
      <vt:lpstr>สนอ. </vt:lpstr>
      <vt:lpstr>1.</vt:lpstr>
      <vt:lpstr>กองกลาง</vt:lpstr>
      <vt:lpstr>2.</vt:lpstr>
      <vt:lpstr>ประชาสัมพันธ์</vt:lpstr>
      <vt:lpstr>3.</vt:lpstr>
      <vt:lpstr>สวัสดิการ</vt:lpstr>
      <vt:lpstr>4.</vt:lpstr>
      <vt:lpstr>กองประชุม</vt:lpstr>
      <vt:lpstr>5.</vt:lpstr>
      <vt:lpstr>กองบริหาร</vt:lpstr>
      <vt:lpstr>6.</vt:lpstr>
      <vt:lpstr>กองนโยบาย</vt:lpstr>
      <vt:lpstr>7.</vt:lpstr>
      <vt:lpstr>ออกแบบก่อสร้าง</vt:lpstr>
      <vt:lpstr>8.</vt:lpstr>
      <vt:lpstr>กองพัฒฯ</vt:lpstr>
      <vt:lpstr>9.</vt:lpstr>
      <vt:lpstr>อนามัย</vt:lpstr>
      <vt:lpstr>10.</vt:lpstr>
      <vt:lpstr>กองคลัง</vt:lpstr>
      <vt:lpstr>11.</vt:lpstr>
      <vt:lpstr>พัสดุ</vt:lpstr>
      <vt:lpstr>12.</vt:lpstr>
      <vt:lpstr>อาคาร</vt:lpstr>
      <vt:lpstr>13.</vt:lpstr>
      <vt:lpstr>อนุรักษ์</vt:lpstr>
      <vt:lpstr>14.</vt:lpstr>
      <vt:lpstr>ยานพาหนะ</vt:lpstr>
      <vt:lpstr>15.</vt:lpstr>
      <vt:lpstr>ประกัน</vt:lpstr>
      <vt:lpstr>16.</vt:lpstr>
      <vt:lpstr>ตรวจสอบภายใน</vt:lpstr>
      <vt:lpstr>17.</vt:lpstr>
      <vt:lpstr>สภามหาวิทยาลัย</vt:lpstr>
      <vt:lpstr>ใบหน้าส่งเสริมฯ</vt:lpstr>
      <vt:lpstr>ส่งเสริม</vt:lpstr>
      <vt:lpstr>ใบหน้าวิชาการ</vt:lpstr>
      <vt:lpstr>ฝ่ายวิชาการ</vt:lpstr>
      <vt:lpstr>ใบหน้าส่งเสริมวิชาการ</vt:lpstr>
      <vt:lpstr>ส่งเสริมวิชาการ</vt:lpstr>
      <vt:lpstr>ใบหน้าต่างเทศ</vt:lpstr>
      <vt:lpstr>ต่างประเทศ</vt:lpstr>
      <vt:lpstr>ใบหน้าทะเบียน</vt:lpstr>
      <vt:lpstr>ทะเบียน</vt:lpstr>
      <vt:lpstr>ใบหน้าวิทยบริการ</vt:lpstr>
      <vt:lpstr>วิทยบริการ </vt:lpstr>
      <vt:lpstr>ใบหน้าสำนักวิทย</vt:lpstr>
      <vt:lpstr>สำนักวิทย</vt:lpstr>
      <vt:lpstr>ใบหน้าศูนย์วิทย</vt:lpstr>
      <vt:lpstr>ศูนย์วิทย</vt:lpstr>
      <vt:lpstr>ใบหน้าศูนย์คอม</vt:lpstr>
      <vt:lpstr>ศูนย์คอมฯ</vt:lpstr>
      <vt:lpstr>ใบหน้าศูนย์เทคโน</vt:lpstr>
      <vt:lpstr>ศูนย์เทคโน</vt:lpstr>
      <vt:lpstr>ใบหน้าบริการวิชาการ</vt:lpstr>
      <vt:lpstr>ใบหน้าบริการ</vt:lpstr>
      <vt:lpstr>บริการวิชาการ</vt:lpstr>
      <vt:lpstr>บริการวิชาการ (2)</vt:lpstr>
      <vt:lpstr>วันเด็ก</vt:lpstr>
      <vt:lpstr>อพสธ</vt:lpstr>
      <vt:lpstr>วันวิทย์</vt:lpstr>
      <vt:lpstr>ใบหน้างานวิจัยฯ</vt:lpstr>
      <vt:lpstr>ใบหน้าวิจัย</vt:lpstr>
      <vt:lpstr>วิจัย</vt:lpstr>
      <vt:lpstr>วิจัย (2)</vt:lpstr>
      <vt:lpstr>ใบหน้างานทำนุ</vt:lpstr>
      <vt:lpstr>ใบหน้าศิลปะ</vt:lpstr>
      <vt:lpstr>สำนักศิลปะฯ</vt:lpstr>
      <vt:lpstr>สำนักศิลปะฯ (2)</vt:lpstr>
      <vt:lpstr>ใบหน้าแผนยุทธสาสตร์</vt:lpstr>
      <vt:lpstr>ใบหน้ายุทธศาสตร์</vt:lpstr>
      <vt:lpstr>ใบหน้า ubi</vt:lpstr>
      <vt:lpstr>UBI</vt:lpstr>
      <vt:lpstr>UBI (2)</vt:lpstr>
      <vt:lpstr>ใบหน้าสนับสนุน</vt:lpstr>
      <vt:lpstr>สนับสนุนนโยบาย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ใบหน้าเงินกัน</vt:lpstr>
      <vt:lpstr>เงินกัน </vt:lpstr>
      <vt:lpstr>ใบหน้าครุภัณฑ์</vt:lpstr>
      <vt:lpstr>ครุภัณฑ์</vt:lpstr>
      <vt:lpstr>สิ่งก่อสร้าง</vt:lpstr>
      <vt:lpstr>กองคลัง!Print_Titles</vt:lpstr>
      <vt:lpstr>กองบริหาร!Print_Titles</vt:lpstr>
      <vt:lpstr>กองพัฒฯ!Print_Titles</vt:lpstr>
      <vt:lpstr>ครุภัณฑ์!Print_Titles</vt:lpstr>
      <vt:lpstr>'เงินกัน '!Print_Titles</vt:lpstr>
      <vt:lpstr>ทะเบียน!Print_Titles</vt:lpstr>
      <vt:lpstr>บริการวิชาการ!Print_Titles</vt:lpstr>
      <vt:lpstr>บัณฑิต!Print_Titles</vt:lpstr>
      <vt:lpstr>'บัณฑิต (2)'!Print_Titles</vt:lpstr>
      <vt:lpstr>ประกัน!Print_Titles</vt:lpstr>
      <vt:lpstr>ฝ่ายวิชาการ!Print_Titles</vt:lpstr>
      <vt:lpstr>วันเด็ก!Print_Titles</vt:lpstr>
      <vt:lpstr>วันวิทย์!Print_Titles</vt:lpstr>
      <vt:lpstr>วิจัย!Print_Titles</vt:lpstr>
      <vt:lpstr>'วิจัย (2)'!Print_Titles</vt:lpstr>
      <vt:lpstr>'วิทยบริการ '!Print_Titles</vt:lpstr>
      <vt:lpstr>ศูนย์เทคโน!Print_Titles</vt:lpstr>
      <vt:lpstr>ศูนย์วิทย!Print_Titles</vt:lpstr>
      <vt:lpstr>ส่งเสริม!Print_Titles</vt:lpstr>
      <vt:lpstr>ส่งเสริมวิชาการ!Print_Titles</vt:lpstr>
      <vt:lpstr>'สนอ. '!Print_Titles</vt:lpstr>
      <vt:lpstr>สนับสนุนนโยบาย!Print_Titles</vt:lpstr>
      <vt:lpstr>สำนักวิทย!Print_Titles</vt:lpstr>
      <vt:lpstr>สำนักศิลปะฯ!Print_Titles</vt:lpstr>
      <vt:lpstr>'สำนักศิลปะฯ (2)'!Print_Titles</vt:lpstr>
      <vt:lpstr>อพสธ!Print_Titles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KIAT</dc:creator>
  <cp:lastModifiedBy>Wilawan</cp:lastModifiedBy>
  <cp:lastPrinted>2021-09-17T07:39:46Z</cp:lastPrinted>
  <dcterms:created xsi:type="dcterms:W3CDTF">2016-05-03T08:15:14Z</dcterms:created>
  <dcterms:modified xsi:type="dcterms:W3CDTF">2022-08-27T04:10:35Z</dcterms:modified>
</cp:coreProperties>
</file>