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awan\Desktop\New folder\"/>
    </mc:Choice>
  </mc:AlternateContent>
  <bookViews>
    <workbookView xWindow="0" yWindow="0" windowWidth="28800" windowHeight="12480" firstSheet="9" activeTab="24"/>
  </bookViews>
  <sheets>
    <sheet name="แบบฟอร์มโครงการ 2566  " sheetId="6" state="hidden" r:id="rId1"/>
    <sheet name="ส่วนที่ 2" sheetId="46" r:id="rId2"/>
    <sheet name="ใบหน้า" sheetId="48" r:id="rId3"/>
    <sheet name="0 รหัส" sheetId="110" r:id="rId4"/>
    <sheet name="โครงสร้างรหัส งบประมาณ" sheetId="109" r:id="rId5"/>
    <sheet name="66A" sheetId="94" r:id="rId6"/>
    <sheet name="คณะครุศาสตร์" sheetId="32" r:id="rId7"/>
    <sheet name="A41" sheetId="93" r:id="rId8"/>
    <sheet name="รร.สาธิต" sheetId="43" r:id="rId9"/>
    <sheet name="66B" sheetId="92" r:id="rId10"/>
    <sheet name="คณะมนุษย์ ฯ" sheetId="102" r:id="rId11"/>
    <sheet name="66C" sheetId="91" r:id="rId12"/>
    <sheet name="คณะการจัดการ " sheetId="103" r:id="rId13"/>
    <sheet name="คณะการจัดการ" sheetId="34" state="hidden" r:id="rId14"/>
    <sheet name="66D" sheetId="90" r:id="rId15"/>
    <sheet name="คณะวิทย์ " sheetId="108" r:id="rId16"/>
    <sheet name="คณะวิทย์" sheetId="42" state="hidden" r:id="rId17"/>
    <sheet name="66E" sheetId="89" r:id="rId18"/>
    <sheet name="คณะเทคโนเกษตร" sheetId="104" r:id="rId19"/>
    <sheet name="คณะเทคโนฯเกษตร" sheetId="40" state="hidden" r:id="rId20"/>
    <sheet name="66F" sheetId="88" r:id="rId21"/>
    <sheet name="คณะเทคโนอุต" sheetId="105" r:id="rId22"/>
    <sheet name="คณะเทคโนฯอุตฯ" sheetId="39" state="hidden" r:id="rId23"/>
    <sheet name="66G" sheetId="87" r:id="rId24"/>
    <sheet name="คณะพยาบาล " sheetId="106" r:id="rId25"/>
    <sheet name="คณะพยาบาล" sheetId="35" state="hidden" r:id="rId26"/>
    <sheet name="คณะมนุษย์ฯ" sheetId="37" state="hidden" r:id="rId27"/>
    <sheet name="66H" sheetId="86" r:id="rId28"/>
    <sheet name="บัณฑิต   " sheetId="107" r:id="rId29"/>
    <sheet name="บัณฑิต " sheetId="100" state="hidden" r:id="rId30"/>
    <sheet name="ใบหน้าสนับสุน" sheetId="80" state="hidden" r:id="rId31"/>
    <sheet name="ใบหน้าอธิการ" sheetId="81" state="hidden" r:id="rId32"/>
    <sheet name="1." sheetId="50" state="hidden" r:id="rId33"/>
    <sheet name="กองกลาง" sheetId="7" state="hidden" r:id="rId34"/>
    <sheet name="2." sheetId="51" state="hidden" r:id="rId35"/>
    <sheet name="งานประชาสัมพันธ์" sheetId="13" state="hidden" r:id="rId36"/>
    <sheet name="3." sheetId="52" state="hidden" r:id="rId37"/>
    <sheet name="งานสวัสดิการ" sheetId="44" state="hidden" r:id="rId38"/>
    <sheet name="4." sheetId="53" state="hidden" r:id="rId39"/>
    <sheet name="กองประชุม" sheetId="8" state="hidden" r:id="rId40"/>
    <sheet name="5." sheetId="82" state="hidden" r:id="rId41"/>
    <sheet name="กองบริหารบุคคล" sheetId="45" state="hidden" r:id="rId42"/>
    <sheet name="6." sheetId="54" state="hidden" r:id="rId43"/>
    <sheet name="กองนโยบาย" sheetId="30" state="hidden" r:id="rId44"/>
    <sheet name="7." sheetId="55" state="hidden" r:id="rId45"/>
    <sheet name="งานออกแบบ" sheetId="10" state="hidden" r:id="rId46"/>
    <sheet name="8." sheetId="56" state="hidden" r:id="rId47"/>
    <sheet name="กองพัฒ" sheetId="27" state="hidden" r:id="rId48"/>
    <sheet name="9." sheetId="57" state="hidden" r:id="rId49"/>
    <sheet name="งานอนามัย" sheetId="33" state="hidden" r:id="rId50"/>
    <sheet name="10." sheetId="58" state="hidden" r:id="rId51"/>
    <sheet name="กองคลัง" sheetId="24" state="hidden" r:id="rId52"/>
    <sheet name="11." sheetId="59" state="hidden" r:id="rId53"/>
    <sheet name="กองพัสดุ" sheetId="25" state="hidden" r:id="rId54"/>
    <sheet name="12." sheetId="60" state="hidden" r:id="rId55"/>
    <sheet name="กองอาคาร" sheetId="9" state="hidden" r:id="rId56"/>
    <sheet name="13." sheetId="61" state="hidden" r:id="rId57"/>
    <sheet name="งานอนุรักษ์" sheetId="15" state="hidden" r:id="rId58"/>
    <sheet name="14." sheetId="62" state="hidden" r:id="rId59"/>
    <sheet name="งานยานพาหนะ" sheetId="14" state="hidden" r:id="rId60"/>
    <sheet name="15." sheetId="63" state="hidden" r:id="rId61"/>
    <sheet name="ประกัน" sheetId="12" state="hidden" r:id="rId62"/>
    <sheet name="16." sheetId="64" state="hidden" r:id="rId63"/>
    <sheet name="ตรวจสอบภายใน" sheetId="11" state="hidden" r:id="rId64"/>
    <sheet name="17." sheetId="65" state="hidden" r:id="rId65"/>
    <sheet name="สภามหาวิทยาลัย" sheetId="23" state="hidden" r:id="rId66"/>
    <sheet name="ใบหน้าส่งเสริมฯ" sheetId="66" state="hidden" r:id="rId67"/>
    <sheet name="ใบหน้าวิชาการ" sheetId="67" state="hidden" r:id="rId68"/>
    <sheet name="ฝ่ายวิชาการ" sheetId="28" state="hidden" r:id="rId69"/>
    <sheet name="ใบหน้าส่งเสริมวิชาการ" sheetId="68" state="hidden" r:id="rId70"/>
    <sheet name="สำนักส่งเสริม" sheetId="19" state="hidden" r:id="rId71"/>
    <sheet name="ใบหน้าวิเทศ" sheetId="69" state="hidden" r:id="rId72"/>
    <sheet name="สำนักงานวิเทศ" sheetId="20" state="hidden" r:id="rId73"/>
    <sheet name="ใบหน้าทะเบียน" sheetId="70" state="hidden" r:id="rId74"/>
    <sheet name="ทะเบียน" sheetId="22" state="hidden" r:id="rId75"/>
    <sheet name="ใบหน้าวิทยบริการ" sheetId="71" state="hidden" r:id="rId76"/>
    <sheet name="สำนักวิทยบริการ" sheetId="18" state="hidden" r:id="rId77"/>
    <sheet name="สำนักวิทย" sheetId="97" state="hidden" r:id="rId78"/>
    <sheet name="ศูนย์คอม" sheetId="96" state="hidden" r:id="rId79"/>
    <sheet name="ศูนย์วิทย" sheetId="98" state="hidden" r:id="rId80"/>
    <sheet name="ศูนย์เทคโน" sheetId="99" state="hidden" r:id="rId81"/>
    <sheet name="ใบหน้าบริการวิชาการ" sheetId="73" state="hidden" r:id="rId82"/>
    <sheet name="ใบหน้าบริการ" sheetId="74" state="hidden" r:id="rId83"/>
    <sheet name="บริการวิชาการ" sheetId="16" state="hidden" r:id="rId84"/>
    <sheet name="ใบหน้าหนองขวาง" sheetId="75" state="hidden" r:id="rId85"/>
    <sheet name="ศูนย์หนองขวาง" sheetId="29" state="hidden" r:id="rId86"/>
    <sheet name="ใบหน้างานวิจัยฯ" sheetId="76" state="hidden" r:id="rId87"/>
    <sheet name="ใบหน้าวิจัย" sheetId="77" state="hidden" r:id="rId88"/>
    <sheet name="สถาบันวิจัย" sheetId="31" state="hidden" r:id="rId89"/>
    <sheet name="ใบหน้างานทำนุ" sheetId="78" state="hidden" r:id="rId90"/>
    <sheet name="ใบหน้าศิลปะ" sheetId="79" state="hidden" r:id="rId91"/>
    <sheet name="สำนักสิลปะ" sheetId="17" state="hidden" r:id="rId92"/>
    <sheet name="ใบหน้าศูนย์บูรณ" sheetId="84" state="hidden" r:id="rId93"/>
    <sheet name="ศูนย์บูรณาการ" sheetId="26" state="hidden" r:id="rId94"/>
    <sheet name="ใบหน้าสภาคณาจารย์" sheetId="85" state="hidden" r:id="rId95"/>
    <sheet name="สภาคณาจาร" sheetId="83" state="hidden" r:id="rId96"/>
  </sheets>
  <definedNames>
    <definedName name="_xlnm.Print_Titles" localSheetId="33">กองกลาง!$3:$3</definedName>
    <definedName name="_xlnm.Print_Titles" localSheetId="51">กองคลัง!$3:$3</definedName>
    <definedName name="_xlnm.Print_Titles" localSheetId="43">กองนโยบาย!$3:$3</definedName>
    <definedName name="_xlnm.Print_Titles" localSheetId="41">กองบริหารบุคคล!$3:$3</definedName>
    <definedName name="_xlnm.Print_Titles" localSheetId="39">กองประชุม!$3:$3</definedName>
    <definedName name="_xlnm.Print_Titles" localSheetId="47">กองพัฒ!$3:$3</definedName>
    <definedName name="_xlnm.Print_Titles" localSheetId="53">กองพัสดุ!$3:$3</definedName>
    <definedName name="_xlnm.Print_Titles" localSheetId="55">กองอาคาร!$3:$3</definedName>
    <definedName name="_xlnm.Print_Titles" localSheetId="13">คณะการจัดการ!$7:$7</definedName>
    <definedName name="_xlnm.Print_Titles" localSheetId="12">'คณะการจัดการ '!$7:$7</definedName>
    <definedName name="_xlnm.Print_Titles" localSheetId="6">คณะครุศาสตร์!$7:$7</definedName>
    <definedName name="_xlnm.Print_Titles" localSheetId="18">คณะเทคโนเกษตร!$7:$7</definedName>
    <definedName name="_xlnm.Print_Titles" localSheetId="21">คณะเทคโนอุต!$7:$7</definedName>
    <definedName name="_xlnm.Print_Titles" localSheetId="19">คณะเทคโนฯเกษตร!$7:$7</definedName>
    <definedName name="_xlnm.Print_Titles" localSheetId="22">คณะเทคโนฯอุตฯ!$7:$7</definedName>
    <definedName name="_xlnm.Print_Titles" localSheetId="25">คณะพยาบาล!$7:$7</definedName>
    <definedName name="_xlnm.Print_Titles" localSheetId="24">'คณะพยาบาล '!$7:$7</definedName>
    <definedName name="_xlnm.Print_Titles" localSheetId="10">'คณะมนุษย์ ฯ'!$7:$7</definedName>
    <definedName name="_xlnm.Print_Titles" localSheetId="26">คณะมนุษย์ฯ!$3:$3</definedName>
    <definedName name="_xlnm.Print_Titles" localSheetId="16">คณะวิทย์!$7:$7</definedName>
    <definedName name="_xlnm.Print_Titles" localSheetId="15">'คณะวิทย์ '!$7:$7</definedName>
    <definedName name="_xlnm.Print_Titles" localSheetId="35">งานประชาสัมพันธ์!$3:$3</definedName>
    <definedName name="_xlnm.Print_Titles" localSheetId="59">งานยานพาหนะ!$3:$3</definedName>
    <definedName name="_xlnm.Print_Titles" localSheetId="37">งานสวัสดิการ!$3:$3</definedName>
    <definedName name="_xlnm.Print_Titles" localSheetId="49">งานอนามัย!$3:$3</definedName>
    <definedName name="_xlnm.Print_Titles" localSheetId="57">งานอนุรักษ์!$3:$3</definedName>
    <definedName name="_xlnm.Print_Titles" localSheetId="45">งานออกแบบ!$3:$3</definedName>
    <definedName name="_xlnm.Print_Titles" localSheetId="63">ตรวจสอบภายใน!$3:$3</definedName>
    <definedName name="_xlnm.Print_Titles" localSheetId="74">ทะเบียน!$3:$3</definedName>
    <definedName name="_xlnm.Print_Titles" localSheetId="83">บริการวิชาการ!$3:$3</definedName>
    <definedName name="_xlnm.Print_Titles" localSheetId="29">'บัณฑิต '!$7:$7</definedName>
    <definedName name="_xlnm.Print_Titles" localSheetId="28">'บัณฑิต   '!$7:$7</definedName>
    <definedName name="_xlnm.Print_Titles" localSheetId="0">'แบบฟอร์มโครงการ 2566  '!$3:$3</definedName>
    <definedName name="_xlnm.Print_Titles" localSheetId="61">ประกัน!$3:$3</definedName>
    <definedName name="_xlnm.Print_Titles" localSheetId="68">ฝ่ายวิชาการ!$3:$3</definedName>
    <definedName name="_xlnm.Print_Titles" localSheetId="8">รร.สาธิต!$7:$7</definedName>
    <definedName name="_xlnm.Print_Titles" localSheetId="78">ศูนย์คอม!$3:$3</definedName>
    <definedName name="_xlnm.Print_Titles" localSheetId="80">ศูนย์เทคโน!$3:$3</definedName>
    <definedName name="_xlnm.Print_Titles" localSheetId="93">ศูนย์บูรณาการ!$3:$3</definedName>
    <definedName name="_xlnm.Print_Titles" localSheetId="79">ศูนย์วิทย!$3:$3</definedName>
    <definedName name="_xlnm.Print_Titles" localSheetId="85">ศูนย์หนองขวาง!$3:$3</definedName>
    <definedName name="_xlnm.Print_Titles" localSheetId="88">สถาบันวิจัย!$3:$3</definedName>
    <definedName name="_xlnm.Print_Titles" localSheetId="95">สภาคณาจาร!$3:$3</definedName>
    <definedName name="_xlnm.Print_Titles" localSheetId="65">สภามหาวิทยาลัย!$3:$3</definedName>
    <definedName name="_xlnm.Print_Titles" localSheetId="72">สำนักงานวิเทศ!$3:$3</definedName>
    <definedName name="_xlnm.Print_Titles" localSheetId="77">สำนักวิทย!$3:$3</definedName>
    <definedName name="_xlnm.Print_Titles" localSheetId="76">สำนักวิทยบริการ!$3:$3</definedName>
    <definedName name="_xlnm.Print_Titles" localSheetId="70">สำนักส่งเสริม!$3:$3</definedName>
    <definedName name="_xlnm.Print_Titles" localSheetId="91">สำนักสิลปะ!$3:$3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1" i="106" l="1"/>
  <c r="I377" i="102"/>
  <c r="I371" i="108"/>
  <c r="I237" i="107" l="1"/>
  <c r="I276" i="105"/>
  <c r="I274" i="105"/>
  <c r="I270" i="105"/>
  <c r="I357" i="108"/>
  <c r="I359" i="108"/>
  <c r="I363" i="108"/>
  <c r="I366" i="108"/>
  <c r="I403" i="103"/>
  <c r="I400" i="103"/>
  <c r="I396" i="103"/>
  <c r="I241" i="43"/>
  <c r="I245" i="43"/>
  <c r="I409" i="32"/>
  <c r="I407" i="32"/>
  <c r="I403" i="32"/>
  <c r="I244" i="107"/>
  <c r="K243" i="107"/>
  <c r="R233" i="107"/>
  <c r="R231" i="107"/>
  <c r="R230" i="107"/>
  <c r="R229" i="107"/>
  <c r="R200" i="107"/>
  <c r="R199" i="107"/>
  <c r="R198" i="107"/>
  <c r="Q197" i="107"/>
  <c r="P197" i="107"/>
  <c r="O197" i="107"/>
  <c r="N197" i="107"/>
  <c r="M197" i="107"/>
  <c r="L197" i="107"/>
  <c r="K197" i="107"/>
  <c r="J197" i="107"/>
  <c r="R196" i="107"/>
  <c r="R195" i="107"/>
  <c r="R194" i="107"/>
  <c r="R182" i="107"/>
  <c r="R181" i="107"/>
  <c r="R180" i="107"/>
  <c r="R176" i="107"/>
  <c r="R175" i="107"/>
  <c r="R174" i="107"/>
  <c r="R173" i="107"/>
  <c r="R172" i="107"/>
  <c r="R171" i="107"/>
  <c r="Q170" i="107"/>
  <c r="P170" i="107"/>
  <c r="O170" i="107"/>
  <c r="N170" i="107"/>
  <c r="M170" i="107"/>
  <c r="L170" i="107"/>
  <c r="K170" i="107"/>
  <c r="J170" i="107"/>
  <c r="R169" i="107"/>
  <c r="R168" i="107"/>
  <c r="R167" i="107"/>
  <c r="Q166" i="107"/>
  <c r="P166" i="107"/>
  <c r="O166" i="107"/>
  <c r="N166" i="107"/>
  <c r="M166" i="107"/>
  <c r="L166" i="107"/>
  <c r="K166" i="107"/>
  <c r="J166" i="107"/>
  <c r="R165" i="107"/>
  <c r="R164" i="107"/>
  <c r="R163" i="107"/>
  <c r="R155" i="107"/>
  <c r="R154" i="107"/>
  <c r="R153" i="107"/>
  <c r="R152" i="107"/>
  <c r="R151" i="107"/>
  <c r="R74" i="107"/>
  <c r="R73" i="107"/>
  <c r="R71" i="107" s="1"/>
  <c r="R72" i="107"/>
  <c r="Q71" i="107"/>
  <c r="P71" i="107"/>
  <c r="O71" i="107"/>
  <c r="N71" i="107"/>
  <c r="M71" i="107"/>
  <c r="L71" i="107"/>
  <c r="K71" i="107"/>
  <c r="K66" i="107" s="1"/>
  <c r="J71" i="107"/>
  <c r="J66" i="107" s="1"/>
  <c r="R70" i="107"/>
  <c r="R69" i="107"/>
  <c r="R68" i="107"/>
  <c r="Q67" i="107"/>
  <c r="P67" i="107"/>
  <c r="O67" i="107"/>
  <c r="N67" i="107"/>
  <c r="N66" i="107" s="1"/>
  <c r="M67" i="107"/>
  <c r="L67" i="107"/>
  <c r="L66" i="107" s="1"/>
  <c r="K67" i="107"/>
  <c r="J67" i="107"/>
  <c r="Q66" i="107"/>
  <c r="O66" i="107"/>
  <c r="R65" i="107"/>
  <c r="R64" i="107"/>
  <c r="R63" i="107"/>
  <c r="R53" i="107"/>
  <c r="R52" i="107"/>
  <c r="R51" i="107"/>
  <c r="Q50" i="107"/>
  <c r="P50" i="107"/>
  <c r="P49" i="107" s="1"/>
  <c r="O50" i="107"/>
  <c r="N50" i="107"/>
  <c r="N49" i="107" s="1"/>
  <c r="M50" i="107"/>
  <c r="M49" i="107" s="1"/>
  <c r="L50" i="107"/>
  <c r="L49" i="107" s="1"/>
  <c r="K50" i="107"/>
  <c r="J50" i="107"/>
  <c r="Q49" i="107"/>
  <c r="O49" i="107"/>
  <c r="K49" i="107"/>
  <c r="J49" i="107"/>
  <c r="R48" i="107"/>
  <c r="R47" i="107"/>
  <c r="R46" i="107"/>
  <c r="Q45" i="107"/>
  <c r="P45" i="107"/>
  <c r="O45" i="107"/>
  <c r="N45" i="107"/>
  <c r="M45" i="107"/>
  <c r="L45" i="107"/>
  <c r="K45" i="107"/>
  <c r="J45" i="107"/>
  <c r="R44" i="107"/>
  <c r="R43" i="107"/>
  <c r="R42" i="107"/>
  <c r="R41" i="107"/>
  <c r="Q41" i="107"/>
  <c r="Q8" i="107" s="1"/>
  <c r="P41" i="107"/>
  <c r="O41" i="107"/>
  <c r="N41" i="107"/>
  <c r="M41" i="107"/>
  <c r="L41" i="107"/>
  <c r="K41" i="107"/>
  <c r="J41" i="107"/>
  <c r="R40" i="107"/>
  <c r="R38" i="107"/>
  <c r="R37" i="107"/>
  <c r="R30" i="107"/>
  <c r="R29" i="107"/>
  <c r="R27" i="107" s="1"/>
  <c r="R28" i="107"/>
  <c r="Q27" i="107"/>
  <c r="P27" i="107"/>
  <c r="O27" i="107"/>
  <c r="N27" i="107"/>
  <c r="M27" i="107"/>
  <c r="L27" i="107"/>
  <c r="K27" i="107"/>
  <c r="J27" i="107"/>
  <c r="R26" i="107"/>
  <c r="R25" i="107"/>
  <c r="R24" i="107"/>
  <c r="Q23" i="107"/>
  <c r="P23" i="107"/>
  <c r="O23" i="107"/>
  <c r="N23" i="107"/>
  <c r="M23" i="107"/>
  <c r="L23" i="107"/>
  <c r="K23" i="107"/>
  <c r="J23" i="107"/>
  <c r="R22" i="107"/>
  <c r="R21" i="107"/>
  <c r="R20" i="107"/>
  <c r="R120" i="108"/>
  <c r="K8" i="107" l="1"/>
  <c r="I238" i="107" s="1"/>
  <c r="O8" i="107"/>
  <c r="R67" i="107"/>
  <c r="R197" i="107"/>
  <c r="R23" i="107"/>
  <c r="R45" i="107"/>
  <c r="R170" i="107"/>
  <c r="R166" i="107"/>
  <c r="J8" i="107"/>
  <c r="R50" i="107"/>
  <c r="R49" i="107" s="1"/>
  <c r="M66" i="107"/>
  <c r="P66" i="107"/>
  <c r="P8" i="107" s="1"/>
  <c r="I242" i="107" s="1"/>
  <c r="I241" i="107" s="1"/>
  <c r="N8" i="107"/>
  <c r="L8" i="107"/>
  <c r="I239" i="107" s="1"/>
  <c r="M8" i="107"/>
  <c r="I240" i="107" s="1"/>
  <c r="R66" i="107"/>
  <c r="R8" i="107"/>
  <c r="I287" i="106" l="1"/>
  <c r="R65" i="106"/>
  <c r="R60" i="106"/>
  <c r="R55" i="106"/>
  <c r="R56" i="106"/>
  <c r="R57" i="106"/>
  <c r="R54" i="106"/>
  <c r="R24" i="106"/>
  <c r="R25" i="106"/>
  <c r="R26" i="106"/>
  <c r="R27" i="106"/>
  <c r="R28" i="106"/>
  <c r="R29" i="106"/>
  <c r="R30" i="106"/>
  <c r="R31" i="106"/>
  <c r="R32" i="106"/>
  <c r="R33" i="106"/>
  <c r="R34" i="106"/>
  <c r="R35" i="106"/>
  <c r="R36" i="106"/>
  <c r="R37" i="106"/>
  <c r="R38" i="106"/>
  <c r="R23" i="106"/>
  <c r="R16" i="106"/>
  <c r="R15" i="106"/>
  <c r="I283" i="106"/>
  <c r="I277" i="105"/>
  <c r="I299" i="104"/>
  <c r="I364" i="108"/>
  <c r="I409" i="103" l="1"/>
  <c r="I402" i="103"/>
  <c r="I401" i="103"/>
  <c r="R118" i="103"/>
  <c r="I382" i="102" l="1"/>
  <c r="I247" i="43"/>
  <c r="I415" i="32"/>
  <c r="I378" i="102"/>
  <c r="I368" i="108" l="1"/>
  <c r="I367" i="108"/>
  <c r="R353" i="108"/>
  <c r="R352" i="108"/>
  <c r="R351" i="108"/>
  <c r="R350" i="108"/>
  <c r="R349" i="108"/>
  <c r="R348" i="108"/>
  <c r="R347" i="108"/>
  <c r="R346" i="108"/>
  <c r="R345" i="108"/>
  <c r="R344" i="108"/>
  <c r="R343" i="108"/>
  <c r="R342" i="108"/>
  <c r="R341" i="108"/>
  <c r="R340" i="108"/>
  <c r="R339" i="108"/>
  <c r="R338" i="108"/>
  <c r="R337" i="108"/>
  <c r="R336" i="108"/>
  <c r="R335" i="108"/>
  <c r="R306" i="108"/>
  <c r="R305" i="108"/>
  <c r="R304" i="108"/>
  <c r="Q303" i="108"/>
  <c r="P303" i="108"/>
  <c r="O303" i="108"/>
  <c r="N303" i="108"/>
  <c r="M303" i="108"/>
  <c r="L303" i="108"/>
  <c r="K303" i="108"/>
  <c r="J303" i="108"/>
  <c r="R302" i="108"/>
  <c r="R301" i="108"/>
  <c r="R300" i="108"/>
  <c r="R299" i="108"/>
  <c r="R298" i="108"/>
  <c r="R297" i="108"/>
  <c r="R296" i="108"/>
  <c r="R295" i="108"/>
  <c r="R294" i="108"/>
  <c r="R293" i="108"/>
  <c r="R292" i="108"/>
  <c r="R291" i="108"/>
  <c r="R282" i="108"/>
  <c r="R281" i="108"/>
  <c r="R280" i="108"/>
  <c r="Q279" i="108"/>
  <c r="Q278" i="108" s="1"/>
  <c r="P279" i="108"/>
  <c r="O279" i="108"/>
  <c r="N279" i="108"/>
  <c r="M279" i="108"/>
  <c r="L279" i="108"/>
  <c r="L278" i="108" s="1"/>
  <c r="K279" i="108"/>
  <c r="K278" i="108" s="1"/>
  <c r="J279" i="108"/>
  <c r="J278" i="108" s="1"/>
  <c r="P278" i="108"/>
  <c r="O278" i="108"/>
  <c r="N278" i="108"/>
  <c r="M278" i="108"/>
  <c r="R277" i="108"/>
  <c r="R276" i="108"/>
  <c r="R275" i="108"/>
  <c r="Q274" i="108"/>
  <c r="P274" i="108"/>
  <c r="O274" i="108"/>
  <c r="N274" i="108"/>
  <c r="M274" i="108"/>
  <c r="L274" i="108"/>
  <c r="K274" i="108"/>
  <c r="J274" i="108"/>
  <c r="R273" i="108"/>
  <c r="R272" i="108"/>
  <c r="R271" i="108"/>
  <c r="R270" i="108" s="1"/>
  <c r="Q270" i="108"/>
  <c r="P270" i="108"/>
  <c r="O270" i="108"/>
  <c r="N270" i="108"/>
  <c r="M270" i="108"/>
  <c r="L270" i="108"/>
  <c r="K270" i="108"/>
  <c r="J270" i="108"/>
  <c r="R269" i="108"/>
  <c r="R268" i="108"/>
  <c r="R267" i="108"/>
  <c r="R266" i="108" s="1"/>
  <c r="Q266" i="108"/>
  <c r="P266" i="108"/>
  <c r="O266" i="108"/>
  <c r="N266" i="108"/>
  <c r="M266" i="108"/>
  <c r="L266" i="108"/>
  <c r="K266" i="108"/>
  <c r="J266" i="108"/>
  <c r="R265" i="108"/>
  <c r="R264" i="108"/>
  <c r="R263" i="108"/>
  <c r="R262" i="108"/>
  <c r="R254" i="108"/>
  <c r="R253" i="108"/>
  <c r="R252" i="108"/>
  <c r="R251" i="108"/>
  <c r="R250" i="108"/>
  <c r="Q249" i="108"/>
  <c r="P249" i="108"/>
  <c r="O249" i="108"/>
  <c r="N249" i="108"/>
  <c r="M249" i="108"/>
  <c r="L249" i="108"/>
  <c r="K249" i="108"/>
  <c r="J249" i="108"/>
  <c r="R248" i="108"/>
  <c r="R247" i="108"/>
  <c r="R246" i="108"/>
  <c r="R245" i="108"/>
  <c r="R244" i="108"/>
  <c r="Q243" i="108"/>
  <c r="P243" i="108"/>
  <c r="O243" i="108"/>
  <c r="N243" i="108"/>
  <c r="M243" i="108"/>
  <c r="L243" i="108"/>
  <c r="K243" i="108"/>
  <c r="J243" i="108"/>
  <c r="R242" i="108"/>
  <c r="R241" i="108"/>
  <c r="R240" i="108"/>
  <c r="R239" i="108"/>
  <c r="R238" i="108"/>
  <c r="Q237" i="108"/>
  <c r="P237" i="108"/>
  <c r="O237" i="108"/>
  <c r="N237" i="108"/>
  <c r="M237" i="108"/>
  <c r="L237" i="108"/>
  <c r="K237" i="108"/>
  <c r="J237" i="108"/>
  <c r="R235" i="108"/>
  <c r="R234" i="108"/>
  <c r="R233" i="108"/>
  <c r="R232" i="108"/>
  <c r="R231" i="108"/>
  <c r="R230" i="108"/>
  <c r="R229" i="108"/>
  <c r="R222" i="108"/>
  <c r="R221" i="108"/>
  <c r="R220" i="108"/>
  <c r="R219" i="108"/>
  <c r="R218" i="108" s="1"/>
  <c r="Q219" i="108"/>
  <c r="Q218" i="108" s="1"/>
  <c r="P219" i="108"/>
  <c r="P218" i="108" s="1"/>
  <c r="O219" i="108"/>
  <c r="O218" i="108" s="1"/>
  <c r="N219" i="108"/>
  <c r="N218" i="108" s="1"/>
  <c r="M219" i="108"/>
  <c r="M218" i="108" s="1"/>
  <c r="L219" i="108"/>
  <c r="L218" i="108" s="1"/>
  <c r="K219" i="108"/>
  <c r="K218" i="108" s="1"/>
  <c r="J219" i="108"/>
  <c r="J218" i="108"/>
  <c r="R217" i="108"/>
  <c r="R216" i="108"/>
  <c r="R215" i="108"/>
  <c r="R214" i="108"/>
  <c r="R212" i="108"/>
  <c r="R201" i="108"/>
  <c r="R200" i="108"/>
  <c r="R199" i="108"/>
  <c r="R198" i="108" s="1"/>
  <c r="R197" i="108" s="1"/>
  <c r="Q198" i="108"/>
  <c r="Q197" i="108" s="1"/>
  <c r="P198" i="108"/>
  <c r="O198" i="108"/>
  <c r="O197" i="108" s="1"/>
  <c r="N198" i="108"/>
  <c r="N197" i="108" s="1"/>
  <c r="M198" i="108"/>
  <c r="M197" i="108" s="1"/>
  <c r="L198" i="108"/>
  <c r="L197" i="108" s="1"/>
  <c r="K198" i="108"/>
  <c r="K197" i="108" s="1"/>
  <c r="J198" i="108"/>
  <c r="J197" i="108" s="1"/>
  <c r="P197" i="108"/>
  <c r="R196" i="108"/>
  <c r="R189" i="108"/>
  <c r="R188" i="108"/>
  <c r="R180" i="108"/>
  <c r="R179" i="108"/>
  <c r="R178" i="108"/>
  <c r="R177" i="108"/>
  <c r="R176" i="108"/>
  <c r="R175" i="108"/>
  <c r="Q174" i="108"/>
  <c r="P174" i="108"/>
  <c r="O174" i="108"/>
  <c r="O173" i="108" s="1"/>
  <c r="N174" i="108"/>
  <c r="N173" i="108" s="1"/>
  <c r="M174" i="108"/>
  <c r="M173" i="108" s="1"/>
  <c r="L174" i="108"/>
  <c r="L173" i="108" s="1"/>
  <c r="K174" i="108"/>
  <c r="K173" i="108" s="1"/>
  <c r="J174" i="108"/>
  <c r="J173" i="108" s="1"/>
  <c r="Q173" i="108"/>
  <c r="P173" i="108"/>
  <c r="R172" i="108"/>
  <c r="R171" i="108"/>
  <c r="R170" i="108"/>
  <c r="R169" i="108"/>
  <c r="R168" i="108"/>
  <c r="R161" i="108"/>
  <c r="R160" i="108"/>
  <c r="R159" i="108"/>
  <c r="Q158" i="108"/>
  <c r="P158" i="108"/>
  <c r="O158" i="108"/>
  <c r="N158" i="108"/>
  <c r="M158" i="108"/>
  <c r="L158" i="108"/>
  <c r="K158" i="108"/>
  <c r="J158" i="108"/>
  <c r="R157" i="108"/>
  <c r="R156" i="108"/>
  <c r="R152" i="108"/>
  <c r="R150" i="108"/>
  <c r="R145" i="108"/>
  <c r="R143" i="108"/>
  <c r="R141" i="108"/>
  <c r="R140" i="108"/>
  <c r="R138" i="108"/>
  <c r="R136" i="108"/>
  <c r="R135" i="108"/>
  <c r="R134" i="108"/>
  <c r="R132" i="108"/>
  <c r="R131" i="108"/>
  <c r="R130" i="108"/>
  <c r="R129" i="108"/>
  <c r="R128" i="108"/>
  <c r="R127" i="108"/>
  <c r="R126" i="108"/>
  <c r="R124" i="108"/>
  <c r="R123" i="108"/>
  <c r="R122" i="108"/>
  <c r="R119" i="108"/>
  <c r="R118" i="108"/>
  <c r="R117" i="108"/>
  <c r="R116" i="108"/>
  <c r="R111" i="108"/>
  <c r="R110" i="108"/>
  <c r="R109" i="108"/>
  <c r="Q108" i="108"/>
  <c r="P108" i="108"/>
  <c r="P107" i="108" s="1"/>
  <c r="O108" i="108"/>
  <c r="O107" i="108" s="1"/>
  <c r="N108" i="108"/>
  <c r="N107" i="108" s="1"/>
  <c r="M108" i="108"/>
  <c r="M107" i="108" s="1"/>
  <c r="L108" i="108"/>
  <c r="L107" i="108" s="1"/>
  <c r="K108" i="108"/>
  <c r="J108" i="108"/>
  <c r="Q107" i="108"/>
  <c r="K107" i="108"/>
  <c r="J107" i="108"/>
  <c r="R106" i="108"/>
  <c r="R105" i="108"/>
  <c r="R104" i="108"/>
  <c r="Q103" i="108"/>
  <c r="P103" i="108"/>
  <c r="O103" i="108"/>
  <c r="N103" i="108"/>
  <c r="M103" i="108"/>
  <c r="L103" i="108"/>
  <c r="K103" i="108"/>
  <c r="J103" i="108"/>
  <c r="R102" i="108"/>
  <c r="R101" i="108"/>
  <c r="R100" i="108"/>
  <c r="R99" i="108"/>
  <c r="R96" i="108"/>
  <c r="R95" i="108"/>
  <c r="R94" i="108"/>
  <c r="R93" i="108"/>
  <c r="R92" i="108"/>
  <c r="R91" i="108"/>
  <c r="R90" i="108"/>
  <c r="R89" i="108"/>
  <c r="R82" i="108"/>
  <c r="R81" i="108"/>
  <c r="R80" i="108"/>
  <c r="Q79" i="108"/>
  <c r="P79" i="108"/>
  <c r="O79" i="108"/>
  <c r="N79" i="108"/>
  <c r="M79" i="108"/>
  <c r="L79" i="108"/>
  <c r="K79" i="108"/>
  <c r="J79" i="108"/>
  <c r="R78" i="108"/>
  <c r="R77" i="108"/>
  <c r="R76" i="108"/>
  <c r="R75" i="108"/>
  <c r="R74" i="108"/>
  <c r="R73" i="108"/>
  <c r="R72" i="108"/>
  <c r="R71" i="108"/>
  <c r="R70" i="108"/>
  <c r="R69" i="108"/>
  <c r="R68" i="108"/>
  <c r="R67" i="108"/>
  <c r="R66" i="108"/>
  <c r="R65" i="108"/>
  <c r="R64" i="108"/>
  <c r="R63" i="108"/>
  <c r="R62" i="108"/>
  <c r="R61" i="108"/>
  <c r="R60" i="108"/>
  <c r="R59" i="108"/>
  <c r="R57" i="108"/>
  <c r="R56" i="108"/>
  <c r="R55" i="108"/>
  <c r="R54" i="108"/>
  <c r="R53" i="108"/>
  <c r="R52" i="108"/>
  <c r="R51" i="108"/>
  <c r="R50" i="108"/>
  <c r="R49" i="108"/>
  <c r="R48" i="108"/>
  <c r="R47" i="108"/>
  <c r="R46" i="108"/>
  <c r="R45" i="108"/>
  <c r="R44" i="108"/>
  <c r="R43" i="108"/>
  <c r="R42" i="108"/>
  <c r="R41" i="108"/>
  <c r="R40" i="108"/>
  <c r="R39" i="108"/>
  <c r="R38" i="108"/>
  <c r="R37" i="108"/>
  <c r="R36" i="108"/>
  <c r="R35" i="108"/>
  <c r="R34" i="108"/>
  <c r="R33" i="108"/>
  <c r="R32" i="108"/>
  <c r="R31" i="108"/>
  <c r="R30" i="108"/>
  <c r="R29" i="108"/>
  <c r="R28" i="108"/>
  <c r="R27" i="108"/>
  <c r="R26" i="108"/>
  <c r="R25" i="108"/>
  <c r="R24" i="108"/>
  <c r="R19" i="108"/>
  <c r="R18" i="108"/>
  <c r="R17" i="108"/>
  <c r="R16" i="108"/>
  <c r="R15" i="108"/>
  <c r="R303" i="108" l="1"/>
  <c r="R158" i="108"/>
  <c r="R274" i="108"/>
  <c r="R103" i="108"/>
  <c r="R279" i="108"/>
  <c r="R278" i="108" s="1"/>
  <c r="R249" i="108"/>
  <c r="R79" i="108"/>
  <c r="M236" i="108"/>
  <c r="M8" i="108" s="1"/>
  <c r="I362" i="108" s="1"/>
  <c r="P236" i="108"/>
  <c r="P8" i="108" s="1"/>
  <c r="I365" i="108" s="1"/>
  <c r="R108" i="108"/>
  <c r="R107" i="108" s="1"/>
  <c r="N236" i="108"/>
  <c r="N8" i="108" s="1"/>
  <c r="Q236" i="108"/>
  <c r="Q8" i="108" s="1"/>
  <c r="I370" i="108" s="1"/>
  <c r="I369" i="108" s="1"/>
  <c r="L236" i="108"/>
  <c r="R237" i="108"/>
  <c r="R243" i="108"/>
  <c r="O236" i="108"/>
  <c r="O8" i="108" s="1"/>
  <c r="J236" i="108"/>
  <c r="J8" i="108" s="1"/>
  <c r="I358" i="108" s="1"/>
  <c r="K236" i="108"/>
  <c r="K8" i="108" s="1"/>
  <c r="I360" i="108" s="1"/>
  <c r="R174" i="108"/>
  <c r="R173" i="108" s="1"/>
  <c r="L8" i="108"/>
  <c r="I361" i="108" s="1"/>
  <c r="R236" i="108" l="1"/>
  <c r="R8" i="108" s="1"/>
  <c r="R272" i="106"/>
  <c r="R270" i="106"/>
  <c r="R269" i="106"/>
  <c r="R268" i="106"/>
  <c r="R267" i="106"/>
  <c r="R266" i="106"/>
  <c r="R265" i="106"/>
  <c r="R264" i="106"/>
  <c r="R263" i="106"/>
  <c r="R262" i="106"/>
  <c r="R233" i="106"/>
  <c r="R232" i="106"/>
  <c r="R231" i="106"/>
  <c r="R230" i="106" s="1"/>
  <c r="Q230" i="106"/>
  <c r="P230" i="106"/>
  <c r="O230" i="106"/>
  <c r="N230" i="106"/>
  <c r="M230" i="106"/>
  <c r="L230" i="106"/>
  <c r="K230" i="106"/>
  <c r="J230" i="106"/>
  <c r="R229" i="106"/>
  <c r="R228" i="106"/>
  <c r="L227" i="106"/>
  <c r="K227" i="106"/>
  <c r="R227" i="106" s="1"/>
  <c r="R226" i="106"/>
  <c r="R222" i="106"/>
  <c r="R221" i="106"/>
  <c r="R215" i="106"/>
  <c r="R214" i="106"/>
  <c r="R213" i="106"/>
  <c r="R209" i="106"/>
  <c r="R208" i="106"/>
  <c r="R207" i="106"/>
  <c r="R206" i="106" s="1"/>
  <c r="Q206" i="106"/>
  <c r="P206" i="106"/>
  <c r="O206" i="106"/>
  <c r="N206" i="106"/>
  <c r="M206" i="106"/>
  <c r="L206" i="106"/>
  <c r="K206" i="106"/>
  <c r="J206" i="106"/>
  <c r="R205" i="106"/>
  <c r="R204" i="106"/>
  <c r="R203" i="106"/>
  <c r="Q202" i="106"/>
  <c r="P202" i="106"/>
  <c r="O202" i="106"/>
  <c r="N202" i="106"/>
  <c r="M202" i="106"/>
  <c r="L202" i="106"/>
  <c r="K202" i="106"/>
  <c r="J202" i="106"/>
  <c r="R201" i="106"/>
  <c r="R200" i="106"/>
  <c r="R199" i="106"/>
  <c r="R198" i="106"/>
  <c r="Q198" i="106"/>
  <c r="P198" i="106"/>
  <c r="O198" i="106"/>
  <c r="N198" i="106"/>
  <c r="M198" i="106"/>
  <c r="L198" i="106"/>
  <c r="K198" i="106"/>
  <c r="J198" i="106"/>
  <c r="R197" i="106"/>
  <c r="K196" i="106"/>
  <c r="R196" i="106" s="1"/>
  <c r="R195" i="106"/>
  <c r="R151" i="106"/>
  <c r="R150" i="106"/>
  <c r="R143" i="106"/>
  <c r="R142" i="106"/>
  <c r="R141" i="106"/>
  <c r="R106" i="106"/>
  <c r="R105" i="106"/>
  <c r="R104" i="106"/>
  <c r="Q103" i="106"/>
  <c r="P103" i="106"/>
  <c r="O103" i="106"/>
  <c r="N103" i="106"/>
  <c r="M103" i="106"/>
  <c r="L103" i="106"/>
  <c r="K103" i="106"/>
  <c r="J103" i="106"/>
  <c r="R102" i="106"/>
  <c r="R101" i="106"/>
  <c r="R100" i="106"/>
  <c r="R96" i="106"/>
  <c r="R94" i="106"/>
  <c r="R93" i="106"/>
  <c r="R88" i="106"/>
  <c r="R87" i="106"/>
  <c r="R86" i="106"/>
  <c r="R84" i="106"/>
  <c r="R83" i="106"/>
  <c r="R82" i="106"/>
  <c r="R80" i="106"/>
  <c r="R78" i="106"/>
  <c r="R77" i="106"/>
  <c r="R72" i="106"/>
  <c r="R71" i="106"/>
  <c r="R70" i="106"/>
  <c r="Q69" i="106"/>
  <c r="P69" i="106"/>
  <c r="O69" i="106"/>
  <c r="O68" i="106" s="1"/>
  <c r="O8" i="106" s="1"/>
  <c r="N69" i="106"/>
  <c r="N68" i="106" s="1"/>
  <c r="N8" i="106" s="1"/>
  <c r="I281" i="106" s="1"/>
  <c r="I280" i="106" s="1"/>
  <c r="M69" i="106"/>
  <c r="M68" i="106" s="1"/>
  <c r="M8" i="106" s="1"/>
  <c r="I279" i="106" s="1"/>
  <c r="L69" i="106"/>
  <c r="L68" i="106" s="1"/>
  <c r="L8" i="106" s="1"/>
  <c r="I278" i="106" s="1"/>
  <c r="K69" i="106"/>
  <c r="K68" i="106" s="1"/>
  <c r="K8" i="106" s="1"/>
  <c r="I277" i="106" s="1"/>
  <c r="I276" i="106" s="1"/>
  <c r="J69" i="106"/>
  <c r="J68" i="106" s="1"/>
  <c r="Q68" i="106"/>
  <c r="Q8" i="106" s="1"/>
  <c r="I285" i="106" s="1"/>
  <c r="P68" i="106"/>
  <c r="P8" i="106" s="1"/>
  <c r="I284" i="106" s="1"/>
  <c r="I282" i="106" s="1"/>
  <c r="R67" i="106"/>
  <c r="R66" i="106"/>
  <c r="R62" i="106"/>
  <c r="R61" i="106"/>
  <c r="R47" i="106"/>
  <c r="R46" i="106"/>
  <c r="R45" i="106"/>
  <c r="Q44" i="106"/>
  <c r="P44" i="106"/>
  <c r="O44" i="106"/>
  <c r="N44" i="106"/>
  <c r="M44" i="106"/>
  <c r="L44" i="106"/>
  <c r="K44" i="106"/>
  <c r="J44" i="106"/>
  <c r="R43" i="106"/>
  <c r="R42" i="106"/>
  <c r="R41" i="106"/>
  <c r="R40" i="106" s="1"/>
  <c r="Q40" i="106"/>
  <c r="P40" i="106"/>
  <c r="O40" i="106"/>
  <c r="N40" i="106"/>
  <c r="M40" i="106"/>
  <c r="L40" i="106"/>
  <c r="K40" i="106"/>
  <c r="J40" i="106"/>
  <c r="R39" i="106"/>
  <c r="L23" i="106"/>
  <c r="R18" i="106"/>
  <c r="R17" i="106"/>
  <c r="I278" i="105"/>
  <c r="R266" i="105"/>
  <c r="R265" i="105"/>
  <c r="R264" i="105"/>
  <c r="R263" i="105"/>
  <c r="R262" i="105"/>
  <c r="R261" i="105"/>
  <c r="R260" i="105"/>
  <c r="R259" i="105"/>
  <c r="R258" i="105"/>
  <c r="R257" i="105"/>
  <c r="R256" i="105"/>
  <c r="R255" i="105"/>
  <c r="R254" i="105"/>
  <c r="R253" i="105"/>
  <c r="R252" i="105"/>
  <c r="R223" i="105"/>
  <c r="R222" i="105"/>
  <c r="R221" i="105"/>
  <c r="R220" i="105" s="1"/>
  <c r="Q220" i="105"/>
  <c r="P220" i="105"/>
  <c r="O220" i="105"/>
  <c r="N220" i="105"/>
  <c r="M220" i="105"/>
  <c r="L220" i="105"/>
  <c r="K220" i="105"/>
  <c r="J220" i="105"/>
  <c r="R219" i="105"/>
  <c r="R218" i="105"/>
  <c r="R217" i="105"/>
  <c r="R216" i="105"/>
  <c r="R215" i="105"/>
  <c r="R214" i="105"/>
  <c r="R213" i="105"/>
  <c r="R212" i="105"/>
  <c r="R203" i="105"/>
  <c r="R202" i="105"/>
  <c r="R201" i="105"/>
  <c r="R200" i="105"/>
  <c r="Q200" i="105"/>
  <c r="P200" i="105"/>
  <c r="O200" i="105"/>
  <c r="O199" i="105" s="1"/>
  <c r="N200" i="105"/>
  <c r="M200" i="105"/>
  <c r="M199" i="105" s="1"/>
  <c r="L200" i="105"/>
  <c r="K200" i="105"/>
  <c r="J200" i="105"/>
  <c r="R199" i="105"/>
  <c r="Q199" i="105"/>
  <c r="P199" i="105"/>
  <c r="N199" i="105"/>
  <c r="L199" i="105"/>
  <c r="K199" i="105"/>
  <c r="J199" i="105"/>
  <c r="R198" i="105"/>
  <c r="R197" i="105"/>
  <c r="R195" i="105" s="1"/>
  <c r="R196" i="105"/>
  <c r="Q195" i="105"/>
  <c r="P195" i="105"/>
  <c r="O195" i="105"/>
  <c r="N195" i="105"/>
  <c r="M195" i="105"/>
  <c r="L195" i="105"/>
  <c r="K195" i="105"/>
  <c r="J195" i="105"/>
  <c r="R194" i="105"/>
  <c r="R193" i="105"/>
  <c r="R192" i="105"/>
  <c r="R191" i="105"/>
  <c r="Q191" i="105"/>
  <c r="P191" i="105"/>
  <c r="O191" i="105"/>
  <c r="N191" i="105"/>
  <c r="M191" i="105"/>
  <c r="L191" i="105"/>
  <c r="K191" i="105"/>
  <c r="J191" i="105"/>
  <c r="R190" i="105"/>
  <c r="R189" i="105"/>
  <c r="R187" i="105" s="1"/>
  <c r="R188" i="105"/>
  <c r="Q187" i="105"/>
  <c r="P187" i="105"/>
  <c r="O187" i="105"/>
  <c r="N187" i="105"/>
  <c r="M187" i="105"/>
  <c r="L187" i="105"/>
  <c r="K187" i="105"/>
  <c r="J187" i="105"/>
  <c r="R186" i="105"/>
  <c r="R178" i="105"/>
  <c r="R177" i="105"/>
  <c r="R176" i="105"/>
  <c r="R175" i="105"/>
  <c r="R174" i="105"/>
  <c r="R173" i="105" s="1"/>
  <c r="Q173" i="105"/>
  <c r="P173" i="105"/>
  <c r="O173" i="105"/>
  <c r="N173" i="105"/>
  <c r="M173" i="105"/>
  <c r="L173" i="105"/>
  <c r="K173" i="105"/>
  <c r="J173" i="105"/>
  <c r="R172" i="105"/>
  <c r="R171" i="105"/>
  <c r="R170" i="105"/>
  <c r="R169" i="105"/>
  <c r="R168" i="105"/>
  <c r="R167" i="105"/>
  <c r="Q167" i="105"/>
  <c r="P167" i="105"/>
  <c r="O167" i="105"/>
  <c r="N167" i="105"/>
  <c r="M167" i="105"/>
  <c r="L167" i="105"/>
  <c r="K167" i="105"/>
  <c r="J167" i="105"/>
  <c r="R166" i="105"/>
  <c r="R165" i="105"/>
  <c r="R164" i="105"/>
  <c r="R163" i="105"/>
  <c r="R151" i="105"/>
  <c r="R150" i="105"/>
  <c r="R149" i="105"/>
  <c r="R148" i="105"/>
  <c r="Q148" i="105"/>
  <c r="Q147" i="105" s="1"/>
  <c r="P148" i="105"/>
  <c r="O148" i="105"/>
  <c r="O147" i="105" s="1"/>
  <c r="O8" i="105" s="1"/>
  <c r="N148" i="105"/>
  <c r="M148" i="105"/>
  <c r="L148" i="105"/>
  <c r="K148" i="105"/>
  <c r="J148" i="105"/>
  <c r="R147" i="105"/>
  <c r="P147" i="105"/>
  <c r="N147" i="105"/>
  <c r="M147" i="105"/>
  <c r="L147" i="105"/>
  <c r="K147" i="105"/>
  <c r="J147" i="105"/>
  <c r="R146" i="105"/>
  <c r="R145" i="105"/>
  <c r="R144" i="105"/>
  <c r="R143" i="105"/>
  <c r="Q143" i="105"/>
  <c r="P143" i="105"/>
  <c r="O143" i="105"/>
  <c r="N143" i="105"/>
  <c r="M143" i="105"/>
  <c r="L143" i="105"/>
  <c r="K143" i="105"/>
  <c r="J143" i="105"/>
  <c r="R142" i="105"/>
  <c r="R141" i="105"/>
  <c r="R139" i="105"/>
  <c r="R132" i="105"/>
  <c r="R131" i="105"/>
  <c r="R130" i="105"/>
  <c r="R129" i="105" s="1"/>
  <c r="R128" i="105" s="1"/>
  <c r="Q129" i="105"/>
  <c r="P129" i="105"/>
  <c r="O129" i="105"/>
  <c r="N129" i="105"/>
  <c r="M129" i="105"/>
  <c r="M128" i="105" s="1"/>
  <c r="L129" i="105"/>
  <c r="K129" i="105"/>
  <c r="K128" i="105" s="1"/>
  <c r="J129" i="105"/>
  <c r="Q128" i="105"/>
  <c r="P128" i="105"/>
  <c r="O128" i="105"/>
  <c r="N128" i="105"/>
  <c r="L128" i="105"/>
  <c r="J128" i="105"/>
  <c r="R127" i="105"/>
  <c r="R126" i="105"/>
  <c r="R125" i="105"/>
  <c r="R124" i="105"/>
  <c r="R123" i="105" s="1"/>
  <c r="Q124" i="105"/>
  <c r="P124" i="105"/>
  <c r="P123" i="105" s="1"/>
  <c r="P8" i="105" s="1"/>
  <c r="O124" i="105"/>
  <c r="N124" i="105"/>
  <c r="M124" i="105"/>
  <c r="L124" i="105"/>
  <c r="K124" i="105"/>
  <c r="J124" i="105"/>
  <c r="J123" i="105" s="1"/>
  <c r="Q123" i="105"/>
  <c r="O123" i="105"/>
  <c r="N123" i="105"/>
  <c r="M123" i="105"/>
  <c r="L123" i="105"/>
  <c r="K123" i="105"/>
  <c r="R122" i="105"/>
  <c r="R121" i="105"/>
  <c r="R96" i="105"/>
  <c r="R95" i="105"/>
  <c r="R94" i="105"/>
  <c r="R93" i="105"/>
  <c r="Q93" i="105"/>
  <c r="Q88" i="105" s="1"/>
  <c r="P93" i="105"/>
  <c r="O93" i="105"/>
  <c r="N93" i="105"/>
  <c r="M93" i="105"/>
  <c r="L93" i="105"/>
  <c r="L88" i="105" s="1"/>
  <c r="K93" i="105"/>
  <c r="J93" i="105"/>
  <c r="J88" i="105" s="1"/>
  <c r="R92" i="105"/>
  <c r="R91" i="105"/>
  <c r="R90" i="105"/>
  <c r="R89" i="105" s="1"/>
  <c r="R88" i="105" s="1"/>
  <c r="Q89" i="105"/>
  <c r="P89" i="105"/>
  <c r="O89" i="105"/>
  <c r="N89" i="105"/>
  <c r="M89" i="105"/>
  <c r="M88" i="105" s="1"/>
  <c r="L89" i="105"/>
  <c r="K89" i="105"/>
  <c r="K88" i="105" s="1"/>
  <c r="J89" i="105"/>
  <c r="P88" i="105"/>
  <c r="O88" i="105"/>
  <c r="N88" i="105"/>
  <c r="R87" i="105"/>
  <c r="R85" i="105"/>
  <c r="R80" i="105"/>
  <c r="R78" i="105"/>
  <c r="R76" i="105"/>
  <c r="R75" i="105"/>
  <c r="R73" i="105"/>
  <c r="R71" i="105"/>
  <c r="R69" i="105"/>
  <c r="R68" i="105"/>
  <c r="R67" i="105"/>
  <c r="R66" i="105"/>
  <c r="R65" i="105"/>
  <c r="R64" i="105"/>
  <c r="R62" i="105"/>
  <c r="R61" i="105"/>
  <c r="R60" i="105"/>
  <c r="R59" i="105"/>
  <c r="R58" i="105"/>
  <c r="R53" i="105"/>
  <c r="R52" i="105"/>
  <c r="R51" i="105"/>
  <c r="R50" i="105" s="1"/>
  <c r="R49" i="105" s="1"/>
  <c r="Q50" i="105"/>
  <c r="P50" i="105"/>
  <c r="O50" i="105"/>
  <c r="N50" i="105"/>
  <c r="M50" i="105"/>
  <c r="M49" i="105" s="1"/>
  <c r="L50" i="105"/>
  <c r="K50" i="105"/>
  <c r="K49" i="105" s="1"/>
  <c r="J50" i="105"/>
  <c r="Q49" i="105"/>
  <c r="P49" i="105"/>
  <c r="O49" i="105"/>
  <c r="N49" i="105"/>
  <c r="L49" i="105"/>
  <c r="J49" i="105"/>
  <c r="R48" i="105"/>
  <c r="R47" i="105"/>
  <c r="R46" i="105"/>
  <c r="R45" i="105"/>
  <c r="Q45" i="105"/>
  <c r="P45" i="105"/>
  <c r="O45" i="105"/>
  <c r="N45" i="105"/>
  <c r="M45" i="105"/>
  <c r="L45" i="105"/>
  <c r="K45" i="105"/>
  <c r="J45" i="105"/>
  <c r="R44" i="105"/>
  <c r="R43" i="105"/>
  <c r="R42" i="105"/>
  <c r="R41" i="105"/>
  <c r="Q41" i="105"/>
  <c r="P41" i="105"/>
  <c r="O41" i="105"/>
  <c r="N41" i="105"/>
  <c r="M41" i="105"/>
  <c r="L41" i="105"/>
  <c r="K41" i="105"/>
  <c r="J41" i="105"/>
  <c r="R40" i="105"/>
  <c r="R33" i="105"/>
  <c r="R32" i="105"/>
  <c r="R31" i="105"/>
  <c r="R30" i="105" s="1"/>
  <c r="Q30" i="105"/>
  <c r="P30" i="105"/>
  <c r="O30" i="105"/>
  <c r="N30" i="105"/>
  <c r="N8" i="105" s="1"/>
  <c r="I275" i="105" s="1"/>
  <c r="M30" i="105"/>
  <c r="M8" i="105" s="1"/>
  <c r="I273" i="105" s="1"/>
  <c r="L30" i="105"/>
  <c r="L8" i="105" s="1"/>
  <c r="I272" i="105" s="1"/>
  <c r="K30" i="105"/>
  <c r="K8" i="105" s="1"/>
  <c r="I271" i="105" s="1"/>
  <c r="J30" i="105"/>
  <c r="R29" i="105"/>
  <c r="R28" i="105"/>
  <c r="R27" i="105"/>
  <c r="R26" i="105"/>
  <c r="Q26" i="105"/>
  <c r="P26" i="105"/>
  <c r="O26" i="105"/>
  <c r="N26" i="105"/>
  <c r="M26" i="105"/>
  <c r="L26" i="105"/>
  <c r="K26" i="105"/>
  <c r="J26" i="105"/>
  <c r="R25" i="105"/>
  <c r="R24" i="105"/>
  <c r="R23" i="105"/>
  <c r="R22" i="105"/>
  <c r="R21" i="105"/>
  <c r="R20" i="105"/>
  <c r="R15" i="105"/>
  <c r="R287" i="104"/>
  <c r="R286" i="104"/>
  <c r="R285" i="104"/>
  <c r="R284" i="104"/>
  <c r="R283" i="104"/>
  <c r="R282" i="104"/>
  <c r="R280" i="104"/>
  <c r="R279" i="104"/>
  <c r="R278" i="104"/>
  <c r="R277" i="104"/>
  <c r="R276" i="104"/>
  <c r="R275" i="104"/>
  <c r="R274" i="104"/>
  <c r="R273" i="104"/>
  <c r="R272" i="104"/>
  <c r="R243" i="104"/>
  <c r="R242" i="104"/>
  <c r="R241" i="104"/>
  <c r="R240" i="104" s="1"/>
  <c r="Q240" i="104"/>
  <c r="P240" i="104"/>
  <c r="O240" i="104"/>
  <c r="N240" i="104"/>
  <c r="M240" i="104"/>
  <c r="L240" i="104"/>
  <c r="K240" i="104"/>
  <c r="J240" i="104"/>
  <c r="R239" i="104"/>
  <c r="R238" i="104"/>
  <c r="R237" i="104"/>
  <c r="R236" i="104"/>
  <c r="R235" i="104"/>
  <c r="R234" i="104"/>
  <c r="R233" i="104"/>
  <c r="R232" i="104"/>
  <c r="R231" i="104"/>
  <c r="R222" i="104"/>
  <c r="R221" i="104"/>
  <c r="R220" i="104"/>
  <c r="R219" i="104"/>
  <c r="Q219" i="104"/>
  <c r="P219" i="104"/>
  <c r="P218" i="104" s="1"/>
  <c r="O219" i="104"/>
  <c r="N219" i="104"/>
  <c r="M219" i="104"/>
  <c r="M218" i="104" s="1"/>
  <c r="L219" i="104"/>
  <c r="K219" i="104"/>
  <c r="J219" i="104"/>
  <c r="R218" i="104"/>
  <c r="Q218" i="104"/>
  <c r="O218" i="104"/>
  <c r="N218" i="104"/>
  <c r="L218" i="104"/>
  <c r="K218" i="104"/>
  <c r="J218" i="104"/>
  <c r="R217" i="104"/>
  <c r="R214" i="104" s="1"/>
  <c r="R216" i="104"/>
  <c r="R215" i="104"/>
  <c r="Q214" i="104"/>
  <c r="P214" i="104"/>
  <c r="O214" i="104"/>
  <c r="N214" i="104"/>
  <c r="M214" i="104"/>
  <c r="L214" i="104"/>
  <c r="K214" i="104"/>
  <c r="J214" i="104"/>
  <c r="R213" i="104"/>
  <c r="R212" i="104"/>
  <c r="R211" i="104"/>
  <c r="R210" i="104"/>
  <c r="Q210" i="104"/>
  <c r="P210" i="104"/>
  <c r="O210" i="104"/>
  <c r="N210" i="104"/>
  <c r="M210" i="104"/>
  <c r="L210" i="104"/>
  <c r="K210" i="104"/>
  <c r="J210" i="104"/>
  <c r="R209" i="104"/>
  <c r="R206" i="104" s="1"/>
  <c r="R208" i="104"/>
  <c r="R207" i="104"/>
  <c r="Q206" i="104"/>
  <c r="P206" i="104"/>
  <c r="O206" i="104"/>
  <c r="N206" i="104"/>
  <c r="M206" i="104"/>
  <c r="L206" i="104"/>
  <c r="K206" i="104"/>
  <c r="J206" i="104"/>
  <c r="R205" i="104"/>
  <c r="R204" i="104"/>
  <c r="R203" i="104"/>
  <c r="R202" i="104"/>
  <c r="R201" i="104"/>
  <c r="R193" i="104"/>
  <c r="R191" i="104"/>
  <c r="R190" i="104"/>
  <c r="R189" i="104"/>
  <c r="R188" i="104"/>
  <c r="R187" i="104"/>
  <c r="R186" i="104"/>
  <c r="Q186" i="104"/>
  <c r="P186" i="104"/>
  <c r="O186" i="104"/>
  <c r="N186" i="104"/>
  <c r="M186" i="104"/>
  <c r="L186" i="104"/>
  <c r="K186" i="104"/>
  <c r="J186" i="104"/>
  <c r="R185" i="104"/>
  <c r="R184" i="104"/>
  <c r="R183" i="104"/>
  <c r="R182" i="104"/>
  <c r="R181" i="104"/>
  <c r="R177" i="104"/>
  <c r="R176" i="104"/>
  <c r="R169" i="104"/>
  <c r="R168" i="104"/>
  <c r="R167" i="104"/>
  <c r="R166" i="104" s="1"/>
  <c r="R165" i="104" s="1"/>
  <c r="Q166" i="104"/>
  <c r="Q165" i="104" s="1"/>
  <c r="P166" i="104"/>
  <c r="O166" i="104"/>
  <c r="N166" i="104"/>
  <c r="M166" i="104"/>
  <c r="L166" i="104"/>
  <c r="L165" i="104" s="1"/>
  <c r="L8" i="104" s="1"/>
  <c r="I293" i="104" s="1"/>
  <c r="K166" i="104"/>
  <c r="J166" i="104"/>
  <c r="P165" i="104"/>
  <c r="O165" i="104"/>
  <c r="N165" i="104"/>
  <c r="M165" i="104"/>
  <c r="K165" i="104"/>
  <c r="J165" i="104"/>
  <c r="R164" i="104"/>
  <c r="R163" i="104"/>
  <c r="R161" i="104"/>
  <c r="R160" i="104"/>
  <c r="R159" i="104"/>
  <c r="R148" i="104"/>
  <c r="R147" i="104"/>
  <c r="R146" i="104"/>
  <c r="R145" i="104" s="1"/>
  <c r="R144" i="104" s="1"/>
  <c r="Q145" i="104"/>
  <c r="P145" i="104"/>
  <c r="O145" i="104"/>
  <c r="N145" i="104"/>
  <c r="N144" i="104" s="1"/>
  <c r="M145" i="104"/>
  <c r="L145" i="104"/>
  <c r="K145" i="104"/>
  <c r="K144" i="104" s="1"/>
  <c r="J145" i="104"/>
  <c r="Q144" i="104"/>
  <c r="P144" i="104"/>
  <c r="O144" i="104"/>
  <c r="M144" i="104"/>
  <c r="L144" i="104"/>
  <c r="J144" i="104"/>
  <c r="R143" i="104"/>
  <c r="R142" i="104"/>
  <c r="R136" i="104"/>
  <c r="R128" i="104"/>
  <c r="R127" i="104"/>
  <c r="R126" i="104"/>
  <c r="R125" i="104"/>
  <c r="R124" i="104"/>
  <c r="R123" i="104"/>
  <c r="R122" i="104"/>
  <c r="Q122" i="104"/>
  <c r="Q121" i="104" s="1"/>
  <c r="P122" i="104"/>
  <c r="O122" i="104"/>
  <c r="N122" i="104"/>
  <c r="N121" i="104" s="1"/>
  <c r="M122" i="104"/>
  <c r="L122" i="104"/>
  <c r="K122" i="104"/>
  <c r="J122" i="104"/>
  <c r="R121" i="104"/>
  <c r="P121" i="104"/>
  <c r="O121" i="104"/>
  <c r="M121" i="104"/>
  <c r="L121" i="104"/>
  <c r="K121" i="104"/>
  <c r="J121" i="104"/>
  <c r="R120" i="104"/>
  <c r="R119" i="104"/>
  <c r="R118" i="104"/>
  <c r="R117" i="104"/>
  <c r="R116" i="104"/>
  <c r="R109" i="104"/>
  <c r="R108" i="104"/>
  <c r="R107" i="104"/>
  <c r="R106" i="104" s="1"/>
  <c r="Q106" i="104"/>
  <c r="P106" i="104"/>
  <c r="O106" i="104"/>
  <c r="N106" i="104"/>
  <c r="M106" i="104"/>
  <c r="L106" i="104"/>
  <c r="K106" i="104"/>
  <c r="J106" i="104"/>
  <c r="R105" i="104"/>
  <c r="R104" i="104"/>
  <c r="R103" i="104"/>
  <c r="R102" i="104"/>
  <c r="R98" i="104"/>
  <c r="R93" i="104"/>
  <c r="R91" i="104"/>
  <c r="R90" i="104"/>
  <c r="R88" i="104"/>
  <c r="R86" i="104"/>
  <c r="R85" i="104"/>
  <c r="R84" i="104"/>
  <c r="R82" i="104"/>
  <c r="R81" i="104"/>
  <c r="R80" i="104"/>
  <c r="R79" i="104"/>
  <c r="R78" i="104"/>
  <c r="R77" i="104"/>
  <c r="R72" i="104"/>
  <c r="R71" i="104"/>
  <c r="R66" i="104"/>
  <c r="R65" i="104"/>
  <c r="R64" i="104"/>
  <c r="R63" i="104" s="1"/>
  <c r="Q63" i="104"/>
  <c r="P63" i="104"/>
  <c r="O63" i="104"/>
  <c r="N63" i="104"/>
  <c r="M63" i="104"/>
  <c r="L63" i="104"/>
  <c r="K63" i="104"/>
  <c r="J63" i="104"/>
  <c r="R62" i="104"/>
  <c r="R61" i="104"/>
  <c r="R59" i="104" s="1"/>
  <c r="R60" i="104"/>
  <c r="Q59" i="104"/>
  <c r="P59" i="104"/>
  <c r="O59" i="104"/>
  <c r="N59" i="104"/>
  <c r="M59" i="104"/>
  <c r="L59" i="104"/>
  <c r="K59" i="104"/>
  <c r="J59" i="104"/>
  <c r="R58" i="104"/>
  <c r="R57" i="104"/>
  <c r="R56" i="104"/>
  <c r="R49" i="104"/>
  <c r="R48" i="104"/>
  <c r="R47" i="104"/>
  <c r="R46" i="104" s="1"/>
  <c r="Q46" i="104"/>
  <c r="P46" i="104"/>
  <c r="P8" i="104" s="1"/>
  <c r="I298" i="104" s="1"/>
  <c r="I297" i="104" s="1"/>
  <c r="O46" i="104"/>
  <c r="O8" i="104" s="1"/>
  <c r="N46" i="104"/>
  <c r="N8" i="104" s="1"/>
  <c r="I296" i="104" s="1"/>
  <c r="I295" i="104" s="1"/>
  <c r="M46" i="104"/>
  <c r="L46" i="104"/>
  <c r="K46" i="104"/>
  <c r="K8" i="104" s="1"/>
  <c r="I292" i="104" s="1"/>
  <c r="J46" i="104"/>
  <c r="R45" i="104"/>
  <c r="R44" i="104"/>
  <c r="R43" i="104"/>
  <c r="R42" i="104"/>
  <c r="R41" i="104"/>
  <c r="R40" i="104"/>
  <c r="R39" i="104"/>
  <c r="R38" i="104"/>
  <c r="R37" i="104"/>
  <c r="R36" i="104"/>
  <c r="R34" i="104"/>
  <c r="R33" i="104"/>
  <c r="R31" i="104"/>
  <c r="R30" i="104"/>
  <c r="R29" i="104"/>
  <c r="R26" i="104"/>
  <c r="R25" i="104"/>
  <c r="R22" i="104"/>
  <c r="R17" i="104"/>
  <c r="R16" i="104"/>
  <c r="R15" i="104"/>
  <c r="I408" i="103"/>
  <c r="I407" i="103"/>
  <c r="I406" i="103"/>
  <c r="I405" i="103"/>
  <c r="I404" i="103"/>
  <c r="R392" i="103"/>
  <c r="R391" i="103"/>
  <c r="R390" i="103"/>
  <c r="R389" i="103"/>
  <c r="R388" i="103"/>
  <c r="R387" i="103"/>
  <c r="R386" i="103"/>
  <c r="R385" i="103"/>
  <c r="R384" i="103"/>
  <c r="R383" i="103"/>
  <c r="R382" i="103"/>
  <c r="R381" i="103"/>
  <c r="R380" i="103"/>
  <c r="R379" i="103"/>
  <c r="R378" i="103"/>
  <c r="R377" i="103"/>
  <c r="M376" i="103"/>
  <c r="R376" i="103" s="1"/>
  <c r="R375" i="103"/>
  <c r="R374" i="103"/>
  <c r="R373" i="103"/>
  <c r="R372" i="103"/>
  <c r="R371" i="103"/>
  <c r="R370" i="103"/>
  <c r="R369" i="103"/>
  <c r="R368" i="103"/>
  <c r="R367" i="103"/>
  <c r="R366" i="103"/>
  <c r="R365" i="103"/>
  <c r="R364" i="103"/>
  <c r="R363" i="103"/>
  <c r="R362" i="103"/>
  <c r="R361" i="103"/>
  <c r="R360" i="103"/>
  <c r="R357" i="103"/>
  <c r="Q357" i="103"/>
  <c r="P357" i="103"/>
  <c r="O357" i="103"/>
  <c r="N357" i="103"/>
  <c r="M357" i="103"/>
  <c r="L357" i="103"/>
  <c r="K357" i="103"/>
  <c r="J357" i="103"/>
  <c r="R355" i="103"/>
  <c r="Q355" i="103"/>
  <c r="P355" i="103"/>
  <c r="O355" i="103"/>
  <c r="N355" i="103"/>
  <c r="M355" i="103"/>
  <c r="L355" i="103"/>
  <c r="K355" i="103"/>
  <c r="K339" i="103" s="1"/>
  <c r="J355" i="103"/>
  <c r="R354" i="103"/>
  <c r="R352" i="103" s="1"/>
  <c r="R353" i="103"/>
  <c r="Q352" i="103"/>
  <c r="P352" i="103"/>
  <c r="O352" i="103"/>
  <c r="N352" i="103"/>
  <c r="M352" i="103"/>
  <c r="M339" i="103" s="1"/>
  <c r="L352" i="103"/>
  <c r="K352" i="103"/>
  <c r="J352" i="103"/>
  <c r="R351" i="103"/>
  <c r="R350" i="103"/>
  <c r="R340" i="103" s="1"/>
  <c r="Q340" i="103"/>
  <c r="P340" i="103"/>
  <c r="P339" i="103" s="1"/>
  <c r="O340" i="103"/>
  <c r="O339" i="103" s="1"/>
  <c r="N340" i="103"/>
  <c r="M340" i="103"/>
  <c r="L340" i="103"/>
  <c r="K340" i="103"/>
  <c r="J340" i="103"/>
  <c r="R333" i="103"/>
  <c r="R332" i="103"/>
  <c r="R330" i="103" s="1"/>
  <c r="R331" i="103"/>
  <c r="Q330" i="103"/>
  <c r="P330" i="103"/>
  <c r="O330" i="103"/>
  <c r="N330" i="103"/>
  <c r="M330" i="103"/>
  <c r="L330" i="103"/>
  <c r="K330" i="103"/>
  <c r="J330" i="103"/>
  <c r="R329" i="103"/>
  <c r="R328" i="103"/>
  <c r="R327" i="103"/>
  <c r="R326" i="103"/>
  <c r="R325" i="103"/>
  <c r="R324" i="103"/>
  <c r="R323" i="103"/>
  <c r="R322" i="103"/>
  <c r="R321" i="103"/>
  <c r="R320" i="103"/>
  <c r="R319" i="103"/>
  <c r="R318" i="103"/>
  <c r="R317" i="103"/>
  <c r="R316" i="103"/>
  <c r="R315" i="103"/>
  <c r="R314" i="103"/>
  <c r="R302" i="103"/>
  <c r="R301" i="103"/>
  <c r="R300" i="103"/>
  <c r="Q299" i="103"/>
  <c r="P299" i="103"/>
  <c r="P298" i="103" s="1"/>
  <c r="O299" i="103"/>
  <c r="O298" i="103" s="1"/>
  <c r="N299" i="103"/>
  <c r="N298" i="103" s="1"/>
  <c r="M299" i="103"/>
  <c r="L299" i="103"/>
  <c r="K299" i="103"/>
  <c r="K298" i="103" s="1"/>
  <c r="J299" i="103"/>
  <c r="J298" i="103" s="1"/>
  <c r="Q298" i="103"/>
  <c r="M298" i="103"/>
  <c r="L298" i="103"/>
  <c r="R297" i="103"/>
  <c r="R296" i="103"/>
  <c r="R239" i="103"/>
  <c r="R238" i="103"/>
  <c r="R231" i="103"/>
  <c r="R230" i="103"/>
  <c r="R229" i="103"/>
  <c r="R228" i="103"/>
  <c r="R227" i="103"/>
  <c r="R226" i="103"/>
  <c r="R225" i="103"/>
  <c r="R224" i="103"/>
  <c r="R223" i="103"/>
  <c r="R222" i="103"/>
  <c r="R204" i="103"/>
  <c r="R203" i="103"/>
  <c r="R202" i="103"/>
  <c r="R201" i="103"/>
  <c r="R200" i="103"/>
  <c r="R199" i="103"/>
  <c r="Q198" i="103"/>
  <c r="Q197" i="103" s="1"/>
  <c r="P198" i="103"/>
  <c r="P197" i="103" s="1"/>
  <c r="O198" i="103"/>
  <c r="O197" i="103" s="1"/>
  <c r="N198" i="103"/>
  <c r="N197" i="103" s="1"/>
  <c r="M198" i="103"/>
  <c r="M197" i="103" s="1"/>
  <c r="L198" i="103"/>
  <c r="K198" i="103"/>
  <c r="K197" i="103" s="1"/>
  <c r="J198" i="103"/>
  <c r="J197" i="103" s="1"/>
  <c r="L197" i="103"/>
  <c r="R196" i="103"/>
  <c r="R195" i="103"/>
  <c r="R194" i="103"/>
  <c r="R193" i="103"/>
  <c r="R192" i="103"/>
  <c r="R191" i="103"/>
  <c r="R190" i="103"/>
  <c r="R189" i="103"/>
  <c r="R188" i="103"/>
  <c r="R187" i="103"/>
  <c r="R186" i="103"/>
  <c r="R185" i="103"/>
  <c r="R178" i="103"/>
  <c r="R171" i="103"/>
  <c r="R166" i="103"/>
  <c r="R164" i="103"/>
  <c r="R163" i="103"/>
  <c r="R161" i="103"/>
  <c r="R160" i="103"/>
  <c r="R159" i="103"/>
  <c r="R158" i="103"/>
  <c r="R157" i="103"/>
  <c r="R155" i="103"/>
  <c r="R154" i="103"/>
  <c r="R153" i="103"/>
  <c r="R152" i="103"/>
  <c r="R150" i="103"/>
  <c r="R149" i="103"/>
  <c r="R148" i="103"/>
  <c r="R147" i="103"/>
  <c r="R146" i="103"/>
  <c r="R145" i="103"/>
  <c r="R144" i="103"/>
  <c r="R143" i="103"/>
  <c r="R142" i="103"/>
  <c r="R141" i="103"/>
  <c r="R140" i="103"/>
  <c r="R139" i="103"/>
  <c r="R138" i="103"/>
  <c r="R137" i="103"/>
  <c r="R135" i="103"/>
  <c r="R134" i="103"/>
  <c r="R133" i="103"/>
  <c r="R132" i="103"/>
  <c r="R127" i="103"/>
  <c r="R126" i="103"/>
  <c r="R125" i="103"/>
  <c r="R124" i="103"/>
  <c r="R123" i="103"/>
  <c r="R122" i="103"/>
  <c r="R121" i="103"/>
  <c r="R120" i="103"/>
  <c r="R119" i="103"/>
  <c r="R113" i="103"/>
  <c r="R112" i="103"/>
  <c r="R111" i="103"/>
  <c r="Q110" i="103"/>
  <c r="P110" i="103"/>
  <c r="O110" i="103"/>
  <c r="N110" i="103"/>
  <c r="M110" i="103"/>
  <c r="L110" i="103"/>
  <c r="K110" i="103"/>
  <c r="J110" i="103"/>
  <c r="R109" i="103"/>
  <c r="R108" i="103"/>
  <c r="R107" i="103"/>
  <c r="Q106" i="103"/>
  <c r="P106" i="103"/>
  <c r="O106" i="103"/>
  <c r="N106" i="103"/>
  <c r="M106" i="103"/>
  <c r="L106" i="103"/>
  <c r="K106" i="103"/>
  <c r="J106" i="103"/>
  <c r="R105" i="103"/>
  <c r="R104" i="103"/>
  <c r="R103" i="103"/>
  <c r="R102" i="103"/>
  <c r="K95" i="103"/>
  <c r="J95" i="103"/>
  <c r="R94" i="103"/>
  <c r="R93" i="103"/>
  <c r="R92" i="103"/>
  <c r="R91" i="103"/>
  <c r="R90" i="103"/>
  <c r="R89" i="103"/>
  <c r="R88" i="103"/>
  <c r="R87" i="103"/>
  <c r="R86" i="103"/>
  <c r="R85" i="103"/>
  <c r="R84" i="103"/>
  <c r="R83" i="103"/>
  <c r="R82" i="103"/>
  <c r="R81" i="103"/>
  <c r="R80" i="103"/>
  <c r="R79" i="103"/>
  <c r="R78" i="103"/>
  <c r="R77" i="103"/>
  <c r="R76" i="103"/>
  <c r="R75" i="103"/>
  <c r="R74" i="103"/>
  <c r="R73" i="103"/>
  <c r="R72" i="103"/>
  <c r="R71" i="103"/>
  <c r="R70" i="103"/>
  <c r="R69" i="103"/>
  <c r="R67" i="103"/>
  <c r="R66" i="103"/>
  <c r="R65" i="103"/>
  <c r="R64" i="103"/>
  <c r="R63" i="103"/>
  <c r="R62" i="103"/>
  <c r="R61" i="103"/>
  <c r="R60" i="103"/>
  <c r="R59" i="103"/>
  <c r="R58" i="103"/>
  <c r="R57" i="103"/>
  <c r="R56" i="103"/>
  <c r="R55" i="103"/>
  <c r="R54" i="103"/>
  <c r="R53" i="103"/>
  <c r="R52" i="103"/>
  <c r="R51" i="103"/>
  <c r="R50" i="103"/>
  <c r="R49" i="103"/>
  <c r="R48" i="103"/>
  <c r="R47" i="103"/>
  <c r="R46" i="103"/>
  <c r="R45" i="103"/>
  <c r="R44" i="103"/>
  <c r="R43" i="103"/>
  <c r="R42" i="103"/>
  <c r="R41" i="103"/>
  <c r="R40" i="103"/>
  <c r="R39" i="103"/>
  <c r="R38" i="103"/>
  <c r="R37" i="103"/>
  <c r="R36" i="103"/>
  <c r="R35" i="103"/>
  <c r="R34" i="103"/>
  <c r="R33" i="103"/>
  <c r="R32" i="103"/>
  <c r="R31" i="103"/>
  <c r="R30" i="103"/>
  <c r="R29" i="103"/>
  <c r="R28" i="103"/>
  <c r="R27" i="103"/>
  <c r="R26" i="103"/>
  <c r="R25" i="103"/>
  <c r="R24" i="103"/>
  <c r="R23" i="103"/>
  <c r="R22" i="103"/>
  <c r="R17" i="103"/>
  <c r="R16" i="103"/>
  <c r="R15" i="103"/>
  <c r="R367" i="102"/>
  <c r="R366" i="102"/>
  <c r="R365" i="102"/>
  <c r="R364" i="102"/>
  <c r="R363" i="102"/>
  <c r="R362" i="102"/>
  <c r="R361" i="102"/>
  <c r="R360" i="102"/>
  <c r="R359" i="102"/>
  <c r="R358" i="102"/>
  <c r="R357" i="102"/>
  <c r="R356" i="102"/>
  <c r="R355" i="102"/>
  <c r="R354" i="102"/>
  <c r="R353" i="102"/>
  <c r="R352" i="102"/>
  <c r="R351" i="102"/>
  <c r="R350" i="102"/>
  <c r="R349" i="102"/>
  <c r="R348" i="102"/>
  <c r="R347" i="102"/>
  <c r="R346" i="102"/>
  <c r="R345" i="102"/>
  <c r="R344" i="102"/>
  <c r="R343" i="102"/>
  <c r="R342" i="102"/>
  <c r="R341" i="102"/>
  <c r="R340" i="102"/>
  <c r="R339" i="102"/>
  <c r="R338" i="102"/>
  <c r="R337" i="102"/>
  <c r="R336" i="102"/>
  <c r="R334" i="102"/>
  <c r="R331" i="102" s="1"/>
  <c r="R333" i="102"/>
  <c r="R332" i="102"/>
  <c r="Q331" i="102"/>
  <c r="P331" i="102"/>
  <c r="O331" i="102"/>
  <c r="N331" i="102"/>
  <c r="M331" i="102"/>
  <c r="L331" i="102"/>
  <c r="K331" i="102"/>
  <c r="J331" i="102"/>
  <c r="R330" i="102"/>
  <c r="R329" i="102"/>
  <c r="R328" i="102"/>
  <c r="R308" i="102"/>
  <c r="R307" i="102"/>
  <c r="R306" i="102"/>
  <c r="Q305" i="102"/>
  <c r="P305" i="102"/>
  <c r="O305" i="102"/>
  <c r="N305" i="102"/>
  <c r="M305" i="102"/>
  <c r="L305" i="102"/>
  <c r="K305" i="102"/>
  <c r="J305" i="102"/>
  <c r="R304" i="102"/>
  <c r="R303" i="102"/>
  <c r="R302" i="102"/>
  <c r="R301" i="102"/>
  <c r="R300" i="102"/>
  <c r="R299" i="102"/>
  <c r="R298" i="102"/>
  <c r="R297" i="102"/>
  <c r="R296" i="102"/>
  <c r="R295" i="102"/>
  <c r="R294" i="102"/>
  <c r="R293" i="102"/>
  <c r="R292" i="102"/>
  <c r="R291" i="102"/>
  <c r="R290" i="102"/>
  <c r="R289" i="102"/>
  <c r="R288" i="102"/>
  <c r="R287" i="102"/>
  <c r="R278" i="102"/>
  <c r="R277" i="102"/>
  <c r="R276" i="102"/>
  <c r="Q275" i="102"/>
  <c r="Q274" i="102" s="1"/>
  <c r="P275" i="102"/>
  <c r="P274" i="102" s="1"/>
  <c r="O275" i="102"/>
  <c r="O274" i="102" s="1"/>
  <c r="N275" i="102"/>
  <c r="M275" i="102"/>
  <c r="M274" i="102" s="1"/>
  <c r="L275" i="102"/>
  <c r="L274" i="102" s="1"/>
  <c r="K275" i="102"/>
  <c r="K274" i="102" s="1"/>
  <c r="J275" i="102"/>
  <c r="N274" i="102"/>
  <c r="J274" i="102"/>
  <c r="R273" i="102"/>
  <c r="R272" i="102"/>
  <c r="R271" i="102"/>
  <c r="R270" i="102" s="1"/>
  <c r="Q270" i="102"/>
  <c r="P270" i="102"/>
  <c r="O270" i="102"/>
  <c r="N270" i="102"/>
  <c r="M270" i="102"/>
  <c r="L270" i="102"/>
  <c r="K270" i="102"/>
  <c r="J270" i="102"/>
  <c r="R269" i="102"/>
  <c r="R268" i="102"/>
  <c r="R267" i="102"/>
  <c r="Q266" i="102"/>
  <c r="P266" i="102"/>
  <c r="O266" i="102"/>
  <c r="N266" i="102"/>
  <c r="M266" i="102"/>
  <c r="L266" i="102"/>
  <c r="K266" i="102"/>
  <c r="J266" i="102"/>
  <c r="R264" i="102"/>
  <c r="R263" i="102"/>
  <c r="R262" i="102"/>
  <c r="R261" i="102"/>
  <c r="R252" i="102"/>
  <c r="R251" i="102"/>
  <c r="R250" i="102"/>
  <c r="Q249" i="102"/>
  <c r="P249" i="102"/>
  <c r="O249" i="102"/>
  <c r="N249" i="102"/>
  <c r="M249" i="102"/>
  <c r="M240" i="102" s="1"/>
  <c r="L249" i="102"/>
  <c r="K249" i="102"/>
  <c r="J249" i="102"/>
  <c r="R248" i="102"/>
  <c r="R247" i="102"/>
  <c r="R246" i="102"/>
  <c r="Q245" i="102"/>
  <c r="P245" i="102"/>
  <c r="O245" i="102"/>
  <c r="N245" i="102"/>
  <c r="M245" i="102"/>
  <c r="L245" i="102"/>
  <c r="K245" i="102"/>
  <c r="J245" i="102"/>
  <c r="R244" i="102"/>
  <c r="R243" i="102"/>
  <c r="R242" i="102"/>
  <c r="Q241" i="102"/>
  <c r="P241" i="102"/>
  <c r="O241" i="102"/>
  <c r="N241" i="102"/>
  <c r="M241" i="102"/>
  <c r="L241" i="102"/>
  <c r="K241" i="102"/>
  <c r="J241" i="102"/>
  <c r="R239" i="102"/>
  <c r="R238" i="102"/>
  <c r="R237" i="102"/>
  <c r="R236" i="102"/>
  <c r="R235" i="102"/>
  <c r="R234" i="102"/>
  <c r="R227" i="102"/>
  <c r="R226" i="102"/>
  <c r="R225" i="102"/>
  <c r="Q224" i="102"/>
  <c r="P224" i="102"/>
  <c r="O224" i="102"/>
  <c r="O223" i="102" s="1"/>
  <c r="N224" i="102"/>
  <c r="N223" i="102" s="1"/>
  <c r="M224" i="102"/>
  <c r="M223" i="102" s="1"/>
  <c r="L224" i="102"/>
  <c r="L223" i="102" s="1"/>
  <c r="K224" i="102"/>
  <c r="K223" i="102" s="1"/>
  <c r="J224" i="102"/>
  <c r="Q223" i="102"/>
  <c r="P223" i="102"/>
  <c r="J223" i="102"/>
  <c r="R222" i="102"/>
  <c r="R221" i="102"/>
  <c r="R220" i="102"/>
  <c r="Q219" i="102"/>
  <c r="P219" i="102"/>
  <c r="O219" i="102"/>
  <c r="N219" i="102"/>
  <c r="M219" i="102"/>
  <c r="L219" i="102"/>
  <c r="K219" i="102"/>
  <c r="J219" i="102"/>
  <c r="R218" i="102"/>
  <c r="R217" i="102"/>
  <c r="R215" i="102"/>
  <c r="R214" i="102"/>
  <c r="R207" i="102"/>
  <c r="R206" i="102"/>
  <c r="R205" i="102"/>
  <c r="Q204" i="102"/>
  <c r="P204" i="102"/>
  <c r="P203" i="102" s="1"/>
  <c r="O204" i="102"/>
  <c r="O203" i="102" s="1"/>
  <c r="N204" i="102"/>
  <c r="N203" i="102" s="1"/>
  <c r="M204" i="102"/>
  <c r="L204" i="102"/>
  <c r="L203" i="102" s="1"/>
  <c r="K204" i="102"/>
  <c r="K203" i="102" s="1"/>
  <c r="J204" i="102"/>
  <c r="J203" i="102" s="1"/>
  <c r="Q203" i="102"/>
  <c r="M203" i="102"/>
  <c r="R200" i="102"/>
  <c r="R199" i="102"/>
  <c r="R198" i="102"/>
  <c r="R197" i="102"/>
  <c r="R196" i="102"/>
  <c r="R188" i="102"/>
  <c r="R187" i="102"/>
  <c r="R186" i="102"/>
  <c r="Q185" i="102"/>
  <c r="Q184" i="102" s="1"/>
  <c r="P185" i="102"/>
  <c r="O185" i="102"/>
  <c r="N185" i="102"/>
  <c r="N184" i="102" s="1"/>
  <c r="M185" i="102"/>
  <c r="M184" i="102" s="1"/>
  <c r="L185" i="102"/>
  <c r="L184" i="102" s="1"/>
  <c r="K185" i="102"/>
  <c r="J185" i="102"/>
  <c r="J184" i="102" s="1"/>
  <c r="P184" i="102"/>
  <c r="O184" i="102"/>
  <c r="K184" i="102"/>
  <c r="R183" i="102"/>
  <c r="R182" i="102"/>
  <c r="R181" i="102"/>
  <c r="R174" i="102"/>
  <c r="R173" i="102"/>
  <c r="R172" i="102"/>
  <c r="Q171" i="102"/>
  <c r="P171" i="102"/>
  <c r="O171" i="102"/>
  <c r="N171" i="102"/>
  <c r="M171" i="102"/>
  <c r="L171" i="102"/>
  <c r="K171" i="102"/>
  <c r="J171" i="102"/>
  <c r="R170" i="102"/>
  <c r="R166" i="102"/>
  <c r="R164" i="102"/>
  <c r="R159" i="102"/>
  <c r="R157" i="102"/>
  <c r="R155" i="102"/>
  <c r="R154" i="102"/>
  <c r="R153" i="102"/>
  <c r="R152" i="102"/>
  <c r="R151" i="102"/>
  <c r="R150" i="102"/>
  <c r="R148" i="102"/>
  <c r="R147" i="102"/>
  <c r="R145" i="102"/>
  <c r="R144" i="102"/>
  <c r="R142" i="102"/>
  <c r="R141" i="102"/>
  <c r="R140" i="102"/>
  <c r="R139" i="102"/>
  <c r="R138" i="102"/>
  <c r="R137" i="102"/>
  <c r="R135" i="102"/>
  <c r="R134" i="102"/>
  <c r="R133" i="102"/>
  <c r="R132" i="102"/>
  <c r="R131" i="102"/>
  <c r="R130" i="102"/>
  <c r="R129" i="102"/>
  <c r="R128" i="102"/>
  <c r="R127" i="102"/>
  <c r="R126" i="102"/>
  <c r="R125" i="102"/>
  <c r="R124" i="102"/>
  <c r="R122" i="102"/>
  <c r="R121" i="102"/>
  <c r="R116" i="102"/>
  <c r="R115" i="102"/>
  <c r="R114" i="102"/>
  <c r="R113" i="102"/>
  <c r="R112" i="102"/>
  <c r="R111" i="102"/>
  <c r="R106" i="102"/>
  <c r="R105" i="102"/>
  <c r="R104" i="102"/>
  <c r="R103" i="102"/>
  <c r="R102" i="102"/>
  <c r="R87" i="102"/>
  <c r="R84" i="102" s="1"/>
  <c r="R86" i="102"/>
  <c r="R85" i="102"/>
  <c r="Q84" i="102"/>
  <c r="P84" i="102"/>
  <c r="O84" i="102"/>
  <c r="N84" i="102"/>
  <c r="M84" i="102"/>
  <c r="L84" i="102"/>
  <c r="K84" i="102"/>
  <c r="J84" i="102"/>
  <c r="R83" i="102"/>
  <c r="R82" i="102"/>
  <c r="R81" i="102"/>
  <c r="R80" i="102"/>
  <c r="R79" i="102"/>
  <c r="R78" i="102"/>
  <c r="R77" i="102"/>
  <c r="R76" i="102"/>
  <c r="R75" i="102"/>
  <c r="R74" i="102"/>
  <c r="R72" i="102"/>
  <c r="R71" i="102"/>
  <c r="R69" i="102"/>
  <c r="R68" i="102"/>
  <c r="R67" i="102"/>
  <c r="R66" i="102"/>
  <c r="R65" i="102"/>
  <c r="R64" i="102"/>
  <c r="R63" i="102"/>
  <c r="R62" i="102"/>
  <c r="R61" i="102"/>
  <c r="R60" i="102"/>
  <c r="R59" i="102"/>
  <c r="R58" i="102"/>
  <c r="R56" i="102"/>
  <c r="R55" i="102"/>
  <c r="R54" i="102"/>
  <c r="R53" i="102"/>
  <c r="R52" i="102"/>
  <c r="R51" i="102"/>
  <c r="R50" i="102"/>
  <c r="R49" i="102"/>
  <c r="R48" i="102"/>
  <c r="R47" i="102"/>
  <c r="R46" i="102"/>
  <c r="R45" i="102"/>
  <c r="R44" i="102"/>
  <c r="R43" i="102"/>
  <c r="R42" i="102"/>
  <c r="R41" i="102"/>
  <c r="R40" i="102"/>
  <c r="R39" i="102"/>
  <c r="R38" i="102"/>
  <c r="R36" i="102"/>
  <c r="R35" i="102"/>
  <c r="R34" i="102"/>
  <c r="R33" i="102"/>
  <c r="R32" i="102"/>
  <c r="R31" i="102"/>
  <c r="R30" i="102"/>
  <c r="R29" i="102"/>
  <c r="R28" i="102"/>
  <c r="R27" i="102"/>
  <c r="R26" i="102"/>
  <c r="R25" i="102"/>
  <c r="R24" i="102"/>
  <c r="R23" i="102"/>
  <c r="R18" i="102"/>
  <c r="R17" i="102"/>
  <c r="R16" i="102"/>
  <c r="R15" i="102"/>
  <c r="M8" i="104" l="1"/>
  <c r="I294" i="104" s="1"/>
  <c r="I291" i="104" s="1"/>
  <c r="J8" i="104"/>
  <c r="N240" i="102"/>
  <c r="O240" i="102"/>
  <c r="R103" i="106"/>
  <c r="R44" i="106"/>
  <c r="R69" i="106"/>
  <c r="R68" i="106" s="1"/>
  <c r="R8" i="106" s="1"/>
  <c r="J8" i="106"/>
  <c r="R202" i="106"/>
  <c r="R8" i="105"/>
  <c r="R110" i="103"/>
  <c r="R299" i="103"/>
  <c r="R298" i="103" s="1"/>
  <c r="J339" i="103"/>
  <c r="J8" i="103" s="1"/>
  <c r="R106" i="103"/>
  <c r="R198" i="103"/>
  <c r="R197" i="103" s="1"/>
  <c r="N339" i="103"/>
  <c r="N8" i="103" s="1"/>
  <c r="P8" i="103"/>
  <c r="Q8" i="103"/>
  <c r="Q339" i="103"/>
  <c r="L339" i="103"/>
  <c r="L8" i="103" s="1"/>
  <c r="I398" i="103" s="1"/>
  <c r="K240" i="102"/>
  <c r="K8" i="102" s="1"/>
  <c r="I374" i="102" s="1"/>
  <c r="Q240" i="102"/>
  <c r="Q8" i="102" s="1"/>
  <c r="R245" i="102"/>
  <c r="R249" i="102"/>
  <c r="R240" i="102" s="1"/>
  <c r="R275" i="102"/>
  <c r="R274" i="102" s="1"/>
  <c r="R171" i="102"/>
  <c r="R185" i="102"/>
  <c r="R184" i="102" s="1"/>
  <c r="R204" i="102"/>
  <c r="R203" i="102" s="1"/>
  <c r="J240" i="102"/>
  <c r="J8" i="102" s="1"/>
  <c r="I372" i="102" s="1"/>
  <c r="I371" i="102" s="1"/>
  <c r="R241" i="102"/>
  <c r="P240" i="102"/>
  <c r="P8" i="102" s="1"/>
  <c r="I379" i="102" s="1"/>
  <c r="R266" i="102"/>
  <c r="R305" i="102"/>
  <c r="N8" i="102"/>
  <c r="I381" i="102" s="1"/>
  <c r="I380" i="102" s="1"/>
  <c r="L240" i="102"/>
  <c r="L8" i="102" s="1"/>
  <c r="I375" i="102" s="1"/>
  <c r="M8" i="102"/>
  <c r="I376" i="102" s="1"/>
  <c r="O8" i="102"/>
  <c r="R224" i="102"/>
  <c r="R223" i="102" s="1"/>
  <c r="R219" i="102"/>
  <c r="Q8" i="105"/>
  <c r="J8" i="105"/>
  <c r="Q8" i="104"/>
  <c r="R8" i="104"/>
  <c r="R8" i="103"/>
  <c r="K8" i="103"/>
  <c r="I397" i="103" s="1"/>
  <c r="M8" i="103"/>
  <c r="I399" i="103" s="1"/>
  <c r="O8" i="103"/>
  <c r="R339" i="103"/>
  <c r="I373" i="102" l="1"/>
  <c r="R8" i="102"/>
  <c r="R246" i="32"/>
  <c r="R245" i="32"/>
  <c r="K8" i="43" l="1"/>
  <c r="L8" i="43"/>
  <c r="M8" i="43"/>
  <c r="N8" i="43"/>
  <c r="O8" i="43"/>
  <c r="P8" i="43"/>
  <c r="Q8" i="43"/>
  <c r="R8" i="43"/>
  <c r="J8" i="43"/>
  <c r="R180" i="32" l="1"/>
  <c r="R179" i="32"/>
  <c r="J34" i="43" l="1"/>
  <c r="K34" i="43"/>
  <c r="L34" i="43"/>
  <c r="M34" i="43"/>
  <c r="M33" i="43" s="1"/>
  <c r="N34" i="43"/>
  <c r="O34" i="43"/>
  <c r="P34" i="43"/>
  <c r="Q34" i="43"/>
  <c r="R35" i="43"/>
  <c r="R36" i="43"/>
  <c r="R37" i="43"/>
  <c r="J38" i="43"/>
  <c r="K38" i="43"/>
  <c r="L38" i="43"/>
  <c r="M38" i="43"/>
  <c r="N38" i="43"/>
  <c r="O38" i="43"/>
  <c r="P38" i="43"/>
  <c r="Q38" i="43"/>
  <c r="R39" i="43"/>
  <c r="R40" i="43"/>
  <c r="R41" i="43"/>
  <c r="J42" i="43"/>
  <c r="K42" i="43"/>
  <c r="L42" i="43"/>
  <c r="M42" i="43"/>
  <c r="N42" i="43"/>
  <c r="O42" i="43"/>
  <c r="P42" i="43"/>
  <c r="Q42" i="43"/>
  <c r="R43" i="43"/>
  <c r="R44" i="43"/>
  <c r="R45" i="43"/>
  <c r="J47" i="43"/>
  <c r="J46" i="43" s="1"/>
  <c r="K47" i="43"/>
  <c r="K46" i="43" s="1"/>
  <c r="L47" i="43"/>
  <c r="L46" i="43" s="1"/>
  <c r="M47" i="43"/>
  <c r="M46" i="43" s="1"/>
  <c r="N47" i="43"/>
  <c r="N46" i="43" s="1"/>
  <c r="O47" i="43"/>
  <c r="O46" i="43" s="1"/>
  <c r="P47" i="43"/>
  <c r="P46" i="43" s="1"/>
  <c r="Q47" i="43"/>
  <c r="Q46" i="43" s="1"/>
  <c r="R48" i="43"/>
  <c r="R49" i="43"/>
  <c r="R50" i="43"/>
  <c r="J53" i="43"/>
  <c r="J52" i="43" s="1"/>
  <c r="K53" i="43"/>
  <c r="K52" i="43" s="1"/>
  <c r="L53" i="43"/>
  <c r="L52" i="43" s="1"/>
  <c r="M53" i="43"/>
  <c r="M52" i="43" s="1"/>
  <c r="N53" i="43"/>
  <c r="N52" i="43" s="1"/>
  <c r="O53" i="43"/>
  <c r="O52" i="43" s="1"/>
  <c r="P53" i="43"/>
  <c r="P52" i="43" s="1"/>
  <c r="Q53" i="43"/>
  <c r="Q52" i="43" s="1"/>
  <c r="R54" i="43"/>
  <c r="R55" i="43"/>
  <c r="R56" i="43"/>
  <c r="J58" i="43"/>
  <c r="J57" i="43" s="1"/>
  <c r="K58" i="43"/>
  <c r="K57" i="43" s="1"/>
  <c r="L58" i="43"/>
  <c r="L57" i="43" s="1"/>
  <c r="M58" i="43"/>
  <c r="M57" i="43" s="1"/>
  <c r="N58" i="43"/>
  <c r="N57" i="43" s="1"/>
  <c r="O58" i="43"/>
  <c r="O57" i="43" s="1"/>
  <c r="P58" i="43"/>
  <c r="P57" i="43" s="1"/>
  <c r="Q58" i="43"/>
  <c r="Q57" i="43" s="1"/>
  <c r="R59" i="43"/>
  <c r="R60" i="43"/>
  <c r="R61" i="43"/>
  <c r="J63" i="43"/>
  <c r="K63" i="43"/>
  <c r="K62" i="43" s="1"/>
  <c r="L63" i="43"/>
  <c r="M63" i="43"/>
  <c r="N63" i="43"/>
  <c r="O63" i="43"/>
  <c r="P63" i="43"/>
  <c r="Q63" i="43"/>
  <c r="R64" i="43"/>
  <c r="R65" i="43"/>
  <c r="R66" i="43"/>
  <c r="J67" i="43"/>
  <c r="K67" i="43"/>
  <c r="L67" i="43"/>
  <c r="M67" i="43"/>
  <c r="N67" i="43"/>
  <c r="N62" i="43" s="1"/>
  <c r="O67" i="43"/>
  <c r="P67" i="43"/>
  <c r="Q67" i="43"/>
  <c r="R68" i="43"/>
  <c r="R69" i="43"/>
  <c r="R70" i="43"/>
  <c r="M74" i="43"/>
  <c r="J75" i="43"/>
  <c r="J74" i="43" s="1"/>
  <c r="K75" i="43"/>
  <c r="K74" i="43" s="1"/>
  <c r="L75" i="43"/>
  <c r="L74" i="43" s="1"/>
  <c r="M75" i="43"/>
  <c r="N75" i="43"/>
  <c r="N74" i="43" s="1"/>
  <c r="O75" i="43"/>
  <c r="O74" i="43" s="1"/>
  <c r="P75" i="43"/>
  <c r="P74" i="43" s="1"/>
  <c r="Q75" i="43"/>
  <c r="Q74" i="43" s="1"/>
  <c r="R76" i="43"/>
  <c r="R77" i="43"/>
  <c r="R78" i="43"/>
  <c r="R79" i="43"/>
  <c r="R80" i="43"/>
  <c r="J82" i="43"/>
  <c r="J81" i="43" s="1"/>
  <c r="K82" i="43"/>
  <c r="K81" i="43" s="1"/>
  <c r="L82" i="43"/>
  <c r="L81" i="43" s="1"/>
  <c r="M82" i="43"/>
  <c r="M81" i="43" s="1"/>
  <c r="N82" i="43"/>
  <c r="N81" i="43" s="1"/>
  <c r="O82" i="43"/>
  <c r="O81" i="43" s="1"/>
  <c r="P82" i="43"/>
  <c r="P81" i="43" s="1"/>
  <c r="Q82" i="43"/>
  <c r="Q81" i="43" s="1"/>
  <c r="R83" i="43"/>
  <c r="R82" i="43" s="1"/>
  <c r="R81" i="43" s="1"/>
  <c r="R84" i="43"/>
  <c r="R85" i="43"/>
  <c r="R86" i="43"/>
  <c r="R87" i="43"/>
  <c r="R88" i="43"/>
  <c r="J13" i="43"/>
  <c r="J12" i="43" s="1"/>
  <c r="K13" i="43"/>
  <c r="K12" i="43" s="1"/>
  <c r="L13" i="43"/>
  <c r="L12" i="43" s="1"/>
  <c r="M13" i="43"/>
  <c r="M12" i="43" s="1"/>
  <c r="N13" i="43"/>
  <c r="N12" i="43" s="1"/>
  <c r="O13" i="43"/>
  <c r="O12" i="43" s="1"/>
  <c r="P13" i="43"/>
  <c r="P12" i="43" s="1"/>
  <c r="Q13" i="43"/>
  <c r="Q12" i="43" s="1"/>
  <c r="R14" i="43"/>
  <c r="R15" i="43"/>
  <c r="R16" i="43"/>
  <c r="J18" i="43"/>
  <c r="K18" i="43"/>
  <c r="L18" i="43"/>
  <c r="M18" i="43"/>
  <c r="N18" i="43"/>
  <c r="O18" i="43"/>
  <c r="P18" i="43"/>
  <c r="Q18" i="43"/>
  <c r="R19" i="43"/>
  <c r="R20" i="43"/>
  <c r="R21" i="43"/>
  <c r="R42" i="43" l="1"/>
  <c r="M32" i="43"/>
  <c r="L33" i="43"/>
  <c r="L32" i="43" s="1"/>
  <c r="P73" i="43"/>
  <c r="P72" i="43" s="1"/>
  <c r="P71" i="43" s="1"/>
  <c r="P62" i="43"/>
  <c r="P51" i="43" s="1"/>
  <c r="K33" i="43"/>
  <c r="R38" i="43"/>
  <c r="O73" i="43"/>
  <c r="O72" i="43" s="1"/>
  <c r="O71" i="43" s="1"/>
  <c r="O62" i="43"/>
  <c r="O51" i="43" s="1"/>
  <c r="K51" i="43"/>
  <c r="R53" i="43"/>
  <c r="R52" i="43" s="1"/>
  <c r="J62" i="43"/>
  <c r="J51" i="43" s="1"/>
  <c r="R34" i="43"/>
  <c r="R33" i="43" s="1"/>
  <c r="R18" i="43"/>
  <c r="R58" i="43"/>
  <c r="R57" i="43" s="1"/>
  <c r="K73" i="43"/>
  <c r="K72" i="43" s="1"/>
  <c r="K71" i="43" s="1"/>
  <c r="N51" i="43"/>
  <c r="P33" i="43"/>
  <c r="P32" i="43" s="1"/>
  <c r="R75" i="43"/>
  <c r="R74" i="43" s="1"/>
  <c r="R73" i="43" s="1"/>
  <c r="R72" i="43" s="1"/>
  <c r="R71" i="43" s="1"/>
  <c r="R63" i="43"/>
  <c r="R62" i="43" s="1"/>
  <c r="R51" i="43" s="1"/>
  <c r="R47" i="43"/>
  <c r="R46" i="43" s="1"/>
  <c r="O33" i="43"/>
  <c r="O32" i="43" s="1"/>
  <c r="J73" i="43"/>
  <c r="J72" i="43" s="1"/>
  <c r="J71" i="43" s="1"/>
  <c r="N73" i="43"/>
  <c r="N72" i="43" s="1"/>
  <c r="N71" i="43" s="1"/>
  <c r="R67" i="43"/>
  <c r="M62" i="43"/>
  <c r="M51" i="43" s="1"/>
  <c r="M31" i="43" s="1"/>
  <c r="M30" i="43" s="1"/>
  <c r="N33" i="43"/>
  <c r="N32" i="43" s="1"/>
  <c r="N31" i="43" s="1"/>
  <c r="N30" i="43" s="1"/>
  <c r="J33" i="43"/>
  <c r="J32" i="43" s="1"/>
  <c r="L73" i="43"/>
  <c r="L72" i="43" s="1"/>
  <c r="L71" i="43" s="1"/>
  <c r="Q62" i="43"/>
  <c r="Q51" i="43" s="1"/>
  <c r="Q31" i="43" s="1"/>
  <c r="Q30" i="43" s="1"/>
  <c r="L62" i="43"/>
  <c r="Q33" i="43"/>
  <c r="Q32" i="43" s="1"/>
  <c r="Q73" i="43"/>
  <c r="Q72" i="43" s="1"/>
  <c r="Q71" i="43" s="1"/>
  <c r="M73" i="43"/>
  <c r="M72" i="43" s="1"/>
  <c r="M71" i="43" s="1"/>
  <c r="L51" i="43"/>
  <c r="L31" i="43" s="1"/>
  <c r="L30" i="43" s="1"/>
  <c r="K32" i="43"/>
  <c r="K31" i="43" s="1"/>
  <c r="K30" i="43" s="1"/>
  <c r="R13" i="43"/>
  <c r="R12" i="43" s="1"/>
  <c r="J31" i="43" l="1"/>
  <c r="J30" i="43" s="1"/>
  <c r="O31" i="43"/>
  <c r="O30" i="43" s="1"/>
  <c r="R32" i="43"/>
  <c r="R31" i="43" s="1"/>
  <c r="R30" i="43" s="1"/>
  <c r="P31" i="43"/>
  <c r="P30" i="43" s="1"/>
  <c r="I407" i="34" l="1"/>
  <c r="I406" i="34"/>
  <c r="I405" i="34"/>
  <c r="I404" i="34"/>
  <c r="I403" i="34"/>
  <c r="I410" i="34"/>
  <c r="R239" i="34"/>
  <c r="R238" i="34"/>
  <c r="R171" i="34"/>
  <c r="R166" i="34"/>
  <c r="R164" i="34"/>
  <c r="R163" i="34"/>
  <c r="R158" i="34"/>
  <c r="R159" i="34"/>
  <c r="R160" i="34"/>
  <c r="R161" i="34"/>
  <c r="R157" i="34"/>
  <c r="R153" i="34"/>
  <c r="R154" i="34"/>
  <c r="R155" i="34"/>
  <c r="R152" i="34"/>
  <c r="R138" i="34"/>
  <c r="R139" i="34"/>
  <c r="R140" i="34"/>
  <c r="R141" i="34"/>
  <c r="R142" i="34"/>
  <c r="R143" i="34"/>
  <c r="R144" i="34"/>
  <c r="R145" i="34"/>
  <c r="R146" i="34"/>
  <c r="R147" i="34"/>
  <c r="R148" i="34"/>
  <c r="R149" i="34"/>
  <c r="R150" i="34"/>
  <c r="R137" i="34"/>
  <c r="I369" i="42" l="1"/>
  <c r="I366" i="42"/>
  <c r="I365" i="42"/>
  <c r="R214" i="42" l="1"/>
  <c r="R213" i="42"/>
  <c r="R151" i="42"/>
  <c r="R144" i="42"/>
  <c r="R142" i="42"/>
  <c r="R140" i="42"/>
  <c r="R139" i="42"/>
  <c r="R137" i="42"/>
  <c r="R134" i="42"/>
  <c r="R135" i="42"/>
  <c r="R133" i="42"/>
  <c r="R126" i="42"/>
  <c r="R127" i="42"/>
  <c r="R128" i="42"/>
  <c r="R129" i="42"/>
  <c r="R130" i="42"/>
  <c r="R131" i="42"/>
  <c r="R125" i="42"/>
  <c r="R122" i="42"/>
  <c r="R123" i="42"/>
  <c r="R121" i="42"/>
  <c r="I299" i="40" l="1"/>
  <c r="I298" i="40"/>
  <c r="I296" i="40"/>
  <c r="I294" i="40"/>
  <c r="I293" i="40"/>
  <c r="I292" i="40"/>
  <c r="R85" i="40"/>
  <c r="R86" i="40"/>
  <c r="L8" i="40"/>
  <c r="M8" i="40"/>
  <c r="N8" i="40"/>
  <c r="O8" i="40"/>
  <c r="P8" i="40"/>
  <c r="Q8" i="40"/>
  <c r="K8" i="40"/>
  <c r="R98" i="40" l="1"/>
  <c r="R93" i="40"/>
  <c r="R91" i="40"/>
  <c r="R90" i="40"/>
  <c r="R88" i="40"/>
  <c r="R84" i="40"/>
  <c r="R78" i="40"/>
  <c r="R79" i="40"/>
  <c r="R80" i="40"/>
  <c r="R81" i="40"/>
  <c r="R82" i="40"/>
  <c r="R77" i="40"/>
  <c r="I278" i="39" l="1"/>
  <c r="I277" i="39"/>
  <c r="R142" i="39"/>
  <c r="R141" i="39"/>
  <c r="R87" i="39"/>
  <c r="R80" i="39"/>
  <c r="R78" i="39"/>
  <c r="R76" i="39"/>
  <c r="R75" i="39"/>
  <c r="R73" i="39"/>
  <c r="R71" i="39"/>
  <c r="R65" i="39"/>
  <c r="R66" i="39"/>
  <c r="R67" i="39"/>
  <c r="R68" i="39"/>
  <c r="R69" i="39"/>
  <c r="R64" i="39"/>
  <c r="R59" i="39"/>
  <c r="R60" i="39"/>
  <c r="R61" i="39"/>
  <c r="R62" i="39"/>
  <c r="R58" i="39"/>
  <c r="R40" i="39"/>
  <c r="R25" i="39"/>
  <c r="R20" i="39"/>
  <c r="R15" i="39"/>
  <c r="R85" i="39"/>
  <c r="R139" i="39"/>
  <c r="I286" i="35" l="1"/>
  <c r="R96" i="35"/>
  <c r="R86" i="35"/>
  <c r="R83" i="35"/>
  <c r="R84" i="35"/>
  <c r="R82" i="35"/>
  <c r="R151" i="35"/>
  <c r="R150" i="35"/>
  <c r="R80" i="35"/>
  <c r="R78" i="35"/>
  <c r="R77" i="35"/>
  <c r="R57" i="35"/>
  <c r="I241" i="100" l="1"/>
  <c r="R231" i="100" l="1"/>
  <c r="R20" i="100"/>
  <c r="R38" i="100"/>
  <c r="R37" i="100"/>
  <c r="R40" i="100"/>
  <c r="R21" i="100" l="1"/>
  <c r="R22" i="100"/>
  <c r="J23" i="100"/>
  <c r="K23" i="100"/>
  <c r="L23" i="100"/>
  <c r="M23" i="100"/>
  <c r="N23" i="100"/>
  <c r="O23" i="100"/>
  <c r="P23" i="100"/>
  <c r="Q23" i="100"/>
  <c r="R24" i="100"/>
  <c r="R25" i="100"/>
  <c r="R26" i="100"/>
  <c r="J27" i="100"/>
  <c r="K27" i="100"/>
  <c r="L27" i="100"/>
  <c r="M27" i="100"/>
  <c r="N27" i="100"/>
  <c r="O27" i="100"/>
  <c r="P27" i="100"/>
  <c r="Q27" i="100"/>
  <c r="R28" i="100"/>
  <c r="R29" i="100"/>
  <c r="R30" i="100"/>
  <c r="J41" i="100"/>
  <c r="K41" i="100"/>
  <c r="L41" i="100"/>
  <c r="M41" i="100"/>
  <c r="N41" i="100"/>
  <c r="O41" i="100"/>
  <c r="P41" i="100"/>
  <c r="Q41" i="100"/>
  <c r="R42" i="100"/>
  <c r="R43" i="100"/>
  <c r="R44" i="100"/>
  <c r="J45" i="100"/>
  <c r="K45" i="100"/>
  <c r="L45" i="100"/>
  <c r="M45" i="100"/>
  <c r="N45" i="100"/>
  <c r="O45" i="100"/>
  <c r="P45" i="100"/>
  <c r="Q45" i="100"/>
  <c r="R46" i="100"/>
  <c r="R47" i="100"/>
  <c r="R48" i="100"/>
  <c r="O49" i="100"/>
  <c r="J50" i="100"/>
  <c r="J49" i="100" s="1"/>
  <c r="K50" i="100"/>
  <c r="K49" i="100" s="1"/>
  <c r="L50" i="100"/>
  <c r="L49" i="100" s="1"/>
  <c r="M50" i="100"/>
  <c r="M49" i="100" s="1"/>
  <c r="N50" i="100"/>
  <c r="N49" i="100" s="1"/>
  <c r="O50" i="100"/>
  <c r="P50" i="100"/>
  <c r="P49" i="100" s="1"/>
  <c r="Q50" i="100"/>
  <c r="Q49" i="100" s="1"/>
  <c r="R51" i="100"/>
  <c r="R52" i="100"/>
  <c r="R53" i="100"/>
  <c r="R63" i="100"/>
  <c r="R64" i="100"/>
  <c r="R65" i="100"/>
  <c r="J67" i="100"/>
  <c r="K67" i="100"/>
  <c r="L67" i="100"/>
  <c r="M67" i="100"/>
  <c r="N67" i="100"/>
  <c r="O67" i="100"/>
  <c r="P67" i="100"/>
  <c r="Q67" i="100"/>
  <c r="R68" i="100"/>
  <c r="R69" i="100"/>
  <c r="R70" i="100"/>
  <c r="J71" i="100"/>
  <c r="K71" i="100"/>
  <c r="L71" i="100"/>
  <c r="M71" i="100"/>
  <c r="N71" i="100"/>
  <c r="O71" i="100"/>
  <c r="P71" i="100"/>
  <c r="Q71" i="100"/>
  <c r="R72" i="100"/>
  <c r="R73" i="100"/>
  <c r="R74" i="100"/>
  <c r="R151" i="100"/>
  <c r="R152" i="100"/>
  <c r="R153" i="100"/>
  <c r="R154" i="100"/>
  <c r="R155" i="100"/>
  <c r="R163" i="100"/>
  <c r="R164" i="100"/>
  <c r="R165" i="100"/>
  <c r="J166" i="100"/>
  <c r="K166" i="100"/>
  <c r="L166" i="100"/>
  <c r="M166" i="100"/>
  <c r="N166" i="100"/>
  <c r="O166" i="100"/>
  <c r="P166" i="100"/>
  <c r="Q166" i="100"/>
  <c r="R167" i="100"/>
  <c r="R168" i="100"/>
  <c r="R169" i="100"/>
  <c r="J170" i="100"/>
  <c r="K170" i="100"/>
  <c r="L170" i="100"/>
  <c r="M170" i="100"/>
  <c r="N170" i="100"/>
  <c r="O170" i="100"/>
  <c r="P170" i="100"/>
  <c r="Q170" i="100"/>
  <c r="R171" i="100"/>
  <c r="R172" i="100"/>
  <c r="R173" i="100"/>
  <c r="R174" i="100"/>
  <c r="R175" i="100"/>
  <c r="R176" i="100"/>
  <c r="R180" i="100"/>
  <c r="R181" i="100"/>
  <c r="R182" i="100"/>
  <c r="R194" i="100"/>
  <c r="R195" i="100"/>
  <c r="R196" i="100"/>
  <c r="J197" i="100"/>
  <c r="K197" i="100"/>
  <c r="L197" i="100"/>
  <c r="M197" i="100"/>
  <c r="N197" i="100"/>
  <c r="O197" i="100"/>
  <c r="P197" i="100"/>
  <c r="Q197" i="100"/>
  <c r="R198" i="100"/>
  <c r="R199" i="100"/>
  <c r="R200" i="100"/>
  <c r="R229" i="100"/>
  <c r="R230" i="100"/>
  <c r="M8" i="100" l="1"/>
  <c r="L8" i="100"/>
  <c r="Q8" i="100"/>
  <c r="P8" i="100"/>
  <c r="R50" i="100"/>
  <c r="R49" i="100" s="1"/>
  <c r="K66" i="100"/>
  <c r="K8" i="100" s="1"/>
  <c r="R71" i="100"/>
  <c r="O66" i="100"/>
  <c r="R67" i="100"/>
  <c r="R166" i="100"/>
  <c r="R23" i="100"/>
  <c r="R41" i="100"/>
  <c r="R197" i="100"/>
  <c r="Q66" i="100"/>
  <c r="P66" i="100"/>
  <c r="R27" i="100"/>
  <c r="R45" i="100"/>
  <c r="L66" i="100"/>
  <c r="R170" i="100"/>
  <c r="J66" i="100"/>
  <c r="J8" i="100" s="1"/>
  <c r="N66" i="100"/>
  <c r="N8" i="100" s="1"/>
  <c r="M66" i="100"/>
  <c r="R158" i="32"/>
  <c r="R8" i="100" l="1"/>
  <c r="I237" i="100"/>
  <c r="I240" i="100"/>
  <c r="I238" i="100"/>
  <c r="I236" i="100"/>
  <c r="R66" i="100"/>
  <c r="O8" i="100"/>
  <c r="R173" i="32"/>
  <c r="R170" i="32"/>
  <c r="R167" i="32"/>
  <c r="R156" i="32"/>
  <c r="R157" i="32"/>
  <c r="R152" i="32" l="1"/>
  <c r="R153" i="32"/>
  <c r="R165" i="32"/>
  <c r="R160" i="32"/>
  <c r="R161" i="32"/>
  <c r="R162" i="32"/>
  <c r="R163" i="32"/>
  <c r="R164" i="32"/>
  <c r="R168" i="32"/>
  <c r="R171" i="32"/>
  <c r="R174" i="32"/>
  <c r="R176" i="32"/>
  <c r="R177" i="32"/>
  <c r="R144" i="32"/>
  <c r="R185" i="32"/>
  <c r="R186" i="32"/>
  <c r="J183" i="32"/>
  <c r="J239" i="32"/>
  <c r="K132" i="18" l="1"/>
  <c r="L132" i="18"/>
  <c r="M132" i="18"/>
  <c r="N132" i="18"/>
  <c r="O132" i="18"/>
  <c r="P132" i="18"/>
  <c r="Q132" i="18"/>
  <c r="J132" i="18"/>
  <c r="K125" i="18"/>
  <c r="L125" i="18"/>
  <c r="M125" i="18"/>
  <c r="N125" i="18"/>
  <c r="O125" i="18"/>
  <c r="P125" i="18"/>
  <c r="Q125" i="18"/>
  <c r="J125" i="18"/>
  <c r="R4" i="96"/>
  <c r="N123" i="96"/>
  <c r="N124" i="96"/>
  <c r="O124" i="96"/>
  <c r="N125" i="96"/>
  <c r="P124" i="96"/>
  <c r="Q124" i="96"/>
  <c r="R124" i="96"/>
  <c r="O125" i="96"/>
  <c r="P125" i="96"/>
  <c r="Q125" i="96"/>
  <c r="R125" i="96"/>
  <c r="R131" i="96"/>
  <c r="R130" i="96"/>
  <c r="K215" i="96"/>
  <c r="L215" i="96"/>
  <c r="M215" i="96"/>
  <c r="N215" i="96"/>
  <c r="O215" i="96"/>
  <c r="P215" i="96"/>
  <c r="Q215" i="96"/>
  <c r="R215" i="96"/>
  <c r="J215" i="96"/>
  <c r="K131" i="96"/>
  <c r="L131" i="96"/>
  <c r="M131" i="96"/>
  <c r="N131" i="96"/>
  <c r="O131" i="96"/>
  <c r="P131" i="96"/>
  <c r="Q131" i="96"/>
  <c r="J131" i="96"/>
  <c r="K125" i="96"/>
  <c r="L125" i="96"/>
  <c r="M125" i="96"/>
  <c r="J125" i="96"/>
  <c r="R241" i="99" l="1"/>
  <c r="R240" i="99"/>
  <c r="Q231" i="99"/>
  <c r="P231" i="99"/>
  <c r="O231" i="99"/>
  <c r="N231" i="99"/>
  <c r="M231" i="99"/>
  <c r="L231" i="99"/>
  <c r="K231" i="99"/>
  <c r="J231" i="99"/>
  <c r="R230" i="99"/>
  <c r="R229" i="99"/>
  <c r="R228" i="99"/>
  <c r="Q227" i="99"/>
  <c r="P227" i="99"/>
  <c r="O227" i="99"/>
  <c r="N227" i="99"/>
  <c r="M227" i="99"/>
  <c r="M214" i="99" s="1"/>
  <c r="L227" i="99"/>
  <c r="K227" i="99"/>
  <c r="J227" i="99"/>
  <c r="R226" i="99"/>
  <c r="R225" i="99"/>
  <c r="R224" i="99"/>
  <c r="Q223" i="99"/>
  <c r="P223" i="99"/>
  <c r="P214" i="99" s="1"/>
  <c r="O223" i="99"/>
  <c r="N223" i="99"/>
  <c r="M223" i="99"/>
  <c r="L223" i="99"/>
  <c r="K223" i="99"/>
  <c r="J223" i="99"/>
  <c r="R222" i="99"/>
  <c r="R221" i="99"/>
  <c r="R220" i="99"/>
  <c r="Q219" i="99"/>
  <c r="P219" i="99"/>
  <c r="O219" i="99"/>
  <c r="N219" i="99"/>
  <c r="M219" i="99"/>
  <c r="L219" i="99"/>
  <c r="K219" i="99"/>
  <c r="J219" i="99"/>
  <c r="R218" i="99"/>
  <c r="R217" i="99"/>
  <c r="R216" i="99"/>
  <c r="R215" i="99" s="1"/>
  <c r="Q215" i="99"/>
  <c r="P215" i="99"/>
  <c r="O215" i="99"/>
  <c r="N215" i="99"/>
  <c r="M215" i="99"/>
  <c r="L215" i="99"/>
  <c r="K215" i="99"/>
  <c r="J215" i="99"/>
  <c r="J214" i="99" s="1"/>
  <c r="Q214" i="99"/>
  <c r="R213" i="99"/>
  <c r="R212" i="99"/>
  <c r="R208" i="99" s="1"/>
  <c r="R207" i="99" s="1"/>
  <c r="R211" i="99"/>
  <c r="R210" i="99"/>
  <c r="R209" i="99"/>
  <c r="Q208" i="99"/>
  <c r="P208" i="99"/>
  <c r="P207" i="99" s="1"/>
  <c r="P206" i="99" s="1"/>
  <c r="P205" i="99" s="1"/>
  <c r="P204" i="99" s="1"/>
  <c r="O208" i="99"/>
  <c r="N208" i="99"/>
  <c r="N207" i="99" s="1"/>
  <c r="M208" i="99"/>
  <c r="M207" i="99" s="1"/>
  <c r="L208" i="99"/>
  <c r="K208" i="99"/>
  <c r="K207" i="99" s="1"/>
  <c r="J208" i="99"/>
  <c r="J207" i="99" s="1"/>
  <c r="Q207" i="99"/>
  <c r="Q206" i="99" s="1"/>
  <c r="Q205" i="99" s="1"/>
  <c r="Q204" i="99" s="1"/>
  <c r="O207" i="99"/>
  <c r="L207" i="99"/>
  <c r="R203" i="99"/>
  <c r="R202" i="99"/>
  <c r="R201" i="99"/>
  <c r="R200" i="99"/>
  <c r="Q200" i="99"/>
  <c r="P200" i="99"/>
  <c r="O200" i="99"/>
  <c r="N200" i="99"/>
  <c r="M200" i="99"/>
  <c r="L200" i="99"/>
  <c r="K200" i="99"/>
  <c r="J200" i="99"/>
  <c r="R199" i="99"/>
  <c r="R198" i="99"/>
  <c r="R197" i="99"/>
  <c r="Q196" i="99"/>
  <c r="P196" i="99"/>
  <c r="O196" i="99"/>
  <c r="N196" i="99"/>
  <c r="N195" i="99" s="1"/>
  <c r="M196" i="99"/>
  <c r="M195" i="99" s="1"/>
  <c r="L196" i="99"/>
  <c r="K196" i="99"/>
  <c r="J196" i="99"/>
  <c r="O195" i="99"/>
  <c r="L195" i="99"/>
  <c r="K195" i="99"/>
  <c r="R194" i="99"/>
  <c r="R193" i="99"/>
  <c r="Q191" i="99"/>
  <c r="Q190" i="99" s="1"/>
  <c r="P191" i="99"/>
  <c r="P190" i="99" s="1"/>
  <c r="O191" i="99"/>
  <c r="O190" i="99" s="1"/>
  <c r="O189" i="99" s="1"/>
  <c r="O188" i="99" s="1"/>
  <c r="O187" i="99" s="1"/>
  <c r="N191" i="99"/>
  <c r="N190" i="99" s="1"/>
  <c r="M191" i="99"/>
  <c r="M190" i="99" s="1"/>
  <c r="M189" i="99" s="1"/>
  <c r="M188" i="99" s="1"/>
  <c r="M187" i="99" s="1"/>
  <c r="L191" i="99"/>
  <c r="L190" i="99" s="1"/>
  <c r="K191" i="99"/>
  <c r="K190" i="99" s="1"/>
  <c r="J191" i="99"/>
  <c r="J190" i="99" s="1"/>
  <c r="R186" i="99"/>
  <c r="R185" i="99"/>
  <c r="R184" i="99"/>
  <c r="Q183" i="99"/>
  <c r="P183" i="99"/>
  <c r="O183" i="99"/>
  <c r="O182" i="99" s="1"/>
  <c r="N183" i="99"/>
  <c r="N182" i="99" s="1"/>
  <c r="M183" i="99"/>
  <c r="L183" i="99"/>
  <c r="L182" i="99" s="1"/>
  <c r="K183" i="99"/>
  <c r="K182" i="99" s="1"/>
  <c r="J183" i="99"/>
  <c r="J182" i="99" s="1"/>
  <c r="Q182" i="99"/>
  <c r="P182" i="99"/>
  <c r="M182" i="99"/>
  <c r="R181" i="99"/>
  <c r="R180" i="99"/>
  <c r="R179" i="99"/>
  <c r="Q178" i="99"/>
  <c r="P178" i="99"/>
  <c r="O178" i="99"/>
  <c r="N178" i="99"/>
  <c r="M178" i="99"/>
  <c r="L178" i="99"/>
  <c r="K178" i="99"/>
  <c r="J178" i="99"/>
  <c r="R177" i="99"/>
  <c r="R176" i="99"/>
  <c r="R175" i="99"/>
  <c r="Q174" i="99"/>
  <c r="P174" i="99"/>
  <c r="O174" i="99"/>
  <c r="N174" i="99"/>
  <c r="M174" i="99"/>
  <c r="L174" i="99"/>
  <c r="K174" i="99"/>
  <c r="J174" i="99"/>
  <c r="R173" i="99"/>
  <c r="R172" i="99"/>
  <c r="R171" i="99"/>
  <c r="R170" i="99" s="1"/>
  <c r="Q170" i="99"/>
  <c r="P170" i="99"/>
  <c r="O170" i="99"/>
  <c r="O165" i="99" s="1"/>
  <c r="N170" i="99"/>
  <c r="M170" i="99"/>
  <c r="L170" i="99"/>
  <c r="K170" i="99"/>
  <c r="J170" i="99"/>
  <c r="R169" i="99"/>
  <c r="R168" i="99"/>
  <c r="R167" i="99"/>
  <c r="Q166" i="99"/>
  <c r="P166" i="99"/>
  <c r="O166" i="99"/>
  <c r="N166" i="99"/>
  <c r="M166" i="99"/>
  <c r="L166" i="99"/>
  <c r="K166" i="99"/>
  <c r="K165" i="99" s="1"/>
  <c r="K164" i="99" s="1"/>
  <c r="K163" i="99" s="1"/>
  <c r="K162" i="99" s="1"/>
  <c r="J166" i="99"/>
  <c r="J165" i="99" s="1"/>
  <c r="R161" i="99"/>
  <c r="R160" i="99"/>
  <c r="R159" i="99"/>
  <c r="R158" i="99"/>
  <c r="Q157" i="99"/>
  <c r="P157" i="99"/>
  <c r="O157" i="99"/>
  <c r="N157" i="99"/>
  <c r="M157" i="99"/>
  <c r="L157" i="99"/>
  <c r="K157" i="99"/>
  <c r="J157" i="99"/>
  <c r="R156" i="99"/>
  <c r="R155" i="99"/>
  <c r="R154" i="99"/>
  <c r="R153" i="99"/>
  <c r="R151" i="99" s="1"/>
  <c r="R152" i="99"/>
  <c r="Q151" i="99"/>
  <c r="P151" i="99"/>
  <c r="O151" i="99"/>
  <c r="N151" i="99"/>
  <c r="M151" i="99"/>
  <c r="L151" i="99"/>
  <c r="K151" i="99"/>
  <c r="J151" i="99"/>
  <c r="R141" i="99"/>
  <c r="Q141" i="99"/>
  <c r="P141" i="99"/>
  <c r="O141" i="99"/>
  <c r="N141" i="99"/>
  <c r="M141" i="99"/>
  <c r="M140" i="99" s="1"/>
  <c r="L141" i="99"/>
  <c r="K141" i="99"/>
  <c r="J141" i="99"/>
  <c r="K140" i="99"/>
  <c r="R139" i="99"/>
  <c r="R138" i="99"/>
  <c r="R126" i="99"/>
  <c r="Q125" i="99"/>
  <c r="P125" i="99"/>
  <c r="P124" i="99" s="1"/>
  <c r="O125" i="99"/>
  <c r="O124" i="99" s="1"/>
  <c r="N125" i="99"/>
  <c r="N124" i="99" s="1"/>
  <c r="M125" i="99"/>
  <c r="M124" i="99" s="1"/>
  <c r="L125" i="99"/>
  <c r="K125" i="99"/>
  <c r="K124" i="99" s="1"/>
  <c r="J125" i="99"/>
  <c r="J124" i="99" s="1"/>
  <c r="Q124" i="99"/>
  <c r="L124" i="99"/>
  <c r="R120" i="99"/>
  <c r="R119" i="99"/>
  <c r="R118" i="99"/>
  <c r="R117" i="99" s="1"/>
  <c r="R116" i="99" s="1"/>
  <c r="Q117" i="99"/>
  <c r="Q116" i="99" s="1"/>
  <c r="P117" i="99"/>
  <c r="O117" i="99"/>
  <c r="O116" i="99" s="1"/>
  <c r="N117" i="99"/>
  <c r="N116" i="99" s="1"/>
  <c r="M117" i="99"/>
  <c r="L117" i="99"/>
  <c r="L116" i="99" s="1"/>
  <c r="K117" i="99"/>
  <c r="K116" i="99" s="1"/>
  <c r="J117" i="99"/>
  <c r="J116" i="99" s="1"/>
  <c r="P116" i="99"/>
  <c r="M116" i="99"/>
  <c r="R115" i="99"/>
  <c r="R114" i="99"/>
  <c r="R113" i="99"/>
  <c r="Q112" i="99"/>
  <c r="P112" i="99"/>
  <c r="O112" i="99"/>
  <c r="O107" i="99" s="1"/>
  <c r="N112" i="99"/>
  <c r="M112" i="99"/>
  <c r="L112" i="99"/>
  <c r="K112" i="99"/>
  <c r="J112" i="99"/>
  <c r="R111" i="99"/>
  <c r="R110" i="99"/>
  <c r="R109" i="99"/>
  <c r="Q108" i="99"/>
  <c r="P108" i="99"/>
  <c r="O108" i="99"/>
  <c r="N108" i="99"/>
  <c r="M108" i="99"/>
  <c r="M107" i="99" s="1"/>
  <c r="M106" i="99" s="1"/>
  <c r="M105" i="99" s="1"/>
  <c r="M104" i="99" s="1"/>
  <c r="L108" i="99"/>
  <c r="L107" i="99" s="1"/>
  <c r="K108" i="99"/>
  <c r="K107" i="99" s="1"/>
  <c r="J108" i="99"/>
  <c r="J107" i="99" s="1"/>
  <c r="J106" i="99" s="1"/>
  <c r="J105" i="99" s="1"/>
  <c r="J104" i="99" s="1"/>
  <c r="Q107" i="99"/>
  <c r="R103" i="99"/>
  <c r="R102" i="99"/>
  <c r="R101" i="99"/>
  <c r="R100" i="99" s="1"/>
  <c r="R99" i="99" s="1"/>
  <c r="Q100" i="99"/>
  <c r="Q99" i="99" s="1"/>
  <c r="P100" i="99"/>
  <c r="P99" i="99" s="1"/>
  <c r="O100" i="99"/>
  <c r="O99" i="99" s="1"/>
  <c r="N100" i="99"/>
  <c r="N99" i="99" s="1"/>
  <c r="M100" i="99"/>
  <c r="L100" i="99"/>
  <c r="L99" i="99" s="1"/>
  <c r="K100" i="99"/>
  <c r="K99" i="99" s="1"/>
  <c r="J100" i="99"/>
  <c r="J99" i="99" s="1"/>
  <c r="M99" i="99"/>
  <c r="R98" i="99"/>
  <c r="R97" i="99"/>
  <c r="R96" i="99"/>
  <c r="Q95" i="99"/>
  <c r="Q94" i="99" s="1"/>
  <c r="P95" i="99"/>
  <c r="P94" i="99" s="1"/>
  <c r="P88" i="99" s="1"/>
  <c r="P87" i="99" s="1"/>
  <c r="P86" i="99" s="1"/>
  <c r="O95" i="99"/>
  <c r="O94" i="99" s="1"/>
  <c r="N95" i="99"/>
  <c r="N94" i="99" s="1"/>
  <c r="M95" i="99"/>
  <c r="M94" i="99" s="1"/>
  <c r="L95" i="99"/>
  <c r="L94" i="99" s="1"/>
  <c r="K95" i="99"/>
  <c r="K94" i="99" s="1"/>
  <c r="J95" i="99"/>
  <c r="J94" i="99" s="1"/>
  <c r="R93" i="99"/>
  <c r="R92" i="99"/>
  <c r="R91" i="99"/>
  <c r="R90" i="99" s="1"/>
  <c r="R89" i="99" s="1"/>
  <c r="Q90" i="99"/>
  <c r="P90" i="99"/>
  <c r="O90" i="99"/>
  <c r="N90" i="99"/>
  <c r="N89" i="99" s="1"/>
  <c r="M90" i="99"/>
  <c r="M89" i="99" s="1"/>
  <c r="L90" i="99"/>
  <c r="L89" i="99" s="1"/>
  <c r="K90" i="99"/>
  <c r="K89" i="99" s="1"/>
  <c r="J90" i="99"/>
  <c r="J89" i="99" s="1"/>
  <c r="Q89" i="99"/>
  <c r="P89" i="99"/>
  <c r="O89" i="99"/>
  <c r="R85" i="99"/>
  <c r="R84" i="99"/>
  <c r="R83" i="99"/>
  <c r="R82" i="99"/>
  <c r="R81" i="99"/>
  <c r="R80" i="99"/>
  <c r="Q79" i="99"/>
  <c r="Q78" i="99" s="1"/>
  <c r="P79" i="99"/>
  <c r="O79" i="99"/>
  <c r="O78" i="99" s="1"/>
  <c r="N79" i="99"/>
  <c r="N78" i="99" s="1"/>
  <c r="M79" i="99"/>
  <c r="M78" i="99" s="1"/>
  <c r="L79" i="99"/>
  <c r="L78" i="99" s="1"/>
  <c r="K79" i="99"/>
  <c r="J79" i="99"/>
  <c r="J78" i="99" s="1"/>
  <c r="P78" i="99"/>
  <c r="K78" i="99"/>
  <c r="R77" i="99"/>
  <c r="R76" i="99"/>
  <c r="R75" i="99"/>
  <c r="R74" i="99"/>
  <c r="R73" i="99"/>
  <c r="Q72" i="99"/>
  <c r="P72" i="99"/>
  <c r="P71" i="99" s="1"/>
  <c r="O72" i="99"/>
  <c r="O71" i="99" s="1"/>
  <c r="N72" i="99"/>
  <c r="N71" i="99" s="1"/>
  <c r="M72" i="99"/>
  <c r="M71" i="99" s="1"/>
  <c r="M70" i="99" s="1"/>
  <c r="M69" i="99" s="1"/>
  <c r="M68" i="99" s="1"/>
  <c r="L72" i="99"/>
  <c r="L71" i="99" s="1"/>
  <c r="K72" i="99"/>
  <c r="K71" i="99" s="1"/>
  <c r="J72" i="99"/>
  <c r="Q71" i="99"/>
  <c r="J71" i="99"/>
  <c r="R67" i="99"/>
  <c r="R66" i="99"/>
  <c r="R65" i="99"/>
  <c r="Q64" i="99"/>
  <c r="P64" i="99"/>
  <c r="O64" i="99"/>
  <c r="N64" i="99"/>
  <c r="N56" i="99" s="1"/>
  <c r="M64" i="99"/>
  <c r="L64" i="99"/>
  <c r="K64" i="99"/>
  <c r="J64" i="99"/>
  <c r="R63" i="99"/>
  <c r="R57" i="99"/>
  <c r="Q57" i="99"/>
  <c r="P57" i="99"/>
  <c r="O57" i="99"/>
  <c r="O56" i="99" s="1"/>
  <c r="N57" i="99"/>
  <c r="M57" i="99"/>
  <c r="L57" i="99"/>
  <c r="K57" i="99"/>
  <c r="J57" i="99"/>
  <c r="J56" i="99" s="1"/>
  <c r="R54" i="99"/>
  <c r="R53" i="99" s="1"/>
  <c r="Q54" i="99"/>
  <c r="P54" i="99"/>
  <c r="O54" i="99"/>
  <c r="N54" i="99"/>
  <c r="N53" i="99" s="1"/>
  <c r="M54" i="99"/>
  <c r="M53" i="99" s="1"/>
  <c r="L54" i="99"/>
  <c r="L53" i="99" s="1"/>
  <c r="K54" i="99"/>
  <c r="K53" i="99" s="1"/>
  <c r="J54" i="99"/>
  <c r="J53" i="99" s="1"/>
  <c r="Q53" i="99"/>
  <c r="P53" i="99"/>
  <c r="O53" i="99"/>
  <c r="R52" i="99"/>
  <c r="R51" i="99"/>
  <c r="R50" i="99"/>
  <c r="Q49" i="99"/>
  <c r="Q48" i="99" s="1"/>
  <c r="P49" i="99"/>
  <c r="P48" i="99" s="1"/>
  <c r="O49" i="99"/>
  <c r="O48" i="99" s="1"/>
  <c r="N49" i="99"/>
  <c r="N48" i="99" s="1"/>
  <c r="M49" i="99"/>
  <c r="L49" i="99"/>
  <c r="L48" i="99" s="1"/>
  <c r="K49" i="99"/>
  <c r="K48" i="99" s="1"/>
  <c r="J49" i="99"/>
  <c r="J48" i="99" s="1"/>
  <c r="M48" i="99"/>
  <c r="R46" i="99"/>
  <c r="R45" i="99"/>
  <c r="R44" i="99"/>
  <c r="R43" i="99" s="1"/>
  <c r="R42" i="99" s="1"/>
  <c r="Q43" i="99"/>
  <c r="Q42" i="99" s="1"/>
  <c r="P43" i="99"/>
  <c r="P42" i="99" s="1"/>
  <c r="O43" i="99"/>
  <c r="N43" i="99"/>
  <c r="N42" i="99" s="1"/>
  <c r="M43" i="99"/>
  <c r="M42" i="99" s="1"/>
  <c r="L43" i="99"/>
  <c r="L42" i="99" s="1"/>
  <c r="K43" i="99"/>
  <c r="K42" i="99" s="1"/>
  <c r="J43" i="99"/>
  <c r="J42" i="99" s="1"/>
  <c r="O42" i="99"/>
  <c r="R41" i="99"/>
  <c r="R40" i="99"/>
  <c r="R38" i="99" s="1"/>
  <c r="R39" i="99"/>
  <c r="Q38" i="99"/>
  <c r="P38" i="99"/>
  <c r="O38" i="99"/>
  <c r="N38" i="99"/>
  <c r="M38" i="99"/>
  <c r="L38" i="99"/>
  <c r="K38" i="99"/>
  <c r="J38" i="99"/>
  <c r="R37" i="99"/>
  <c r="R36" i="99"/>
  <c r="R35" i="99"/>
  <c r="Q34" i="99"/>
  <c r="P34" i="99"/>
  <c r="O34" i="99"/>
  <c r="O29" i="99" s="1"/>
  <c r="N34" i="99"/>
  <c r="M34" i="99"/>
  <c r="L34" i="99"/>
  <c r="K34" i="99"/>
  <c r="J34" i="99"/>
  <c r="R33" i="99"/>
  <c r="R32" i="99"/>
  <c r="R31" i="99"/>
  <c r="Q30" i="99"/>
  <c r="P30" i="99"/>
  <c r="O30" i="99"/>
  <c r="N30" i="99"/>
  <c r="M30" i="99"/>
  <c r="M29" i="99" s="1"/>
  <c r="L30" i="99"/>
  <c r="K30" i="99"/>
  <c r="J30" i="99"/>
  <c r="R25" i="99"/>
  <c r="R24" i="99"/>
  <c r="R23" i="99"/>
  <c r="Q22" i="99"/>
  <c r="P22" i="99"/>
  <c r="O22" i="99"/>
  <c r="N22" i="99"/>
  <c r="M22" i="99"/>
  <c r="L22" i="99"/>
  <c r="K22" i="99"/>
  <c r="J22" i="99"/>
  <c r="R21" i="99"/>
  <c r="R20" i="99"/>
  <c r="R19" i="99"/>
  <c r="Q18" i="99"/>
  <c r="P18" i="99"/>
  <c r="P13" i="99" s="1"/>
  <c r="O18" i="99"/>
  <c r="O13" i="99" s="1"/>
  <c r="O7" i="99" s="1"/>
  <c r="O6" i="99" s="1"/>
  <c r="O5" i="99" s="1"/>
  <c r="N18" i="99"/>
  <c r="M18" i="99"/>
  <c r="L18" i="99"/>
  <c r="K18" i="99"/>
  <c r="J18" i="99"/>
  <c r="R17" i="99"/>
  <c r="R16" i="99"/>
  <c r="R15" i="99"/>
  <c r="R14" i="99" s="1"/>
  <c r="Q14" i="99"/>
  <c r="P14" i="99"/>
  <c r="O14" i="99"/>
  <c r="N14" i="99"/>
  <c r="M14" i="99"/>
  <c r="M13" i="99" s="1"/>
  <c r="L14" i="99"/>
  <c r="K14" i="99"/>
  <c r="J14" i="99"/>
  <c r="R12" i="99"/>
  <c r="R11" i="99"/>
  <c r="R10" i="99"/>
  <c r="Q9" i="99"/>
  <c r="P9" i="99"/>
  <c r="O9" i="99"/>
  <c r="O8" i="99" s="1"/>
  <c r="N9" i="99"/>
  <c r="N8" i="99" s="1"/>
  <c r="M9" i="99"/>
  <c r="M8" i="99" s="1"/>
  <c r="L9" i="99"/>
  <c r="L8" i="99" s="1"/>
  <c r="K9" i="99"/>
  <c r="K8" i="99" s="1"/>
  <c r="J9" i="99"/>
  <c r="J8" i="99" s="1"/>
  <c r="Q8" i="99"/>
  <c r="P8" i="99"/>
  <c r="R238" i="98"/>
  <c r="R237" i="98"/>
  <c r="R236" i="98"/>
  <c r="R235" i="98"/>
  <c r="R234" i="98"/>
  <c r="R233" i="98"/>
  <c r="Q232" i="98"/>
  <c r="P232" i="98"/>
  <c r="O232" i="98"/>
  <c r="N232" i="98"/>
  <c r="M232" i="98"/>
  <c r="L232" i="98"/>
  <c r="K232" i="98"/>
  <c r="J232" i="98"/>
  <c r="R231" i="98"/>
  <c r="R230" i="98"/>
  <c r="R229" i="98"/>
  <c r="Q228" i="98"/>
  <c r="P228" i="98"/>
  <c r="O228" i="98"/>
  <c r="O215" i="98" s="1"/>
  <c r="N228" i="98"/>
  <c r="M228" i="98"/>
  <c r="L228" i="98"/>
  <c r="K228" i="98"/>
  <c r="J228" i="98"/>
  <c r="R227" i="98"/>
  <c r="R226" i="98"/>
  <c r="R225" i="98"/>
  <c r="Q224" i="98"/>
  <c r="P224" i="98"/>
  <c r="O224" i="98"/>
  <c r="N224" i="98"/>
  <c r="M224" i="98"/>
  <c r="L224" i="98"/>
  <c r="K224" i="98"/>
  <c r="J224" i="98"/>
  <c r="R223" i="98"/>
  <c r="R220" i="98" s="1"/>
  <c r="R222" i="98"/>
  <c r="R221" i="98"/>
  <c r="Q220" i="98"/>
  <c r="P220" i="98"/>
  <c r="P215" i="98" s="1"/>
  <c r="O220" i="98"/>
  <c r="N220" i="98"/>
  <c r="M220" i="98"/>
  <c r="L220" i="98"/>
  <c r="K220" i="98"/>
  <c r="J220" i="98"/>
  <c r="J215" i="98" s="1"/>
  <c r="R219" i="98"/>
  <c r="R218" i="98"/>
  <c r="R217" i="98"/>
  <c r="R216" i="98"/>
  <c r="Q216" i="98"/>
  <c r="P216" i="98"/>
  <c r="O216" i="98"/>
  <c r="N216" i="98"/>
  <c r="M216" i="98"/>
  <c r="L216" i="98"/>
  <c r="K216" i="98"/>
  <c r="J216" i="98"/>
  <c r="Q215" i="98"/>
  <c r="R214" i="98"/>
  <c r="R213" i="98"/>
  <c r="R212" i="98"/>
  <c r="R211" i="98"/>
  <c r="R210" i="98"/>
  <c r="Q209" i="98"/>
  <c r="P209" i="98"/>
  <c r="O209" i="98"/>
  <c r="N209" i="98"/>
  <c r="M209" i="98"/>
  <c r="M208" i="98" s="1"/>
  <c r="L209" i="98"/>
  <c r="L208" i="98" s="1"/>
  <c r="K209" i="98"/>
  <c r="K208" i="98" s="1"/>
  <c r="J209" i="98"/>
  <c r="J208" i="98" s="1"/>
  <c r="Q208" i="98"/>
  <c r="P208" i="98"/>
  <c r="O208" i="98"/>
  <c r="N208" i="98"/>
  <c r="R204" i="98"/>
  <c r="R203" i="98"/>
  <c r="R202" i="98"/>
  <c r="Q201" i="98"/>
  <c r="P201" i="98"/>
  <c r="O201" i="98"/>
  <c r="O196" i="98" s="1"/>
  <c r="N201" i="98"/>
  <c r="M201" i="98"/>
  <c r="M196" i="98" s="1"/>
  <c r="L201" i="98"/>
  <c r="K201" i="98"/>
  <c r="J201" i="98"/>
  <c r="R200" i="98"/>
  <c r="R199" i="98"/>
  <c r="R198" i="98"/>
  <c r="R197" i="98" s="1"/>
  <c r="Q197" i="98"/>
  <c r="Q196" i="98" s="1"/>
  <c r="P197" i="98"/>
  <c r="O197" i="98"/>
  <c r="N197" i="98"/>
  <c r="M197" i="98"/>
  <c r="L197" i="98"/>
  <c r="L196" i="98" s="1"/>
  <c r="K197" i="98"/>
  <c r="K196" i="98" s="1"/>
  <c r="J197" i="98"/>
  <c r="R195" i="98"/>
  <c r="R194" i="98"/>
  <c r="R192" i="98"/>
  <c r="R191" i="98" s="1"/>
  <c r="Q192" i="98"/>
  <c r="P192" i="98"/>
  <c r="P191" i="98" s="1"/>
  <c r="O192" i="98"/>
  <c r="O191" i="98" s="1"/>
  <c r="N192" i="98"/>
  <c r="N191" i="98" s="1"/>
  <c r="M192" i="98"/>
  <c r="M191" i="98" s="1"/>
  <c r="L192" i="98"/>
  <c r="L191" i="98" s="1"/>
  <c r="K192" i="98"/>
  <c r="K191" i="98" s="1"/>
  <c r="J192" i="98"/>
  <c r="J191" i="98" s="1"/>
  <c r="Q191" i="98"/>
  <c r="R187" i="98"/>
  <c r="R184" i="98" s="1"/>
  <c r="R183" i="98" s="1"/>
  <c r="R186" i="98"/>
  <c r="R185" i="98"/>
  <c r="Q184" i="98"/>
  <c r="P184" i="98"/>
  <c r="P183" i="98" s="1"/>
  <c r="O184" i="98"/>
  <c r="O183" i="98" s="1"/>
  <c r="N184" i="98"/>
  <c r="N183" i="98" s="1"/>
  <c r="M184" i="98"/>
  <c r="M183" i="98" s="1"/>
  <c r="L184" i="98"/>
  <c r="K184" i="98"/>
  <c r="J184" i="98"/>
  <c r="J183" i="98" s="1"/>
  <c r="Q183" i="98"/>
  <c r="L183" i="98"/>
  <c r="K183" i="98"/>
  <c r="R182" i="98"/>
  <c r="R181" i="98"/>
  <c r="R180" i="98"/>
  <c r="R179" i="98" s="1"/>
  <c r="Q179" i="98"/>
  <c r="Q166" i="98" s="1"/>
  <c r="Q165" i="98" s="1"/>
  <c r="Q164" i="98" s="1"/>
  <c r="Q163" i="98" s="1"/>
  <c r="P179" i="98"/>
  <c r="O179" i="98"/>
  <c r="N179" i="98"/>
  <c r="M179" i="98"/>
  <c r="L179" i="98"/>
  <c r="K179" i="98"/>
  <c r="J179" i="98"/>
  <c r="R178" i="98"/>
  <c r="R175" i="98" s="1"/>
  <c r="R177" i="98"/>
  <c r="R176" i="98"/>
  <c r="Q175" i="98"/>
  <c r="P175" i="98"/>
  <c r="O175" i="98"/>
  <c r="N175" i="98"/>
  <c r="M175" i="98"/>
  <c r="L175" i="98"/>
  <c r="K175" i="98"/>
  <c r="J175" i="98"/>
  <c r="R174" i="98"/>
  <c r="R173" i="98"/>
  <c r="R172" i="98"/>
  <c r="R171" i="98" s="1"/>
  <c r="Q171" i="98"/>
  <c r="P171" i="98"/>
  <c r="P166" i="98" s="1"/>
  <c r="O171" i="98"/>
  <c r="N171" i="98"/>
  <c r="M171" i="98"/>
  <c r="L171" i="98"/>
  <c r="K171" i="98"/>
  <c r="J171" i="98"/>
  <c r="R170" i="98"/>
  <c r="R169" i="98"/>
  <c r="R167" i="98" s="1"/>
  <c r="R168" i="98"/>
  <c r="Q167" i="98"/>
  <c r="P167" i="98"/>
  <c r="O167" i="98"/>
  <c r="N167" i="98"/>
  <c r="M167" i="98"/>
  <c r="L167" i="98"/>
  <c r="K167" i="98"/>
  <c r="J167" i="98"/>
  <c r="J166" i="98" s="1"/>
  <c r="J165" i="98" s="1"/>
  <c r="J164" i="98" s="1"/>
  <c r="J163" i="98" s="1"/>
  <c r="R162" i="98"/>
  <c r="R161" i="98"/>
  <c r="R160" i="98"/>
  <c r="Q157" i="98"/>
  <c r="P157" i="98"/>
  <c r="O157" i="98"/>
  <c r="N157" i="98"/>
  <c r="M157" i="98"/>
  <c r="L157" i="98"/>
  <c r="K157" i="98"/>
  <c r="J157" i="98"/>
  <c r="R156" i="98"/>
  <c r="R155" i="98"/>
  <c r="R154" i="98"/>
  <c r="R153" i="98"/>
  <c r="R152" i="98"/>
  <c r="Q151" i="98"/>
  <c r="P151" i="98"/>
  <c r="O151" i="98"/>
  <c r="N151" i="98"/>
  <c r="M151" i="98"/>
  <c r="L151" i="98"/>
  <c r="K151" i="98"/>
  <c r="J151" i="98"/>
  <c r="R141" i="98"/>
  <c r="Q141" i="98"/>
  <c r="P141" i="98"/>
  <c r="O141" i="98"/>
  <c r="N141" i="98"/>
  <c r="M141" i="98"/>
  <c r="L141" i="98"/>
  <c r="K141" i="98"/>
  <c r="J141" i="98"/>
  <c r="R139" i="98"/>
  <c r="R125" i="98" s="1"/>
  <c r="R124" i="98" s="1"/>
  <c r="R138" i="98"/>
  <c r="Q125" i="98"/>
  <c r="P125" i="98"/>
  <c r="P124" i="98" s="1"/>
  <c r="O125" i="98"/>
  <c r="O124" i="98" s="1"/>
  <c r="N125" i="98"/>
  <c r="N124" i="98" s="1"/>
  <c r="M125" i="98"/>
  <c r="M124" i="98" s="1"/>
  <c r="L125" i="98"/>
  <c r="L124" i="98" s="1"/>
  <c r="K125" i="98"/>
  <c r="K124" i="98" s="1"/>
  <c r="J125" i="98"/>
  <c r="Q124" i="98"/>
  <c r="J124" i="98"/>
  <c r="R120" i="98"/>
  <c r="R119" i="98"/>
  <c r="R118" i="98"/>
  <c r="R117" i="98" s="1"/>
  <c r="R116" i="98" s="1"/>
  <c r="Q117" i="98"/>
  <c r="Q116" i="98" s="1"/>
  <c r="P117" i="98"/>
  <c r="P116" i="98" s="1"/>
  <c r="O117" i="98"/>
  <c r="O116" i="98" s="1"/>
  <c r="N117" i="98"/>
  <c r="N116" i="98" s="1"/>
  <c r="M117" i="98"/>
  <c r="M116" i="98" s="1"/>
  <c r="L117" i="98"/>
  <c r="K117" i="98"/>
  <c r="K116" i="98" s="1"/>
  <c r="J117" i="98"/>
  <c r="J116" i="98" s="1"/>
  <c r="L116" i="98"/>
  <c r="R115" i="98"/>
  <c r="R114" i="98"/>
  <c r="R113" i="98"/>
  <c r="Q112" i="98"/>
  <c r="P112" i="98"/>
  <c r="P107" i="98" s="1"/>
  <c r="O112" i="98"/>
  <c r="N112" i="98"/>
  <c r="M112" i="98"/>
  <c r="L112" i="98"/>
  <c r="K112" i="98"/>
  <c r="J112" i="98"/>
  <c r="R111" i="98"/>
  <c r="R110" i="98"/>
  <c r="R109" i="98"/>
  <c r="R108" i="98" s="1"/>
  <c r="Q108" i="98"/>
  <c r="P108" i="98"/>
  <c r="O108" i="98"/>
  <c r="N108" i="98"/>
  <c r="M108" i="98"/>
  <c r="L108" i="98"/>
  <c r="K108" i="98"/>
  <c r="J108" i="98"/>
  <c r="J107" i="98" s="1"/>
  <c r="R103" i="98"/>
  <c r="R102" i="98"/>
  <c r="R101" i="98"/>
  <c r="Q100" i="98"/>
  <c r="P100" i="98"/>
  <c r="O100" i="98"/>
  <c r="O99" i="98" s="1"/>
  <c r="N100" i="98"/>
  <c r="N99" i="98" s="1"/>
  <c r="M100" i="98"/>
  <c r="M99" i="98" s="1"/>
  <c r="L100" i="98"/>
  <c r="L99" i="98" s="1"/>
  <c r="K100" i="98"/>
  <c r="J100" i="98"/>
  <c r="Q99" i="98"/>
  <c r="P99" i="98"/>
  <c r="K99" i="98"/>
  <c r="J99" i="98"/>
  <c r="R98" i="98"/>
  <c r="R97" i="98"/>
  <c r="R96" i="98"/>
  <c r="Q95" i="98"/>
  <c r="Q94" i="98" s="1"/>
  <c r="P95" i="98"/>
  <c r="O95" i="98"/>
  <c r="N95" i="98"/>
  <c r="N94" i="98" s="1"/>
  <c r="M95" i="98"/>
  <c r="M94" i="98" s="1"/>
  <c r="L95" i="98"/>
  <c r="L94" i="98" s="1"/>
  <c r="K95" i="98"/>
  <c r="J95" i="98"/>
  <c r="J94" i="98" s="1"/>
  <c r="P94" i="98"/>
  <c r="O94" i="98"/>
  <c r="K94" i="98"/>
  <c r="R93" i="98"/>
  <c r="R92" i="98"/>
  <c r="R91" i="98"/>
  <c r="Q90" i="98"/>
  <c r="Q89" i="98" s="1"/>
  <c r="P90" i="98"/>
  <c r="O90" i="98"/>
  <c r="N90" i="98"/>
  <c r="N89" i="98" s="1"/>
  <c r="M90" i="98"/>
  <c r="M89" i="98" s="1"/>
  <c r="L90" i="98"/>
  <c r="L89" i="98" s="1"/>
  <c r="K90" i="98"/>
  <c r="K89" i="98" s="1"/>
  <c r="J90" i="98"/>
  <c r="J89" i="98" s="1"/>
  <c r="P89" i="98"/>
  <c r="O89" i="98"/>
  <c r="R85" i="98"/>
  <c r="R84" i="98"/>
  <c r="R83" i="98"/>
  <c r="R82" i="98"/>
  <c r="R81" i="98"/>
  <c r="R80" i="98"/>
  <c r="Q79" i="98"/>
  <c r="Q78" i="98" s="1"/>
  <c r="P79" i="98"/>
  <c r="P78" i="98" s="1"/>
  <c r="O79" i="98"/>
  <c r="O78" i="98" s="1"/>
  <c r="N79" i="98"/>
  <c r="N78" i="98" s="1"/>
  <c r="M79" i="98"/>
  <c r="L79" i="98"/>
  <c r="L78" i="98" s="1"/>
  <c r="K79" i="98"/>
  <c r="K78" i="98" s="1"/>
  <c r="J79" i="98"/>
  <c r="J78" i="98" s="1"/>
  <c r="M78" i="98"/>
  <c r="R77" i="98"/>
  <c r="R76" i="98"/>
  <c r="R75" i="98"/>
  <c r="R74" i="98"/>
  <c r="R73" i="98"/>
  <c r="Q72" i="98"/>
  <c r="P72" i="98"/>
  <c r="O72" i="98"/>
  <c r="O71" i="98" s="1"/>
  <c r="N72" i="98"/>
  <c r="M72" i="98"/>
  <c r="M71" i="98" s="1"/>
  <c r="L72" i="98"/>
  <c r="L71" i="98" s="1"/>
  <c r="K72" i="98"/>
  <c r="K71" i="98" s="1"/>
  <c r="J72" i="98"/>
  <c r="Q71" i="98"/>
  <c r="Q70" i="98" s="1"/>
  <c r="Q69" i="98" s="1"/>
  <c r="Q68" i="98" s="1"/>
  <c r="P71" i="98"/>
  <c r="P70" i="98" s="1"/>
  <c r="P69" i="98" s="1"/>
  <c r="P68" i="98" s="1"/>
  <c r="N71" i="98"/>
  <c r="J71" i="98"/>
  <c r="R67" i="98"/>
  <c r="R66" i="98"/>
  <c r="R65" i="98"/>
  <c r="Q64" i="98"/>
  <c r="P64" i="98"/>
  <c r="P56" i="98" s="1"/>
  <c r="O64" i="98"/>
  <c r="O56" i="98" s="1"/>
  <c r="N64" i="98"/>
  <c r="M64" i="98"/>
  <c r="L64" i="98"/>
  <c r="L56" i="98" s="1"/>
  <c r="K64" i="98"/>
  <c r="J64" i="98"/>
  <c r="R63" i="98"/>
  <c r="R62" i="98"/>
  <c r="R61" i="98"/>
  <c r="R57" i="98" s="1"/>
  <c r="R60" i="98"/>
  <c r="R59" i="98"/>
  <c r="R58" i="98"/>
  <c r="Q57" i="98"/>
  <c r="Q56" i="98" s="1"/>
  <c r="P57" i="98"/>
  <c r="O57" i="98"/>
  <c r="N57" i="98"/>
  <c r="M57" i="98"/>
  <c r="L57" i="98"/>
  <c r="K57" i="98"/>
  <c r="J57" i="98"/>
  <c r="N56" i="98"/>
  <c r="R54" i="98"/>
  <c r="R53" i="98" s="1"/>
  <c r="Q54" i="98"/>
  <c r="Q53" i="98" s="1"/>
  <c r="P54" i="98"/>
  <c r="P53" i="98" s="1"/>
  <c r="O54" i="98"/>
  <c r="O53" i="98" s="1"/>
  <c r="O47" i="98" s="1"/>
  <c r="N54" i="98"/>
  <c r="N53" i="98" s="1"/>
  <c r="N47" i="98" s="1"/>
  <c r="M54" i="98"/>
  <c r="M53" i="98" s="1"/>
  <c r="L54" i="98"/>
  <c r="L53" i="98" s="1"/>
  <c r="K54" i="98"/>
  <c r="K53" i="98" s="1"/>
  <c r="J54" i="98"/>
  <c r="J53" i="98" s="1"/>
  <c r="R52" i="98"/>
  <c r="R51" i="98"/>
  <c r="R50" i="98"/>
  <c r="R49" i="98" s="1"/>
  <c r="R48" i="98" s="1"/>
  <c r="Q49" i="98"/>
  <c r="P49" i="98"/>
  <c r="O49" i="98"/>
  <c r="N49" i="98"/>
  <c r="M49" i="98"/>
  <c r="L49" i="98"/>
  <c r="K49" i="98"/>
  <c r="J49" i="98"/>
  <c r="J48" i="98" s="1"/>
  <c r="Q48" i="98"/>
  <c r="P48" i="98"/>
  <c r="O48" i="98"/>
  <c r="N48" i="98"/>
  <c r="M48" i="98"/>
  <c r="L48" i="98"/>
  <c r="K48" i="98"/>
  <c r="R46" i="98"/>
  <c r="R43" i="98" s="1"/>
  <c r="R42" i="98" s="1"/>
  <c r="R45" i="98"/>
  <c r="R44" i="98"/>
  <c r="Q43" i="98"/>
  <c r="Q42" i="98" s="1"/>
  <c r="P43" i="98"/>
  <c r="P42" i="98" s="1"/>
  <c r="O43" i="98"/>
  <c r="O42" i="98" s="1"/>
  <c r="N43" i="98"/>
  <c r="N42" i="98" s="1"/>
  <c r="M43" i="98"/>
  <c r="M42" i="98" s="1"/>
  <c r="L43" i="98"/>
  <c r="K43" i="98"/>
  <c r="K42" i="98" s="1"/>
  <c r="J43" i="98"/>
  <c r="J42" i="98" s="1"/>
  <c r="L42" i="98"/>
  <c r="R41" i="98"/>
  <c r="R40" i="98"/>
  <c r="R39" i="98"/>
  <c r="Q38" i="98"/>
  <c r="P38" i="98"/>
  <c r="O38" i="98"/>
  <c r="N38" i="98"/>
  <c r="M38" i="98"/>
  <c r="L38" i="98"/>
  <c r="K38" i="98"/>
  <c r="J38" i="98"/>
  <c r="R37" i="98"/>
  <c r="R36" i="98"/>
  <c r="R35" i="98"/>
  <c r="R34" i="98" s="1"/>
  <c r="Q34" i="98"/>
  <c r="Q29" i="98" s="1"/>
  <c r="P34" i="98"/>
  <c r="O34" i="98"/>
  <c r="N34" i="98"/>
  <c r="M34" i="98"/>
  <c r="L34" i="98"/>
  <c r="K34" i="98"/>
  <c r="K29" i="98" s="1"/>
  <c r="J34" i="98"/>
  <c r="R33" i="98"/>
  <c r="R32" i="98"/>
  <c r="R31" i="98"/>
  <c r="Q30" i="98"/>
  <c r="P30" i="98"/>
  <c r="P29" i="98" s="1"/>
  <c r="P28" i="98" s="1"/>
  <c r="O30" i="98"/>
  <c r="N30" i="98"/>
  <c r="N29" i="98" s="1"/>
  <c r="M30" i="98"/>
  <c r="L30" i="98"/>
  <c r="K30" i="98"/>
  <c r="J30" i="98"/>
  <c r="R25" i="98"/>
  <c r="R24" i="98"/>
  <c r="R23" i="98"/>
  <c r="Q22" i="98"/>
  <c r="P22" i="98"/>
  <c r="O22" i="98"/>
  <c r="N22" i="98"/>
  <c r="M22" i="98"/>
  <c r="L22" i="98"/>
  <c r="K22" i="98"/>
  <c r="J22" i="98"/>
  <c r="R21" i="98"/>
  <c r="R20" i="98"/>
  <c r="R19" i="98"/>
  <c r="R18" i="98" s="1"/>
  <c r="Q18" i="98"/>
  <c r="Q13" i="98" s="1"/>
  <c r="Q7" i="98" s="1"/>
  <c r="Q6" i="98" s="1"/>
  <c r="Q5" i="98" s="1"/>
  <c r="P18" i="98"/>
  <c r="O18" i="98"/>
  <c r="N18" i="98"/>
  <c r="M18" i="98"/>
  <c r="L18" i="98"/>
  <c r="L13" i="98" s="1"/>
  <c r="K18" i="98"/>
  <c r="J18" i="98"/>
  <c r="R17" i="98"/>
  <c r="R16" i="98"/>
  <c r="R15" i="98"/>
  <c r="Q14" i="98"/>
  <c r="P14" i="98"/>
  <c r="P13" i="98" s="1"/>
  <c r="P7" i="98" s="1"/>
  <c r="P6" i="98" s="1"/>
  <c r="P5" i="98" s="1"/>
  <c r="O14" i="98"/>
  <c r="N14" i="98"/>
  <c r="N13" i="98" s="1"/>
  <c r="M14" i="98"/>
  <c r="L14" i="98"/>
  <c r="K14" i="98"/>
  <c r="J14" i="98"/>
  <c r="R12" i="98"/>
  <c r="R11" i="98"/>
  <c r="R9" i="98" s="1"/>
  <c r="R8" i="98" s="1"/>
  <c r="R10" i="98"/>
  <c r="Q9" i="98"/>
  <c r="P9" i="98"/>
  <c r="O9" i="98"/>
  <c r="O8" i="98" s="1"/>
  <c r="N9" i="98"/>
  <c r="M9" i="98"/>
  <c r="L9" i="98"/>
  <c r="K9" i="98"/>
  <c r="J9" i="98"/>
  <c r="J8" i="98" s="1"/>
  <c r="Q8" i="98"/>
  <c r="P8" i="98"/>
  <c r="N8" i="98"/>
  <c r="M8" i="98"/>
  <c r="L8" i="98"/>
  <c r="K8" i="98"/>
  <c r="R232" i="97"/>
  <c r="R231" i="97"/>
  <c r="Q230" i="97"/>
  <c r="P230" i="97"/>
  <c r="O230" i="97"/>
  <c r="N230" i="97"/>
  <c r="M230" i="97"/>
  <c r="L230" i="97"/>
  <c r="K230" i="97"/>
  <c r="J230" i="97"/>
  <c r="R229" i="97"/>
  <c r="R228" i="97"/>
  <c r="R227" i="97"/>
  <c r="Q226" i="97"/>
  <c r="P226" i="97"/>
  <c r="O226" i="97"/>
  <c r="N226" i="97"/>
  <c r="M226" i="97"/>
  <c r="L226" i="97"/>
  <c r="K226" i="97"/>
  <c r="J226" i="97"/>
  <c r="R225" i="97"/>
  <c r="R224" i="97"/>
  <c r="R223" i="97"/>
  <c r="Q222" i="97"/>
  <c r="P222" i="97"/>
  <c r="O222" i="97"/>
  <c r="N222" i="97"/>
  <c r="M222" i="97"/>
  <c r="L222" i="97"/>
  <c r="K222" i="97"/>
  <c r="J222" i="97"/>
  <c r="R221" i="97"/>
  <c r="R220" i="97"/>
  <c r="R219" i="97"/>
  <c r="Q218" i="97"/>
  <c r="P218" i="97"/>
  <c r="O218" i="97"/>
  <c r="N218" i="97"/>
  <c r="M218" i="97"/>
  <c r="L218" i="97"/>
  <c r="K218" i="97"/>
  <c r="J218" i="97"/>
  <c r="R217" i="97"/>
  <c r="R216" i="97"/>
  <c r="R215" i="97"/>
  <c r="Q214" i="97"/>
  <c r="P214" i="97"/>
  <c r="O214" i="97"/>
  <c r="N214" i="97"/>
  <c r="M214" i="97"/>
  <c r="L214" i="97"/>
  <c r="K214" i="97"/>
  <c r="J214" i="97"/>
  <c r="R212" i="97"/>
  <c r="R211" i="97"/>
  <c r="R210" i="97"/>
  <c r="R209" i="97"/>
  <c r="R208" i="97"/>
  <c r="Q207" i="97"/>
  <c r="Q206" i="97" s="1"/>
  <c r="P207" i="97"/>
  <c r="P206" i="97" s="1"/>
  <c r="O207" i="97"/>
  <c r="O206" i="97" s="1"/>
  <c r="N207" i="97"/>
  <c r="N206" i="97" s="1"/>
  <c r="M207" i="97"/>
  <c r="M206" i="97" s="1"/>
  <c r="L207" i="97"/>
  <c r="L206" i="97" s="1"/>
  <c r="K207" i="97"/>
  <c r="K206" i="97" s="1"/>
  <c r="J207" i="97"/>
  <c r="J206" i="97" s="1"/>
  <c r="R202" i="97"/>
  <c r="R201" i="97"/>
  <c r="R200" i="97"/>
  <c r="Q199" i="97"/>
  <c r="P199" i="97"/>
  <c r="O199" i="97"/>
  <c r="N199" i="97"/>
  <c r="M199" i="97"/>
  <c r="L199" i="97"/>
  <c r="K199" i="97"/>
  <c r="J199" i="97"/>
  <c r="R198" i="97"/>
  <c r="R197" i="97"/>
  <c r="R196" i="97"/>
  <c r="Q195" i="97"/>
  <c r="P195" i="97"/>
  <c r="O195" i="97"/>
  <c r="N195" i="97"/>
  <c r="M195" i="97"/>
  <c r="L195" i="97"/>
  <c r="K195" i="97"/>
  <c r="J195" i="97"/>
  <c r="R193" i="97"/>
  <c r="R192" i="97"/>
  <c r="R191" i="97"/>
  <c r="Q190" i="97"/>
  <c r="Q189" i="97" s="1"/>
  <c r="P190" i="97"/>
  <c r="P189" i="97" s="1"/>
  <c r="O190" i="97"/>
  <c r="O189" i="97" s="1"/>
  <c r="N190" i="97"/>
  <c r="N189" i="97" s="1"/>
  <c r="M190" i="97"/>
  <c r="M189" i="97" s="1"/>
  <c r="L190" i="97"/>
  <c r="L189" i="97" s="1"/>
  <c r="K190" i="97"/>
  <c r="K189" i="97" s="1"/>
  <c r="J190" i="97"/>
  <c r="J189" i="97" s="1"/>
  <c r="R185" i="97"/>
  <c r="R184" i="97"/>
  <c r="R183" i="97"/>
  <c r="Q182" i="97"/>
  <c r="Q181" i="97" s="1"/>
  <c r="P182" i="97"/>
  <c r="P181" i="97" s="1"/>
  <c r="O182" i="97"/>
  <c r="O181" i="97" s="1"/>
  <c r="N182" i="97"/>
  <c r="N181" i="97" s="1"/>
  <c r="M182" i="97"/>
  <c r="M181" i="97" s="1"/>
  <c r="L182" i="97"/>
  <c r="L181" i="97" s="1"/>
  <c r="K182" i="97"/>
  <c r="K181" i="97" s="1"/>
  <c r="J182" i="97"/>
  <c r="J181" i="97" s="1"/>
  <c r="R180" i="97"/>
  <c r="R179" i="97"/>
  <c r="R178" i="97"/>
  <c r="Q177" i="97"/>
  <c r="P177" i="97"/>
  <c r="O177" i="97"/>
  <c r="N177" i="97"/>
  <c r="M177" i="97"/>
  <c r="L177" i="97"/>
  <c r="K177" i="97"/>
  <c r="J177" i="97"/>
  <c r="R176" i="97"/>
  <c r="R175" i="97"/>
  <c r="R174" i="97"/>
  <c r="Q173" i="97"/>
  <c r="P173" i="97"/>
  <c r="O173" i="97"/>
  <c r="N173" i="97"/>
  <c r="M173" i="97"/>
  <c r="L173" i="97"/>
  <c r="K173" i="97"/>
  <c r="J173" i="97"/>
  <c r="R172" i="97"/>
  <c r="R171" i="97"/>
  <c r="R170" i="97"/>
  <c r="Q169" i="97"/>
  <c r="P169" i="97"/>
  <c r="O169" i="97"/>
  <c r="N169" i="97"/>
  <c r="M169" i="97"/>
  <c r="L169" i="97"/>
  <c r="K169" i="97"/>
  <c r="J169" i="97"/>
  <c r="R168" i="97"/>
  <c r="R167" i="97"/>
  <c r="R166" i="97"/>
  <c r="R165" i="97" s="1"/>
  <c r="Q165" i="97"/>
  <c r="P165" i="97"/>
  <c r="O165" i="97"/>
  <c r="N165" i="97"/>
  <c r="M165" i="97"/>
  <c r="L165" i="97"/>
  <c r="K165" i="97"/>
  <c r="J165" i="97"/>
  <c r="R160" i="97"/>
  <c r="R159" i="97"/>
  <c r="R158" i="97"/>
  <c r="R157" i="97"/>
  <c r="Q156" i="97"/>
  <c r="P156" i="97"/>
  <c r="O156" i="97"/>
  <c r="N156" i="97"/>
  <c r="M156" i="97"/>
  <c r="L156" i="97"/>
  <c r="K156" i="97"/>
  <c r="J156" i="97"/>
  <c r="R155" i="97"/>
  <c r="R154" i="97"/>
  <c r="R153" i="97"/>
  <c r="R152" i="97"/>
  <c r="R151" i="97"/>
  <c r="Q150" i="97"/>
  <c r="P150" i="97"/>
  <c r="O150" i="97"/>
  <c r="N150" i="97"/>
  <c r="M150" i="97"/>
  <c r="L150" i="97"/>
  <c r="K150" i="97"/>
  <c r="J150" i="97"/>
  <c r="R149" i="97"/>
  <c r="R148" i="97"/>
  <c r="R147" i="97"/>
  <c r="R146" i="97"/>
  <c r="R145" i="97"/>
  <c r="R144" i="97"/>
  <c r="R143" i="97"/>
  <c r="R142" i="97"/>
  <c r="Q141" i="97"/>
  <c r="P141" i="97"/>
  <c r="O141" i="97"/>
  <c r="N141" i="97"/>
  <c r="M141" i="97"/>
  <c r="L141" i="97"/>
  <c r="K141" i="97"/>
  <c r="J141" i="97"/>
  <c r="R139" i="97"/>
  <c r="R138" i="97"/>
  <c r="R126" i="97"/>
  <c r="Q125" i="97"/>
  <c r="Q124" i="97" s="1"/>
  <c r="P125" i="97"/>
  <c r="P124" i="97" s="1"/>
  <c r="O125" i="97"/>
  <c r="O124" i="97" s="1"/>
  <c r="N125" i="97"/>
  <c r="N124" i="97" s="1"/>
  <c r="M125" i="97"/>
  <c r="M124" i="97" s="1"/>
  <c r="L125" i="97"/>
  <c r="L124" i="97" s="1"/>
  <c r="K125" i="97"/>
  <c r="K124" i="97" s="1"/>
  <c r="J125" i="97"/>
  <c r="J124" i="97" s="1"/>
  <c r="R120" i="97"/>
  <c r="R119" i="97"/>
  <c r="R118" i="97"/>
  <c r="Q117" i="97"/>
  <c r="P117" i="97"/>
  <c r="P116" i="97" s="1"/>
  <c r="O117" i="97"/>
  <c r="O116" i="97" s="1"/>
  <c r="N117" i="97"/>
  <c r="N116" i="97" s="1"/>
  <c r="M117" i="97"/>
  <c r="M116" i="97" s="1"/>
  <c r="L117" i="97"/>
  <c r="L116" i="97" s="1"/>
  <c r="K117" i="97"/>
  <c r="K116" i="97" s="1"/>
  <c r="J117" i="97"/>
  <c r="J116" i="97" s="1"/>
  <c r="Q116" i="97"/>
  <c r="R115" i="97"/>
  <c r="R114" i="97"/>
  <c r="R113" i="97"/>
  <c r="Q112" i="97"/>
  <c r="P112" i="97"/>
  <c r="O112" i="97"/>
  <c r="N112" i="97"/>
  <c r="M112" i="97"/>
  <c r="L112" i="97"/>
  <c r="K112" i="97"/>
  <c r="J112" i="97"/>
  <c r="R111" i="97"/>
  <c r="R110" i="97"/>
  <c r="R109" i="97"/>
  <c r="Q108" i="97"/>
  <c r="P108" i="97"/>
  <c r="O108" i="97"/>
  <c r="N108" i="97"/>
  <c r="M108" i="97"/>
  <c r="L108" i="97"/>
  <c r="L107" i="97" s="1"/>
  <c r="K108" i="97"/>
  <c r="J108" i="97"/>
  <c r="R103" i="97"/>
  <c r="R102" i="97"/>
  <c r="R101" i="97"/>
  <c r="Q100" i="97"/>
  <c r="Q99" i="97" s="1"/>
  <c r="P100" i="97"/>
  <c r="P99" i="97" s="1"/>
  <c r="O100" i="97"/>
  <c r="O99" i="97" s="1"/>
  <c r="N100" i="97"/>
  <c r="N99" i="97" s="1"/>
  <c r="M100" i="97"/>
  <c r="M99" i="97" s="1"/>
  <c r="L100" i="97"/>
  <c r="L99" i="97" s="1"/>
  <c r="K100" i="97"/>
  <c r="K99" i="97" s="1"/>
  <c r="J100" i="97"/>
  <c r="J99" i="97" s="1"/>
  <c r="R98" i="97"/>
  <c r="R97" i="97"/>
  <c r="R96" i="97"/>
  <c r="Q95" i="97"/>
  <c r="P95" i="97"/>
  <c r="P94" i="97" s="1"/>
  <c r="O95" i="97"/>
  <c r="N95" i="97"/>
  <c r="N94" i="97" s="1"/>
  <c r="M95" i="97"/>
  <c r="M94" i="97" s="1"/>
  <c r="L95" i="97"/>
  <c r="L94" i="97" s="1"/>
  <c r="K95" i="97"/>
  <c r="K94" i="97" s="1"/>
  <c r="J95" i="97"/>
  <c r="J94" i="97" s="1"/>
  <c r="Q94" i="97"/>
  <c r="O94" i="97"/>
  <c r="R93" i="97"/>
  <c r="R92" i="97"/>
  <c r="R91" i="97"/>
  <c r="Q90" i="97"/>
  <c r="Q89" i="97" s="1"/>
  <c r="P90" i="97"/>
  <c r="P89" i="97" s="1"/>
  <c r="O90" i="97"/>
  <c r="O89" i="97" s="1"/>
  <c r="N90" i="97"/>
  <c r="N89" i="97" s="1"/>
  <c r="M90" i="97"/>
  <c r="L90" i="97"/>
  <c r="L89" i="97" s="1"/>
  <c r="K90" i="97"/>
  <c r="K89" i="97" s="1"/>
  <c r="J90" i="97"/>
  <c r="J89" i="97" s="1"/>
  <c r="M89" i="97"/>
  <c r="R85" i="97"/>
  <c r="R84" i="97"/>
  <c r="R83" i="97"/>
  <c r="R82" i="97"/>
  <c r="R81" i="97"/>
  <c r="R80" i="97"/>
  <c r="Q79" i="97"/>
  <c r="Q78" i="97" s="1"/>
  <c r="P79" i="97"/>
  <c r="P78" i="97" s="1"/>
  <c r="O79" i="97"/>
  <c r="O78" i="97" s="1"/>
  <c r="N79" i="97"/>
  <c r="N78" i="97" s="1"/>
  <c r="M79" i="97"/>
  <c r="M78" i="97" s="1"/>
  <c r="L79" i="97"/>
  <c r="L78" i="97" s="1"/>
  <c r="K79" i="97"/>
  <c r="K78" i="97" s="1"/>
  <c r="J79" i="97"/>
  <c r="J78" i="97" s="1"/>
  <c r="R77" i="97"/>
  <c r="R76" i="97"/>
  <c r="R75" i="97"/>
  <c r="R74" i="97"/>
  <c r="R73" i="97"/>
  <c r="Q72" i="97"/>
  <c r="Q71" i="97" s="1"/>
  <c r="P72" i="97"/>
  <c r="P71" i="97" s="1"/>
  <c r="O72" i="97"/>
  <c r="O71" i="97" s="1"/>
  <c r="N72" i="97"/>
  <c r="N71" i="97" s="1"/>
  <c r="N70" i="97" s="1"/>
  <c r="N69" i="97" s="1"/>
  <c r="N68" i="97" s="1"/>
  <c r="M72" i="97"/>
  <c r="M71" i="97" s="1"/>
  <c r="L72" i="97"/>
  <c r="L71" i="97" s="1"/>
  <c r="K72" i="97"/>
  <c r="K71" i="97" s="1"/>
  <c r="J72" i="97"/>
  <c r="J71" i="97" s="1"/>
  <c r="R67" i="97"/>
  <c r="R66" i="97"/>
  <c r="R65" i="97"/>
  <c r="Q64" i="97"/>
  <c r="P64" i="97"/>
  <c r="O64" i="97"/>
  <c r="N64" i="97"/>
  <c r="M64" i="97"/>
  <c r="L64" i="97"/>
  <c r="K64" i="97"/>
  <c r="J64" i="97"/>
  <c r="R63" i="97"/>
  <c r="R62" i="97"/>
  <c r="R61" i="97"/>
  <c r="R60" i="97"/>
  <c r="R59" i="97"/>
  <c r="R58" i="97"/>
  <c r="Q57" i="97"/>
  <c r="P57" i="97"/>
  <c r="O57" i="97"/>
  <c r="N57" i="97"/>
  <c r="M57" i="97"/>
  <c r="L57" i="97"/>
  <c r="K57" i="97"/>
  <c r="J57" i="97"/>
  <c r="R55" i="97"/>
  <c r="R54" i="97" s="1"/>
  <c r="R53" i="97" s="1"/>
  <c r="Q54" i="97"/>
  <c r="P54" i="97"/>
  <c r="O54" i="97"/>
  <c r="O53" i="97" s="1"/>
  <c r="N54" i="97"/>
  <c r="N53" i="97" s="1"/>
  <c r="M54" i="97"/>
  <c r="M53" i="97" s="1"/>
  <c r="L54" i="97"/>
  <c r="L53" i="97" s="1"/>
  <c r="K54" i="97"/>
  <c r="K53" i="97" s="1"/>
  <c r="J54" i="97"/>
  <c r="J53" i="97" s="1"/>
  <c r="Q53" i="97"/>
  <c r="P53" i="97"/>
  <c r="R52" i="97"/>
  <c r="R51" i="97"/>
  <c r="R50" i="97"/>
  <c r="Q49" i="97"/>
  <c r="P49" i="97"/>
  <c r="P48" i="97" s="1"/>
  <c r="O49" i="97"/>
  <c r="N49" i="97"/>
  <c r="M49" i="97"/>
  <c r="M48" i="97" s="1"/>
  <c r="L49" i="97"/>
  <c r="L48" i="97" s="1"/>
  <c r="K49" i="97"/>
  <c r="K48" i="97" s="1"/>
  <c r="J49" i="97"/>
  <c r="J48" i="97" s="1"/>
  <c r="Q48" i="97"/>
  <c r="O48" i="97"/>
  <c r="N48" i="97"/>
  <c r="R46" i="97"/>
  <c r="R45" i="97"/>
  <c r="R44" i="97"/>
  <c r="Q43" i="97"/>
  <c r="P43" i="97"/>
  <c r="P42" i="97" s="1"/>
  <c r="O43" i="97"/>
  <c r="O42" i="97" s="1"/>
  <c r="N43" i="97"/>
  <c r="N42" i="97" s="1"/>
  <c r="M43" i="97"/>
  <c r="M42" i="97" s="1"/>
  <c r="L43" i="97"/>
  <c r="L42" i="97" s="1"/>
  <c r="K43" i="97"/>
  <c r="K42" i="97" s="1"/>
  <c r="J43" i="97"/>
  <c r="J42" i="97" s="1"/>
  <c r="Q42" i="97"/>
  <c r="R41" i="97"/>
  <c r="R40" i="97"/>
  <c r="R39" i="97"/>
  <c r="Q38" i="97"/>
  <c r="P38" i="97"/>
  <c r="O38" i="97"/>
  <c r="N38" i="97"/>
  <c r="M38" i="97"/>
  <c r="L38" i="97"/>
  <c r="K38" i="97"/>
  <c r="J38" i="97"/>
  <c r="R37" i="97"/>
  <c r="R36" i="97"/>
  <c r="R35" i="97"/>
  <c r="Q34" i="97"/>
  <c r="P34" i="97"/>
  <c r="O34" i="97"/>
  <c r="N34" i="97"/>
  <c r="M34" i="97"/>
  <c r="L34" i="97"/>
  <c r="K34" i="97"/>
  <c r="J34" i="97"/>
  <c r="R33" i="97"/>
  <c r="R32" i="97"/>
  <c r="R31" i="97"/>
  <c r="Q30" i="97"/>
  <c r="P30" i="97"/>
  <c r="O30" i="97"/>
  <c r="N30" i="97"/>
  <c r="M30" i="97"/>
  <c r="L30" i="97"/>
  <c r="K30" i="97"/>
  <c r="J30" i="97"/>
  <c r="R25" i="97"/>
  <c r="R24" i="97"/>
  <c r="R23" i="97"/>
  <c r="Q22" i="97"/>
  <c r="P22" i="97"/>
  <c r="O22" i="97"/>
  <c r="N22" i="97"/>
  <c r="M22" i="97"/>
  <c r="L22" i="97"/>
  <c r="K22" i="97"/>
  <c r="J22" i="97"/>
  <c r="R21" i="97"/>
  <c r="R20" i="97"/>
  <c r="R19" i="97"/>
  <c r="Q18" i="97"/>
  <c r="P18" i="97"/>
  <c r="O18" i="97"/>
  <c r="N18" i="97"/>
  <c r="M18" i="97"/>
  <c r="L18" i="97"/>
  <c r="K18" i="97"/>
  <c r="J18" i="97"/>
  <c r="R17" i="97"/>
  <c r="R16" i="97"/>
  <c r="R15" i="97"/>
  <c r="Q14" i="97"/>
  <c r="P14" i="97"/>
  <c r="O14" i="97"/>
  <c r="N14" i="97"/>
  <c r="M14" i="97"/>
  <c r="L14" i="97"/>
  <c r="K14" i="97"/>
  <c r="J14" i="97"/>
  <c r="R12" i="97"/>
  <c r="R11" i="97"/>
  <c r="R10" i="97"/>
  <c r="Q9" i="97"/>
  <c r="P9" i="97"/>
  <c r="P8" i="97" s="1"/>
  <c r="O9" i="97"/>
  <c r="N9" i="97"/>
  <c r="N8" i="97" s="1"/>
  <c r="M9" i="97"/>
  <c r="M8" i="97" s="1"/>
  <c r="L9" i="97"/>
  <c r="L8" i="97" s="1"/>
  <c r="K9" i="97"/>
  <c r="K8" i="97" s="1"/>
  <c r="J9" i="97"/>
  <c r="J8" i="97" s="1"/>
  <c r="Q8" i="97"/>
  <c r="O8" i="97"/>
  <c r="R216" i="96"/>
  <c r="R214" i="96"/>
  <c r="R213" i="96"/>
  <c r="R212" i="96"/>
  <c r="Q211" i="96"/>
  <c r="P211" i="96"/>
  <c r="O211" i="96"/>
  <c r="N211" i="96"/>
  <c r="M211" i="96"/>
  <c r="L211" i="96"/>
  <c r="K211" i="96"/>
  <c r="J211" i="96"/>
  <c r="R210" i="96"/>
  <c r="R209" i="96"/>
  <c r="R208" i="96"/>
  <c r="Q207" i="96"/>
  <c r="P207" i="96"/>
  <c r="O207" i="96"/>
  <c r="N207" i="96"/>
  <c r="M207" i="96"/>
  <c r="L207" i="96"/>
  <c r="K207" i="96"/>
  <c r="J207" i="96"/>
  <c r="R206" i="96"/>
  <c r="R205" i="96"/>
  <c r="R204" i="96"/>
  <c r="Q203" i="96"/>
  <c r="P203" i="96"/>
  <c r="O203" i="96"/>
  <c r="N203" i="96"/>
  <c r="M203" i="96"/>
  <c r="L203" i="96"/>
  <c r="K203" i="96"/>
  <c r="J203" i="96"/>
  <c r="R202" i="96"/>
  <c r="R201" i="96"/>
  <c r="R200" i="96"/>
  <c r="Q199" i="96"/>
  <c r="P199" i="96"/>
  <c r="O199" i="96"/>
  <c r="N199" i="96"/>
  <c r="M199" i="96"/>
  <c r="L199" i="96"/>
  <c r="K199" i="96"/>
  <c r="J199" i="96"/>
  <c r="R197" i="96"/>
  <c r="R196" i="96"/>
  <c r="R195" i="96"/>
  <c r="R194" i="96"/>
  <c r="R193" i="96"/>
  <c r="Q192" i="96"/>
  <c r="P192" i="96"/>
  <c r="P191" i="96" s="1"/>
  <c r="O192" i="96"/>
  <c r="O191" i="96" s="1"/>
  <c r="N192" i="96"/>
  <c r="N191" i="96" s="1"/>
  <c r="M192" i="96"/>
  <c r="M191" i="96" s="1"/>
  <c r="L192" i="96"/>
  <c r="L191" i="96" s="1"/>
  <c r="K192" i="96"/>
  <c r="K191" i="96" s="1"/>
  <c r="J192" i="96"/>
  <c r="J191" i="96" s="1"/>
  <c r="Q191" i="96"/>
  <c r="R187" i="96"/>
  <c r="R186" i="96"/>
  <c r="R185" i="96"/>
  <c r="Q184" i="96"/>
  <c r="P184" i="96"/>
  <c r="O184" i="96"/>
  <c r="N184" i="96"/>
  <c r="M184" i="96"/>
  <c r="L184" i="96"/>
  <c r="K184" i="96"/>
  <c r="J184" i="96"/>
  <c r="R183" i="96"/>
  <c r="R182" i="96"/>
  <c r="R181" i="96"/>
  <c r="Q180" i="96"/>
  <c r="P180" i="96"/>
  <c r="O180" i="96"/>
  <c r="N180" i="96"/>
  <c r="M180" i="96"/>
  <c r="L180" i="96"/>
  <c r="K180" i="96"/>
  <c r="J180" i="96"/>
  <c r="R178" i="96"/>
  <c r="R177" i="96"/>
  <c r="Q175" i="96"/>
  <c r="Q174" i="96" s="1"/>
  <c r="P175" i="96"/>
  <c r="P174" i="96" s="1"/>
  <c r="O175" i="96"/>
  <c r="O174" i="96" s="1"/>
  <c r="N175" i="96"/>
  <c r="N174" i="96" s="1"/>
  <c r="M175" i="96"/>
  <c r="M174" i="96" s="1"/>
  <c r="L175" i="96"/>
  <c r="L174" i="96" s="1"/>
  <c r="K175" i="96"/>
  <c r="K174" i="96" s="1"/>
  <c r="J175" i="96"/>
  <c r="J174" i="96" s="1"/>
  <c r="R170" i="96"/>
  <c r="R169" i="96"/>
  <c r="R168" i="96"/>
  <c r="Q167" i="96"/>
  <c r="Q166" i="96" s="1"/>
  <c r="P167" i="96"/>
  <c r="O167" i="96"/>
  <c r="O166" i="96" s="1"/>
  <c r="N167" i="96"/>
  <c r="N166" i="96" s="1"/>
  <c r="M167" i="96"/>
  <c r="M166" i="96" s="1"/>
  <c r="L167" i="96"/>
  <c r="L166" i="96" s="1"/>
  <c r="K167" i="96"/>
  <c r="K166" i="96" s="1"/>
  <c r="J167" i="96"/>
  <c r="J166" i="96" s="1"/>
  <c r="P166" i="96"/>
  <c r="R165" i="96"/>
  <c r="R164" i="96"/>
  <c r="R163" i="96"/>
  <c r="Q162" i="96"/>
  <c r="P162" i="96"/>
  <c r="O162" i="96"/>
  <c r="N162" i="96"/>
  <c r="M162" i="96"/>
  <c r="L162" i="96"/>
  <c r="K162" i="96"/>
  <c r="J162" i="96"/>
  <c r="R161" i="96"/>
  <c r="R160" i="96"/>
  <c r="R159" i="96"/>
  <c r="Q158" i="96"/>
  <c r="P158" i="96"/>
  <c r="O158" i="96"/>
  <c r="N158" i="96"/>
  <c r="M158" i="96"/>
  <c r="L158" i="96"/>
  <c r="K158" i="96"/>
  <c r="J158" i="96"/>
  <c r="R157" i="96"/>
  <c r="R156" i="96"/>
  <c r="R155" i="96"/>
  <c r="Q154" i="96"/>
  <c r="P154" i="96"/>
  <c r="O154" i="96"/>
  <c r="N154" i="96"/>
  <c r="M154" i="96"/>
  <c r="L154" i="96"/>
  <c r="K154" i="96"/>
  <c r="J154" i="96"/>
  <c r="R153" i="96"/>
  <c r="R152" i="96"/>
  <c r="R151" i="96"/>
  <c r="Q150" i="96"/>
  <c r="P150" i="96"/>
  <c r="O150" i="96"/>
  <c r="N150" i="96"/>
  <c r="M150" i="96"/>
  <c r="L150" i="96"/>
  <c r="K150" i="96"/>
  <c r="J150" i="96"/>
  <c r="R145" i="96"/>
  <c r="R144" i="96"/>
  <c r="R143" i="96"/>
  <c r="Q140" i="96"/>
  <c r="P140" i="96"/>
  <c r="O140" i="96"/>
  <c r="N140" i="96"/>
  <c r="M140" i="96"/>
  <c r="L140" i="96"/>
  <c r="K140" i="96"/>
  <c r="J140" i="96"/>
  <c r="R139" i="96"/>
  <c r="R138" i="96"/>
  <c r="R137" i="96"/>
  <c r="R136" i="96"/>
  <c r="R135" i="96"/>
  <c r="Q134" i="96"/>
  <c r="P134" i="96"/>
  <c r="O134" i="96"/>
  <c r="N134" i="96"/>
  <c r="M134" i="96"/>
  <c r="L134" i="96"/>
  <c r="K134" i="96"/>
  <c r="J134" i="96"/>
  <c r="R133" i="96"/>
  <c r="R132" i="96"/>
  <c r="R129" i="96"/>
  <c r="R128" i="96"/>
  <c r="R127" i="96"/>
  <c r="R126" i="96"/>
  <c r="M124" i="96"/>
  <c r="L124" i="96"/>
  <c r="K124" i="96"/>
  <c r="J124" i="96"/>
  <c r="R120" i="96"/>
  <c r="R119" i="96"/>
  <c r="R118" i="96"/>
  <c r="Q117" i="96"/>
  <c r="P117" i="96"/>
  <c r="P116" i="96" s="1"/>
  <c r="O117" i="96"/>
  <c r="O116" i="96" s="1"/>
  <c r="N117" i="96"/>
  <c r="N116" i="96" s="1"/>
  <c r="M117" i="96"/>
  <c r="M116" i="96" s="1"/>
  <c r="L117" i="96"/>
  <c r="L116" i="96" s="1"/>
  <c r="K117" i="96"/>
  <c r="K116" i="96" s="1"/>
  <c r="J117" i="96"/>
  <c r="J116" i="96" s="1"/>
  <c r="Q116" i="96"/>
  <c r="R115" i="96"/>
  <c r="R114" i="96"/>
  <c r="R113" i="96"/>
  <c r="Q112" i="96"/>
  <c r="P112" i="96"/>
  <c r="O112" i="96"/>
  <c r="N112" i="96"/>
  <c r="M112" i="96"/>
  <c r="L112" i="96"/>
  <c r="K112" i="96"/>
  <c r="J112" i="96"/>
  <c r="R111" i="96"/>
  <c r="R110" i="96"/>
  <c r="R109" i="96"/>
  <c r="Q108" i="96"/>
  <c r="P108" i="96"/>
  <c r="O108" i="96"/>
  <c r="N108" i="96"/>
  <c r="M108" i="96"/>
  <c r="L108" i="96"/>
  <c r="K108" i="96"/>
  <c r="J108" i="96"/>
  <c r="R103" i="96"/>
  <c r="R102" i="96"/>
  <c r="R101" i="96"/>
  <c r="Q100" i="96"/>
  <c r="P100" i="96"/>
  <c r="P99" i="96" s="1"/>
  <c r="O100" i="96"/>
  <c r="O99" i="96" s="1"/>
  <c r="N100" i="96"/>
  <c r="N99" i="96" s="1"/>
  <c r="M100" i="96"/>
  <c r="M99" i="96" s="1"/>
  <c r="L100" i="96"/>
  <c r="L99" i="96" s="1"/>
  <c r="K100" i="96"/>
  <c r="K99" i="96" s="1"/>
  <c r="J100" i="96"/>
  <c r="J99" i="96" s="1"/>
  <c r="Q99" i="96"/>
  <c r="R98" i="96"/>
  <c r="R97" i="96"/>
  <c r="R96" i="96"/>
  <c r="Q95" i="96"/>
  <c r="P95" i="96"/>
  <c r="P94" i="96" s="1"/>
  <c r="O95" i="96"/>
  <c r="O94" i="96" s="1"/>
  <c r="N95" i="96"/>
  <c r="N94" i="96" s="1"/>
  <c r="M95" i="96"/>
  <c r="M94" i="96" s="1"/>
  <c r="L95" i="96"/>
  <c r="L94" i="96" s="1"/>
  <c r="K95" i="96"/>
  <c r="K94" i="96" s="1"/>
  <c r="J95" i="96"/>
  <c r="J94" i="96" s="1"/>
  <c r="Q94" i="96"/>
  <c r="R93" i="96"/>
  <c r="R92" i="96"/>
  <c r="R91" i="96"/>
  <c r="Q90" i="96"/>
  <c r="P90" i="96"/>
  <c r="O90" i="96"/>
  <c r="O89" i="96" s="1"/>
  <c r="N90" i="96"/>
  <c r="N89" i="96" s="1"/>
  <c r="M90" i="96"/>
  <c r="M89" i="96" s="1"/>
  <c r="L90" i="96"/>
  <c r="L89" i="96" s="1"/>
  <c r="K90" i="96"/>
  <c r="K89" i="96" s="1"/>
  <c r="J90" i="96"/>
  <c r="J89" i="96" s="1"/>
  <c r="Q89" i="96"/>
  <c r="P89" i="96"/>
  <c r="R85" i="96"/>
  <c r="R84" i="96"/>
  <c r="R83" i="96"/>
  <c r="R82" i="96"/>
  <c r="R81" i="96"/>
  <c r="R80" i="96"/>
  <c r="Q79" i="96"/>
  <c r="P79" i="96"/>
  <c r="O79" i="96"/>
  <c r="O78" i="96" s="1"/>
  <c r="N79" i="96"/>
  <c r="N78" i="96" s="1"/>
  <c r="M79" i="96"/>
  <c r="M78" i="96" s="1"/>
  <c r="L79" i="96"/>
  <c r="L78" i="96" s="1"/>
  <c r="K79" i="96"/>
  <c r="K78" i="96" s="1"/>
  <c r="J79" i="96"/>
  <c r="J78" i="96" s="1"/>
  <c r="Q78" i="96"/>
  <c r="P78" i="96"/>
  <c r="R77" i="96"/>
  <c r="R76" i="96"/>
  <c r="R75" i="96"/>
  <c r="R74" i="96"/>
  <c r="R73" i="96"/>
  <c r="Q72" i="96"/>
  <c r="P72" i="96"/>
  <c r="P71" i="96" s="1"/>
  <c r="O72" i="96"/>
  <c r="O71" i="96" s="1"/>
  <c r="N72" i="96"/>
  <c r="N71" i="96" s="1"/>
  <c r="M72" i="96"/>
  <c r="M71" i="96" s="1"/>
  <c r="L72" i="96"/>
  <c r="L71" i="96" s="1"/>
  <c r="K72" i="96"/>
  <c r="K71" i="96" s="1"/>
  <c r="J72" i="96"/>
  <c r="J71" i="96" s="1"/>
  <c r="Q71" i="96"/>
  <c r="R67" i="96"/>
  <c r="R66" i="96"/>
  <c r="R65" i="96"/>
  <c r="Q64" i="96"/>
  <c r="P64" i="96"/>
  <c r="O64" i="96"/>
  <c r="N64" i="96"/>
  <c r="M64" i="96"/>
  <c r="L64" i="96"/>
  <c r="K64" i="96"/>
  <c r="J64" i="96"/>
  <c r="R63" i="96"/>
  <c r="R57" i="96"/>
  <c r="Q57" i="96"/>
  <c r="Q56" i="96" s="1"/>
  <c r="P57" i="96"/>
  <c r="O57" i="96"/>
  <c r="N57" i="96"/>
  <c r="M57" i="96"/>
  <c r="L57" i="96"/>
  <c r="K57" i="96"/>
  <c r="J57" i="96"/>
  <c r="R54" i="96"/>
  <c r="R53" i="96" s="1"/>
  <c r="Q54" i="96"/>
  <c r="Q53" i="96" s="1"/>
  <c r="P54" i="96"/>
  <c r="P53" i="96" s="1"/>
  <c r="O54" i="96"/>
  <c r="N54" i="96"/>
  <c r="N53" i="96" s="1"/>
  <c r="M54" i="96"/>
  <c r="M53" i="96" s="1"/>
  <c r="L54" i="96"/>
  <c r="L53" i="96" s="1"/>
  <c r="K54" i="96"/>
  <c r="K53" i="96" s="1"/>
  <c r="J54" i="96"/>
  <c r="J53" i="96" s="1"/>
  <c r="O53" i="96"/>
  <c r="R52" i="96"/>
  <c r="R51" i="96"/>
  <c r="R50" i="96"/>
  <c r="Q49" i="96"/>
  <c r="Q48" i="96" s="1"/>
  <c r="P49" i="96"/>
  <c r="P48" i="96" s="1"/>
  <c r="O49" i="96"/>
  <c r="O48" i="96" s="1"/>
  <c r="N49" i="96"/>
  <c r="N48" i="96" s="1"/>
  <c r="M49" i="96"/>
  <c r="M48" i="96" s="1"/>
  <c r="L49" i="96"/>
  <c r="L48" i="96" s="1"/>
  <c r="K49" i="96"/>
  <c r="K48" i="96" s="1"/>
  <c r="J49" i="96"/>
  <c r="J48" i="96" s="1"/>
  <c r="R46" i="96"/>
  <c r="R45" i="96"/>
  <c r="R44" i="96"/>
  <c r="Q43" i="96"/>
  <c r="Q42" i="96" s="1"/>
  <c r="P43" i="96"/>
  <c r="P42" i="96" s="1"/>
  <c r="O43" i="96"/>
  <c r="O42" i="96" s="1"/>
  <c r="N43" i="96"/>
  <c r="N42" i="96" s="1"/>
  <c r="M43" i="96"/>
  <c r="M42" i="96" s="1"/>
  <c r="L43" i="96"/>
  <c r="L42" i="96" s="1"/>
  <c r="K43" i="96"/>
  <c r="K42" i="96" s="1"/>
  <c r="J43" i="96"/>
  <c r="J42" i="96" s="1"/>
  <c r="R41" i="96"/>
  <c r="R40" i="96"/>
  <c r="R39" i="96"/>
  <c r="Q38" i="96"/>
  <c r="P38" i="96"/>
  <c r="O38" i="96"/>
  <c r="N38" i="96"/>
  <c r="M38" i="96"/>
  <c r="L38" i="96"/>
  <c r="K38" i="96"/>
  <c r="J38" i="96"/>
  <c r="R37" i="96"/>
  <c r="R36" i="96"/>
  <c r="R35" i="96"/>
  <c r="R34" i="96" s="1"/>
  <c r="Q34" i="96"/>
  <c r="P34" i="96"/>
  <c r="O34" i="96"/>
  <c r="N34" i="96"/>
  <c r="M34" i="96"/>
  <c r="L34" i="96"/>
  <c r="K34" i="96"/>
  <c r="J34" i="96"/>
  <c r="R33" i="96"/>
  <c r="R32" i="96"/>
  <c r="R31" i="96"/>
  <c r="Q30" i="96"/>
  <c r="P30" i="96"/>
  <c r="O30" i="96"/>
  <c r="N30" i="96"/>
  <c r="M30" i="96"/>
  <c r="L30" i="96"/>
  <c r="K30" i="96"/>
  <c r="J30" i="96"/>
  <c r="R25" i="96"/>
  <c r="R24" i="96"/>
  <c r="R23" i="96"/>
  <c r="Q22" i="96"/>
  <c r="P22" i="96"/>
  <c r="O22" i="96"/>
  <c r="N22" i="96"/>
  <c r="M22" i="96"/>
  <c r="L22" i="96"/>
  <c r="K22" i="96"/>
  <c r="J22" i="96"/>
  <c r="R21" i="96"/>
  <c r="R20" i="96"/>
  <c r="R19" i="96"/>
  <c r="Q18" i="96"/>
  <c r="P18" i="96"/>
  <c r="O18" i="96"/>
  <c r="N18" i="96"/>
  <c r="M18" i="96"/>
  <c r="L18" i="96"/>
  <c r="K18" i="96"/>
  <c r="J18" i="96"/>
  <c r="R17" i="96"/>
  <c r="R16" i="96"/>
  <c r="R15" i="96"/>
  <c r="Q14" i="96"/>
  <c r="P14" i="96"/>
  <c r="O14" i="96"/>
  <c r="N14" i="96"/>
  <c r="M14" i="96"/>
  <c r="L14" i="96"/>
  <c r="K14" i="96"/>
  <c r="J14" i="96"/>
  <c r="R12" i="96"/>
  <c r="R11" i="96"/>
  <c r="R10" i="96"/>
  <c r="Q9" i="96"/>
  <c r="Q8" i="96" s="1"/>
  <c r="P9" i="96"/>
  <c r="P8" i="96" s="1"/>
  <c r="O9" i="96"/>
  <c r="O8" i="96" s="1"/>
  <c r="N9" i="96"/>
  <c r="N8" i="96" s="1"/>
  <c r="M9" i="96"/>
  <c r="M8" i="96" s="1"/>
  <c r="L9" i="96"/>
  <c r="K9" i="96"/>
  <c r="K8" i="96" s="1"/>
  <c r="J9" i="96"/>
  <c r="J8" i="96" s="1"/>
  <c r="L8" i="96"/>
  <c r="R211" i="96" l="1"/>
  <c r="P70" i="96"/>
  <c r="P69" i="96" s="1"/>
  <c r="P68" i="96" s="1"/>
  <c r="K107" i="96"/>
  <c r="K106" i="96" s="1"/>
  <c r="K105" i="96" s="1"/>
  <c r="K104" i="96" s="1"/>
  <c r="M179" i="96"/>
  <c r="O70" i="96"/>
  <c r="O69" i="96" s="1"/>
  <c r="O68" i="96" s="1"/>
  <c r="Q13" i="96"/>
  <c r="Q7" i="96" s="1"/>
  <c r="Q6" i="96" s="1"/>
  <c r="Q5" i="96" s="1"/>
  <c r="Q70" i="96"/>
  <c r="Q69" i="96" s="1"/>
  <c r="Q68" i="96" s="1"/>
  <c r="R112" i="96"/>
  <c r="P198" i="96"/>
  <c r="P190" i="96" s="1"/>
  <c r="P189" i="96" s="1"/>
  <c r="P188" i="96" s="1"/>
  <c r="J107" i="96"/>
  <c r="R123" i="96"/>
  <c r="R122" i="96" s="1"/>
  <c r="Q198" i="96"/>
  <c r="Q190" i="96" s="1"/>
  <c r="Q189" i="96" s="1"/>
  <c r="Q188" i="96" s="1"/>
  <c r="O107" i="96"/>
  <c r="J198" i="96"/>
  <c r="J190" i="96" s="1"/>
  <c r="J189" i="96" s="1"/>
  <c r="J188" i="96" s="1"/>
  <c r="R117" i="96"/>
  <c r="R116" i="96" s="1"/>
  <c r="Q179" i="96"/>
  <c r="Q173" i="96" s="1"/>
  <c r="Q172" i="96" s="1"/>
  <c r="Q171" i="96" s="1"/>
  <c r="J56" i="96"/>
  <c r="O29" i="96"/>
  <c r="O28" i="96" s="1"/>
  <c r="K56" i="96"/>
  <c r="K179" i="96"/>
  <c r="K173" i="96" s="1"/>
  <c r="K172" i="96" s="1"/>
  <c r="K171" i="96" s="1"/>
  <c r="O56" i="96"/>
  <c r="O47" i="96" s="1"/>
  <c r="P56" i="96"/>
  <c r="P47" i="96" s="1"/>
  <c r="Q149" i="96"/>
  <c r="Q148" i="96" s="1"/>
  <c r="Q147" i="96" s="1"/>
  <c r="Q146" i="96" s="1"/>
  <c r="L179" i="96"/>
  <c r="L173" i="96" s="1"/>
  <c r="L172" i="96" s="1"/>
  <c r="L171" i="96" s="1"/>
  <c r="O179" i="96"/>
  <c r="P13" i="96"/>
  <c r="P7" i="96" s="1"/>
  <c r="P6" i="96" s="1"/>
  <c r="P5" i="96" s="1"/>
  <c r="R90" i="96"/>
  <c r="R89" i="96" s="1"/>
  <c r="P29" i="96"/>
  <c r="P28" i="96" s="1"/>
  <c r="M13" i="96"/>
  <c r="M7" i="96" s="1"/>
  <c r="M6" i="96" s="1"/>
  <c r="M5" i="96" s="1"/>
  <c r="N13" i="96"/>
  <c r="N7" i="96" s="1"/>
  <c r="N6" i="96" s="1"/>
  <c r="N5" i="96" s="1"/>
  <c r="R18" i="96"/>
  <c r="M56" i="96"/>
  <c r="M47" i="96" s="1"/>
  <c r="M88" i="96"/>
  <c r="M87" i="96" s="1"/>
  <c r="M86" i="96" s="1"/>
  <c r="N56" i="96"/>
  <c r="N47" i="96" s="1"/>
  <c r="N70" i="96"/>
  <c r="N69" i="96" s="1"/>
  <c r="N68" i="96" s="1"/>
  <c r="R100" i="96"/>
  <c r="R99" i="96" s="1"/>
  <c r="L56" i="96"/>
  <c r="L47" i="96" s="1"/>
  <c r="R30" i="96"/>
  <c r="K70" i="96"/>
  <c r="K69" i="96" s="1"/>
  <c r="K68" i="96" s="1"/>
  <c r="N88" i="96"/>
  <c r="N87" i="96" s="1"/>
  <c r="N86" i="96" s="1"/>
  <c r="R154" i="96"/>
  <c r="R180" i="96"/>
  <c r="K13" i="96"/>
  <c r="K7" i="96" s="1"/>
  <c r="K6" i="96" s="1"/>
  <c r="K5" i="96" s="1"/>
  <c r="R43" i="96"/>
  <c r="R42" i="96" s="1"/>
  <c r="Q47" i="96"/>
  <c r="L13" i="96"/>
  <c r="L7" i="96" s="1"/>
  <c r="L6" i="96" s="1"/>
  <c r="L5" i="96" s="1"/>
  <c r="N107" i="96"/>
  <c r="N106" i="96" s="1"/>
  <c r="N105" i="96" s="1"/>
  <c r="N104" i="96" s="1"/>
  <c r="R108" i="96"/>
  <c r="R107" i="96" s="1"/>
  <c r="R134" i="96"/>
  <c r="M29" i="96"/>
  <c r="M28" i="96" s="1"/>
  <c r="J106" i="96"/>
  <c r="J105" i="96" s="1"/>
  <c r="J104" i="96" s="1"/>
  <c r="R140" i="96"/>
  <c r="M149" i="96"/>
  <c r="M148" i="96" s="1"/>
  <c r="M147" i="96" s="1"/>
  <c r="M146" i="96" s="1"/>
  <c r="R14" i="96"/>
  <c r="O13" i="96"/>
  <c r="O7" i="96" s="1"/>
  <c r="O6" i="96" s="1"/>
  <c r="O5" i="96" s="1"/>
  <c r="Q107" i="96"/>
  <c r="Q106" i="96" s="1"/>
  <c r="Q105" i="96" s="1"/>
  <c r="Q104" i="96" s="1"/>
  <c r="R150" i="96"/>
  <c r="N198" i="96"/>
  <c r="N190" i="96" s="1"/>
  <c r="N189" i="96" s="1"/>
  <c r="N188" i="96" s="1"/>
  <c r="L88" i="96"/>
  <c r="L87" i="96" s="1"/>
  <c r="L86" i="96" s="1"/>
  <c r="Q29" i="96"/>
  <c r="Q28" i="96" s="1"/>
  <c r="J149" i="96"/>
  <c r="J148" i="96" s="1"/>
  <c r="J147" i="96" s="1"/>
  <c r="J146" i="96" s="1"/>
  <c r="K149" i="96"/>
  <c r="K148" i="96" s="1"/>
  <c r="K147" i="96" s="1"/>
  <c r="K146" i="96" s="1"/>
  <c r="R167" i="96"/>
  <c r="R166" i="96" s="1"/>
  <c r="R158" i="96"/>
  <c r="J47" i="96"/>
  <c r="R9" i="96"/>
  <c r="R8" i="96" s="1"/>
  <c r="R79" i="96"/>
  <c r="R78" i="96" s="1"/>
  <c r="Q88" i="96"/>
  <c r="Q87" i="96" s="1"/>
  <c r="Q86" i="96" s="1"/>
  <c r="M173" i="96"/>
  <c r="M172" i="96" s="1"/>
  <c r="M171" i="96" s="1"/>
  <c r="R95" i="96"/>
  <c r="R94" i="96" s="1"/>
  <c r="O106" i="96"/>
  <c r="O105" i="96" s="1"/>
  <c r="O104" i="96" s="1"/>
  <c r="R162" i="96"/>
  <c r="J179" i="96"/>
  <c r="J173" i="96" s="1"/>
  <c r="J172" i="96" s="1"/>
  <c r="J171" i="96" s="1"/>
  <c r="N179" i="96"/>
  <c r="N173" i="96" s="1"/>
  <c r="N172" i="96" s="1"/>
  <c r="N171" i="96" s="1"/>
  <c r="R192" i="96"/>
  <c r="R191" i="96" s="1"/>
  <c r="R199" i="96"/>
  <c r="J13" i="96"/>
  <c r="J7" i="96" s="1"/>
  <c r="J6" i="96" s="1"/>
  <c r="J5" i="96" s="1"/>
  <c r="J29" i="96"/>
  <c r="J28" i="96" s="1"/>
  <c r="N29" i="96"/>
  <c r="N28" i="96" s="1"/>
  <c r="K29" i="96"/>
  <c r="K28" i="96" s="1"/>
  <c r="P107" i="96"/>
  <c r="P106" i="96" s="1"/>
  <c r="P105" i="96" s="1"/>
  <c r="P104" i="96" s="1"/>
  <c r="L107" i="96"/>
  <c r="L106" i="96" s="1"/>
  <c r="L105" i="96" s="1"/>
  <c r="L104" i="96" s="1"/>
  <c r="O149" i="96"/>
  <c r="O148" i="96" s="1"/>
  <c r="O147" i="96" s="1"/>
  <c r="O146" i="96" s="1"/>
  <c r="R175" i="96"/>
  <c r="R174" i="96" s="1"/>
  <c r="P179" i="96"/>
  <c r="P173" i="96" s="1"/>
  <c r="P172" i="96" s="1"/>
  <c r="P171" i="96" s="1"/>
  <c r="L29" i="96"/>
  <c r="L28" i="96" s="1"/>
  <c r="R72" i="96"/>
  <c r="R71" i="96" s="1"/>
  <c r="J88" i="96"/>
  <c r="J87" i="96" s="1"/>
  <c r="J86" i="96" s="1"/>
  <c r="O88" i="96"/>
  <c r="O87" i="96" s="1"/>
  <c r="O86" i="96" s="1"/>
  <c r="M107" i="96"/>
  <c r="M106" i="96" s="1"/>
  <c r="M105" i="96" s="1"/>
  <c r="M104" i="96" s="1"/>
  <c r="P149" i="96"/>
  <c r="P148" i="96" s="1"/>
  <c r="P147" i="96" s="1"/>
  <c r="P146" i="96" s="1"/>
  <c r="L149" i="96"/>
  <c r="L148" i="96" s="1"/>
  <c r="L147" i="96" s="1"/>
  <c r="L146" i="96" s="1"/>
  <c r="M198" i="96"/>
  <c r="M190" i="96" s="1"/>
  <c r="M189" i="96" s="1"/>
  <c r="M188" i="96" s="1"/>
  <c r="R203" i="96"/>
  <c r="L70" i="96"/>
  <c r="L69" i="96" s="1"/>
  <c r="L68" i="96" s="1"/>
  <c r="K88" i="96"/>
  <c r="K87" i="96" s="1"/>
  <c r="K86" i="96" s="1"/>
  <c r="P88" i="96"/>
  <c r="P87" i="96" s="1"/>
  <c r="P86" i="96" s="1"/>
  <c r="R184" i="96"/>
  <c r="K198" i="96"/>
  <c r="K190" i="96" s="1"/>
  <c r="K189" i="96" s="1"/>
  <c r="K188" i="96" s="1"/>
  <c r="R22" i="96"/>
  <c r="R38" i="96"/>
  <c r="R49" i="96"/>
  <c r="R48" i="96" s="1"/>
  <c r="R64" i="96"/>
  <c r="R56" i="96" s="1"/>
  <c r="J70" i="96"/>
  <c r="J69" i="96" s="1"/>
  <c r="J68" i="96" s="1"/>
  <c r="N149" i="96"/>
  <c r="N148" i="96" s="1"/>
  <c r="N147" i="96" s="1"/>
  <c r="N146" i="96" s="1"/>
  <c r="O198" i="96"/>
  <c r="O190" i="96" s="1"/>
  <c r="O189" i="96" s="1"/>
  <c r="O188" i="96" s="1"/>
  <c r="L198" i="96"/>
  <c r="L190" i="96" s="1"/>
  <c r="L189" i="96" s="1"/>
  <c r="L188" i="96" s="1"/>
  <c r="J164" i="99"/>
  <c r="J163" i="99" s="1"/>
  <c r="J162" i="99" s="1"/>
  <c r="Q29" i="99"/>
  <c r="Q28" i="99" s="1"/>
  <c r="K70" i="99"/>
  <c r="K69" i="99" s="1"/>
  <c r="K68" i="99" s="1"/>
  <c r="J70" i="99"/>
  <c r="J69" i="99" s="1"/>
  <c r="J68" i="99" s="1"/>
  <c r="M123" i="99"/>
  <c r="M122" i="99" s="1"/>
  <c r="M121" i="99" s="1"/>
  <c r="K106" i="99"/>
  <c r="K105" i="99" s="1"/>
  <c r="K104" i="99" s="1"/>
  <c r="R125" i="99"/>
  <c r="R124" i="99" s="1"/>
  <c r="R196" i="99"/>
  <c r="R195" i="99" s="1"/>
  <c r="J206" i="99"/>
  <c r="J205" i="99" s="1"/>
  <c r="J204" i="99" s="1"/>
  <c r="N214" i="99"/>
  <c r="N88" i="99"/>
  <c r="N87" i="99" s="1"/>
  <c r="N86" i="99" s="1"/>
  <c r="P107" i="99"/>
  <c r="P106" i="99" s="1"/>
  <c r="P105" i="99" s="1"/>
  <c r="P104" i="99" s="1"/>
  <c r="M165" i="99"/>
  <c r="M164" i="99" s="1"/>
  <c r="M163" i="99" s="1"/>
  <c r="M162" i="99" s="1"/>
  <c r="R191" i="99"/>
  <c r="R190" i="99" s="1"/>
  <c r="P195" i="99"/>
  <c r="R22" i="99"/>
  <c r="N70" i="99"/>
  <c r="N69" i="99" s="1"/>
  <c r="N68" i="99" s="1"/>
  <c r="N107" i="99"/>
  <c r="N106" i="99" s="1"/>
  <c r="N105" i="99" s="1"/>
  <c r="N104" i="99" s="1"/>
  <c r="Q165" i="99"/>
  <c r="Q164" i="99" s="1"/>
  <c r="Q163" i="99" s="1"/>
  <c r="Q162" i="99" s="1"/>
  <c r="N165" i="99"/>
  <c r="N164" i="99" s="1"/>
  <c r="N163" i="99" s="1"/>
  <c r="N162" i="99" s="1"/>
  <c r="R174" i="99"/>
  <c r="K189" i="99"/>
  <c r="K188" i="99" s="1"/>
  <c r="K187" i="99" s="1"/>
  <c r="Q195" i="99"/>
  <c r="Q189" i="99" s="1"/>
  <c r="Q188" i="99" s="1"/>
  <c r="Q187" i="99" s="1"/>
  <c r="R219" i="99"/>
  <c r="L214" i="99"/>
  <c r="L206" i="99" s="1"/>
  <c r="L205" i="99" s="1"/>
  <c r="L204" i="99" s="1"/>
  <c r="M206" i="99"/>
  <c r="M205" i="99" s="1"/>
  <c r="M204" i="99" s="1"/>
  <c r="R30" i="99"/>
  <c r="O28" i="99"/>
  <c r="R108" i="99"/>
  <c r="R166" i="99"/>
  <c r="R165" i="99" s="1"/>
  <c r="N189" i="99"/>
  <c r="N188" i="99" s="1"/>
  <c r="N187" i="99" s="1"/>
  <c r="Q13" i="99"/>
  <c r="P29" i="99"/>
  <c r="P28" i="99" s="1"/>
  <c r="Q56" i="99"/>
  <c r="L106" i="99"/>
  <c r="L105" i="99" s="1"/>
  <c r="L104" i="99" s="1"/>
  <c r="L165" i="99"/>
  <c r="L164" i="99" s="1"/>
  <c r="L163" i="99" s="1"/>
  <c r="L162" i="99" s="1"/>
  <c r="R178" i="99"/>
  <c r="R183" i="99"/>
  <c r="R182" i="99" s="1"/>
  <c r="L140" i="99"/>
  <c r="L123" i="99" s="1"/>
  <c r="L122" i="99" s="1"/>
  <c r="L121" i="99" s="1"/>
  <c r="O140" i="99"/>
  <c r="O123" i="99" s="1"/>
  <c r="O122" i="99" s="1"/>
  <c r="O121" i="99" s="1"/>
  <c r="R157" i="99"/>
  <c r="R140" i="99" s="1"/>
  <c r="R123" i="99" s="1"/>
  <c r="R122" i="99" s="1"/>
  <c r="R121" i="99" s="1"/>
  <c r="P140" i="99"/>
  <c r="P123" i="99" s="1"/>
  <c r="P122" i="99" s="1"/>
  <c r="P121" i="99" s="1"/>
  <c r="Q140" i="99"/>
  <c r="Q123" i="99"/>
  <c r="Q122" i="99" s="1"/>
  <c r="Q121" i="99" s="1"/>
  <c r="L88" i="99"/>
  <c r="L87" i="99" s="1"/>
  <c r="L86" i="99" s="1"/>
  <c r="M7" i="99"/>
  <c r="M6" i="99" s="1"/>
  <c r="M5" i="99" s="1"/>
  <c r="R18" i="99"/>
  <c r="R13" i="99" s="1"/>
  <c r="N29" i="99"/>
  <c r="R34" i="99"/>
  <c r="R29" i="99" s="1"/>
  <c r="R28" i="99" s="1"/>
  <c r="M28" i="99"/>
  <c r="R95" i="99"/>
  <c r="R94" i="99" s="1"/>
  <c r="R88" i="99" s="1"/>
  <c r="R87" i="99" s="1"/>
  <c r="R86" i="99" s="1"/>
  <c r="K29" i="99"/>
  <c r="K28" i="99" s="1"/>
  <c r="K56" i="99"/>
  <c r="M88" i="99"/>
  <c r="M87" i="99" s="1"/>
  <c r="M86" i="99" s="1"/>
  <c r="L70" i="99"/>
  <c r="L69" i="99" s="1"/>
  <c r="L68" i="99" s="1"/>
  <c r="K88" i="99"/>
  <c r="K87" i="99" s="1"/>
  <c r="K86" i="99" s="1"/>
  <c r="L13" i="99"/>
  <c r="L7" i="99" s="1"/>
  <c r="L6" i="99" s="1"/>
  <c r="L5" i="99" s="1"/>
  <c r="L29" i="99"/>
  <c r="L28" i="99" s="1"/>
  <c r="O70" i="99"/>
  <c r="O69" i="99" s="1"/>
  <c r="O68" i="99" s="1"/>
  <c r="P70" i="99"/>
  <c r="P69" i="99" s="1"/>
  <c r="P68" i="99" s="1"/>
  <c r="R79" i="99"/>
  <c r="R78" i="99" s="1"/>
  <c r="O88" i="99"/>
  <c r="O87" i="99" s="1"/>
  <c r="O86" i="99" s="1"/>
  <c r="P7" i="99"/>
  <c r="P6" i="99" s="1"/>
  <c r="P5" i="99" s="1"/>
  <c r="M56" i="99"/>
  <c r="Q7" i="99"/>
  <c r="Q6" i="99" s="1"/>
  <c r="Q5" i="99" s="1"/>
  <c r="J13" i="99"/>
  <c r="J7" i="99" s="1"/>
  <c r="J6" i="99" s="1"/>
  <c r="J5" i="99" s="1"/>
  <c r="P56" i="99"/>
  <c r="P47" i="99" s="1"/>
  <c r="N47" i="99"/>
  <c r="Q47" i="99"/>
  <c r="Q27" i="99" s="1"/>
  <c r="Q26" i="99" s="1"/>
  <c r="J47" i="99"/>
  <c r="L56" i="99"/>
  <c r="K47" i="99"/>
  <c r="M47" i="99"/>
  <c r="O47" i="99"/>
  <c r="L47" i="99"/>
  <c r="L27" i="99" s="1"/>
  <c r="L26" i="99" s="1"/>
  <c r="K13" i="99"/>
  <c r="K7" i="99" s="1"/>
  <c r="K6" i="99" s="1"/>
  <c r="K5" i="99" s="1"/>
  <c r="R112" i="99"/>
  <c r="R107" i="99" s="1"/>
  <c r="R106" i="99" s="1"/>
  <c r="R105" i="99" s="1"/>
  <c r="R104" i="99" s="1"/>
  <c r="N140" i="99"/>
  <c r="N123" i="99" s="1"/>
  <c r="N122" i="99" s="1"/>
  <c r="N121" i="99" s="1"/>
  <c r="O164" i="99"/>
  <c r="O163" i="99" s="1"/>
  <c r="O162" i="99" s="1"/>
  <c r="R9" i="99"/>
  <c r="R8" i="99" s="1"/>
  <c r="N28" i="99"/>
  <c r="L189" i="99"/>
  <c r="L188" i="99" s="1"/>
  <c r="L187" i="99" s="1"/>
  <c r="K214" i="99"/>
  <c r="K206" i="99" s="1"/>
  <c r="K205" i="99" s="1"/>
  <c r="K204" i="99" s="1"/>
  <c r="R227" i="99"/>
  <c r="R214" i="99" s="1"/>
  <c r="Q106" i="99"/>
  <c r="Q105" i="99" s="1"/>
  <c r="Q104" i="99" s="1"/>
  <c r="Q70" i="99"/>
  <c r="Q69" i="99" s="1"/>
  <c r="Q68" i="99" s="1"/>
  <c r="Q88" i="99"/>
  <c r="Q87" i="99" s="1"/>
  <c r="Q86" i="99" s="1"/>
  <c r="J140" i="99"/>
  <c r="J123" i="99" s="1"/>
  <c r="J122" i="99" s="1"/>
  <c r="J121" i="99" s="1"/>
  <c r="P189" i="99"/>
  <c r="P188" i="99" s="1"/>
  <c r="P187" i="99" s="1"/>
  <c r="J29" i="99"/>
  <c r="J28" i="99" s="1"/>
  <c r="J27" i="99" s="1"/>
  <c r="J26" i="99" s="1"/>
  <c r="R64" i="99"/>
  <c r="R56" i="99" s="1"/>
  <c r="O106" i="99"/>
  <c r="O105" i="99" s="1"/>
  <c r="O104" i="99" s="1"/>
  <c r="J195" i="99"/>
  <c r="J189" i="99" s="1"/>
  <c r="J188" i="99" s="1"/>
  <c r="J187" i="99" s="1"/>
  <c r="O214" i="99"/>
  <c r="O206" i="99" s="1"/>
  <c r="O205" i="99" s="1"/>
  <c r="O204" i="99" s="1"/>
  <c r="R231" i="99"/>
  <c r="J88" i="99"/>
  <c r="J87" i="99" s="1"/>
  <c r="J86" i="99" s="1"/>
  <c r="N206" i="99"/>
  <c r="N205" i="99" s="1"/>
  <c r="N204" i="99" s="1"/>
  <c r="N13" i="99"/>
  <c r="N7" i="99" s="1"/>
  <c r="N6" i="99" s="1"/>
  <c r="N5" i="99" s="1"/>
  <c r="R49" i="99"/>
  <c r="R48" i="99" s="1"/>
  <c r="R72" i="99"/>
  <c r="R71" i="99" s="1"/>
  <c r="R70" i="99" s="1"/>
  <c r="R69" i="99" s="1"/>
  <c r="R68" i="99" s="1"/>
  <c r="K123" i="99"/>
  <c r="K122" i="99" s="1"/>
  <c r="K121" i="99" s="1"/>
  <c r="P165" i="99"/>
  <c r="P164" i="99" s="1"/>
  <c r="P163" i="99" s="1"/>
  <c r="P162" i="99" s="1"/>
  <c r="O70" i="98"/>
  <c r="O69" i="98" s="1"/>
  <c r="O68" i="98" s="1"/>
  <c r="O13" i="98"/>
  <c r="O7" i="98" s="1"/>
  <c r="O6" i="98" s="1"/>
  <c r="O5" i="98" s="1"/>
  <c r="P88" i="98"/>
  <c r="P87" i="98" s="1"/>
  <c r="P86" i="98" s="1"/>
  <c r="N215" i="98"/>
  <c r="J207" i="98"/>
  <c r="J206" i="98" s="1"/>
  <c r="J205" i="98" s="1"/>
  <c r="P207" i="98"/>
  <c r="P206" i="98" s="1"/>
  <c r="P205" i="98" s="1"/>
  <c r="L7" i="98"/>
  <c r="L6" i="98" s="1"/>
  <c r="L5" i="98" s="1"/>
  <c r="M70" i="98"/>
  <c r="M69" i="98" s="1"/>
  <c r="M68" i="98" s="1"/>
  <c r="R90" i="98"/>
  <c r="R89" i="98" s="1"/>
  <c r="R95" i="98"/>
  <c r="R94" i="98" s="1"/>
  <c r="R100" i="98"/>
  <c r="R99" i="98" s="1"/>
  <c r="N166" i="98"/>
  <c r="N165" i="98" s="1"/>
  <c r="N164" i="98" s="1"/>
  <c r="N163" i="98" s="1"/>
  <c r="P190" i="98"/>
  <c r="P189" i="98" s="1"/>
  <c r="P188" i="98" s="1"/>
  <c r="Q207" i="98"/>
  <c r="Q206" i="98" s="1"/>
  <c r="Q205" i="98" s="1"/>
  <c r="R22" i="98"/>
  <c r="M29" i="98"/>
  <c r="M28" i="98" s="1"/>
  <c r="J29" i="98"/>
  <c r="J28" i="98" s="1"/>
  <c r="N70" i="98"/>
  <c r="N69" i="98" s="1"/>
  <c r="N68" i="98" s="1"/>
  <c r="K88" i="98"/>
  <c r="K87" i="98" s="1"/>
  <c r="K86" i="98" s="1"/>
  <c r="R157" i="98"/>
  <c r="R140" i="98" s="1"/>
  <c r="R123" i="98" s="1"/>
  <c r="R122" i="98" s="1"/>
  <c r="R121" i="98" s="1"/>
  <c r="Q190" i="98"/>
  <c r="Q189" i="98" s="1"/>
  <c r="Q188" i="98" s="1"/>
  <c r="O29" i="98"/>
  <c r="O28" i="98" s="1"/>
  <c r="J56" i="98"/>
  <c r="J106" i="98"/>
  <c r="J105" i="98" s="1"/>
  <c r="J104" i="98" s="1"/>
  <c r="R232" i="98"/>
  <c r="P47" i="98"/>
  <c r="P27" i="98" s="1"/>
  <c r="P26" i="98" s="1"/>
  <c r="K140" i="98"/>
  <c r="K123" i="98" s="1"/>
  <c r="K122" i="98" s="1"/>
  <c r="K121" i="98" s="1"/>
  <c r="M13" i="98"/>
  <c r="M7" i="98" s="1"/>
  <c r="M6" i="98" s="1"/>
  <c r="M5" i="98" s="1"/>
  <c r="J13" i="98"/>
  <c r="R38" i="98"/>
  <c r="Q47" i="98"/>
  <c r="M56" i="98"/>
  <c r="M47" i="98" s="1"/>
  <c r="M27" i="98" s="1"/>
  <c r="M26" i="98" s="1"/>
  <c r="N28" i="98"/>
  <c r="L88" i="98"/>
  <c r="L87" i="98" s="1"/>
  <c r="L86" i="98" s="1"/>
  <c r="L29" i="98"/>
  <c r="L28" i="98" s="1"/>
  <c r="K56" i="98"/>
  <c r="K47" i="98" s="1"/>
  <c r="M140" i="98"/>
  <c r="R166" i="98"/>
  <c r="R165" i="98" s="1"/>
  <c r="R164" i="98" s="1"/>
  <c r="R163" i="98" s="1"/>
  <c r="P196" i="98"/>
  <c r="N7" i="98"/>
  <c r="N6" i="98" s="1"/>
  <c r="N5" i="98" s="1"/>
  <c r="K13" i="98"/>
  <c r="Q28" i="98"/>
  <c r="J196" i="98"/>
  <c r="J190" i="98" s="1"/>
  <c r="J189" i="98" s="1"/>
  <c r="J188" i="98" s="1"/>
  <c r="N196" i="98"/>
  <c r="N190" i="98" s="1"/>
  <c r="N189" i="98" s="1"/>
  <c r="N188" i="98" s="1"/>
  <c r="M215" i="98"/>
  <c r="R228" i="98"/>
  <c r="J70" i="98"/>
  <c r="J69" i="98" s="1"/>
  <c r="J68" i="98" s="1"/>
  <c r="K70" i="98"/>
  <c r="K69" i="98" s="1"/>
  <c r="K68" i="98" s="1"/>
  <c r="N88" i="98"/>
  <c r="N87" i="98" s="1"/>
  <c r="N86" i="98" s="1"/>
  <c r="Q107" i="98"/>
  <c r="Q106" i="98" s="1"/>
  <c r="Q105" i="98" s="1"/>
  <c r="Q104" i="98" s="1"/>
  <c r="O88" i="98"/>
  <c r="O87" i="98" s="1"/>
  <c r="O86" i="98" s="1"/>
  <c r="N107" i="98"/>
  <c r="N106" i="98" s="1"/>
  <c r="N105" i="98" s="1"/>
  <c r="N104" i="98" s="1"/>
  <c r="J140" i="98"/>
  <c r="L140" i="98"/>
  <c r="L123" i="98" s="1"/>
  <c r="L122" i="98" s="1"/>
  <c r="L121" i="98" s="1"/>
  <c r="J88" i="98"/>
  <c r="J87" i="98" s="1"/>
  <c r="J86" i="98" s="1"/>
  <c r="R79" i="98"/>
  <c r="R78" i="98" s="1"/>
  <c r="N140" i="98"/>
  <c r="N123" i="98" s="1"/>
  <c r="N122" i="98" s="1"/>
  <c r="N121" i="98" s="1"/>
  <c r="O107" i="98"/>
  <c r="O106" i="98" s="1"/>
  <c r="O105" i="98" s="1"/>
  <c r="O104" i="98" s="1"/>
  <c r="K107" i="98"/>
  <c r="K106" i="98" s="1"/>
  <c r="K105" i="98" s="1"/>
  <c r="K104" i="98" s="1"/>
  <c r="R151" i="98"/>
  <c r="M88" i="98"/>
  <c r="M87" i="98" s="1"/>
  <c r="M86" i="98" s="1"/>
  <c r="L107" i="98"/>
  <c r="L106" i="98" s="1"/>
  <c r="L105" i="98" s="1"/>
  <c r="L104" i="98" s="1"/>
  <c r="O27" i="98"/>
  <c r="O26" i="98" s="1"/>
  <c r="O207" i="98"/>
  <c r="O206" i="98" s="1"/>
  <c r="O205" i="98" s="1"/>
  <c r="M207" i="98"/>
  <c r="M206" i="98" s="1"/>
  <c r="M205" i="98" s="1"/>
  <c r="N207" i="98"/>
  <c r="N206" i="98" s="1"/>
  <c r="N205" i="98" s="1"/>
  <c r="L190" i="98"/>
  <c r="L189" i="98" s="1"/>
  <c r="L188" i="98" s="1"/>
  <c r="K190" i="98"/>
  <c r="K189" i="98" s="1"/>
  <c r="K188" i="98" s="1"/>
  <c r="P140" i="98"/>
  <c r="P123" i="98" s="1"/>
  <c r="P122" i="98" s="1"/>
  <c r="P121" i="98" s="1"/>
  <c r="O140" i="98"/>
  <c r="O123" i="98" s="1"/>
  <c r="O122" i="98" s="1"/>
  <c r="O121" i="98" s="1"/>
  <c r="M123" i="98"/>
  <c r="M122" i="98" s="1"/>
  <c r="M121" i="98" s="1"/>
  <c r="J123" i="98"/>
  <c r="J122" i="98" s="1"/>
  <c r="J121" i="98" s="1"/>
  <c r="N27" i="98"/>
  <c r="N26" i="98" s="1"/>
  <c r="L47" i="98"/>
  <c r="Q27" i="98"/>
  <c r="Q26" i="98" s="1"/>
  <c r="K28" i="98"/>
  <c r="L207" i="98"/>
  <c r="L206" i="98" s="1"/>
  <c r="L205" i="98" s="1"/>
  <c r="P165" i="98"/>
  <c r="P164" i="98" s="1"/>
  <c r="P163" i="98" s="1"/>
  <c r="R215" i="98"/>
  <c r="M107" i="98"/>
  <c r="M106" i="98" s="1"/>
  <c r="M105" i="98" s="1"/>
  <c r="M104" i="98" s="1"/>
  <c r="L166" i="98"/>
  <c r="L165" i="98" s="1"/>
  <c r="L164" i="98" s="1"/>
  <c r="L163" i="98" s="1"/>
  <c r="K215" i="98"/>
  <c r="K207" i="98" s="1"/>
  <c r="K206" i="98" s="1"/>
  <c r="K205" i="98" s="1"/>
  <c r="R14" i="98"/>
  <c r="R13" i="98" s="1"/>
  <c r="R7" i="98" s="1"/>
  <c r="R6" i="98" s="1"/>
  <c r="R5" i="98" s="1"/>
  <c r="R30" i="98"/>
  <c r="R29" i="98" s="1"/>
  <c r="R28" i="98" s="1"/>
  <c r="J47" i="98"/>
  <c r="J27" i="98" s="1"/>
  <c r="J26" i="98" s="1"/>
  <c r="R72" i="98"/>
  <c r="R71" i="98" s="1"/>
  <c r="R112" i="98"/>
  <c r="R107" i="98" s="1"/>
  <c r="R106" i="98" s="1"/>
  <c r="R105" i="98" s="1"/>
  <c r="R104" i="98" s="1"/>
  <c r="M166" i="98"/>
  <c r="M165" i="98" s="1"/>
  <c r="M164" i="98" s="1"/>
  <c r="M163" i="98" s="1"/>
  <c r="M190" i="98"/>
  <c r="M189" i="98" s="1"/>
  <c r="M188" i="98" s="1"/>
  <c r="L215" i="98"/>
  <c r="Q140" i="98"/>
  <c r="Q123" i="98" s="1"/>
  <c r="Q122" i="98" s="1"/>
  <c r="Q121" i="98" s="1"/>
  <c r="K166" i="98"/>
  <c r="K165" i="98" s="1"/>
  <c r="K164" i="98" s="1"/>
  <c r="K163" i="98" s="1"/>
  <c r="J7" i="98"/>
  <c r="J6" i="98" s="1"/>
  <c r="J5" i="98" s="1"/>
  <c r="P106" i="98"/>
  <c r="P105" i="98" s="1"/>
  <c r="P104" i="98" s="1"/>
  <c r="O190" i="98"/>
  <c r="O189" i="98" s="1"/>
  <c r="O188" i="98" s="1"/>
  <c r="O166" i="98"/>
  <c r="O165" i="98" s="1"/>
  <c r="O164" i="98" s="1"/>
  <c r="O163" i="98" s="1"/>
  <c r="K7" i="98"/>
  <c r="K6" i="98" s="1"/>
  <c r="K5" i="98" s="1"/>
  <c r="R64" i="98"/>
  <c r="R56" i="98" s="1"/>
  <c r="R47" i="98" s="1"/>
  <c r="L70" i="98"/>
  <c r="L69" i="98" s="1"/>
  <c r="L68" i="98" s="1"/>
  <c r="Q88" i="98"/>
  <c r="Q87" i="98" s="1"/>
  <c r="Q86" i="98" s="1"/>
  <c r="R201" i="98"/>
  <c r="R196" i="98" s="1"/>
  <c r="R190" i="98" s="1"/>
  <c r="R189" i="98" s="1"/>
  <c r="R188" i="98" s="1"/>
  <c r="R209" i="98"/>
  <c r="R208" i="98" s="1"/>
  <c r="R9" i="97"/>
  <c r="R8" i="97" s="1"/>
  <c r="N107" i="97"/>
  <c r="N106" i="97" s="1"/>
  <c r="N105" i="97" s="1"/>
  <c r="N104" i="97" s="1"/>
  <c r="R182" i="97"/>
  <c r="R181" i="97" s="1"/>
  <c r="R214" i="97"/>
  <c r="P13" i="97"/>
  <c r="R22" i="97"/>
  <c r="R173" i="97"/>
  <c r="N164" i="97"/>
  <c r="N163" i="97" s="1"/>
  <c r="N162" i="97" s="1"/>
  <c r="N161" i="97" s="1"/>
  <c r="R195" i="97"/>
  <c r="J213" i="97"/>
  <c r="O213" i="97"/>
  <c r="J13" i="97"/>
  <c r="J7" i="97" s="1"/>
  <c r="J6" i="97" s="1"/>
  <c r="J5" i="97" s="1"/>
  <c r="R38" i="97"/>
  <c r="P140" i="97"/>
  <c r="R226" i="97"/>
  <c r="R213" i="97" s="1"/>
  <c r="R49" i="97"/>
  <c r="R48" i="97" s="1"/>
  <c r="Q29" i="97"/>
  <c r="Q28" i="97" s="1"/>
  <c r="R43" i="97"/>
  <c r="R42" i="97" s="1"/>
  <c r="J107" i="97"/>
  <c r="J106" i="97" s="1"/>
  <c r="J105" i="97" s="1"/>
  <c r="J104" i="97" s="1"/>
  <c r="R108" i="97"/>
  <c r="R218" i="97"/>
  <c r="N13" i="97"/>
  <c r="N7" i="97" s="1"/>
  <c r="N6" i="97" s="1"/>
  <c r="N5" i="97" s="1"/>
  <c r="J29" i="97"/>
  <c r="J28" i="97" s="1"/>
  <c r="K107" i="97"/>
  <c r="K106" i="97" s="1"/>
  <c r="K105" i="97" s="1"/>
  <c r="K104" i="97" s="1"/>
  <c r="R117" i="97"/>
  <c r="R116" i="97" s="1"/>
  <c r="Q70" i="97"/>
  <c r="Q69" i="97" s="1"/>
  <c r="Q68" i="97" s="1"/>
  <c r="P107" i="97"/>
  <c r="P106" i="97" s="1"/>
  <c r="P105" i="97" s="1"/>
  <c r="P104" i="97" s="1"/>
  <c r="J164" i="97"/>
  <c r="J163" i="97" s="1"/>
  <c r="J162" i="97" s="1"/>
  <c r="J161" i="97" s="1"/>
  <c r="J205" i="97"/>
  <c r="J204" i="97" s="1"/>
  <c r="J203" i="97" s="1"/>
  <c r="N56" i="97"/>
  <c r="N47" i="97" s="1"/>
  <c r="J70" i="97"/>
  <c r="J69" i="97" s="1"/>
  <c r="J68" i="97" s="1"/>
  <c r="L106" i="97"/>
  <c r="L105" i="97" s="1"/>
  <c r="L104" i="97" s="1"/>
  <c r="P194" i="97"/>
  <c r="P188" i="97" s="1"/>
  <c r="P187" i="97" s="1"/>
  <c r="P186" i="97" s="1"/>
  <c r="N88" i="97"/>
  <c r="N87" i="97" s="1"/>
  <c r="N86" i="97" s="1"/>
  <c r="L56" i="97"/>
  <c r="L47" i="97" s="1"/>
  <c r="P7" i="97"/>
  <c r="P6" i="97" s="1"/>
  <c r="P5" i="97" s="1"/>
  <c r="M107" i="97"/>
  <c r="L194" i="97"/>
  <c r="L188" i="97" s="1"/>
  <c r="L187" i="97" s="1"/>
  <c r="L186" i="97" s="1"/>
  <c r="L13" i="97"/>
  <c r="L7" i="97" s="1"/>
  <c r="L6" i="97" s="1"/>
  <c r="L5" i="97" s="1"/>
  <c r="R30" i="97"/>
  <c r="R100" i="97"/>
  <c r="R99" i="97" s="1"/>
  <c r="R125" i="97"/>
  <c r="R124" i="97" s="1"/>
  <c r="O140" i="97"/>
  <c r="O123" i="97" s="1"/>
  <c r="O122" i="97" s="1"/>
  <c r="O121" i="97" s="1"/>
  <c r="R156" i="97"/>
  <c r="M194" i="97"/>
  <c r="M188" i="97" s="1"/>
  <c r="M187" i="97" s="1"/>
  <c r="M186" i="97" s="1"/>
  <c r="R199" i="97"/>
  <c r="R194" i="97" s="1"/>
  <c r="M164" i="97"/>
  <c r="M163" i="97" s="1"/>
  <c r="M162" i="97" s="1"/>
  <c r="M161" i="97" s="1"/>
  <c r="R150" i="97"/>
  <c r="M13" i="97"/>
  <c r="M7" i="97" s="1"/>
  <c r="M6" i="97" s="1"/>
  <c r="M5" i="97" s="1"/>
  <c r="K29" i="97"/>
  <c r="K28" i="97" s="1"/>
  <c r="P29" i="97"/>
  <c r="P28" i="97" s="1"/>
  <c r="K70" i="97"/>
  <c r="K69" i="97" s="1"/>
  <c r="K68" i="97" s="1"/>
  <c r="K213" i="97"/>
  <c r="K205" i="97" s="1"/>
  <c r="K204" i="97" s="1"/>
  <c r="K203" i="97" s="1"/>
  <c r="R14" i="97"/>
  <c r="R13" i="97" s="1"/>
  <c r="R7" i="97" s="1"/>
  <c r="R6" i="97" s="1"/>
  <c r="R5" i="97" s="1"/>
  <c r="O88" i="97"/>
  <c r="O87" i="97" s="1"/>
  <c r="O86" i="97" s="1"/>
  <c r="J194" i="97"/>
  <c r="J188" i="97" s="1"/>
  <c r="J187" i="97" s="1"/>
  <c r="J186" i="97" s="1"/>
  <c r="R230" i="97"/>
  <c r="R18" i="97"/>
  <c r="O29" i="97"/>
  <c r="O28" i="97" s="1"/>
  <c r="J56" i="97"/>
  <c r="J47" i="97" s="1"/>
  <c r="R79" i="97"/>
  <c r="R78" i="97" s="1"/>
  <c r="M106" i="97"/>
  <c r="M105" i="97" s="1"/>
  <c r="M104" i="97" s="1"/>
  <c r="R112" i="97"/>
  <c r="R107" i="97" s="1"/>
  <c r="R106" i="97" s="1"/>
  <c r="R105" i="97" s="1"/>
  <c r="R104" i="97" s="1"/>
  <c r="R190" i="97"/>
  <c r="R189" i="97" s="1"/>
  <c r="N194" i="97"/>
  <c r="N188" i="97" s="1"/>
  <c r="N187" i="97" s="1"/>
  <c r="N186" i="97" s="1"/>
  <c r="Q213" i="97"/>
  <c r="Q205" i="97" s="1"/>
  <c r="Q204" i="97" s="1"/>
  <c r="Q203" i="97" s="1"/>
  <c r="Q13" i="97"/>
  <c r="L29" i="97"/>
  <c r="L28" i="97" s="1"/>
  <c r="K56" i="97"/>
  <c r="K47" i="97" s="1"/>
  <c r="K27" i="97" s="1"/>
  <c r="K26" i="97" s="1"/>
  <c r="L140" i="97"/>
  <c r="L123" i="97" s="1"/>
  <c r="L122" i="97" s="1"/>
  <c r="L121" i="97" s="1"/>
  <c r="O194" i="97"/>
  <c r="O188" i="97" s="1"/>
  <c r="O187" i="97" s="1"/>
  <c r="O186" i="97" s="1"/>
  <c r="N213" i="97"/>
  <c r="N205" i="97" s="1"/>
  <c r="N204" i="97" s="1"/>
  <c r="N203" i="97" s="1"/>
  <c r="M213" i="97"/>
  <c r="M205" i="97" s="1"/>
  <c r="M204" i="97" s="1"/>
  <c r="M203" i="97" s="1"/>
  <c r="Q140" i="97"/>
  <c r="O13" i="97"/>
  <c r="O7" i="97" s="1"/>
  <c r="O6" i="97" s="1"/>
  <c r="O5" i="97" s="1"/>
  <c r="R90" i="97"/>
  <c r="R89" i="97" s="1"/>
  <c r="O164" i="97"/>
  <c r="O163" i="97" s="1"/>
  <c r="O162" i="97" s="1"/>
  <c r="O161" i="97" s="1"/>
  <c r="Q7" i="97"/>
  <c r="Q6" i="97" s="1"/>
  <c r="Q5" i="97" s="1"/>
  <c r="N29" i="97"/>
  <c r="N28" i="97" s="1"/>
  <c r="M56" i="97"/>
  <c r="Q194" i="97"/>
  <c r="Q188" i="97" s="1"/>
  <c r="Q187" i="97" s="1"/>
  <c r="Q186" i="97" s="1"/>
  <c r="R207" i="97"/>
  <c r="R206" i="97" s="1"/>
  <c r="R141" i="97"/>
  <c r="Q123" i="97"/>
  <c r="Q122" i="97" s="1"/>
  <c r="Q121" i="97" s="1"/>
  <c r="J140" i="97"/>
  <c r="J123" i="97" s="1"/>
  <c r="J122" i="97" s="1"/>
  <c r="J121" i="97" s="1"/>
  <c r="O70" i="97"/>
  <c r="O69" i="97" s="1"/>
  <c r="O68" i="97" s="1"/>
  <c r="P70" i="97"/>
  <c r="P69" i="97" s="1"/>
  <c r="P68" i="97" s="1"/>
  <c r="P88" i="97"/>
  <c r="P87" i="97" s="1"/>
  <c r="P86" i="97" s="1"/>
  <c r="R95" i="97"/>
  <c r="R94" i="97" s="1"/>
  <c r="M88" i="97"/>
  <c r="M87" i="97" s="1"/>
  <c r="M86" i="97" s="1"/>
  <c r="M70" i="97"/>
  <c r="M69" i="97" s="1"/>
  <c r="M68" i="97" s="1"/>
  <c r="Q56" i="97"/>
  <c r="Q47" i="97" s="1"/>
  <c r="Q27" i="97" s="1"/>
  <c r="Q26" i="97" s="1"/>
  <c r="R57" i="97"/>
  <c r="P56" i="97"/>
  <c r="P47" i="97" s="1"/>
  <c r="P27" i="97" s="1"/>
  <c r="P26" i="97" s="1"/>
  <c r="R56" i="97"/>
  <c r="R47" i="97" s="1"/>
  <c r="O56" i="97"/>
  <c r="O47" i="97" s="1"/>
  <c r="Q88" i="97"/>
  <c r="Q87" i="97" s="1"/>
  <c r="Q86" i="97" s="1"/>
  <c r="L213" i="97"/>
  <c r="L205" i="97" s="1"/>
  <c r="L204" i="97" s="1"/>
  <c r="L203" i="97" s="1"/>
  <c r="K140" i="97"/>
  <c r="K123" i="97" s="1"/>
  <c r="K122" i="97" s="1"/>
  <c r="K121" i="97" s="1"/>
  <c r="Q164" i="97"/>
  <c r="Q163" i="97" s="1"/>
  <c r="Q162" i="97" s="1"/>
  <c r="Q161" i="97" s="1"/>
  <c r="O205" i="97"/>
  <c r="O204" i="97" s="1"/>
  <c r="O203" i="97" s="1"/>
  <c r="M140" i="97"/>
  <c r="M123" i="97" s="1"/>
  <c r="M122" i="97" s="1"/>
  <c r="M121" i="97" s="1"/>
  <c r="O107" i="97"/>
  <c r="O106" i="97" s="1"/>
  <c r="O105" i="97" s="1"/>
  <c r="O104" i="97" s="1"/>
  <c r="N140" i="97"/>
  <c r="N123" i="97" s="1"/>
  <c r="N122" i="97" s="1"/>
  <c r="N121" i="97" s="1"/>
  <c r="K164" i="97"/>
  <c r="K163" i="97" s="1"/>
  <c r="K162" i="97" s="1"/>
  <c r="K161" i="97" s="1"/>
  <c r="K13" i="97"/>
  <c r="K7" i="97" s="1"/>
  <c r="K6" i="97" s="1"/>
  <c r="K5" i="97" s="1"/>
  <c r="L164" i="97"/>
  <c r="L163" i="97" s="1"/>
  <c r="L162" i="97" s="1"/>
  <c r="L161" i="97" s="1"/>
  <c r="P164" i="97"/>
  <c r="P163" i="97" s="1"/>
  <c r="P162" i="97" s="1"/>
  <c r="P161" i="97" s="1"/>
  <c r="M47" i="97"/>
  <c r="L70" i="97"/>
  <c r="L69" i="97" s="1"/>
  <c r="L68" i="97" s="1"/>
  <c r="J88" i="97"/>
  <c r="J87" i="97" s="1"/>
  <c r="J86" i="97" s="1"/>
  <c r="K88" i="97"/>
  <c r="K87" i="97" s="1"/>
  <c r="K86" i="97" s="1"/>
  <c r="K194" i="97"/>
  <c r="K188" i="97" s="1"/>
  <c r="K187" i="97" s="1"/>
  <c r="K186" i="97" s="1"/>
  <c r="P213" i="97"/>
  <c r="P205" i="97" s="1"/>
  <c r="P204" i="97" s="1"/>
  <c r="P203" i="97" s="1"/>
  <c r="M29" i="97"/>
  <c r="M28" i="97" s="1"/>
  <c r="R72" i="97"/>
  <c r="R71" i="97" s="1"/>
  <c r="L88" i="97"/>
  <c r="L87" i="97" s="1"/>
  <c r="L86" i="97" s="1"/>
  <c r="Q107" i="97"/>
  <c r="Q106" i="97" s="1"/>
  <c r="Q105" i="97" s="1"/>
  <c r="Q104" i="97" s="1"/>
  <c r="R177" i="97"/>
  <c r="R34" i="97"/>
  <c r="R64" i="97"/>
  <c r="P123" i="97"/>
  <c r="P122" i="97" s="1"/>
  <c r="P121" i="97" s="1"/>
  <c r="R169" i="97"/>
  <c r="O173" i="96"/>
  <c r="O172" i="96" s="1"/>
  <c r="O171" i="96" s="1"/>
  <c r="M70" i="96"/>
  <c r="M69" i="96" s="1"/>
  <c r="M68" i="96" s="1"/>
  <c r="K47" i="96"/>
  <c r="K27" i="96" l="1"/>
  <c r="K26" i="96" s="1"/>
  <c r="R13" i="96"/>
  <c r="R7" i="96" s="1"/>
  <c r="R6" i="96" s="1"/>
  <c r="R5" i="96" s="1"/>
  <c r="Q27" i="96"/>
  <c r="Q26" i="96" s="1"/>
  <c r="R29" i="96"/>
  <c r="R28" i="96" s="1"/>
  <c r="R88" i="96"/>
  <c r="R87" i="96" s="1"/>
  <c r="R86" i="96" s="1"/>
  <c r="M27" i="96"/>
  <c r="M26" i="96" s="1"/>
  <c r="R106" i="96"/>
  <c r="R105" i="96" s="1"/>
  <c r="R104" i="96" s="1"/>
  <c r="R198" i="96"/>
  <c r="R190" i="96" s="1"/>
  <c r="R189" i="96" s="1"/>
  <c r="R188" i="96" s="1"/>
  <c r="R47" i="96"/>
  <c r="P27" i="96"/>
  <c r="P26" i="96" s="1"/>
  <c r="O27" i="96"/>
  <c r="O26" i="96" s="1"/>
  <c r="J27" i="96"/>
  <c r="J26" i="96" s="1"/>
  <c r="R179" i="96"/>
  <c r="R173" i="96" s="1"/>
  <c r="R172" i="96" s="1"/>
  <c r="R171" i="96" s="1"/>
  <c r="R149" i="96"/>
  <c r="R148" i="96" s="1"/>
  <c r="R147" i="96" s="1"/>
  <c r="R146" i="96" s="1"/>
  <c r="R70" i="96"/>
  <c r="R69" i="96" s="1"/>
  <c r="R68" i="96" s="1"/>
  <c r="L27" i="96"/>
  <c r="L26" i="96" s="1"/>
  <c r="N27" i="96"/>
  <c r="N26" i="96" s="1"/>
  <c r="R206" i="99"/>
  <c r="R205" i="99" s="1"/>
  <c r="R204" i="99" s="1"/>
  <c r="K27" i="99"/>
  <c r="K26" i="99" s="1"/>
  <c r="K4" i="99" s="1"/>
  <c r="R189" i="99"/>
  <c r="R188" i="99" s="1"/>
  <c r="R187" i="99" s="1"/>
  <c r="N27" i="99"/>
  <c r="N26" i="99" s="1"/>
  <c r="N4" i="99" s="1"/>
  <c r="R164" i="99"/>
  <c r="R163" i="99" s="1"/>
  <c r="R162" i="99" s="1"/>
  <c r="P27" i="99"/>
  <c r="P26" i="99" s="1"/>
  <c r="P4" i="99" s="1"/>
  <c r="O27" i="99"/>
  <c r="O26" i="99" s="1"/>
  <c r="J4" i="99"/>
  <c r="L4" i="99"/>
  <c r="M27" i="99"/>
  <c r="M26" i="99" s="1"/>
  <c r="M4" i="99" s="1"/>
  <c r="Q4" i="99"/>
  <c r="O4" i="99"/>
  <c r="R7" i="99"/>
  <c r="R6" i="99" s="1"/>
  <c r="R5" i="99" s="1"/>
  <c r="R47" i="99"/>
  <c r="R27" i="99" s="1"/>
  <c r="R26" i="99" s="1"/>
  <c r="L27" i="98"/>
  <c r="L26" i="98" s="1"/>
  <c r="R70" i="98"/>
  <c r="R69" i="98" s="1"/>
  <c r="R68" i="98" s="1"/>
  <c r="R88" i="98"/>
  <c r="R87" i="98" s="1"/>
  <c r="R86" i="98" s="1"/>
  <c r="N4" i="98"/>
  <c r="O4" i="98"/>
  <c r="P4" i="98"/>
  <c r="M4" i="98"/>
  <c r="L4" i="98"/>
  <c r="Q4" i="98"/>
  <c r="J4" i="98"/>
  <c r="R27" i="98"/>
  <c r="R26" i="98" s="1"/>
  <c r="R207" i="98"/>
  <c r="R206" i="98" s="1"/>
  <c r="R205" i="98" s="1"/>
  <c r="K27" i="98"/>
  <c r="K26" i="98" s="1"/>
  <c r="K4" i="98" s="1"/>
  <c r="L27" i="97"/>
  <c r="L26" i="97" s="1"/>
  <c r="R188" i="97"/>
  <c r="R187" i="97" s="1"/>
  <c r="R186" i="97" s="1"/>
  <c r="J27" i="97"/>
  <c r="J26" i="97" s="1"/>
  <c r="J4" i="97" s="1"/>
  <c r="R205" i="97"/>
  <c r="R204" i="97" s="1"/>
  <c r="R203" i="97" s="1"/>
  <c r="O27" i="97"/>
  <c r="O26" i="97" s="1"/>
  <c r="O4" i="97" s="1"/>
  <c r="R88" i="97"/>
  <c r="R87" i="97" s="1"/>
  <c r="R86" i="97" s="1"/>
  <c r="R140" i="97"/>
  <c r="R123" i="97" s="1"/>
  <c r="R122" i="97" s="1"/>
  <c r="R121" i="97" s="1"/>
  <c r="R29" i="97"/>
  <c r="R28" i="97" s="1"/>
  <c r="R27" i="97" s="1"/>
  <c r="R26" i="97" s="1"/>
  <c r="M27" i="97"/>
  <c r="M26" i="97" s="1"/>
  <c r="M4" i="97" s="1"/>
  <c r="R70" i="97"/>
  <c r="R69" i="97" s="1"/>
  <c r="R68" i="97" s="1"/>
  <c r="P4" i="97"/>
  <c r="N27" i="97"/>
  <c r="N26" i="97" s="1"/>
  <c r="N4" i="97" s="1"/>
  <c r="Q4" i="97"/>
  <c r="K4" i="97"/>
  <c r="R164" i="97"/>
  <c r="R163" i="97" s="1"/>
  <c r="R162" i="97" s="1"/>
  <c r="R161" i="97" s="1"/>
  <c r="L4" i="97"/>
  <c r="R27" i="96" l="1"/>
  <c r="R26" i="96" s="1"/>
  <c r="R4" i="99"/>
  <c r="R4" i="98"/>
  <c r="R4" i="97"/>
  <c r="R218" i="83" l="1"/>
  <c r="R217" i="83" s="1"/>
  <c r="Q217" i="83"/>
  <c r="P217" i="83"/>
  <c r="O217" i="83"/>
  <c r="N217" i="83"/>
  <c r="M217" i="83"/>
  <c r="L217" i="83"/>
  <c r="K217" i="83"/>
  <c r="J217" i="83"/>
  <c r="R216" i="83"/>
  <c r="R215" i="83"/>
  <c r="R214" i="83"/>
  <c r="R213" i="83"/>
  <c r="Q213" i="83"/>
  <c r="P213" i="83"/>
  <c r="O213" i="83"/>
  <c r="N213" i="83"/>
  <c r="M213" i="83"/>
  <c r="L213" i="83"/>
  <c r="K213" i="83"/>
  <c r="J213" i="83"/>
  <c r="R212" i="83"/>
  <c r="R211" i="83"/>
  <c r="R210" i="83"/>
  <c r="Q209" i="83"/>
  <c r="P209" i="83"/>
  <c r="O209" i="83"/>
  <c r="N209" i="83"/>
  <c r="N200" i="83" s="1"/>
  <c r="N192" i="83" s="1"/>
  <c r="N191" i="83" s="1"/>
  <c r="N190" i="83" s="1"/>
  <c r="M209" i="83"/>
  <c r="L209" i="83"/>
  <c r="K209" i="83"/>
  <c r="J209" i="83"/>
  <c r="R208" i="83"/>
  <c r="R207" i="83"/>
  <c r="R206" i="83"/>
  <c r="R205" i="83"/>
  <c r="Q205" i="83"/>
  <c r="P205" i="83"/>
  <c r="O205" i="83"/>
  <c r="N205" i="83"/>
  <c r="M205" i="83"/>
  <c r="L205" i="83"/>
  <c r="K205" i="83"/>
  <c r="J205" i="83"/>
  <c r="R204" i="83"/>
  <c r="R203" i="83"/>
  <c r="R202" i="83"/>
  <c r="R201" i="83" s="1"/>
  <c r="R200" i="83" s="1"/>
  <c r="Q201" i="83"/>
  <c r="Q200" i="83" s="1"/>
  <c r="P201" i="83"/>
  <c r="O201" i="83"/>
  <c r="N201" i="83"/>
  <c r="M201" i="83"/>
  <c r="M200" i="83" s="1"/>
  <c r="L201" i="83"/>
  <c r="L200" i="83" s="1"/>
  <c r="K201" i="83"/>
  <c r="J201" i="83"/>
  <c r="J200" i="83" s="1"/>
  <c r="O200" i="83"/>
  <c r="O192" i="83" s="1"/>
  <c r="O191" i="83" s="1"/>
  <c r="O190" i="83" s="1"/>
  <c r="R199" i="83"/>
  <c r="R198" i="83"/>
  <c r="R197" i="83"/>
  <c r="R196" i="83"/>
  <c r="R195" i="83"/>
  <c r="R194" i="83" s="1"/>
  <c r="R193" i="83" s="1"/>
  <c r="R192" i="83" s="1"/>
  <c r="R191" i="83" s="1"/>
  <c r="R190" i="83" s="1"/>
  <c r="Q194" i="83"/>
  <c r="Q193" i="83" s="1"/>
  <c r="P194" i="83"/>
  <c r="P193" i="83" s="1"/>
  <c r="O194" i="83"/>
  <c r="N194" i="83"/>
  <c r="M194" i="83"/>
  <c r="M193" i="83" s="1"/>
  <c r="L194" i="83"/>
  <c r="L193" i="83" s="1"/>
  <c r="K194" i="83"/>
  <c r="K193" i="83" s="1"/>
  <c r="J194" i="83"/>
  <c r="J193" i="83" s="1"/>
  <c r="O193" i="83"/>
  <c r="N193" i="83"/>
  <c r="R189" i="83"/>
  <c r="R188" i="83"/>
  <c r="R187" i="83"/>
  <c r="Q186" i="83"/>
  <c r="P186" i="83"/>
  <c r="O186" i="83"/>
  <c r="N186" i="83"/>
  <c r="M186" i="83"/>
  <c r="L186" i="83"/>
  <c r="K186" i="83"/>
  <c r="J186" i="83"/>
  <c r="R185" i="83"/>
  <c r="R184" i="83"/>
  <c r="R183" i="83"/>
  <c r="R182" i="83" s="1"/>
  <c r="Q182" i="83"/>
  <c r="P182" i="83"/>
  <c r="O182" i="83"/>
  <c r="N182" i="83"/>
  <c r="M182" i="83"/>
  <c r="L182" i="83"/>
  <c r="K182" i="83"/>
  <c r="J182" i="83"/>
  <c r="J181" i="83" s="1"/>
  <c r="Q181" i="83"/>
  <c r="R180" i="83"/>
  <c r="R179" i="83"/>
  <c r="R178" i="83"/>
  <c r="Q177" i="83"/>
  <c r="Q176" i="83" s="1"/>
  <c r="P177" i="83"/>
  <c r="P176" i="83" s="1"/>
  <c r="O177" i="83"/>
  <c r="O176" i="83" s="1"/>
  <c r="N177" i="83"/>
  <c r="N176" i="83" s="1"/>
  <c r="M177" i="83"/>
  <c r="M176" i="83" s="1"/>
  <c r="L177" i="83"/>
  <c r="L176" i="83" s="1"/>
  <c r="K177" i="83"/>
  <c r="K176" i="83" s="1"/>
  <c r="J177" i="83"/>
  <c r="J176" i="83" s="1"/>
  <c r="R172" i="83"/>
  <c r="R171" i="83"/>
  <c r="R170" i="83"/>
  <c r="R169" i="83" s="1"/>
  <c r="R168" i="83" s="1"/>
  <c r="Q169" i="83"/>
  <c r="Q168" i="83" s="1"/>
  <c r="P169" i="83"/>
  <c r="P168" i="83" s="1"/>
  <c r="O169" i="83"/>
  <c r="O168" i="83" s="1"/>
  <c r="N169" i="83"/>
  <c r="N168" i="83" s="1"/>
  <c r="M169" i="83"/>
  <c r="M168" i="83" s="1"/>
  <c r="L169" i="83"/>
  <c r="L168" i="83" s="1"/>
  <c r="K169" i="83"/>
  <c r="K168" i="83" s="1"/>
  <c r="J169" i="83"/>
  <c r="J168" i="83" s="1"/>
  <c r="R167" i="83"/>
  <c r="R166" i="83"/>
  <c r="R165" i="83"/>
  <c r="Q164" i="83"/>
  <c r="P164" i="83"/>
  <c r="O164" i="83"/>
  <c r="N164" i="83"/>
  <c r="M164" i="83"/>
  <c r="L164" i="83"/>
  <c r="K164" i="83"/>
  <c r="J164" i="83"/>
  <c r="R163" i="83"/>
  <c r="R162" i="83"/>
  <c r="R161" i="83"/>
  <c r="Q160" i="83"/>
  <c r="P160" i="83"/>
  <c r="O160" i="83"/>
  <c r="N160" i="83"/>
  <c r="M160" i="83"/>
  <c r="L160" i="83"/>
  <c r="K160" i="83"/>
  <c r="J160" i="83"/>
  <c r="R159" i="83"/>
  <c r="R158" i="83"/>
  <c r="R157" i="83"/>
  <c r="R156" i="83" s="1"/>
  <c r="Q156" i="83"/>
  <c r="P156" i="83"/>
  <c r="O156" i="83"/>
  <c r="N156" i="83"/>
  <c r="M156" i="83"/>
  <c r="L156" i="83"/>
  <c r="K156" i="83"/>
  <c r="J156" i="83"/>
  <c r="R155" i="83"/>
  <c r="R154" i="83"/>
  <c r="R153" i="83"/>
  <c r="Q152" i="83"/>
  <c r="P152" i="83"/>
  <c r="O152" i="83"/>
  <c r="N152" i="83"/>
  <c r="M152" i="83"/>
  <c r="L152" i="83"/>
  <c r="K152" i="83"/>
  <c r="J152" i="83"/>
  <c r="R147" i="83"/>
  <c r="R146" i="83"/>
  <c r="R145" i="83"/>
  <c r="R144" i="83"/>
  <c r="R143" i="83"/>
  <c r="Q142" i="83"/>
  <c r="P142" i="83"/>
  <c r="O142" i="83"/>
  <c r="N142" i="83"/>
  <c r="M142" i="83"/>
  <c r="L142" i="83"/>
  <c r="K142" i="83"/>
  <c r="J142" i="83"/>
  <c r="R141" i="83"/>
  <c r="R140" i="83"/>
  <c r="R139" i="83"/>
  <c r="R138" i="83"/>
  <c r="R137" i="83"/>
  <c r="Q136" i="83"/>
  <c r="P136" i="83"/>
  <c r="O136" i="83"/>
  <c r="N136" i="83"/>
  <c r="M136" i="83"/>
  <c r="L136" i="83"/>
  <c r="K136" i="83"/>
  <c r="J136" i="83"/>
  <c r="R135" i="83"/>
  <c r="R134" i="83"/>
  <c r="R133" i="83"/>
  <c r="R132" i="83"/>
  <c r="R131" i="83"/>
  <c r="Q130" i="83"/>
  <c r="P130" i="83"/>
  <c r="O130" i="83"/>
  <c r="N130" i="83"/>
  <c r="N129" i="83" s="1"/>
  <c r="M130" i="83"/>
  <c r="M129" i="83" s="1"/>
  <c r="L130" i="83"/>
  <c r="L129" i="83" s="1"/>
  <c r="L123" i="83" s="1"/>
  <c r="L122" i="83" s="1"/>
  <c r="L121" i="83" s="1"/>
  <c r="K130" i="83"/>
  <c r="K129" i="83" s="1"/>
  <c r="K123" i="83" s="1"/>
  <c r="K122" i="83" s="1"/>
  <c r="K121" i="83" s="1"/>
  <c r="J130" i="83"/>
  <c r="R128" i="83"/>
  <c r="R127" i="83"/>
  <c r="R126" i="83"/>
  <c r="R125" i="83"/>
  <c r="R124" i="83" s="1"/>
  <c r="Q125" i="83"/>
  <c r="Q124" i="83" s="1"/>
  <c r="P125" i="83"/>
  <c r="O125" i="83"/>
  <c r="O124" i="83" s="1"/>
  <c r="N125" i="83"/>
  <c r="N124" i="83" s="1"/>
  <c r="M125" i="83"/>
  <c r="M124" i="83" s="1"/>
  <c r="L125" i="83"/>
  <c r="L124" i="83" s="1"/>
  <c r="K125" i="83"/>
  <c r="K124" i="83" s="1"/>
  <c r="J125" i="83"/>
  <c r="J124" i="83" s="1"/>
  <c r="P124" i="83"/>
  <c r="R120" i="83"/>
  <c r="R119" i="83"/>
  <c r="R118" i="83"/>
  <c r="R117" i="83"/>
  <c r="R116" i="83" s="1"/>
  <c r="Q117" i="83"/>
  <c r="P117" i="83"/>
  <c r="P116" i="83" s="1"/>
  <c r="O117" i="83"/>
  <c r="O116" i="83" s="1"/>
  <c r="N117" i="83"/>
  <c r="N116" i="83" s="1"/>
  <c r="M117" i="83"/>
  <c r="M116" i="83" s="1"/>
  <c r="L117" i="83"/>
  <c r="L116" i="83" s="1"/>
  <c r="K117" i="83"/>
  <c r="K116" i="83" s="1"/>
  <c r="J117" i="83"/>
  <c r="J116" i="83" s="1"/>
  <c r="Q116" i="83"/>
  <c r="R115" i="83"/>
  <c r="R114" i="83"/>
  <c r="R113" i="83"/>
  <c r="Q112" i="83"/>
  <c r="P112" i="83"/>
  <c r="O112" i="83"/>
  <c r="N112" i="83"/>
  <c r="M112" i="83"/>
  <c r="L112" i="83"/>
  <c r="K112" i="83"/>
  <c r="J112" i="83"/>
  <c r="R111" i="83"/>
  <c r="R110" i="83"/>
  <c r="R109" i="83"/>
  <c r="Q108" i="83"/>
  <c r="Q107" i="83" s="1"/>
  <c r="P108" i="83"/>
  <c r="O108" i="83"/>
  <c r="N108" i="83"/>
  <c r="M108" i="83"/>
  <c r="L108" i="83"/>
  <c r="K108" i="83"/>
  <c r="K107" i="83" s="1"/>
  <c r="J108" i="83"/>
  <c r="J107" i="83" s="1"/>
  <c r="L107" i="83"/>
  <c r="R103" i="83"/>
  <c r="R102" i="83"/>
  <c r="R101" i="83"/>
  <c r="Q100" i="83"/>
  <c r="Q99" i="83" s="1"/>
  <c r="P100" i="83"/>
  <c r="P99" i="83" s="1"/>
  <c r="O100" i="83"/>
  <c r="O99" i="83" s="1"/>
  <c r="N100" i="83"/>
  <c r="N99" i="83" s="1"/>
  <c r="M100" i="83"/>
  <c r="M99" i="83" s="1"/>
  <c r="L100" i="83"/>
  <c r="L99" i="83" s="1"/>
  <c r="K100" i="83"/>
  <c r="K99" i="83" s="1"/>
  <c r="J100" i="83"/>
  <c r="J99" i="83" s="1"/>
  <c r="R98" i="83"/>
  <c r="R97" i="83"/>
  <c r="R96" i="83"/>
  <c r="R95" i="83" s="1"/>
  <c r="R94" i="83" s="1"/>
  <c r="Q95" i="83"/>
  <c r="Q94" i="83" s="1"/>
  <c r="P95" i="83"/>
  <c r="P94" i="83" s="1"/>
  <c r="P88" i="83" s="1"/>
  <c r="P87" i="83" s="1"/>
  <c r="P86" i="83" s="1"/>
  <c r="O95" i="83"/>
  <c r="N95" i="83"/>
  <c r="M95" i="83"/>
  <c r="M94" i="83" s="1"/>
  <c r="L95" i="83"/>
  <c r="L94" i="83" s="1"/>
  <c r="K95" i="83"/>
  <c r="K94" i="83" s="1"/>
  <c r="J95" i="83"/>
  <c r="J94" i="83" s="1"/>
  <c r="O94" i="83"/>
  <c r="N94" i="83"/>
  <c r="R93" i="83"/>
  <c r="R92" i="83"/>
  <c r="R91" i="83"/>
  <c r="R90" i="83" s="1"/>
  <c r="R89" i="83" s="1"/>
  <c r="Q90" i="83"/>
  <c r="Q89" i="83" s="1"/>
  <c r="P90" i="83"/>
  <c r="P89" i="83" s="1"/>
  <c r="O90" i="83"/>
  <c r="O89" i="83" s="1"/>
  <c r="O88" i="83" s="1"/>
  <c r="O87" i="83" s="1"/>
  <c r="O86" i="83" s="1"/>
  <c r="N90" i="83"/>
  <c r="N89" i="83" s="1"/>
  <c r="N88" i="83" s="1"/>
  <c r="N87" i="83" s="1"/>
  <c r="N86" i="83" s="1"/>
  <c r="M90" i="83"/>
  <c r="M89" i="83" s="1"/>
  <c r="L90" i="83"/>
  <c r="L89" i="83" s="1"/>
  <c r="K90" i="83"/>
  <c r="K89" i="83" s="1"/>
  <c r="J90" i="83"/>
  <c r="J89" i="83" s="1"/>
  <c r="R85" i="83"/>
  <c r="R84" i="83"/>
  <c r="R83" i="83"/>
  <c r="R82" i="83"/>
  <c r="R81" i="83"/>
  <c r="R80" i="83"/>
  <c r="Q79" i="83"/>
  <c r="P79" i="83"/>
  <c r="O79" i="83"/>
  <c r="N79" i="83"/>
  <c r="N78" i="83" s="1"/>
  <c r="M79" i="83"/>
  <c r="M78" i="83" s="1"/>
  <c r="L79" i="83"/>
  <c r="L78" i="83" s="1"/>
  <c r="K79" i="83"/>
  <c r="K78" i="83" s="1"/>
  <c r="J79" i="83"/>
  <c r="Q78" i="83"/>
  <c r="P78" i="83"/>
  <c r="O78" i="83"/>
  <c r="J78" i="83"/>
  <c r="R77" i="83"/>
  <c r="R76" i="83"/>
  <c r="R75" i="83"/>
  <c r="R74" i="83"/>
  <c r="R73" i="83"/>
  <c r="Q72" i="83"/>
  <c r="Q71" i="83" s="1"/>
  <c r="P72" i="83"/>
  <c r="O72" i="83"/>
  <c r="O71" i="83" s="1"/>
  <c r="O70" i="83" s="1"/>
  <c r="O69" i="83" s="1"/>
  <c r="O68" i="83" s="1"/>
  <c r="N72" i="83"/>
  <c r="M72" i="83"/>
  <c r="L72" i="83"/>
  <c r="L71" i="83" s="1"/>
  <c r="K72" i="83"/>
  <c r="K71" i="83" s="1"/>
  <c r="J72" i="83"/>
  <c r="J71" i="83" s="1"/>
  <c r="P71" i="83"/>
  <c r="N71" i="83"/>
  <c r="M71" i="83"/>
  <c r="M70" i="83" s="1"/>
  <c r="M69" i="83" s="1"/>
  <c r="M68" i="83" s="1"/>
  <c r="R67" i="83"/>
  <c r="R66" i="83"/>
  <c r="R65" i="83"/>
  <c r="Q64" i="83"/>
  <c r="Q59" i="83" s="1"/>
  <c r="P64" i="83"/>
  <c r="O64" i="83"/>
  <c r="N64" i="83"/>
  <c r="M64" i="83"/>
  <c r="L64" i="83"/>
  <c r="K64" i="83"/>
  <c r="J64" i="83"/>
  <c r="R63" i="83"/>
  <c r="R62" i="83"/>
  <c r="R60" i="83" s="1"/>
  <c r="R61" i="83"/>
  <c r="Q60" i="83"/>
  <c r="P60" i="83"/>
  <c r="O60" i="83"/>
  <c r="N60" i="83"/>
  <c r="M60" i="83"/>
  <c r="M59" i="83" s="1"/>
  <c r="L60" i="83"/>
  <c r="K60" i="83"/>
  <c r="J60" i="83"/>
  <c r="R58" i="83"/>
  <c r="R57" i="83"/>
  <c r="R56" i="83"/>
  <c r="R55" i="83" s="1"/>
  <c r="Q55" i="83"/>
  <c r="Q54" i="83" s="1"/>
  <c r="P55" i="83"/>
  <c r="P54" i="83" s="1"/>
  <c r="O55" i="83"/>
  <c r="O54" i="83" s="1"/>
  <c r="N55" i="83"/>
  <c r="N54" i="83" s="1"/>
  <c r="M55" i="83"/>
  <c r="M54" i="83" s="1"/>
  <c r="L55" i="83"/>
  <c r="L54" i="83" s="1"/>
  <c r="K55" i="83"/>
  <c r="K54" i="83" s="1"/>
  <c r="J55" i="83"/>
  <c r="J54" i="83" s="1"/>
  <c r="R54" i="83"/>
  <c r="R53" i="83"/>
  <c r="R52" i="83"/>
  <c r="R51" i="83"/>
  <c r="R50" i="83" s="1"/>
  <c r="R49" i="83" s="1"/>
  <c r="Q50" i="83"/>
  <c r="Q49" i="83" s="1"/>
  <c r="P50" i="83"/>
  <c r="P49" i="83" s="1"/>
  <c r="O50" i="83"/>
  <c r="O49" i="83" s="1"/>
  <c r="N50" i="83"/>
  <c r="N49" i="83" s="1"/>
  <c r="M50" i="83"/>
  <c r="M49" i="83" s="1"/>
  <c r="L50" i="83"/>
  <c r="L49" i="83" s="1"/>
  <c r="K50" i="83"/>
  <c r="K49" i="83" s="1"/>
  <c r="J50" i="83"/>
  <c r="J49" i="83" s="1"/>
  <c r="R47" i="83"/>
  <c r="R46" i="83"/>
  <c r="R45" i="83"/>
  <c r="R44" i="83" s="1"/>
  <c r="R43" i="83" s="1"/>
  <c r="Q44" i="83"/>
  <c r="Q43" i="83" s="1"/>
  <c r="P44" i="83"/>
  <c r="P43" i="83" s="1"/>
  <c r="O44" i="83"/>
  <c r="O43" i="83" s="1"/>
  <c r="N44" i="83"/>
  <c r="N43" i="83" s="1"/>
  <c r="M44" i="83"/>
  <c r="M43" i="83" s="1"/>
  <c r="L44" i="83"/>
  <c r="L43" i="83" s="1"/>
  <c r="K44" i="83"/>
  <c r="K43" i="83" s="1"/>
  <c r="J44" i="83"/>
  <c r="J43" i="83" s="1"/>
  <c r="R42" i="83"/>
  <c r="R41" i="83"/>
  <c r="R40" i="83"/>
  <c r="Q39" i="83"/>
  <c r="P39" i="83"/>
  <c r="O39" i="83"/>
  <c r="N39" i="83"/>
  <c r="M39" i="83"/>
  <c r="L39" i="83"/>
  <c r="K39" i="83"/>
  <c r="J39" i="83"/>
  <c r="R38" i="83"/>
  <c r="R37" i="83"/>
  <c r="R36" i="83"/>
  <c r="Q35" i="83"/>
  <c r="P35" i="83"/>
  <c r="O35" i="83"/>
  <c r="N35" i="83"/>
  <c r="M35" i="83"/>
  <c r="L35" i="83"/>
  <c r="K35" i="83"/>
  <c r="J35" i="83"/>
  <c r="J30" i="83" s="1"/>
  <c r="R34" i="83"/>
  <c r="R33" i="83"/>
  <c r="R32" i="83"/>
  <c r="Q31" i="83"/>
  <c r="P31" i="83"/>
  <c r="O31" i="83"/>
  <c r="N31" i="83"/>
  <c r="M31" i="83"/>
  <c r="L31" i="83"/>
  <c r="K31" i="83"/>
  <c r="K30" i="83" s="1"/>
  <c r="J31" i="83"/>
  <c r="R26" i="83"/>
  <c r="R25" i="83"/>
  <c r="R24" i="83"/>
  <c r="Q23" i="83"/>
  <c r="P23" i="83"/>
  <c r="O23" i="83"/>
  <c r="N23" i="83"/>
  <c r="M23" i="83"/>
  <c r="L23" i="83"/>
  <c r="K23" i="83"/>
  <c r="J23" i="83"/>
  <c r="R22" i="83"/>
  <c r="R21" i="83"/>
  <c r="R20" i="83"/>
  <c r="R19" i="83" s="1"/>
  <c r="Q19" i="83"/>
  <c r="P19" i="83"/>
  <c r="O19" i="83"/>
  <c r="N19" i="83"/>
  <c r="M19" i="83"/>
  <c r="L19" i="83"/>
  <c r="K19" i="83"/>
  <c r="J19" i="83"/>
  <c r="R14" i="83"/>
  <c r="Q14" i="83"/>
  <c r="P14" i="83"/>
  <c r="O14" i="83"/>
  <c r="N14" i="83"/>
  <c r="M14" i="83"/>
  <c r="L14" i="83"/>
  <c r="L13" i="83" s="1"/>
  <c r="K14" i="83"/>
  <c r="K13" i="83" s="1"/>
  <c r="J14" i="83"/>
  <c r="J13" i="83" s="1"/>
  <c r="R12" i="83"/>
  <c r="R11" i="83"/>
  <c r="R10" i="83"/>
  <c r="Q9" i="83"/>
  <c r="Q8" i="83" s="1"/>
  <c r="P9" i="83"/>
  <c r="P8" i="83" s="1"/>
  <c r="O9" i="83"/>
  <c r="O8" i="83" s="1"/>
  <c r="N9" i="83"/>
  <c r="N8" i="83" s="1"/>
  <c r="M9" i="83"/>
  <c r="M8" i="83" s="1"/>
  <c r="L9" i="83"/>
  <c r="K9" i="83"/>
  <c r="K8" i="83" s="1"/>
  <c r="J9" i="83"/>
  <c r="L8" i="83"/>
  <c r="L7" i="83" s="1"/>
  <c r="L6" i="83" s="1"/>
  <c r="L5" i="83" s="1"/>
  <c r="J8" i="83"/>
  <c r="J223" i="45"/>
  <c r="R227" i="45"/>
  <c r="R226" i="45"/>
  <c r="R225" i="45"/>
  <c r="R224" i="45"/>
  <c r="K190" i="45"/>
  <c r="R195" i="45"/>
  <c r="R192" i="45"/>
  <c r="R191" i="45"/>
  <c r="K184" i="45"/>
  <c r="R189" i="45"/>
  <c r="R187" i="45"/>
  <c r="R186" i="45"/>
  <c r="R185" i="45"/>
  <c r="R182" i="45"/>
  <c r="R177" i="45"/>
  <c r="R164" i="83" l="1"/>
  <c r="O181" i="83"/>
  <c r="P181" i="83"/>
  <c r="L181" i="83"/>
  <c r="L175" i="83" s="1"/>
  <c r="L174" i="83" s="1"/>
  <c r="L173" i="83" s="1"/>
  <c r="R186" i="83"/>
  <c r="J70" i="83"/>
  <c r="J69" i="83" s="1"/>
  <c r="J68" i="83" s="1"/>
  <c r="O30" i="83"/>
  <c r="O29" i="83" s="1"/>
  <c r="O13" i="83"/>
  <c r="P30" i="83"/>
  <c r="P29" i="83" s="1"/>
  <c r="R39" i="83"/>
  <c r="L48" i="83"/>
  <c r="L70" i="83"/>
  <c r="L69" i="83" s="1"/>
  <c r="L68" i="83" s="1"/>
  <c r="R112" i="83"/>
  <c r="P129" i="83"/>
  <c r="N30" i="83"/>
  <c r="N29" i="83" s="1"/>
  <c r="R130" i="83"/>
  <c r="L30" i="83"/>
  <c r="L29" i="83" s="1"/>
  <c r="L28" i="83" s="1"/>
  <c r="L27" i="83" s="1"/>
  <c r="P59" i="83"/>
  <c r="J59" i="83"/>
  <c r="J48" i="83" s="1"/>
  <c r="N107" i="83"/>
  <c r="P123" i="83"/>
  <c r="P122" i="83" s="1"/>
  <c r="P121" i="83" s="1"/>
  <c r="Q129" i="83"/>
  <c r="J123" i="83"/>
  <c r="J122" i="83" s="1"/>
  <c r="J121" i="83" s="1"/>
  <c r="Q30" i="83"/>
  <c r="Q29" i="83" s="1"/>
  <c r="L59" i="83"/>
  <c r="R31" i="83"/>
  <c r="K59" i="83"/>
  <c r="K48" i="83" s="1"/>
  <c r="R100" i="83"/>
  <c r="R99" i="83" s="1"/>
  <c r="R88" i="83" s="1"/>
  <c r="R87" i="83" s="1"/>
  <c r="R86" i="83" s="1"/>
  <c r="Q123" i="83"/>
  <c r="Q122" i="83" s="1"/>
  <c r="Q121" i="83" s="1"/>
  <c r="J129" i="83"/>
  <c r="P175" i="83"/>
  <c r="P174" i="83" s="1"/>
  <c r="P173" i="83" s="1"/>
  <c r="R181" i="83"/>
  <c r="R35" i="83"/>
  <c r="R72" i="83"/>
  <c r="R71" i="83" s="1"/>
  <c r="K106" i="83"/>
  <c r="K105" i="83" s="1"/>
  <c r="K104" i="83" s="1"/>
  <c r="O151" i="83"/>
  <c r="O150" i="83" s="1"/>
  <c r="O149" i="83" s="1"/>
  <c r="O148" i="83" s="1"/>
  <c r="O175" i="83"/>
  <c r="O174" i="83" s="1"/>
  <c r="O173" i="83" s="1"/>
  <c r="P13" i="83"/>
  <c r="P7" i="83" s="1"/>
  <c r="P6" i="83" s="1"/>
  <c r="P5" i="83" s="1"/>
  <c r="M48" i="83"/>
  <c r="K70" i="83"/>
  <c r="K69" i="83" s="1"/>
  <c r="K68" i="83" s="1"/>
  <c r="R136" i="83"/>
  <c r="R142" i="83"/>
  <c r="R129" i="83" s="1"/>
  <c r="R123" i="83" s="1"/>
  <c r="R122" i="83" s="1"/>
  <c r="R121" i="83" s="1"/>
  <c r="P48" i="83"/>
  <c r="P28" i="83" s="1"/>
  <c r="P27" i="83" s="1"/>
  <c r="L88" i="83"/>
  <c r="L87" i="83" s="1"/>
  <c r="L86" i="83" s="1"/>
  <c r="P151" i="83"/>
  <c r="P150" i="83" s="1"/>
  <c r="P149" i="83" s="1"/>
  <c r="P148" i="83" s="1"/>
  <c r="M181" i="83"/>
  <c r="M175" i="83" s="1"/>
  <c r="M174" i="83" s="1"/>
  <c r="M173" i="83" s="1"/>
  <c r="N70" i="83"/>
  <c r="N69" i="83" s="1"/>
  <c r="N68" i="83" s="1"/>
  <c r="M88" i="83"/>
  <c r="M87" i="83" s="1"/>
  <c r="M86" i="83" s="1"/>
  <c r="P107" i="83"/>
  <c r="P106" i="83" s="1"/>
  <c r="P105" i="83" s="1"/>
  <c r="P104" i="83" s="1"/>
  <c r="M107" i="83"/>
  <c r="M106" i="83" s="1"/>
  <c r="M105" i="83" s="1"/>
  <c r="M104" i="83" s="1"/>
  <c r="L151" i="83"/>
  <c r="Q151" i="83"/>
  <c r="Q150" i="83" s="1"/>
  <c r="Q149" i="83" s="1"/>
  <c r="Q148" i="83" s="1"/>
  <c r="N181" i="83"/>
  <c r="N175" i="83" s="1"/>
  <c r="N174" i="83" s="1"/>
  <c r="N173" i="83" s="1"/>
  <c r="R13" i="83"/>
  <c r="L106" i="83"/>
  <c r="L105" i="83" s="1"/>
  <c r="L104" i="83" s="1"/>
  <c r="Q106" i="83"/>
  <c r="Q105" i="83" s="1"/>
  <c r="Q104" i="83" s="1"/>
  <c r="M151" i="83"/>
  <c r="M150" i="83" s="1"/>
  <c r="M149" i="83" s="1"/>
  <c r="M148" i="83" s="1"/>
  <c r="K181" i="83"/>
  <c r="N13" i="83"/>
  <c r="N7" i="83" s="1"/>
  <c r="N6" i="83" s="1"/>
  <c r="N5" i="83" s="1"/>
  <c r="O59" i="83"/>
  <c r="O48" i="83" s="1"/>
  <c r="Q70" i="83"/>
  <c r="Q69" i="83" s="1"/>
  <c r="Q68" i="83" s="1"/>
  <c r="P70" i="83"/>
  <c r="P69" i="83" s="1"/>
  <c r="P68" i="83" s="1"/>
  <c r="R108" i="83"/>
  <c r="N123" i="83"/>
  <c r="N122" i="83" s="1"/>
  <c r="N121" i="83" s="1"/>
  <c r="N151" i="83"/>
  <c r="N150" i="83" s="1"/>
  <c r="N149" i="83" s="1"/>
  <c r="N148" i="83" s="1"/>
  <c r="Q13" i="83"/>
  <c r="Q7" i="83" s="1"/>
  <c r="Q6" i="83" s="1"/>
  <c r="Q5" i="83" s="1"/>
  <c r="O7" i="83"/>
  <c r="O6" i="83" s="1"/>
  <c r="O5" i="83" s="1"/>
  <c r="M13" i="83"/>
  <c r="M7" i="83" s="1"/>
  <c r="M6" i="83" s="1"/>
  <c r="M5" i="83" s="1"/>
  <c r="K88" i="83"/>
  <c r="K87" i="83" s="1"/>
  <c r="K86" i="83" s="1"/>
  <c r="K192" i="83"/>
  <c r="K191" i="83" s="1"/>
  <c r="K190" i="83" s="1"/>
  <c r="J106" i="83"/>
  <c r="J105" i="83" s="1"/>
  <c r="J104" i="83" s="1"/>
  <c r="L192" i="83"/>
  <c r="L191" i="83" s="1"/>
  <c r="L190" i="83" s="1"/>
  <c r="J29" i="83"/>
  <c r="K29" i="83"/>
  <c r="M192" i="83"/>
  <c r="M191" i="83" s="1"/>
  <c r="M190" i="83" s="1"/>
  <c r="K200" i="83"/>
  <c r="P200" i="83"/>
  <c r="P192" i="83" s="1"/>
  <c r="P191" i="83" s="1"/>
  <c r="P190" i="83" s="1"/>
  <c r="N106" i="83"/>
  <c r="N105" i="83" s="1"/>
  <c r="N104" i="83" s="1"/>
  <c r="R79" i="83"/>
  <c r="R78" i="83" s="1"/>
  <c r="O107" i="83"/>
  <c r="O106" i="83" s="1"/>
  <c r="O105" i="83" s="1"/>
  <c r="O104" i="83" s="1"/>
  <c r="R9" i="83"/>
  <c r="R8" i="83" s="1"/>
  <c r="M30" i="83"/>
  <c r="M29" i="83" s="1"/>
  <c r="M28" i="83" s="1"/>
  <c r="M27" i="83" s="1"/>
  <c r="R160" i="83"/>
  <c r="Q175" i="83"/>
  <c r="Q174" i="83" s="1"/>
  <c r="Q173" i="83" s="1"/>
  <c r="L150" i="83"/>
  <c r="L149" i="83" s="1"/>
  <c r="L148" i="83" s="1"/>
  <c r="K7" i="83"/>
  <c r="K6" i="83" s="1"/>
  <c r="K5" i="83" s="1"/>
  <c r="Q88" i="83"/>
  <c r="Q87" i="83" s="1"/>
  <c r="Q86" i="83" s="1"/>
  <c r="J151" i="83"/>
  <c r="J150" i="83" s="1"/>
  <c r="J149" i="83" s="1"/>
  <c r="J148" i="83" s="1"/>
  <c r="R152" i="83"/>
  <c r="J175" i="83"/>
  <c r="J174" i="83" s="1"/>
  <c r="J173" i="83" s="1"/>
  <c r="R177" i="83"/>
  <c r="R176" i="83" s="1"/>
  <c r="Q192" i="83"/>
  <c r="Q191" i="83" s="1"/>
  <c r="Q190" i="83" s="1"/>
  <c r="J7" i="83"/>
  <c r="J6" i="83" s="1"/>
  <c r="J5" i="83" s="1"/>
  <c r="R23" i="83"/>
  <c r="Q48" i="83"/>
  <c r="Q28" i="83" s="1"/>
  <c r="Q27" i="83" s="1"/>
  <c r="N59" i="83"/>
  <c r="N48" i="83" s="1"/>
  <c r="R64" i="83"/>
  <c r="R59" i="83" s="1"/>
  <c r="R48" i="83" s="1"/>
  <c r="J88" i="83"/>
  <c r="J87" i="83" s="1"/>
  <c r="J86" i="83" s="1"/>
  <c r="M123" i="83"/>
  <c r="M122" i="83" s="1"/>
  <c r="M121" i="83" s="1"/>
  <c r="O129" i="83"/>
  <c r="O123" i="83" s="1"/>
  <c r="O122" i="83" s="1"/>
  <c r="O121" i="83" s="1"/>
  <c r="K151" i="83"/>
  <c r="K150" i="83" s="1"/>
  <c r="K149" i="83" s="1"/>
  <c r="K148" i="83" s="1"/>
  <c r="K175" i="83"/>
  <c r="K174" i="83" s="1"/>
  <c r="K173" i="83" s="1"/>
  <c r="J192" i="83"/>
  <c r="J191" i="83" s="1"/>
  <c r="J190" i="83" s="1"/>
  <c r="R223" i="45"/>
  <c r="Q223" i="45"/>
  <c r="P223" i="45"/>
  <c r="O223" i="45"/>
  <c r="N223" i="45"/>
  <c r="M223" i="45"/>
  <c r="L223" i="45"/>
  <c r="K223" i="45"/>
  <c r="R222" i="45"/>
  <c r="R221" i="45"/>
  <c r="R220" i="45"/>
  <c r="R219" i="45" s="1"/>
  <c r="Q219" i="45"/>
  <c r="P219" i="45"/>
  <c r="O219" i="45"/>
  <c r="N219" i="45"/>
  <c r="M219" i="45"/>
  <c r="L219" i="45"/>
  <c r="K219" i="45"/>
  <c r="J219" i="45"/>
  <c r="R218" i="45"/>
  <c r="R217" i="45"/>
  <c r="R216" i="45"/>
  <c r="Q215" i="45"/>
  <c r="P215" i="45"/>
  <c r="O215" i="45"/>
  <c r="N215" i="45"/>
  <c r="M215" i="45"/>
  <c r="L215" i="45"/>
  <c r="K215" i="45"/>
  <c r="J215" i="45"/>
  <c r="R214" i="45"/>
  <c r="R213" i="45"/>
  <c r="R212" i="45"/>
  <c r="Q211" i="45"/>
  <c r="P211" i="45"/>
  <c r="O211" i="45"/>
  <c r="N211" i="45"/>
  <c r="M211" i="45"/>
  <c r="L211" i="45"/>
  <c r="K211" i="45"/>
  <c r="J211" i="45"/>
  <c r="R210" i="45"/>
  <c r="R209" i="45"/>
  <c r="R208" i="45"/>
  <c r="Q207" i="45"/>
  <c r="P207" i="45"/>
  <c r="O207" i="45"/>
  <c r="N207" i="45"/>
  <c r="M207" i="45"/>
  <c r="L207" i="45"/>
  <c r="K207" i="45"/>
  <c r="J207" i="45"/>
  <c r="R205" i="45"/>
  <c r="R204" i="45"/>
  <c r="R203" i="45"/>
  <c r="R202" i="45"/>
  <c r="R201" i="45"/>
  <c r="Q200" i="45"/>
  <c r="Q199" i="45" s="1"/>
  <c r="P200" i="45"/>
  <c r="P199" i="45" s="1"/>
  <c r="O200" i="45"/>
  <c r="O199" i="45" s="1"/>
  <c r="N200" i="45"/>
  <c r="N199" i="45" s="1"/>
  <c r="M200" i="45"/>
  <c r="M199" i="45" s="1"/>
  <c r="L200" i="45"/>
  <c r="L199" i="45" s="1"/>
  <c r="K200" i="45"/>
  <c r="K199" i="45" s="1"/>
  <c r="J200" i="45"/>
  <c r="J199" i="45" s="1"/>
  <c r="Q190" i="45"/>
  <c r="P190" i="45"/>
  <c r="O190" i="45"/>
  <c r="N190" i="45"/>
  <c r="M190" i="45"/>
  <c r="L190" i="45"/>
  <c r="J190" i="45"/>
  <c r="Q184" i="45"/>
  <c r="P184" i="45"/>
  <c r="O184" i="45"/>
  <c r="N184" i="45"/>
  <c r="M184" i="45"/>
  <c r="L184" i="45"/>
  <c r="J184" i="45"/>
  <c r="R176" i="45"/>
  <c r="R175" i="45" s="1"/>
  <c r="Q176" i="45"/>
  <c r="Q175" i="45" s="1"/>
  <c r="P176" i="45"/>
  <c r="P175" i="45" s="1"/>
  <c r="O176" i="45"/>
  <c r="O175" i="45" s="1"/>
  <c r="N176" i="45"/>
  <c r="N175" i="45" s="1"/>
  <c r="M176" i="45"/>
  <c r="M175" i="45" s="1"/>
  <c r="L176" i="45"/>
  <c r="L175" i="45" s="1"/>
  <c r="K176" i="45"/>
  <c r="K175" i="45" s="1"/>
  <c r="J176" i="45"/>
  <c r="J175" i="45" s="1"/>
  <c r="R171" i="45"/>
  <c r="R170" i="45"/>
  <c r="R169" i="45"/>
  <c r="Q168" i="45"/>
  <c r="Q167" i="45" s="1"/>
  <c r="P168" i="45"/>
  <c r="P167" i="45" s="1"/>
  <c r="O168" i="45"/>
  <c r="O167" i="45" s="1"/>
  <c r="N168" i="45"/>
  <c r="N167" i="45" s="1"/>
  <c r="M168" i="45"/>
  <c r="M167" i="45" s="1"/>
  <c r="L168" i="45"/>
  <c r="L167" i="45" s="1"/>
  <c r="K168" i="45"/>
  <c r="K167" i="45" s="1"/>
  <c r="J168" i="45"/>
  <c r="J167" i="45" s="1"/>
  <c r="R166" i="45"/>
  <c r="R165" i="45"/>
  <c r="R164" i="45"/>
  <c r="Q163" i="45"/>
  <c r="P163" i="45"/>
  <c r="O163" i="45"/>
  <c r="N163" i="45"/>
  <c r="M163" i="45"/>
  <c r="L163" i="45"/>
  <c r="K163" i="45"/>
  <c r="J163" i="45"/>
  <c r="R162" i="45"/>
  <c r="R161" i="45"/>
  <c r="R160" i="45"/>
  <c r="Q159" i="45"/>
  <c r="P159" i="45"/>
  <c r="O159" i="45"/>
  <c r="N159" i="45"/>
  <c r="M159" i="45"/>
  <c r="L159" i="45"/>
  <c r="K159" i="45"/>
  <c r="J159" i="45"/>
  <c r="R158" i="45"/>
  <c r="R157" i="45"/>
  <c r="R156" i="45"/>
  <c r="Q155" i="45"/>
  <c r="P155" i="45"/>
  <c r="O155" i="45"/>
  <c r="N155" i="45"/>
  <c r="M155" i="45"/>
  <c r="L155" i="45"/>
  <c r="K155" i="45"/>
  <c r="J155" i="45"/>
  <c r="R154" i="45"/>
  <c r="R153" i="45"/>
  <c r="R152" i="45"/>
  <c r="Q151" i="45"/>
  <c r="P151" i="45"/>
  <c r="O151" i="45"/>
  <c r="N151" i="45"/>
  <c r="M151" i="45"/>
  <c r="L151" i="45"/>
  <c r="K151" i="45"/>
  <c r="J151" i="45"/>
  <c r="R146" i="45"/>
  <c r="R145" i="45"/>
  <c r="R144" i="45"/>
  <c r="R143" i="45"/>
  <c r="R142" i="45"/>
  <c r="Q141" i="45"/>
  <c r="P141" i="45"/>
  <c r="O141" i="45"/>
  <c r="N141" i="45"/>
  <c r="M141" i="45"/>
  <c r="L141" i="45"/>
  <c r="K141" i="45"/>
  <c r="J141" i="45"/>
  <c r="R140" i="45"/>
  <c r="R139" i="45"/>
  <c r="R138" i="45"/>
  <c r="R137" i="45"/>
  <c r="R136" i="45"/>
  <c r="Q135" i="45"/>
  <c r="P135" i="45"/>
  <c r="O135" i="45"/>
  <c r="N135" i="45"/>
  <c r="M135" i="45"/>
  <c r="L135" i="45"/>
  <c r="K135" i="45"/>
  <c r="J135" i="45"/>
  <c r="R134" i="45"/>
  <c r="R133" i="45"/>
  <c r="R132" i="45"/>
  <c r="R131" i="45"/>
  <c r="R130" i="45"/>
  <c r="Q129" i="45"/>
  <c r="P129" i="45"/>
  <c r="O129" i="45"/>
  <c r="N129" i="45"/>
  <c r="M129" i="45"/>
  <c r="L129" i="45"/>
  <c r="K129" i="45"/>
  <c r="J129" i="45"/>
  <c r="R127" i="45"/>
  <c r="R126" i="45"/>
  <c r="R125" i="45"/>
  <c r="Q124" i="45"/>
  <c r="Q123" i="45" s="1"/>
  <c r="P124" i="45"/>
  <c r="P123" i="45" s="1"/>
  <c r="O124" i="45"/>
  <c r="O123" i="45" s="1"/>
  <c r="N124" i="45"/>
  <c r="N123" i="45" s="1"/>
  <c r="M124" i="45"/>
  <c r="M123" i="45" s="1"/>
  <c r="L124" i="45"/>
  <c r="L123" i="45" s="1"/>
  <c r="K124" i="45"/>
  <c r="K123" i="45" s="1"/>
  <c r="J124" i="45"/>
  <c r="J123" i="45" s="1"/>
  <c r="R119" i="45"/>
  <c r="R118" i="45"/>
  <c r="R117" i="45"/>
  <c r="Q116" i="45"/>
  <c r="Q115" i="45" s="1"/>
  <c r="P116" i="45"/>
  <c r="P115" i="45" s="1"/>
  <c r="O116" i="45"/>
  <c r="O115" i="45" s="1"/>
  <c r="N116" i="45"/>
  <c r="N115" i="45" s="1"/>
  <c r="M116" i="45"/>
  <c r="M115" i="45" s="1"/>
  <c r="L116" i="45"/>
  <c r="L115" i="45" s="1"/>
  <c r="K116" i="45"/>
  <c r="K115" i="45" s="1"/>
  <c r="J116" i="45"/>
  <c r="J115" i="45" s="1"/>
  <c r="R114" i="45"/>
  <c r="R113" i="45"/>
  <c r="R112" i="45"/>
  <c r="Q111" i="45"/>
  <c r="P111" i="45"/>
  <c r="O111" i="45"/>
  <c r="N111" i="45"/>
  <c r="M111" i="45"/>
  <c r="L111" i="45"/>
  <c r="K111" i="45"/>
  <c r="J111" i="45"/>
  <c r="R110" i="45"/>
  <c r="R109" i="45"/>
  <c r="R108" i="45"/>
  <c r="Q107" i="45"/>
  <c r="P107" i="45"/>
  <c r="O107" i="45"/>
  <c r="N107" i="45"/>
  <c r="M107" i="45"/>
  <c r="L107" i="45"/>
  <c r="K107" i="45"/>
  <c r="J107" i="45"/>
  <c r="R102" i="45"/>
  <c r="R101" i="45"/>
  <c r="R100" i="45"/>
  <c r="Q99" i="45"/>
  <c r="Q98" i="45" s="1"/>
  <c r="P99" i="45"/>
  <c r="P98" i="45" s="1"/>
  <c r="O99" i="45"/>
  <c r="O98" i="45" s="1"/>
  <c r="N99" i="45"/>
  <c r="N98" i="45" s="1"/>
  <c r="M99" i="45"/>
  <c r="M98" i="45" s="1"/>
  <c r="L99" i="45"/>
  <c r="L98" i="45" s="1"/>
  <c r="K99" i="45"/>
  <c r="K98" i="45" s="1"/>
  <c r="J99" i="45"/>
  <c r="J98" i="45" s="1"/>
  <c r="R97" i="45"/>
  <c r="R96" i="45"/>
  <c r="R95" i="45"/>
  <c r="Q94" i="45"/>
  <c r="Q93" i="45" s="1"/>
  <c r="P94" i="45"/>
  <c r="P93" i="45" s="1"/>
  <c r="O94" i="45"/>
  <c r="O93" i="45" s="1"/>
  <c r="N94" i="45"/>
  <c r="N93" i="45" s="1"/>
  <c r="M94" i="45"/>
  <c r="M93" i="45" s="1"/>
  <c r="L94" i="45"/>
  <c r="L93" i="45" s="1"/>
  <c r="K94" i="45"/>
  <c r="K93" i="45" s="1"/>
  <c r="J94" i="45"/>
  <c r="J93" i="45" s="1"/>
  <c r="R92" i="45"/>
  <c r="R91" i="45"/>
  <c r="R90" i="45"/>
  <c r="Q89" i="45"/>
  <c r="Q88" i="45" s="1"/>
  <c r="P89" i="45"/>
  <c r="P88" i="45" s="1"/>
  <c r="O89" i="45"/>
  <c r="O88" i="45" s="1"/>
  <c r="N89" i="45"/>
  <c r="N88" i="45" s="1"/>
  <c r="M89" i="45"/>
  <c r="M88" i="45" s="1"/>
  <c r="L89" i="45"/>
  <c r="L88" i="45" s="1"/>
  <c r="K89" i="45"/>
  <c r="K88" i="45" s="1"/>
  <c r="J89" i="45"/>
  <c r="J88" i="45" s="1"/>
  <c r="R84" i="45"/>
  <c r="R83" i="45"/>
  <c r="R82" i="45"/>
  <c r="R81" i="45"/>
  <c r="R80" i="45"/>
  <c r="R79" i="45"/>
  <c r="Q78" i="45"/>
  <c r="Q77" i="45" s="1"/>
  <c r="P78" i="45"/>
  <c r="P77" i="45" s="1"/>
  <c r="O78" i="45"/>
  <c r="O77" i="45" s="1"/>
  <c r="N78" i="45"/>
  <c r="N77" i="45" s="1"/>
  <c r="M78" i="45"/>
  <c r="M77" i="45" s="1"/>
  <c r="L78" i="45"/>
  <c r="L77" i="45" s="1"/>
  <c r="K78" i="45"/>
  <c r="K77" i="45" s="1"/>
  <c r="J78" i="45"/>
  <c r="J77" i="45" s="1"/>
  <c r="R76" i="45"/>
  <c r="R75" i="45"/>
  <c r="R74" i="45"/>
  <c r="R73" i="45"/>
  <c r="R72" i="45"/>
  <c r="Q71" i="45"/>
  <c r="Q70" i="45" s="1"/>
  <c r="P71" i="45"/>
  <c r="P70" i="45" s="1"/>
  <c r="O71" i="45"/>
  <c r="O70" i="45" s="1"/>
  <c r="N71" i="45"/>
  <c r="N70" i="45" s="1"/>
  <c r="M71" i="45"/>
  <c r="M70" i="45" s="1"/>
  <c r="L71" i="45"/>
  <c r="L70" i="45" s="1"/>
  <c r="K71" i="45"/>
  <c r="K70" i="45" s="1"/>
  <c r="J71" i="45"/>
  <c r="J70" i="45" s="1"/>
  <c r="R66" i="45"/>
  <c r="R65" i="45"/>
  <c r="R64" i="45"/>
  <c r="Q63" i="45"/>
  <c r="P63" i="45"/>
  <c r="O63" i="45"/>
  <c r="N63" i="45"/>
  <c r="M63" i="45"/>
  <c r="L63" i="45"/>
  <c r="K63" i="45"/>
  <c r="J63" i="45"/>
  <c r="R62" i="45"/>
  <c r="R61" i="45"/>
  <c r="R60" i="45"/>
  <c r="Q59" i="45"/>
  <c r="P59" i="45"/>
  <c r="O59" i="45"/>
  <c r="N59" i="45"/>
  <c r="M59" i="45"/>
  <c r="L59" i="45"/>
  <c r="K59" i="45"/>
  <c r="J59" i="45"/>
  <c r="R57" i="45"/>
  <c r="R56" i="45"/>
  <c r="R55" i="45"/>
  <c r="Q54" i="45"/>
  <c r="Q53" i="45" s="1"/>
  <c r="P54" i="45"/>
  <c r="P53" i="45" s="1"/>
  <c r="O54" i="45"/>
  <c r="O53" i="45" s="1"/>
  <c r="N54" i="45"/>
  <c r="N53" i="45" s="1"/>
  <c r="M54" i="45"/>
  <c r="M53" i="45" s="1"/>
  <c r="L54" i="45"/>
  <c r="L53" i="45" s="1"/>
  <c r="K54" i="45"/>
  <c r="K53" i="45" s="1"/>
  <c r="J54" i="45"/>
  <c r="J53" i="45" s="1"/>
  <c r="R52" i="45"/>
  <c r="R51" i="45"/>
  <c r="R50" i="45"/>
  <c r="Q49" i="45"/>
  <c r="Q48" i="45" s="1"/>
  <c r="P49" i="45"/>
  <c r="P48" i="45" s="1"/>
  <c r="O49" i="45"/>
  <c r="O48" i="45" s="1"/>
  <c r="N49" i="45"/>
  <c r="N48" i="45" s="1"/>
  <c r="M49" i="45"/>
  <c r="M48" i="45" s="1"/>
  <c r="L49" i="45"/>
  <c r="L48" i="45" s="1"/>
  <c r="K49" i="45"/>
  <c r="K48" i="45" s="1"/>
  <c r="J49" i="45"/>
  <c r="J48" i="45" s="1"/>
  <c r="R46" i="45"/>
  <c r="R45" i="45"/>
  <c r="R44" i="45"/>
  <c r="Q43" i="45"/>
  <c r="P43" i="45"/>
  <c r="O43" i="45"/>
  <c r="O42" i="45" s="1"/>
  <c r="N43" i="45"/>
  <c r="M43" i="45"/>
  <c r="M42" i="45" s="1"/>
  <c r="L43" i="45"/>
  <c r="L42" i="45" s="1"/>
  <c r="K43" i="45"/>
  <c r="K42" i="45" s="1"/>
  <c r="J43" i="45"/>
  <c r="J42" i="45" s="1"/>
  <c r="Q42" i="45"/>
  <c r="P42" i="45"/>
  <c r="N42" i="45"/>
  <c r="R41" i="45"/>
  <c r="R40" i="45"/>
  <c r="R39" i="45"/>
  <c r="Q38" i="45"/>
  <c r="P38" i="45"/>
  <c r="O38" i="45"/>
  <c r="N38" i="45"/>
  <c r="M38" i="45"/>
  <c r="L38" i="45"/>
  <c r="K38" i="45"/>
  <c r="J38" i="45"/>
  <c r="R37" i="45"/>
  <c r="R36" i="45"/>
  <c r="R35" i="45"/>
  <c r="Q34" i="45"/>
  <c r="P34" i="45"/>
  <c r="O34" i="45"/>
  <c r="N34" i="45"/>
  <c r="M34" i="45"/>
  <c r="L34" i="45"/>
  <c r="K34" i="45"/>
  <c r="J34" i="45"/>
  <c r="R33" i="45"/>
  <c r="R32" i="45"/>
  <c r="R31" i="45"/>
  <c r="Q30" i="45"/>
  <c r="P30" i="45"/>
  <c r="O30" i="45"/>
  <c r="N30" i="45"/>
  <c r="M30" i="45"/>
  <c r="L30" i="45"/>
  <c r="K30" i="45"/>
  <c r="J30" i="45"/>
  <c r="R25" i="45"/>
  <c r="R24" i="45"/>
  <c r="R23" i="45"/>
  <c r="Q22" i="45"/>
  <c r="P22" i="45"/>
  <c r="O22" i="45"/>
  <c r="N22" i="45"/>
  <c r="M22" i="45"/>
  <c r="L22" i="45"/>
  <c r="K22" i="45"/>
  <c r="J22" i="45"/>
  <c r="R21" i="45"/>
  <c r="R20" i="45"/>
  <c r="R19" i="45"/>
  <c r="Q18" i="45"/>
  <c r="P18" i="45"/>
  <c r="O18" i="45"/>
  <c r="N18" i="45"/>
  <c r="M18" i="45"/>
  <c r="L18" i="45"/>
  <c r="K18" i="45"/>
  <c r="J18" i="45"/>
  <c r="R17" i="45"/>
  <c r="R16" i="45"/>
  <c r="R15" i="45"/>
  <c r="Q14" i="45"/>
  <c r="P14" i="45"/>
  <c r="O14" i="45"/>
  <c r="N14" i="45"/>
  <c r="M14" i="45"/>
  <c r="L14" i="45"/>
  <c r="K14" i="45"/>
  <c r="J14" i="45"/>
  <c r="R12" i="45"/>
  <c r="R11" i="45"/>
  <c r="R10" i="45"/>
  <c r="Q9" i="45"/>
  <c r="P9" i="45"/>
  <c r="O9" i="45"/>
  <c r="O8" i="45" s="1"/>
  <c r="N9" i="45"/>
  <c r="M9" i="45"/>
  <c r="M8" i="45" s="1"/>
  <c r="L9" i="45"/>
  <c r="L8" i="45" s="1"/>
  <c r="K9" i="45"/>
  <c r="K8" i="45" s="1"/>
  <c r="J9" i="45"/>
  <c r="J8" i="45" s="1"/>
  <c r="Q8" i="45"/>
  <c r="P8" i="45"/>
  <c r="N8" i="45"/>
  <c r="R218" i="44"/>
  <c r="R217" i="44"/>
  <c r="R216" i="44" s="1"/>
  <c r="Q216" i="44"/>
  <c r="P216" i="44"/>
  <c r="O216" i="44"/>
  <c r="N216" i="44"/>
  <c r="M216" i="44"/>
  <c r="L216" i="44"/>
  <c r="K216" i="44"/>
  <c r="J216" i="44"/>
  <c r="R215" i="44"/>
  <c r="R214" i="44"/>
  <c r="R213" i="44"/>
  <c r="Q212" i="44"/>
  <c r="P212" i="44"/>
  <c r="O212" i="44"/>
  <c r="N212" i="44"/>
  <c r="M212" i="44"/>
  <c r="L212" i="44"/>
  <c r="K212" i="44"/>
  <c r="J212" i="44"/>
  <c r="R211" i="44"/>
  <c r="R210" i="44"/>
  <c r="R209" i="44"/>
  <c r="Q208" i="44"/>
  <c r="P208" i="44"/>
  <c r="O208" i="44"/>
  <c r="N208" i="44"/>
  <c r="M208" i="44"/>
  <c r="L208" i="44"/>
  <c r="K208" i="44"/>
  <c r="J208" i="44"/>
  <c r="R207" i="44"/>
  <c r="R206" i="44"/>
  <c r="R205" i="44"/>
  <c r="Q204" i="44"/>
  <c r="P204" i="44"/>
  <c r="O204" i="44"/>
  <c r="N204" i="44"/>
  <c r="M204" i="44"/>
  <c r="L204" i="44"/>
  <c r="K204" i="44"/>
  <c r="J204" i="44"/>
  <c r="R203" i="44"/>
  <c r="R202" i="44"/>
  <c r="R201" i="44"/>
  <c r="Q200" i="44"/>
  <c r="P200" i="44"/>
  <c r="O200" i="44"/>
  <c r="N200" i="44"/>
  <c r="M200" i="44"/>
  <c r="L200" i="44"/>
  <c r="K200" i="44"/>
  <c r="J200" i="44"/>
  <c r="R198" i="44"/>
  <c r="R197" i="44"/>
  <c r="R196" i="44"/>
  <c r="R195" i="44"/>
  <c r="R194" i="44"/>
  <c r="Q193" i="44"/>
  <c r="Q192" i="44" s="1"/>
  <c r="P193" i="44"/>
  <c r="P192" i="44" s="1"/>
  <c r="O193" i="44"/>
  <c r="O192" i="44" s="1"/>
  <c r="N193" i="44"/>
  <c r="N192" i="44" s="1"/>
  <c r="M193" i="44"/>
  <c r="M192" i="44" s="1"/>
  <c r="L193" i="44"/>
  <c r="L192" i="44" s="1"/>
  <c r="K193" i="44"/>
  <c r="K192" i="44" s="1"/>
  <c r="J193" i="44"/>
  <c r="J192" i="44" s="1"/>
  <c r="R188" i="44"/>
  <c r="R187" i="44"/>
  <c r="R186" i="44"/>
  <c r="R185" i="44" s="1"/>
  <c r="Q185" i="44"/>
  <c r="P185" i="44"/>
  <c r="O185" i="44"/>
  <c r="N185" i="44"/>
  <c r="M185" i="44"/>
  <c r="L185" i="44"/>
  <c r="K185" i="44"/>
  <c r="J185" i="44"/>
  <c r="R184" i="44"/>
  <c r="R183" i="44"/>
  <c r="R182" i="44"/>
  <c r="R181" i="44" s="1"/>
  <c r="Q181" i="44"/>
  <c r="P181" i="44"/>
  <c r="O181" i="44"/>
  <c r="N181" i="44"/>
  <c r="N180" i="44" s="1"/>
  <c r="M181" i="44"/>
  <c r="L181" i="44"/>
  <c r="K181" i="44"/>
  <c r="J181" i="44"/>
  <c r="R179" i="44"/>
  <c r="R178" i="44"/>
  <c r="R176" i="44" s="1"/>
  <c r="R175" i="44" s="1"/>
  <c r="Q176" i="44"/>
  <c r="Q175" i="44" s="1"/>
  <c r="P176" i="44"/>
  <c r="P175" i="44" s="1"/>
  <c r="O176" i="44"/>
  <c r="O175" i="44" s="1"/>
  <c r="N176" i="44"/>
  <c r="N175" i="44" s="1"/>
  <c r="M176" i="44"/>
  <c r="M175" i="44" s="1"/>
  <c r="L176" i="44"/>
  <c r="K176" i="44"/>
  <c r="K175" i="44" s="1"/>
  <c r="J176" i="44"/>
  <c r="L175" i="44"/>
  <c r="J175" i="44"/>
  <c r="R171" i="44"/>
  <c r="R170" i="44"/>
  <c r="R169" i="44"/>
  <c r="R168" i="44" s="1"/>
  <c r="R167" i="44" s="1"/>
  <c r="Q168" i="44"/>
  <c r="Q167" i="44" s="1"/>
  <c r="P168" i="44"/>
  <c r="P167" i="44" s="1"/>
  <c r="O168" i="44"/>
  <c r="O167" i="44" s="1"/>
  <c r="N168" i="44"/>
  <c r="N167" i="44" s="1"/>
  <c r="M168" i="44"/>
  <c r="M167" i="44" s="1"/>
  <c r="L168" i="44"/>
  <c r="L167" i="44" s="1"/>
  <c r="K168" i="44"/>
  <c r="K167" i="44" s="1"/>
  <c r="J168" i="44"/>
  <c r="J167" i="44" s="1"/>
  <c r="R166" i="44"/>
  <c r="R165" i="44"/>
  <c r="R164" i="44"/>
  <c r="Q163" i="44"/>
  <c r="P163" i="44"/>
  <c r="O163" i="44"/>
  <c r="N163" i="44"/>
  <c r="M163" i="44"/>
  <c r="L163" i="44"/>
  <c r="K163" i="44"/>
  <c r="J163" i="44"/>
  <c r="R162" i="44"/>
  <c r="R161" i="44"/>
  <c r="R160" i="44"/>
  <c r="R159" i="44" s="1"/>
  <c r="Q159" i="44"/>
  <c r="P159" i="44"/>
  <c r="O159" i="44"/>
  <c r="N159" i="44"/>
  <c r="M159" i="44"/>
  <c r="L159" i="44"/>
  <c r="K159" i="44"/>
  <c r="J159" i="44"/>
  <c r="R158" i="44"/>
  <c r="R157" i="44"/>
  <c r="R156" i="44"/>
  <c r="Q155" i="44"/>
  <c r="P155" i="44"/>
  <c r="O155" i="44"/>
  <c r="N155" i="44"/>
  <c r="M155" i="44"/>
  <c r="L155" i="44"/>
  <c r="K155" i="44"/>
  <c r="J155" i="44"/>
  <c r="R154" i="44"/>
  <c r="R153" i="44"/>
  <c r="R152" i="44"/>
  <c r="Q151" i="44"/>
  <c r="P151" i="44"/>
  <c r="O151" i="44"/>
  <c r="N151" i="44"/>
  <c r="M151" i="44"/>
  <c r="L151" i="44"/>
  <c r="K151" i="44"/>
  <c r="J151" i="44"/>
  <c r="R146" i="44"/>
  <c r="R145" i="44"/>
  <c r="R144" i="44"/>
  <c r="R143" i="44"/>
  <c r="R142" i="44"/>
  <c r="Q141" i="44"/>
  <c r="P141" i="44"/>
  <c r="O141" i="44"/>
  <c r="N141" i="44"/>
  <c r="M141" i="44"/>
  <c r="L141" i="44"/>
  <c r="K141" i="44"/>
  <c r="J141" i="44"/>
  <c r="R140" i="44"/>
  <c r="R139" i="44"/>
  <c r="R138" i="44"/>
  <c r="R137" i="44"/>
  <c r="R136" i="44"/>
  <c r="Q135" i="44"/>
  <c r="Q128" i="44" s="1"/>
  <c r="P135" i="44"/>
  <c r="O135" i="44"/>
  <c r="N135" i="44"/>
  <c r="M135" i="44"/>
  <c r="L135" i="44"/>
  <c r="K135" i="44"/>
  <c r="J135" i="44"/>
  <c r="R134" i="44"/>
  <c r="R133" i="44"/>
  <c r="R132" i="44"/>
  <c r="R131" i="44"/>
  <c r="R130" i="44"/>
  <c r="Q129" i="44"/>
  <c r="P129" i="44"/>
  <c r="O129" i="44"/>
  <c r="N129" i="44"/>
  <c r="M129" i="44"/>
  <c r="M128" i="44" s="1"/>
  <c r="L129" i="44"/>
  <c r="K129" i="44"/>
  <c r="J129" i="44"/>
  <c r="R127" i="44"/>
  <c r="R126" i="44"/>
  <c r="R125" i="44"/>
  <c r="Q124" i="44"/>
  <c r="Q123" i="44" s="1"/>
  <c r="P124" i="44"/>
  <c r="P123" i="44" s="1"/>
  <c r="O124" i="44"/>
  <c r="O123" i="44" s="1"/>
  <c r="N124" i="44"/>
  <c r="M124" i="44"/>
  <c r="M123" i="44" s="1"/>
  <c r="L124" i="44"/>
  <c r="L123" i="44" s="1"/>
  <c r="K124" i="44"/>
  <c r="K123" i="44" s="1"/>
  <c r="J124" i="44"/>
  <c r="J123" i="44" s="1"/>
  <c r="N123" i="44"/>
  <c r="R119" i="44"/>
  <c r="R118" i="44"/>
  <c r="R117" i="44"/>
  <c r="Q116" i="44"/>
  <c r="Q115" i="44" s="1"/>
  <c r="P116" i="44"/>
  <c r="P115" i="44" s="1"/>
  <c r="O116" i="44"/>
  <c r="O115" i="44" s="1"/>
  <c r="N116" i="44"/>
  <c r="N115" i="44" s="1"/>
  <c r="M116" i="44"/>
  <c r="M115" i="44" s="1"/>
  <c r="L116" i="44"/>
  <c r="L115" i="44" s="1"/>
  <c r="K116" i="44"/>
  <c r="K115" i="44" s="1"/>
  <c r="J116" i="44"/>
  <c r="J115" i="44" s="1"/>
  <c r="R114" i="44"/>
  <c r="R113" i="44"/>
  <c r="R112" i="44"/>
  <c r="R111" i="44" s="1"/>
  <c r="Q111" i="44"/>
  <c r="Q106" i="44" s="1"/>
  <c r="Q105" i="44" s="1"/>
  <c r="Q104" i="44" s="1"/>
  <c r="Q103" i="44" s="1"/>
  <c r="P111" i="44"/>
  <c r="O111" i="44"/>
  <c r="N111" i="44"/>
  <c r="M111" i="44"/>
  <c r="L111" i="44"/>
  <c r="K111" i="44"/>
  <c r="J111" i="44"/>
  <c r="R110" i="44"/>
  <c r="R109" i="44"/>
  <c r="R108" i="44"/>
  <c r="Q107" i="44"/>
  <c r="P107" i="44"/>
  <c r="O107" i="44"/>
  <c r="N107" i="44"/>
  <c r="N106" i="44" s="1"/>
  <c r="M107" i="44"/>
  <c r="L107" i="44"/>
  <c r="K107" i="44"/>
  <c r="K106" i="44" s="1"/>
  <c r="K105" i="44" s="1"/>
  <c r="K104" i="44" s="1"/>
  <c r="K103" i="44" s="1"/>
  <c r="J107" i="44"/>
  <c r="R102" i="44"/>
  <c r="R101" i="44"/>
  <c r="R100" i="44"/>
  <c r="Q99" i="44"/>
  <c r="P99" i="44"/>
  <c r="P98" i="44" s="1"/>
  <c r="O99" i="44"/>
  <c r="O98" i="44" s="1"/>
  <c r="N99" i="44"/>
  <c r="N98" i="44" s="1"/>
  <c r="M99" i="44"/>
  <c r="M98" i="44" s="1"/>
  <c r="L99" i="44"/>
  <c r="L98" i="44" s="1"/>
  <c r="K99" i="44"/>
  <c r="K98" i="44" s="1"/>
  <c r="J99" i="44"/>
  <c r="J98" i="44" s="1"/>
  <c r="Q98" i="44"/>
  <c r="R97" i="44"/>
  <c r="R96" i="44"/>
  <c r="R95" i="44"/>
  <c r="Q94" i="44"/>
  <c r="Q93" i="44" s="1"/>
  <c r="P94" i="44"/>
  <c r="P93" i="44" s="1"/>
  <c r="O94" i="44"/>
  <c r="O93" i="44" s="1"/>
  <c r="N94" i="44"/>
  <c r="N93" i="44" s="1"/>
  <c r="M94" i="44"/>
  <c r="M93" i="44" s="1"/>
  <c r="L94" i="44"/>
  <c r="L93" i="44" s="1"/>
  <c r="K94" i="44"/>
  <c r="K93" i="44" s="1"/>
  <c r="J94" i="44"/>
  <c r="J93" i="44"/>
  <c r="J87" i="44" s="1"/>
  <c r="J86" i="44" s="1"/>
  <c r="J85" i="44" s="1"/>
  <c r="R92" i="44"/>
  <c r="R91" i="44"/>
  <c r="R90" i="44"/>
  <c r="Q89" i="44"/>
  <c r="P89" i="44"/>
  <c r="P88" i="44" s="1"/>
  <c r="O89" i="44"/>
  <c r="O88" i="44" s="1"/>
  <c r="N89" i="44"/>
  <c r="N88" i="44" s="1"/>
  <c r="M89" i="44"/>
  <c r="M88" i="44" s="1"/>
  <c r="L89" i="44"/>
  <c r="L88" i="44" s="1"/>
  <c r="K89" i="44"/>
  <c r="K88" i="44" s="1"/>
  <c r="J89" i="44"/>
  <c r="J88" i="44" s="1"/>
  <c r="Q88" i="44"/>
  <c r="R84" i="44"/>
  <c r="R83" i="44"/>
  <c r="R82" i="44"/>
  <c r="R81" i="44"/>
  <c r="R80" i="44"/>
  <c r="R79" i="44"/>
  <c r="Q78" i="44"/>
  <c r="Q77" i="44" s="1"/>
  <c r="P78" i="44"/>
  <c r="P77" i="44" s="1"/>
  <c r="O78" i="44"/>
  <c r="O77" i="44" s="1"/>
  <c r="N78" i="44"/>
  <c r="N77" i="44" s="1"/>
  <c r="M78" i="44"/>
  <c r="M77" i="44" s="1"/>
  <c r="L78" i="44"/>
  <c r="L77" i="44" s="1"/>
  <c r="K78" i="44"/>
  <c r="K77" i="44" s="1"/>
  <c r="J78" i="44"/>
  <c r="J77" i="44" s="1"/>
  <c r="R76" i="44"/>
  <c r="R75" i="44"/>
  <c r="R74" i="44"/>
  <c r="R73" i="44"/>
  <c r="R71" i="44" s="1"/>
  <c r="R70" i="44" s="1"/>
  <c r="R72" i="44"/>
  <c r="Q71" i="44"/>
  <c r="P71" i="44"/>
  <c r="P70" i="44" s="1"/>
  <c r="O71" i="44"/>
  <c r="O70" i="44" s="1"/>
  <c r="N71" i="44"/>
  <c r="N70" i="44" s="1"/>
  <c r="M71" i="44"/>
  <c r="M70" i="44" s="1"/>
  <c r="L71" i="44"/>
  <c r="L70" i="44" s="1"/>
  <c r="K71" i="44"/>
  <c r="K70" i="44" s="1"/>
  <c r="K69" i="44" s="1"/>
  <c r="K68" i="44" s="1"/>
  <c r="K67" i="44" s="1"/>
  <c r="J71" i="44"/>
  <c r="J70" i="44" s="1"/>
  <c r="Q70" i="44"/>
  <c r="R66" i="44"/>
  <c r="R65" i="44"/>
  <c r="R64" i="44"/>
  <c r="Q63" i="44"/>
  <c r="P63" i="44"/>
  <c r="O63" i="44"/>
  <c r="N63" i="44"/>
  <c r="M63" i="44"/>
  <c r="L63" i="44"/>
  <c r="K63" i="44"/>
  <c r="J63" i="44"/>
  <c r="R62" i="44"/>
  <c r="R61" i="44"/>
  <c r="R60" i="44"/>
  <c r="Q59" i="44"/>
  <c r="P59" i="44"/>
  <c r="O59" i="44"/>
  <c r="N59" i="44"/>
  <c r="M59" i="44"/>
  <c r="L59" i="44"/>
  <c r="K59" i="44"/>
  <c r="K58" i="44" s="1"/>
  <c r="J59" i="44"/>
  <c r="J58" i="44" s="1"/>
  <c r="R57" i="44"/>
  <c r="R56" i="44"/>
  <c r="R55" i="44"/>
  <c r="Q54" i="44"/>
  <c r="Q53" i="44" s="1"/>
  <c r="P54" i="44"/>
  <c r="P53" i="44" s="1"/>
  <c r="O54" i="44"/>
  <c r="O53" i="44" s="1"/>
  <c r="N54" i="44"/>
  <c r="N53" i="44" s="1"/>
  <c r="M54" i="44"/>
  <c r="M53" i="44" s="1"/>
  <c r="L54" i="44"/>
  <c r="L53" i="44" s="1"/>
  <c r="K54" i="44"/>
  <c r="K53" i="44" s="1"/>
  <c r="J54" i="44"/>
  <c r="J53" i="44"/>
  <c r="R52" i="44"/>
  <c r="R51" i="44"/>
  <c r="R50" i="44"/>
  <c r="R49" i="44"/>
  <c r="R48" i="44" s="1"/>
  <c r="Q49" i="44"/>
  <c r="Q48" i="44" s="1"/>
  <c r="P49" i="44"/>
  <c r="P48" i="44" s="1"/>
  <c r="O49" i="44"/>
  <c r="O48" i="44" s="1"/>
  <c r="N49" i="44"/>
  <c r="N48" i="44" s="1"/>
  <c r="M49" i="44"/>
  <c r="M48" i="44" s="1"/>
  <c r="L49" i="44"/>
  <c r="L48" i="44" s="1"/>
  <c r="K49" i="44"/>
  <c r="K48" i="44" s="1"/>
  <c r="J49" i="44"/>
  <c r="J48" i="44" s="1"/>
  <c r="J47" i="44" s="1"/>
  <c r="R46" i="44"/>
  <c r="R45" i="44"/>
  <c r="R44" i="44"/>
  <c r="Q43" i="44"/>
  <c r="Q42" i="44" s="1"/>
  <c r="P43" i="44"/>
  <c r="P42" i="44" s="1"/>
  <c r="O43" i="44"/>
  <c r="O42" i="44" s="1"/>
  <c r="N43" i="44"/>
  <c r="N42" i="44" s="1"/>
  <c r="M43" i="44"/>
  <c r="L43" i="44"/>
  <c r="L42" i="44" s="1"/>
  <c r="K43" i="44"/>
  <c r="J43" i="44"/>
  <c r="J42" i="44" s="1"/>
  <c r="M42" i="44"/>
  <c r="K42" i="44"/>
  <c r="R41" i="44"/>
  <c r="R40" i="44"/>
  <c r="R39" i="44"/>
  <c r="Q38" i="44"/>
  <c r="P38" i="44"/>
  <c r="O38" i="44"/>
  <c r="N38" i="44"/>
  <c r="M38" i="44"/>
  <c r="L38" i="44"/>
  <c r="K38" i="44"/>
  <c r="J38" i="44"/>
  <c r="R37" i="44"/>
  <c r="R36" i="44"/>
  <c r="R35" i="44"/>
  <c r="Q34" i="44"/>
  <c r="P34" i="44"/>
  <c r="O34" i="44"/>
  <c r="N34" i="44"/>
  <c r="M34" i="44"/>
  <c r="L34" i="44"/>
  <c r="K34" i="44"/>
  <c r="J34" i="44"/>
  <c r="R33" i="44"/>
  <c r="R32" i="44"/>
  <c r="R31" i="44"/>
  <c r="Q30" i="44"/>
  <c r="P30" i="44"/>
  <c r="O30" i="44"/>
  <c r="N30" i="44"/>
  <c r="M30" i="44"/>
  <c r="L30" i="44"/>
  <c r="K30" i="44"/>
  <c r="J30" i="44"/>
  <c r="R25" i="44"/>
  <c r="R24" i="44"/>
  <c r="R23" i="44"/>
  <c r="Q22" i="44"/>
  <c r="P22" i="44"/>
  <c r="O22" i="44"/>
  <c r="N22" i="44"/>
  <c r="M22" i="44"/>
  <c r="L22" i="44"/>
  <c r="K22" i="44"/>
  <c r="J22" i="44"/>
  <c r="R21" i="44"/>
  <c r="R20" i="44"/>
  <c r="R19" i="44"/>
  <c r="R18" i="44" s="1"/>
  <c r="Q18" i="44"/>
  <c r="P18" i="44"/>
  <c r="P13" i="44" s="1"/>
  <c r="P7" i="44" s="1"/>
  <c r="P6" i="44" s="1"/>
  <c r="P5" i="44" s="1"/>
  <c r="O18" i="44"/>
  <c r="N18" i="44"/>
  <c r="M18" i="44"/>
  <c r="L18" i="44"/>
  <c r="K18" i="44"/>
  <c r="J18" i="44"/>
  <c r="R17" i="44"/>
  <c r="R16" i="44"/>
  <c r="R15" i="44"/>
  <c r="Q14" i="44"/>
  <c r="P14" i="44"/>
  <c r="O14" i="44"/>
  <c r="N14" i="44"/>
  <c r="M14" i="44"/>
  <c r="L14" i="44"/>
  <c r="L13" i="44" s="1"/>
  <c r="K14" i="44"/>
  <c r="K13" i="44" s="1"/>
  <c r="J14" i="44"/>
  <c r="R12" i="44"/>
  <c r="R11" i="44"/>
  <c r="R10" i="44"/>
  <c r="R9" i="44"/>
  <c r="R8" i="44" s="1"/>
  <c r="Q9" i="44"/>
  <c r="Q8" i="44" s="1"/>
  <c r="P9" i="44"/>
  <c r="P8" i="44" s="1"/>
  <c r="O9" i="44"/>
  <c r="O8" i="44" s="1"/>
  <c r="N9" i="44"/>
  <c r="N8" i="44" s="1"/>
  <c r="M9" i="44"/>
  <c r="L9" i="44"/>
  <c r="L8" i="44" s="1"/>
  <c r="K9" i="44"/>
  <c r="K8" i="44" s="1"/>
  <c r="J9" i="44"/>
  <c r="J8" i="44" s="1"/>
  <c r="M8" i="44"/>
  <c r="R175" i="83" l="1"/>
  <c r="R174" i="83" s="1"/>
  <c r="R173" i="83" s="1"/>
  <c r="R28" i="83"/>
  <c r="R27" i="83" s="1"/>
  <c r="R30" i="83"/>
  <c r="R29" i="83" s="1"/>
  <c r="N28" i="83"/>
  <c r="N27" i="83" s="1"/>
  <c r="N4" i="83" s="1"/>
  <c r="O28" i="83"/>
  <c r="O27" i="83" s="1"/>
  <c r="O4" i="83" s="1"/>
  <c r="R107" i="83"/>
  <c r="R106" i="83" s="1"/>
  <c r="R105" i="83" s="1"/>
  <c r="R104" i="83" s="1"/>
  <c r="K28" i="83"/>
  <c r="K27" i="83" s="1"/>
  <c r="K4" i="83" s="1"/>
  <c r="R70" i="83"/>
  <c r="R69" i="83" s="1"/>
  <c r="R68" i="83" s="1"/>
  <c r="R7" i="83"/>
  <c r="R6" i="83" s="1"/>
  <c r="R5" i="83" s="1"/>
  <c r="J28" i="83"/>
  <c r="J27" i="83" s="1"/>
  <c r="L4" i="83"/>
  <c r="Q4" i="83"/>
  <c r="M4" i="83"/>
  <c r="P4" i="83"/>
  <c r="R151" i="83"/>
  <c r="R150" i="83" s="1"/>
  <c r="R149" i="83" s="1"/>
  <c r="R148" i="83" s="1"/>
  <c r="J4" i="83"/>
  <c r="Q206" i="45"/>
  <c r="R54" i="45"/>
  <c r="R53" i="45" s="1"/>
  <c r="P58" i="45"/>
  <c r="P47" i="45" s="1"/>
  <c r="R211" i="45"/>
  <c r="L183" i="45"/>
  <c r="L174" i="45" s="1"/>
  <c r="L173" i="45" s="1"/>
  <c r="L172" i="45" s="1"/>
  <c r="R63" i="45"/>
  <c r="L106" i="45"/>
  <c r="L105" i="45" s="1"/>
  <c r="L104" i="45" s="1"/>
  <c r="L103" i="45" s="1"/>
  <c r="R111" i="45"/>
  <c r="J69" i="45"/>
  <c r="J68" i="45" s="1"/>
  <c r="J67" i="45" s="1"/>
  <c r="N106" i="45"/>
  <c r="N105" i="45" s="1"/>
  <c r="N104" i="45" s="1"/>
  <c r="N103" i="45" s="1"/>
  <c r="O206" i="45"/>
  <c r="O198" i="45" s="1"/>
  <c r="O197" i="45" s="1"/>
  <c r="O196" i="45" s="1"/>
  <c r="K13" i="45"/>
  <c r="K7" i="45" s="1"/>
  <c r="K6" i="45" s="1"/>
  <c r="K5" i="45" s="1"/>
  <c r="O106" i="45"/>
  <c r="O105" i="45" s="1"/>
  <c r="O104" i="45" s="1"/>
  <c r="O103" i="45" s="1"/>
  <c r="M58" i="45"/>
  <c r="M47" i="45" s="1"/>
  <c r="P13" i="45"/>
  <c r="P7" i="45" s="1"/>
  <c r="P6" i="45" s="1"/>
  <c r="P5" i="45" s="1"/>
  <c r="Q13" i="45"/>
  <c r="Q7" i="45" s="1"/>
  <c r="Q6" i="45" s="1"/>
  <c r="Q5" i="45" s="1"/>
  <c r="R168" i="45"/>
  <c r="R167" i="45" s="1"/>
  <c r="P87" i="45"/>
  <c r="P86" i="45" s="1"/>
  <c r="P85" i="45" s="1"/>
  <c r="K183" i="45"/>
  <c r="K174" i="45" s="1"/>
  <c r="K173" i="45" s="1"/>
  <c r="K172" i="45" s="1"/>
  <c r="R116" i="45"/>
  <c r="R115" i="45" s="1"/>
  <c r="R163" i="45"/>
  <c r="R34" i="45"/>
  <c r="Q69" i="45"/>
  <c r="Q68" i="45" s="1"/>
  <c r="Q67" i="45" s="1"/>
  <c r="R89" i="45"/>
  <c r="R88" i="45" s="1"/>
  <c r="K106" i="45"/>
  <c r="K105" i="45" s="1"/>
  <c r="K104" i="45" s="1"/>
  <c r="K103" i="45" s="1"/>
  <c r="M106" i="45"/>
  <c r="M105" i="45" s="1"/>
  <c r="M104" i="45" s="1"/>
  <c r="M103" i="45" s="1"/>
  <c r="R22" i="45"/>
  <c r="K58" i="45"/>
  <c r="K47" i="45" s="1"/>
  <c r="R99" i="45"/>
  <c r="R98" i="45" s="1"/>
  <c r="R124" i="45"/>
  <c r="R123" i="45" s="1"/>
  <c r="R14" i="45"/>
  <c r="Q29" i="45"/>
  <c r="Q28" i="45" s="1"/>
  <c r="N29" i="45"/>
  <c r="N28" i="45" s="1"/>
  <c r="L58" i="45"/>
  <c r="L47" i="45" s="1"/>
  <c r="Q58" i="45"/>
  <c r="Q47" i="45" s="1"/>
  <c r="R94" i="45"/>
  <c r="R93" i="45" s="1"/>
  <c r="R151" i="45"/>
  <c r="O87" i="45"/>
  <c r="O86" i="45" s="1"/>
  <c r="O85" i="45" s="1"/>
  <c r="R59" i="45"/>
  <c r="P29" i="45"/>
  <c r="P28" i="45" s="1"/>
  <c r="R141" i="45"/>
  <c r="N128" i="45"/>
  <c r="N122" i="45" s="1"/>
  <c r="N121" i="45" s="1"/>
  <c r="N120" i="45" s="1"/>
  <c r="L128" i="45"/>
  <c r="L122" i="45" s="1"/>
  <c r="L121" i="45" s="1"/>
  <c r="L120" i="45" s="1"/>
  <c r="P206" i="45"/>
  <c r="P198" i="45" s="1"/>
  <c r="P197" i="45" s="1"/>
  <c r="P196" i="45" s="1"/>
  <c r="L13" i="45"/>
  <c r="L87" i="45"/>
  <c r="L86" i="45" s="1"/>
  <c r="L85" i="45" s="1"/>
  <c r="O128" i="45"/>
  <c r="O122" i="45" s="1"/>
  <c r="O121" i="45" s="1"/>
  <c r="O120" i="45" s="1"/>
  <c r="J128" i="45"/>
  <c r="J122" i="45" s="1"/>
  <c r="J121" i="45" s="1"/>
  <c r="J120" i="45" s="1"/>
  <c r="Q198" i="45"/>
  <c r="Q197" i="45" s="1"/>
  <c r="Q196" i="45" s="1"/>
  <c r="Q150" i="45"/>
  <c r="Q149" i="45" s="1"/>
  <c r="Q148" i="45" s="1"/>
  <c r="Q147" i="45" s="1"/>
  <c r="O13" i="45"/>
  <c r="O7" i="45" s="1"/>
  <c r="O6" i="45" s="1"/>
  <c r="O5" i="45" s="1"/>
  <c r="M69" i="45"/>
  <c r="M68" i="45" s="1"/>
  <c r="M67" i="45" s="1"/>
  <c r="M13" i="45"/>
  <c r="M7" i="45" s="1"/>
  <c r="M6" i="45" s="1"/>
  <c r="M5" i="45" s="1"/>
  <c r="R159" i="45"/>
  <c r="K29" i="45"/>
  <c r="K28" i="45" s="1"/>
  <c r="L69" i="45"/>
  <c r="L68" i="45" s="1"/>
  <c r="L67" i="45" s="1"/>
  <c r="Q128" i="45"/>
  <c r="Q122" i="45" s="1"/>
  <c r="Q121" i="45" s="1"/>
  <c r="Q120" i="45" s="1"/>
  <c r="J13" i="45"/>
  <c r="J7" i="45" s="1"/>
  <c r="J6" i="45" s="1"/>
  <c r="J5" i="45" s="1"/>
  <c r="N13" i="45"/>
  <c r="N7" i="45" s="1"/>
  <c r="N6" i="45" s="1"/>
  <c r="N5" i="45" s="1"/>
  <c r="J150" i="45"/>
  <c r="J149" i="45" s="1"/>
  <c r="J148" i="45" s="1"/>
  <c r="J147" i="45" s="1"/>
  <c r="R184" i="45"/>
  <c r="K69" i="45"/>
  <c r="K68" i="45" s="1"/>
  <c r="K67" i="45" s="1"/>
  <c r="J206" i="45"/>
  <c r="J198" i="45" s="1"/>
  <c r="J197" i="45" s="1"/>
  <c r="J196" i="45" s="1"/>
  <c r="R30" i="45"/>
  <c r="R190" i="45"/>
  <c r="N69" i="45"/>
  <c r="N68" i="45" s="1"/>
  <c r="N67" i="45" s="1"/>
  <c r="Q106" i="45"/>
  <c r="Q105" i="45" s="1"/>
  <c r="Q104" i="45" s="1"/>
  <c r="Q103" i="45" s="1"/>
  <c r="N150" i="45"/>
  <c r="N149" i="45" s="1"/>
  <c r="N148" i="45" s="1"/>
  <c r="N147" i="45" s="1"/>
  <c r="J106" i="45"/>
  <c r="J105" i="45" s="1"/>
  <c r="J104" i="45" s="1"/>
  <c r="J103" i="45" s="1"/>
  <c r="R135" i="45"/>
  <c r="P150" i="45"/>
  <c r="P149" i="45" s="1"/>
  <c r="P148" i="45" s="1"/>
  <c r="P147" i="45" s="1"/>
  <c r="Q183" i="45"/>
  <c r="Q174" i="45" s="1"/>
  <c r="Q173" i="45" s="1"/>
  <c r="Q172" i="45" s="1"/>
  <c r="M183" i="45"/>
  <c r="M174" i="45" s="1"/>
  <c r="M173" i="45" s="1"/>
  <c r="M172" i="45" s="1"/>
  <c r="L7" i="45"/>
  <c r="L6" i="45" s="1"/>
  <c r="L5" i="45" s="1"/>
  <c r="L29" i="45"/>
  <c r="L28" i="45" s="1"/>
  <c r="N58" i="45"/>
  <c r="N47" i="45" s="1"/>
  <c r="O69" i="45"/>
  <c r="O68" i="45" s="1"/>
  <c r="O67" i="45" s="1"/>
  <c r="P69" i="45"/>
  <c r="P68" i="45" s="1"/>
  <c r="P67" i="45" s="1"/>
  <c r="M87" i="45"/>
  <c r="M86" i="45" s="1"/>
  <c r="M85" i="45" s="1"/>
  <c r="J87" i="45"/>
  <c r="J86" i="45" s="1"/>
  <c r="J85" i="45" s="1"/>
  <c r="J183" i="45"/>
  <c r="J174" i="45" s="1"/>
  <c r="J173" i="45" s="1"/>
  <c r="J172" i="45" s="1"/>
  <c r="N183" i="45"/>
  <c r="N174" i="45" s="1"/>
  <c r="N173" i="45" s="1"/>
  <c r="N172" i="45" s="1"/>
  <c r="R207" i="45"/>
  <c r="R43" i="45"/>
  <c r="R42" i="45" s="1"/>
  <c r="M206" i="45"/>
  <c r="M198" i="45" s="1"/>
  <c r="M197" i="45" s="1"/>
  <c r="M196" i="45" s="1"/>
  <c r="P106" i="45"/>
  <c r="P105" i="45" s="1"/>
  <c r="P104" i="45" s="1"/>
  <c r="P103" i="45" s="1"/>
  <c r="Q87" i="45"/>
  <c r="Q86" i="45" s="1"/>
  <c r="Q85" i="45" s="1"/>
  <c r="P183" i="45"/>
  <c r="P174" i="45" s="1"/>
  <c r="P173" i="45" s="1"/>
  <c r="P172" i="45" s="1"/>
  <c r="R18" i="45"/>
  <c r="M29" i="45"/>
  <c r="M28" i="45" s="1"/>
  <c r="J29" i="45"/>
  <c r="J28" i="45" s="1"/>
  <c r="R38" i="45"/>
  <c r="J58" i="45"/>
  <c r="J47" i="45" s="1"/>
  <c r="O58" i="45"/>
  <c r="O47" i="45" s="1"/>
  <c r="N87" i="45"/>
  <c r="N86" i="45" s="1"/>
  <c r="N85" i="45" s="1"/>
  <c r="M128" i="45"/>
  <c r="M122" i="45" s="1"/>
  <c r="M121" i="45" s="1"/>
  <c r="M120" i="45" s="1"/>
  <c r="P128" i="45"/>
  <c r="P122" i="45" s="1"/>
  <c r="P121" i="45" s="1"/>
  <c r="P120" i="45" s="1"/>
  <c r="K128" i="45"/>
  <c r="K122" i="45" s="1"/>
  <c r="K121" i="45" s="1"/>
  <c r="K120" i="45" s="1"/>
  <c r="M150" i="45"/>
  <c r="M149" i="45" s="1"/>
  <c r="M148" i="45" s="1"/>
  <c r="M147" i="45" s="1"/>
  <c r="O183" i="45"/>
  <c r="O174" i="45" s="1"/>
  <c r="O173" i="45" s="1"/>
  <c r="O172" i="45" s="1"/>
  <c r="R78" i="45"/>
  <c r="R77" i="45" s="1"/>
  <c r="R129" i="45"/>
  <c r="R155" i="45"/>
  <c r="O150" i="45"/>
  <c r="O149" i="45" s="1"/>
  <c r="O148" i="45" s="1"/>
  <c r="O147" i="45" s="1"/>
  <c r="N206" i="45"/>
  <c r="N198" i="45" s="1"/>
  <c r="N197" i="45" s="1"/>
  <c r="N196" i="45" s="1"/>
  <c r="K150" i="45"/>
  <c r="K149" i="45" s="1"/>
  <c r="K148" i="45" s="1"/>
  <c r="K147" i="45" s="1"/>
  <c r="K206" i="45"/>
  <c r="K198" i="45" s="1"/>
  <c r="K197" i="45" s="1"/>
  <c r="K196" i="45" s="1"/>
  <c r="L150" i="45"/>
  <c r="L149" i="45" s="1"/>
  <c r="L148" i="45" s="1"/>
  <c r="L147" i="45" s="1"/>
  <c r="L206" i="45"/>
  <c r="L198" i="45" s="1"/>
  <c r="L197" i="45" s="1"/>
  <c r="L196" i="45" s="1"/>
  <c r="R49" i="45"/>
  <c r="R48" i="45" s="1"/>
  <c r="R71" i="45"/>
  <c r="R70" i="45" s="1"/>
  <c r="K87" i="45"/>
  <c r="K86" i="45" s="1"/>
  <c r="K85" i="45" s="1"/>
  <c r="R107" i="45"/>
  <c r="O29" i="45"/>
  <c r="O28" i="45" s="1"/>
  <c r="R200" i="45"/>
  <c r="R199" i="45" s="1"/>
  <c r="R9" i="45"/>
  <c r="R8" i="45" s="1"/>
  <c r="O69" i="44"/>
  <c r="O68" i="44" s="1"/>
  <c r="O67" i="44" s="1"/>
  <c r="R22" i="44"/>
  <c r="R43" i="44"/>
  <c r="R42" i="44" s="1"/>
  <c r="O58" i="44"/>
  <c r="R89" i="44"/>
  <c r="R88" i="44" s="1"/>
  <c r="O106" i="44"/>
  <c r="O105" i="44" s="1"/>
  <c r="O104" i="44" s="1"/>
  <c r="O103" i="44" s="1"/>
  <c r="R63" i="44"/>
  <c r="M58" i="44"/>
  <c r="M47" i="44" s="1"/>
  <c r="R116" i="44"/>
  <c r="R115" i="44" s="1"/>
  <c r="R151" i="44"/>
  <c r="N13" i="44"/>
  <c r="P87" i="44"/>
  <c r="P86" i="44" s="1"/>
  <c r="P85" i="44" s="1"/>
  <c r="M150" i="44"/>
  <c r="L7" i="44"/>
  <c r="L6" i="44" s="1"/>
  <c r="L5" i="44" s="1"/>
  <c r="L29" i="44"/>
  <c r="L28" i="44" s="1"/>
  <c r="L27" i="44" s="1"/>
  <c r="L26" i="44" s="1"/>
  <c r="P106" i="44"/>
  <c r="P105" i="44" s="1"/>
  <c r="P104" i="44" s="1"/>
  <c r="P103" i="44" s="1"/>
  <c r="R135" i="44"/>
  <c r="J29" i="44"/>
  <c r="J28" i="44" s="1"/>
  <c r="J27" i="44" s="1"/>
  <c r="J26" i="44" s="1"/>
  <c r="R34" i="44"/>
  <c r="Q58" i="44"/>
  <c r="Q47" i="44" s="1"/>
  <c r="R78" i="44"/>
  <c r="R77" i="44" s="1"/>
  <c r="R69" i="44" s="1"/>
  <c r="R68" i="44" s="1"/>
  <c r="R67" i="44" s="1"/>
  <c r="P150" i="44"/>
  <c r="P149" i="44" s="1"/>
  <c r="P148" i="44" s="1"/>
  <c r="P147" i="44" s="1"/>
  <c r="Q150" i="44"/>
  <c r="Q149" i="44" s="1"/>
  <c r="Q148" i="44" s="1"/>
  <c r="Q147" i="44" s="1"/>
  <c r="P180" i="44"/>
  <c r="N29" i="44"/>
  <c r="N28" i="44" s="1"/>
  <c r="R200" i="44"/>
  <c r="Q199" i="44"/>
  <c r="K199" i="44"/>
  <c r="K191" i="44" s="1"/>
  <c r="K190" i="44" s="1"/>
  <c r="K189" i="44" s="1"/>
  <c r="R180" i="44"/>
  <c r="M199" i="44"/>
  <c r="M191" i="44" s="1"/>
  <c r="M190" i="44" s="1"/>
  <c r="M189" i="44" s="1"/>
  <c r="Q13" i="44"/>
  <c r="Q7" i="44" s="1"/>
  <c r="Q6" i="44" s="1"/>
  <c r="Q5" i="44" s="1"/>
  <c r="P29" i="44"/>
  <c r="P28" i="44" s="1"/>
  <c r="K128" i="44"/>
  <c r="K122" i="44" s="1"/>
  <c r="K121" i="44" s="1"/>
  <c r="K120" i="44" s="1"/>
  <c r="K150" i="44"/>
  <c r="K149" i="44" s="1"/>
  <c r="K148" i="44" s="1"/>
  <c r="K147" i="44" s="1"/>
  <c r="K180" i="44"/>
  <c r="J13" i="44"/>
  <c r="J7" i="44" s="1"/>
  <c r="J6" i="44" s="1"/>
  <c r="J5" i="44" s="1"/>
  <c r="R14" i="44"/>
  <c r="R13" i="44" s="1"/>
  <c r="R7" i="44" s="1"/>
  <c r="R6" i="44" s="1"/>
  <c r="R5" i="44" s="1"/>
  <c r="M106" i="44"/>
  <c r="M105" i="44" s="1"/>
  <c r="M104" i="44" s="1"/>
  <c r="M103" i="44" s="1"/>
  <c r="L128" i="44"/>
  <c r="L122" i="44" s="1"/>
  <c r="L121" i="44" s="1"/>
  <c r="L120" i="44" s="1"/>
  <c r="O128" i="44"/>
  <c r="O122" i="44" s="1"/>
  <c r="O121" i="44" s="1"/>
  <c r="O120" i="44" s="1"/>
  <c r="L180" i="44"/>
  <c r="L174" i="44" s="1"/>
  <c r="L173" i="44" s="1"/>
  <c r="L172" i="44" s="1"/>
  <c r="O47" i="44"/>
  <c r="P174" i="44"/>
  <c r="P173" i="44" s="1"/>
  <c r="P172" i="44" s="1"/>
  <c r="O87" i="44"/>
  <c r="O86" i="44" s="1"/>
  <c r="O85" i="44" s="1"/>
  <c r="N174" i="44"/>
  <c r="N173" i="44" s="1"/>
  <c r="N172" i="44" s="1"/>
  <c r="R212" i="44"/>
  <c r="R199" i="44" s="1"/>
  <c r="N87" i="44"/>
  <c r="N86" i="44" s="1"/>
  <c r="N85" i="44" s="1"/>
  <c r="R129" i="44"/>
  <c r="R204" i="44"/>
  <c r="M122" i="44"/>
  <c r="M121" i="44" s="1"/>
  <c r="M120" i="44" s="1"/>
  <c r="N128" i="44"/>
  <c r="N122" i="44" s="1"/>
  <c r="N121" i="44" s="1"/>
  <c r="N120" i="44" s="1"/>
  <c r="R141" i="44"/>
  <c r="O150" i="44"/>
  <c r="O149" i="44" s="1"/>
  <c r="O148" i="44" s="1"/>
  <c r="O147" i="44" s="1"/>
  <c r="P199" i="44"/>
  <c r="P191" i="44" s="1"/>
  <c r="P190" i="44" s="1"/>
  <c r="P189" i="44" s="1"/>
  <c r="R54" i="44"/>
  <c r="R53" i="44" s="1"/>
  <c r="R59" i="44"/>
  <c r="N69" i="44"/>
  <c r="N68" i="44" s="1"/>
  <c r="N67" i="44" s="1"/>
  <c r="L150" i="44"/>
  <c r="L149" i="44" s="1"/>
  <c r="L148" i="44" s="1"/>
  <c r="L147" i="44" s="1"/>
  <c r="Q180" i="44"/>
  <c r="Q174" i="44" s="1"/>
  <c r="Q173" i="44" s="1"/>
  <c r="Q172" i="44" s="1"/>
  <c r="Q191" i="44"/>
  <c r="Q190" i="44" s="1"/>
  <c r="Q189" i="44" s="1"/>
  <c r="J150" i="44"/>
  <c r="J149" i="44" s="1"/>
  <c r="J148" i="44" s="1"/>
  <c r="J147" i="44" s="1"/>
  <c r="N7" i="44"/>
  <c r="N6" i="44" s="1"/>
  <c r="N5" i="44" s="1"/>
  <c r="L58" i="44"/>
  <c r="J106" i="44"/>
  <c r="J105" i="44" s="1"/>
  <c r="J104" i="44" s="1"/>
  <c r="J103" i="44" s="1"/>
  <c r="J180" i="44"/>
  <c r="R193" i="44"/>
  <c r="R192" i="44" s="1"/>
  <c r="Q29" i="44"/>
  <c r="Q28" i="44" s="1"/>
  <c r="P69" i="44"/>
  <c r="P68" i="44" s="1"/>
  <c r="P67" i="44" s="1"/>
  <c r="R94" i="44"/>
  <c r="R93" i="44" s="1"/>
  <c r="R99" i="44"/>
  <c r="R98" i="44" s="1"/>
  <c r="R107" i="44"/>
  <c r="R106" i="44" s="1"/>
  <c r="R105" i="44" s="1"/>
  <c r="R104" i="44" s="1"/>
  <c r="R103" i="44" s="1"/>
  <c r="R163" i="44"/>
  <c r="O199" i="44"/>
  <c r="O191" i="44" s="1"/>
  <c r="O190" i="44" s="1"/>
  <c r="O189" i="44" s="1"/>
  <c r="J69" i="44"/>
  <c r="J68" i="44" s="1"/>
  <c r="J67" i="44" s="1"/>
  <c r="L87" i="44"/>
  <c r="L86" i="44" s="1"/>
  <c r="L85" i="44" s="1"/>
  <c r="M149" i="44"/>
  <c r="M148" i="44" s="1"/>
  <c r="M147" i="44" s="1"/>
  <c r="J174" i="44"/>
  <c r="J173" i="44" s="1"/>
  <c r="J172" i="44" s="1"/>
  <c r="N150" i="44"/>
  <c r="N149" i="44" s="1"/>
  <c r="N148" i="44" s="1"/>
  <c r="N147" i="44" s="1"/>
  <c r="L47" i="44"/>
  <c r="P128" i="44"/>
  <c r="P122" i="44" s="1"/>
  <c r="P121" i="44" s="1"/>
  <c r="P120" i="44" s="1"/>
  <c r="M180" i="44"/>
  <c r="M174" i="44" s="1"/>
  <c r="M173" i="44" s="1"/>
  <c r="M172" i="44" s="1"/>
  <c r="J199" i="44"/>
  <c r="J191" i="44" s="1"/>
  <c r="J190" i="44" s="1"/>
  <c r="J189" i="44" s="1"/>
  <c r="N199" i="44"/>
  <c r="N191" i="44" s="1"/>
  <c r="N190" i="44" s="1"/>
  <c r="N189" i="44" s="1"/>
  <c r="R30" i="44"/>
  <c r="N58" i="44"/>
  <c r="N47" i="44" s="1"/>
  <c r="Q69" i="44"/>
  <c r="Q68" i="44" s="1"/>
  <c r="Q67" i="44" s="1"/>
  <c r="L69" i="44"/>
  <c r="L68" i="44" s="1"/>
  <c r="L67" i="44" s="1"/>
  <c r="L106" i="44"/>
  <c r="L105" i="44" s="1"/>
  <c r="L104" i="44" s="1"/>
  <c r="L103" i="44" s="1"/>
  <c r="R155" i="44"/>
  <c r="R150" i="44" s="1"/>
  <c r="R149" i="44" s="1"/>
  <c r="R148" i="44" s="1"/>
  <c r="R147" i="44" s="1"/>
  <c r="O180" i="44"/>
  <c r="O174" i="44" s="1"/>
  <c r="O173" i="44" s="1"/>
  <c r="O172" i="44" s="1"/>
  <c r="L199" i="44"/>
  <c r="L191" i="44" s="1"/>
  <c r="L190" i="44" s="1"/>
  <c r="L189" i="44" s="1"/>
  <c r="K29" i="44"/>
  <c r="K28" i="44" s="1"/>
  <c r="M29" i="44"/>
  <c r="M28" i="44" s="1"/>
  <c r="K47" i="44"/>
  <c r="M87" i="44"/>
  <c r="M86" i="44" s="1"/>
  <c r="M85" i="44" s="1"/>
  <c r="M13" i="44"/>
  <c r="R174" i="44"/>
  <c r="R173" i="44" s="1"/>
  <c r="R172" i="44" s="1"/>
  <c r="K87" i="44"/>
  <c r="K86" i="44" s="1"/>
  <c r="K85" i="44" s="1"/>
  <c r="K7" i="44"/>
  <c r="K6" i="44" s="1"/>
  <c r="K5" i="44" s="1"/>
  <c r="M7" i="44"/>
  <c r="M6" i="44" s="1"/>
  <c r="M5" i="44" s="1"/>
  <c r="O29" i="44"/>
  <c r="O28" i="44" s="1"/>
  <c r="O27" i="44" s="1"/>
  <c r="O26" i="44" s="1"/>
  <c r="P58" i="44"/>
  <c r="P47" i="44" s="1"/>
  <c r="Q87" i="44"/>
  <c r="Q86" i="44" s="1"/>
  <c r="Q85" i="44" s="1"/>
  <c r="N105" i="44"/>
  <c r="N104" i="44" s="1"/>
  <c r="N103" i="44" s="1"/>
  <c r="Q122" i="44"/>
  <c r="Q121" i="44" s="1"/>
  <c r="Q120" i="44" s="1"/>
  <c r="J128" i="44"/>
  <c r="J122" i="44" s="1"/>
  <c r="J121" i="44" s="1"/>
  <c r="J120" i="44" s="1"/>
  <c r="K174" i="44"/>
  <c r="K173" i="44" s="1"/>
  <c r="K172" i="44" s="1"/>
  <c r="O13" i="44"/>
  <c r="O7" i="44" s="1"/>
  <c r="O6" i="44" s="1"/>
  <c r="O5" i="44" s="1"/>
  <c r="R38" i="44"/>
  <c r="M69" i="44"/>
  <c r="M68" i="44" s="1"/>
  <c r="M67" i="44" s="1"/>
  <c r="R124" i="44"/>
  <c r="R123" i="44" s="1"/>
  <c r="R241" i="37"/>
  <c r="R216" i="37"/>
  <c r="R215" i="37" s="1"/>
  <c r="R217" i="37"/>
  <c r="R219" i="37"/>
  <c r="R218" i="37" s="1"/>
  <c r="R220" i="37"/>
  <c r="R189" i="37"/>
  <c r="R188" i="37"/>
  <c r="R187" i="37"/>
  <c r="R186" i="37"/>
  <c r="R185" i="37"/>
  <c r="R184" i="37"/>
  <c r="R167" i="37"/>
  <c r="R166" i="37"/>
  <c r="R155" i="37"/>
  <c r="R153" i="37"/>
  <c r="R150" i="37"/>
  <c r="R149" i="37"/>
  <c r="R131" i="37"/>
  <c r="R121" i="37"/>
  <c r="R118" i="37"/>
  <c r="R115" i="37"/>
  <c r="R114" i="37"/>
  <c r="R106" i="37"/>
  <c r="R107" i="37"/>
  <c r="R108" i="37"/>
  <c r="R109" i="37"/>
  <c r="R110" i="37"/>
  <c r="R104" i="37" s="1"/>
  <c r="R105" i="37"/>
  <c r="R99" i="37"/>
  <c r="R100" i="37"/>
  <c r="R101" i="37"/>
  <c r="R102" i="37"/>
  <c r="R98" i="37"/>
  <c r="R53" i="37"/>
  <c r="R54" i="37"/>
  <c r="R55" i="37"/>
  <c r="R56" i="37"/>
  <c r="R57" i="37"/>
  <c r="R58" i="37"/>
  <c r="R59" i="37"/>
  <c r="R60" i="37"/>
  <c r="R61" i="37"/>
  <c r="R62" i="37"/>
  <c r="R63" i="37"/>
  <c r="R64" i="37"/>
  <c r="R65" i="37"/>
  <c r="R66" i="37"/>
  <c r="R67" i="37"/>
  <c r="R68" i="37"/>
  <c r="R70" i="37"/>
  <c r="R71" i="37"/>
  <c r="R72" i="37"/>
  <c r="R73" i="37"/>
  <c r="R74" i="37"/>
  <c r="R75" i="37"/>
  <c r="R76" i="37"/>
  <c r="R77" i="37"/>
  <c r="R52" i="37"/>
  <c r="R17" i="37"/>
  <c r="R15" i="37" s="1"/>
  <c r="R18" i="37"/>
  <c r="R19" i="37"/>
  <c r="R20" i="37"/>
  <c r="R21" i="37"/>
  <c r="R22" i="37"/>
  <c r="R23" i="37"/>
  <c r="R24" i="37"/>
  <c r="R25" i="37"/>
  <c r="R26" i="37"/>
  <c r="R27" i="37"/>
  <c r="R28" i="37"/>
  <c r="R29" i="37"/>
  <c r="R31" i="37"/>
  <c r="R32" i="37"/>
  <c r="R33" i="37"/>
  <c r="R34" i="37"/>
  <c r="R35" i="37"/>
  <c r="R36" i="37"/>
  <c r="R37" i="37"/>
  <c r="R38" i="37"/>
  <c r="R39" i="37"/>
  <c r="R40" i="37"/>
  <c r="R41" i="37"/>
  <c r="R42" i="37"/>
  <c r="R43" i="37"/>
  <c r="R44" i="37"/>
  <c r="R45" i="37"/>
  <c r="R46" i="37"/>
  <c r="R47" i="37"/>
  <c r="R48" i="37"/>
  <c r="R49" i="37"/>
  <c r="R50" i="37"/>
  <c r="R16" i="37"/>
  <c r="R11" i="37"/>
  <c r="R12" i="37"/>
  <c r="R9" i="37" s="1"/>
  <c r="R13" i="37"/>
  <c r="R10" i="37"/>
  <c r="W5" i="37"/>
  <c r="R293" i="37"/>
  <c r="R294" i="37"/>
  <c r="R295" i="37"/>
  <c r="R296" i="37"/>
  <c r="R297" i="37"/>
  <c r="R298" i="37"/>
  <c r="R299" i="37"/>
  <c r="R300" i="37"/>
  <c r="R301" i="37"/>
  <c r="R302" i="37"/>
  <c r="R303" i="37"/>
  <c r="R304" i="37"/>
  <c r="R305" i="37"/>
  <c r="R306" i="37"/>
  <c r="R307" i="37"/>
  <c r="R308" i="37"/>
  <c r="R309" i="37"/>
  <c r="R310" i="37"/>
  <c r="R311" i="37"/>
  <c r="R312" i="37"/>
  <c r="R313" i="37"/>
  <c r="R314" i="37"/>
  <c r="R315" i="37"/>
  <c r="R316" i="37"/>
  <c r="R317" i="37"/>
  <c r="R318" i="37"/>
  <c r="R319" i="37"/>
  <c r="R320" i="37"/>
  <c r="R321" i="37"/>
  <c r="R292" i="37"/>
  <c r="R284" i="37"/>
  <c r="R283" i="37" s="1"/>
  <c r="R274" i="37" s="1"/>
  <c r="R259" i="37"/>
  <c r="R258" i="37"/>
  <c r="R257" i="37"/>
  <c r="R256" i="37"/>
  <c r="R242" i="37"/>
  <c r="R240" i="37" s="1"/>
  <c r="R243" i="37"/>
  <c r="R244" i="37"/>
  <c r="R245" i="37"/>
  <c r="R246" i="37"/>
  <c r="R247" i="37"/>
  <c r="R248" i="37"/>
  <c r="R249" i="37"/>
  <c r="R250" i="37"/>
  <c r="R251" i="37"/>
  <c r="R252" i="37"/>
  <c r="R253" i="37"/>
  <c r="R154" i="37"/>
  <c r="R117" i="37"/>
  <c r="K291" i="37"/>
  <c r="L291" i="37"/>
  <c r="M291" i="37"/>
  <c r="N291" i="37"/>
  <c r="O291" i="37"/>
  <c r="P291" i="37"/>
  <c r="Q291" i="37"/>
  <c r="J291" i="37"/>
  <c r="K283" i="37"/>
  <c r="L283" i="37"/>
  <c r="M283" i="37"/>
  <c r="M274" i="37" s="1"/>
  <c r="N283" i="37"/>
  <c r="O283" i="37"/>
  <c r="P283" i="37"/>
  <c r="Q283" i="37"/>
  <c r="J283" i="37"/>
  <c r="J274" i="37" s="1"/>
  <c r="K274" i="37"/>
  <c r="L274" i="37"/>
  <c r="N274" i="37"/>
  <c r="O274" i="37"/>
  <c r="P274" i="37"/>
  <c r="Q274" i="37"/>
  <c r="K275" i="37"/>
  <c r="L275" i="37"/>
  <c r="M275" i="37"/>
  <c r="N275" i="37"/>
  <c r="O275" i="37"/>
  <c r="P275" i="37"/>
  <c r="Q275" i="37"/>
  <c r="R275" i="37"/>
  <c r="J275" i="37"/>
  <c r="K268" i="37"/>
  <c r="L268" i="37"/>
  <c r="M268" i="37"/>
  <c r="N268" i="37"/>
  <c r="O268" i="37"/>
  <c r="P268" i="37"/>
  <c r="Q268" i="37"/>
  <c r="R268" i="37"/>
  <c r="J268" i="37"/>
  <c r="K255" i="37"/>
  <c r="L255" i="37"/>
  <c r="M255" i="37"/>
  <c r="N255" i="37"/>
  <c r="O255" i="37"/>
  <c r="P255" i="37"/>
  <c r="Q255" i="37"/>
  <c r="R255" i="37"/>
  <c r="J255" i="37"/>
  <c r="K240" i="37"/>
  <c r="L240" i="37"/>
  <c r="M240" i="37"/>
  <c r="N240" i="37"/>
  <c r="O240" i="37"/>
  <c r="P240" i="37"/>
  <c r="Q240" i="37"/>
  <c r="J240" i="37"/>
  <c r="K218" i="37"/>
  <c r="L218" i="37"/>
  <c r="M218" i="37"/>
  <c r="N218" i="37"/>
  <c r="O218" i="37"/>
  <c r="P218" i="37"/>
  <c r="Q218" i="37"/>
  <c r="J218" i="37"/>
  <c r="K215" i="37"/>
  <c r="L215" i="37"/>
  <c r="M215" i="37"/>
  <c r="N215" i="37"/>
  <c r="O215" i="37"/>
  <c r="P215" i="37"/>
  <c r="Q215" i="37"/>
  <c r="J215" i="37"/>
  <c r="K183" i="37"/>
  <c r="L183" i="37"/>
  <c r="M183" i="37"/>
  <c r="N183" i="37"/>
  <c r="O183" i="37"/>
  <c r="P183" i="37"/>
  <c r="Q183" i="37"/>
  <c r="J183" i="37"/>
  <c r="K165" i="37"/>
  <c r="L165" i="37"/>
  <c r="M165" i="37"/>
  <c r="N165" i="37"/>
  <c r="O165" i="37"/>
  <c r="P165" i="37"/>
  <c r="Q165" i="37"/>
  <c r="R165" i="37"/>
  <c r="J165" i="37"/>
  <c r="J152" i="37"/>
  <c r="K152" i="37"/>
  <c r="L152" i="37"/>
  <c r="M152" i="37"/>
  <c r="N152" i="37"/>
  <c r="O152" i="37"/>
  <c r="P152" i="37"/>
  <c r="Q152" i="37"/>
  <c r="K148" i="37"/>
  <c r="L148" i="37"/>
  <c r="M148" i="37"/>
  <c r="N148" i="37"/>
  <c r="O148" i="37"/>
  <c r="P148" i="37"/>
  <c r="Q148" i="37"/>
  <c r="R148" i="37"/>
  <c r="J148" i="37"/>
  <c r="K130" i="37"/>
  <c r="L130" i="37"/>
  <c r="M130" i="37"/>
  <c r="N130" i="37"/>
  <c r="O130" i="37"/>
  <c r="P130" i="37"/>
  <c r="Q130" i="37"/>
  <c r="R130" i="37"/>
  <c r="J130" i="37"/>
  <c r="K120" i="37"/>
  <c r="L120" i="37"/>
  <c r="M120" i="37"/>
  <c r="N120" i="37"/>
  <c r="O120" i="37"/>
  <c r="P120" i="37"/>
  <c r="Q120" i="37"/>
  <c r="R120" i="37"/>
  <c r="J120" i="37"/>
  <c r="K117" i="37"/>
  <c r="L117" i="37"/>
  <c r="M117" i="37"/>
  <c r="N117" i="37"/>
  <c r="O117" i="37"/>
  <c r="P117" i="37"/>
  <c r="Q117" i="37"/>
  <c r="J117" i="37"/>
  <c r="K113" i="37"/>
  <c r="L113" i="37"/>
  <c r="M113" i="37"/>
  <c r="N113" i="37"/>
  <c r="O113" i="37"/>
  <c r="P113" i="37"/>
  <c r="Q113" i="37"/>
  <c r="R113" i="37"/>
  <c r="J113" i="37"/>
  <c r="K104" i="37"/>
  <c r="L104" i="37"/>
  <c r="M104" i="37"/>
  <c r="N104" i="37"/>
  <c r="O104" i="37"/>
  <c r="P104" i="37"/>
  <c r="Q104" i="37"/>
  <c r="J104" i="37"/>
  <c r="K97" i="37"/>
  <c r="L97" i="37"/>
  <c r="M97" i="37"/>
  <c r="N97" i="37"/>
  <c r="O97" i="37"/>
  <c r="P97" i="37"/>
  <c r="Q97" i="37"/>
  <c r="R97" i="37"/>
  <c r="J97" i="37"/>
  <c r="K51" i="37"/>
  <c r="L51" i="37"/>
  <c r="M51" i="37"/>
  <c r="N51" i="37"/>
  <c r="O51" i="37"/>
  <c r="P51" i="37"/>
  <c r="Q51" i="37"/>
  <c r="J51" i="37"/>
  <c r="K15" i="37"/>
  <c r="L15" i="37"/>
  <c r="M15" i="37"/>
  <c r="N15" i="37"/>
  <c r="O15" i="37"/>
  <c r="P15" i="37"/>
  <c r="Q15" i="37"/>
  <c r="J15" i="37"/>
  <c r="K9" i="37"/>
  <c r="L9" i="37"/>
  <c r="M9" i="37"/>
  <c r="N9" i="37"/>
  <c r="O9" i="37"/>
  <c r="P9" i="37"/>
  <c r="Q9" i="37"/>
  <c r="J9" i="37"/>
  <c r="R227" i="43"/>
  <c r="R228" i="43"/>
  <c r="R229" i="43"/>
  <c r="R230" i="43"/>
  <c r="R233" i="43"/>
  <c r="R234" i="43"/>
  <c r="R235" i="43"/>
  <c r="R236" i="43"/>
  <c r="R237" i="43"/>
  <c r="R204" i="43"/>
  <c r="R190" i="43"/>
  <c r="R191" i="43"/>
  <c r="R171" i="43"/>
  <c r="R106" i="43"/>
  <c r="R231" i="43"/>
  <c r="R225" i="43"/>
  <c r="R224" i="43"/>
  <c r="R223" i="43"/>
  <c r="Q222" i="43"/>
  <c r="P222" i="43"/>
  <c r="O222" i="43"/>
  <c r="N222" i="43"/>
  <c r="M222" i="43"/>
  <c r="L222" i="43"/>
  <c r="K222" i="43"/>
  <c r="J222" i="43"/>
  <c r="R221" i="43"/>
  <c r="R220" i="43"/>
  <c r="R219" i="43"/>
  <c r="Q218" i="43"/>
  <c r="P218" i="43"/>
  <c r="O218" i="43"/>
  <c r="N218" i="43"/>
  <c r="M218" i="43"/>
  <c r="L218" i="43"/>
  <c r="K218" i="43"/>
  <c r="J218" i="43"/>
  <c r="R217" i="43"/>
  <c r="R216" i="43"/>
  <c r="R215" i="43"/>
  <c r="Q214" i="43"/>
  <c r="P214" i="43"/>
  <c r="O214" i="43"/>
  <c r="N214" i="43"/>
  <c r="M214" i="43"/>
  <c r="L214" i="43"/>
  <c r="K214" i="43"/>
  <c r="J214" i="43"/>
  <c r="R213" i="43"/>
  <c r="R212" i="43"/>
  <c r="R211" i="43"/>
  <c r="Q210" i="43"/>
  <c r="P210" i="43"/>
  <c r="O210" i="43"/>
  <c r="N210" i="43"/>
  <c r="M210" i="43"/>
  <c r="L210" i="43"/>
  <c r="K210" i="43"/>
  <c r="J210" i="43"/>
  <c r="R208" i="43"/>
  <c r="R207" i="43"/>
  <c r="R206" i="43"/>
  <c r="R205" i="43"/>
  <c r="R197" i="43"/>
  <c r="R196" i="43"/>
  <c r="R195" i="43"/>
  <c r="Q194" i="43"/>
  <c r="P194" i="43"/>
  <c r="O194" i="43"/>
  <c r="N194" i="43"/>
  <c r="M194" i="43"/>
  <c r="L194" i="43"/>
  <c r="K194" i="43"/>
  <c r="J194" i="43"/>
  <c r="R193" i="43"/>
  <c r="R192" i="43"/>
  <c r="R178" i="43"/>
  <c r="R177" i="43"/>
  <c r="R176" i="43"/>
  <c r="Q175" i="43"/>
  <c r="Q174" i="43" s="1"/>
  <c r="P175" i="43"/>
  <c r="P174" i="43" s="1"/>
  <c r="O175" i="43"/>
  <c r="O174" i="43" s="1"/>
  <c r="N175" i="43"/>
  <c r="N174" i="43" s="1"/>
  <c r="M175" i="43"/>
  <c r="M174" i="43" s="1"/>
  <c r="L175" i="43"/>
  <c r="L174" i="43" s="1"/>
  <c r="K175" i="43"/>
  <c r="K174" i="43" s="1"/>
  <c r="J175" i="43"/>
  <c r="J174" i="43" s="1"/>
  <c r="R173" i="43"/>
  <c r="R172" i="43"/>
  <c r="R150" i="43"/>
  <c r="R149" i="43"/>
  <c r="R148" i="43"/>
  <c r="R147" i="43"/>
  <c r="R146" i="43"/>
  <c r="Q145" i="43"/>
  <c r="P145" i="43"/>
  <c r="O145" i="43"/>
  <c r="N145" i="43"/>
  <c r="M145" i="43"/>
  <c r="L145" i="43"/>
  <c r="K145" i="43"/>
  <c r="J145" i="43"/>
  <c r="R144" i="43"/>
  <c r="R143" i="43"/>
  <c r="R142" i="43"/>
  <c r="R141" i="43"/>
  <c r="R140" i="43"/>
  <c r="Q139" i="43"/>
  <c r="P139" i="43"/>
  <c r="O139" i="43"/>
  <c r="N139" i="43"/>
  <c r="M139" i="43"/>
  <c r="L139" i="43"/>
  <c r="K139" i="43"/>
  <c r="J139" i="43"/>
  <c r="R138" i="43"/>
  <c r="R137" i="43"/>
  <c r="R136" i="43"/>
  <c r="R135" i="43"/>
  <c r="R134" i="43"/>
  <c r="Q133" i="43"/>
  <c r="P133" i="43"/>
  <c r="O133" i="43"/>
  <c r="N133" i="43"/>
  <c r="M133" i="43"/>
  <c r="L133" i="43"/>
  <c r="K133" i="43"/>
  <c r="J133" i="43"/>
  <c r="R131" i="43"/>
  <c r="R130" i="43"/>
  <c r="R129" i="43"/>
  <c r="Q128" i="43"/>
  <c r="Q127" i="43" s="1"/>
  <c r="P128" i="43"/>
  <c r="P127" i="43" s="1"/>
  <c r="O128" i="43"/>
  <c r="O127" i="43" s="1"/>
  <c r="N128" i="43"/>
  <c r="N127" i="43" s="1"/>
  <c r="M128" i="43"/>
  <c r="M127" i="43" s="1"/>
  <c r="L128" i="43"/>
  <c r="L127" i="43" s="1"/>
  <c r="K128" i="43"/>
  <c r="K127" i="43" s="1"/>
  <c r="J128" i="43"/>
  <c r="J127" i="43" s="1"/>
  <c r="R123" i="43"/>
  <c r="R122" i="43"/>
  <c r="R121" i="43"/>
  <c r="Q120" i="43"/>
  <c r="Q119" i="43" s="1"/>
  <c r="P120" i="43"/>
  <c r="P119" i="43" s="1"/>
  <c r="O120" i="43"/>
  <c r="O119" i="43" s="1"/>
  <c r="N120" i="43"/>
  <c r="N119" i="43" s="1"/>
  <c r="M120" i="43"/>
  <c r="M119" i="43" s="1"/>
  <c r="L120" i="43"/>
  <c r="L119" i="43" s="1"/>
  <c r="K120" i="43"/>
  <c r="K119" i="43" s="1"/>
  <c r="J120" i="43"/>
  <c r="J119" i="43" s="1"/>
  <c r="R118" i="43"/>
  <c r="R117" i="43"/>
  <c r="R116" i="43"/>
  <c r="Q115" i="43"/>
  <c r="P115" i="43"/>
  <c r="O115" i="43"/>
  <c r="N115" i="43"/>
  <c r="M115" i="43"/>
  <c r="L115" i="43"/>
  <c r="K115" i="43"/>
  <c r="J115" i="43"/>
  <c r="R114" i="43"/>
  <c r="R113" i="43"/>
  <c r="R112" i="43"/>
  <c r="Q111" i="43"/>
  <c r="P111" i="43"/>
  <c r="O111" i="43"/>
  <c r="N111" i="43"/>
  <c r="M111" i="43"/>
  <c r="L111" i="43"/>
  <c r="K111" i="43"/>
  <c r="J111" i="43"/>
  <c r="R29" i="43"/>
  <c r="R28" i="43"/>
  <c r="R27" i="43"/>
  <c r="Q26" i="43"/>
  <c r="P26" i="43"/>
  <c r="O26" i="43"/>
  <c r="N26" i="43"/>
  <c r="M26" i="43"/>
  <c r="L26" i="43"/>
  <c r="K26" i="43"/>
  <c r="J26" i="43"/>
  <c r="R25" i="43"/>
  <c r="R24" i="43"/>
  <c r="R23" i="43"/>
  <c r="Q22" i="43"/>
  <c r="Q17" i="43" s="1"/>
  <c r="Q11" i="43" s="1"/>
  <c r="Q10" i="43" s="1"/>
  <c r="Q9" i="43" s="1"/>
  <c r="P22" i="43"/>
  <c r="P17" i="43" s="1"/>
  <c r="P11" i="43" s="1"/>
  <c r="P10" i="43" s="1"/>
  <c r="P9" i="43" s="1"/>
  <c r="O22" i="43"/>
  <c r="O17" i="43" s="1"/>
  <c r="O11" i="43" s="1"/>
  <c r="O10" i="43" s="1"/>
  <c r="O9" i="43" s="1"/>
  <c r="N22" i="43"/>
  <c r="N17" i="43" s="1"/>
  <c r="N11" i="43" s="1"/>
  <c r="N10" i="43" s="1"/>
  <c r="N9" i="43" s="1"/>
  <c r="M22" i="43"/>
  <c r="M17" i="43" s="1"/>
  <c r="M11" i="43" s="1"/>
  <c r="M10" i="43" s="1"/>
  <c r="M9" i="43" s="1"/>
  <c r="L22" i="43"/>
  <c r="L17" i="43" s="1"/>
  <c r="L11" i="43" s="1"/>
  <c r="L10" i="43" s="1"/>
  <c r="L9" i="43" s="1"/>
  <c r="K22" i="43"/>
  <c r="K17" i="43" s="1"/>
  <c r="K11" i="43" s="1"/>
  <c r="K10" i="43" s="1"/>
  <c r="K9" i="43" s="1"/>
  <c r="J22" i="43"/>
  <c r="J17" i="43" s="1"/>
  <c r="J11" i="43" s="1"/>
  <c r="J10" i="43" s="1"/>
  <c r="J9" i="43" s="1"/>
  <c r="R4" i="83" l="1"/>
  <c r="R206" i="45"/>
  <c r="R58" i="45"/>
  <c r="R47" i="45" s="1"/>
  <c r="R183" i="45"/>
  <c r="R174" i="45" s="1"/>
  <c r="R173" i="45" s="1"/>
  <c r="R172" i="45" s="1"/>
  <c r="R106" i="45"/>
  <c r="R105" i="45" s="1"/>
  <c r="R104" i="45" s="1"/>
  <c r="R103" i="45" s="1"/>
  <c r="R13" i="45"/>
  <c r="R7" i="45" s="1"/>
  <c r="R6" i="45" s="1"/>
  <c r="R5" i="45" s="1"/>
  <c r="Q27" i="45"/>
  <c r="Q26" i="45" s="1"/>
  <c r="Q4" i="45" s="1"/>
  <c r="P27" i="45"/>
  <c r="P26" i="45" s="1"/>
  <c r="P4" i="45" s="1"/>
  <c r="R87" i="45"/>
  <c r="R86" i="45" s="1"/>
  <c r="R85" i="45" s="1"/>
  <c r="J27" i="45"/>
  <c r="J26" i="45" s="1"/>
  <c r="J4" i="45" s="1"/>
  <c r="R29" i="45"/>
  <c r="R28" i="45" s="1"/>
  <c r="R69" i="45"/>
  <c r="R68" i="45" s="1"/>
  <c r="R67" i="45" s="1"/>
  <c r="M27" i="45"/>
  <c r="M26" i="45" s="1"/>
  <c r="M4" i="45" s="1"/>
  <c r="R150" i="45"/>
  <c r="R149" i="45" s="1"/>
  <c r="R148" i="45" s="1"/>
  <c r="R147" i="45" s="1"/>
  <c r="L27" i="45"/>
  <c r="L26" i="45" s="1"/>
  <c r="L4" i="45" s="1"/>
  <c r="K27" i="45"/>
  <c r="K26" i="45" s="1"/>
  <c r="K4" i="45" s="1"/>
  <c r="O27" i="45"/>
  <c r="O26" i="45" s="1"/>
  <c r="O4" i="45" s="1"/>
  <c r="N27" i="45"/>
  <c r="N26" i="45" s="1"/>
  <c r="N4" i="45" s="1"/>
  <c r="R128" i="45"/>
  <c r="R122" i="45" s="1"/>
  <c r="R121" i="45" s="1"/>
  <c r="R120" i="45" s="1"/>
  <c r="R198" i="45"/>
  <c r="R197" i="45" s="1"/>
  <c r="R196" i="45" s="1"/>
  <c r="R58" i="44"/>
  <c r="M27" i="44"/>
  <c r="M26" i="44" s="1"/>
  <c r="N27" i="44"/>
  <c r="N26" i="44" s="1"/>
  <c r="K27" i="44"/>
  <c r="K26" i="44" s="1"/>
  <c r="K4" i="44" s="1"/>
  <c r="R47" i="44"/>
  <c r="R128" i="44"/>
  <c r="R122" i="44" s="1"/>
  <c r="R121" i="44" s="1"/>
  <c r="R120" i="44" s="1"/>
  <c r="N4" i="44"/>
  <c r="J4" i="44"/>
  <c r="R191" i="44"/>
  <c r="R190" i="44" s="1"/>
  <c r="R189" i="44" s="1"/>
  <c r="L4" i="44"/>
  <c r="R87" i="44"/>
  <c r="R86" i="44" s="1"/>
  <c r="R85" i="44" s="1"/>
  <c r="Q27" i="44"/>
  <c r="Q26" i="44" s="1"/>
  <c r="Q4" i="44" s="1"/>
  <c r="R29" i="44"/>
  <c r="R28" i="44" s="1"/>
  <c r="R27" i="44" s="1"/>
  <c r="R26" i="44" s="1"/>
  <c r="O4" i="44"/>
  <c r="P27" i="44"/>
  <c r="P26" i="44" s="1"/>
  <c r="P4" i="44" s="1"/>
  <c r="M4" i="44"/>
  <c r="R183" i="37"/>
  <c r="R291" i="37"/>
  <c r="R152" i="37"/>
  <c r="K110" i="43"/>
  <c r="K109" i="43" s="1"/>
  <c r="K108" i="43" s="1"/>
  <c r="K107" i="43" s="1"/>
  <c r="R175" i="43"/>
  <c r="R174" i="43" s="1"/>
  <c r="R194" i="43"/>
  <c r="R26" i="43"/>
  <c r="J110" i="43"/>
  <c r="J109" i="43" s="1"/>
  <c r="J108" i="43" s="1"/>
  <c r="J107" i="43" s="1"/>
  <c r="N110" i="43"/>
  <c r="N109" i="43" s="1"/>
  <c r="N108" i="43" s="1"/>
  <c r="N107" i="43" s="1"/>
  <c r="R214" i="43"/>
  <c r="O209" i="43"/>
  <c r="L132" i="43"/>
  <c r="L126" i="43" s="1"/>
  <c r="L125" i="43" s="1"/>
  <c r="L124" i="43" s="1"/>
  <c r="L110" i="43"/>
  <c r="L109" i="43" s="1"/>
  <c r="L108" i="43" s="1"/>
  <c r="L107" i="43" s="1"/>
  <c r="R115" i="43"/>
  <c r="P110" i="43"/>
  <c r="P109" i="43" s="1"/>
  <c r="P108" i="43" s="1"/>
  <c r="P107" i="43" s="1"/>
  <c r="Q110" i="43"/>
  <c r="Q109" i="43" s="1"/>
  <c r="Q108" i="43" s="1"/>
  <c r="Q107" i="43" s="1"/>
  <c r="L209" i="43"/>
  <c r="R222" i="43"/>
  <c r="R120" i="43"/>
  <c r="R119" i="43" s="1"/>
  <c r="R22" i="43"/>
  <c r="R17" i="43" s="1"/>
  <c r="R11" i="43" s="1"/>
  <c r="R10" i="43" s="1"/>
  <c r="R9" i="43" s="1"/>
  <c r="M209" i="43"/>
  <c r="R145" i="43"/>
  <c r="J209" i="43"/>
  <c r="O110" i="43"/>
  <c r="O109" i="43" s="1"/>
  <c r="O108" i="43" s="1"/>
  <c r="O107" i="43" s="1"/>
  <c r="K132" i="43"/>
  <c r="K126" i="43" s="1"/>
  <c r="K125" i="43" s="1"/>
  <c r="K124" i="43" s="1"/>
  <c r="P132" i="43"/>
  <c r="P126" i="43" s="1"/>
  <c r="P125" i="43" s="1"/>
  <c r="P124" i="43" s="1"/>
  <c r="M110" i="43"/>
  <c r="M109" i="43" s="1"/>
  <c r="M108" i="43" s="1"/>
  <c r="M107" i="43" s="1"/>
  <c r="R128" i="43"/>
  <c r="R127" i="43" s="1"/>
  <c r="N132" i="43"/>
  <c r="N126" i="43" s="1"/>
  <c r="N125" i="43" s="1"/>
  <c r="N124" i="43" s="1"/>
  <c r="R210" i="43"/>
  <c r="M132" i="43"/>
  <c r="M126" i="43" s="1"/>
  <c r="M125" i="43" s="1"/>
  <c r="M124" i="43" s="1"/>
  <c r="P209" i="43"/>
  <c r="Q209" i="43"/>
  <c r="O132" i="43"/>
  <c r="O126" i="43" s="1"/>
  <c r="O125" i="43" s="1"/>
  <c r="O124" i="43" s="1"/>
  <c r="Q132" i="43"/>
  <c r="Q126" i="43" s="1"/>
  <c r="Q125" i="43" s="1"/>
  <c r="Q124" i="43" s="1"/>
  <c r="R111" i="43"/>
  <c r="N209" i="43"/>
  <c r="K209" i="43"/>
  <c r="R139" i="43"/>
  <c r="J132" i="43"/>
  <c r="J126" i="43" s="1"/>
  <c r="J125" i="43" s="1"/>
  <c r="J124" i="43" s="1"/>
  <c r="R133" i="43"/>
  <c r="I246" i="43" l="1"/>
  <c r="I243" i="43"/>
  <c r="I242" i="43"/>
  <c r="I244" i="43"/>
  <c r="R27" i="45"/>
  <c r="R26" i="45" s="1"/>
  <c r="R4" i="45" s="1"/>
  <c r="R4" i="44"/>
  <c r="R209" i="43"/>
  <c r="R110" i="43"/>
  <c r="R109" i="43" s="1"/>
  <c r="R108" i="43" s="1"/>
  <c r="R107" i="43" s="1"/>
  <c r="R132" i="43"/>
  <c r="R126" i="43" s="1"/>
  <c r="R125" i="43" s="1"/>
  <c r="R124" i="43" s="1"/>
  <c r="R338" i="42" l="1"/>
  <c r="R339" i="42"/>
  <c r="R340" i="42"/>
  <c r="R341" i="42"/>
  <c r="R342" i="42"/>
  <c r="R343" i="42"/>
  <c r="R344" i="42"/>
  <c r="R345" i="42"/>
  <c r="R346" i="42"/>
  <c r="R347" i="42"/>
  <c r="R348" i="42"/>
  <c r="R349" i="42"/>
  <c r="R351" i="42"/>
  <c r="R352" i="42"/>
  <c r="R293" i="42"/>
  <c r="R294" i="42"/>
  <c r="R295" i="42"/>
  <c r="R296" i="42"/>
  <c r="R297" i="42"/>
  <c r="R298" i="42"/>
  <c r="R299" i="42"/>
  <c r="R300" i="42"/>
  <c r="R301" i="42"/>
  <c r="R350" i="42"/>
  <c r="R96" i="42"/>
  <c r="R261" i="42"/>
  <c r="R262" i="42"/>
  <c r="R233" i="42"/>
  <c r="R234" i="42"/>
  <c r="R187" i="42"/>
  <c r="R188" i="42"/>
  <c r="R57" i="42"/>
  <c r="R195" i="42"/>
  <c r="R119" i="42"/>
  <c r="R156" i="42"/>
  <c r="R149" i="42"/>
  <c r="R118" i="42"/>
  <c r="R116" i="42"/>
  <c r="R117" i="42"/>
  <c r="R95" i="42"/>
  <c r="R94" i="42"/>
  <c r="R167" i="42"/>
  <c r="R99" i="42"/>
  <c r="R155" i="42"/>
  <c r="R89" i="42"/>
  <c r="R90" i="42"/>
  <c r="R91" i="42"/>
  <c r="R92" i="42"/>
  <c r="R93" i="42"/>
  <c r="R56" i="42"/>
  <c r="R55" i="42"/>
  <c r="R54" i="42"/>
  <c r="R19" i="42"/>
  <c r="R292" i="42"/>
  <c r="R211" i="42"/>
  <c r="R78" i="42"/>
  <c r="R53" i="42"/>
  <c r="R52" i="42"/>
  <c r="R75" i="42"/>
  <c r="R76" i="42"/>
  <c r="R77" i="42"/>
  <c r="R51" i="42"/>
  <c r="R50" i="42"/>
  <c r="R74" i="42"/>
  <c r="R230" i="42"/>
  <c r="R231" i="42"/>
  <c r="R232" i="42"/>
  <c r="R49" i="42"/>
  <c r="R48" i="42"/>
  <c r="R72" i="42"/>
  <c r="R73" i="42"/>
  <c r="R71" i="42"/>
  <c r="R228" i="42"/>
  <c r="R229" i="42"/>
  <c r="R47" i="42"/>
  <c r="R70" i="42"/>
  <c r="R46" i="42"/>
  <c r="R45" i="42"/>
  <c r="R290" i="42"/>
  <c r="R291" i="42"/>
  <c r="R69" i="42"/>
  <c r="R44" i="42"/>
  <c r="R43" i="42"/>
  <c r="R68" i="42"/>
  <c r="R42" i="42"/>
  <c r="R41" i="42"/>
  <c r="R40" i="42"/>
  <c r="R39" i="42"/>
  <c r="R38" i="42"/>
  <c r="R37" i="42"/>
  <c r="R36" i="42"/>
  <c r="R35" i="42"/>
  <c r="R65" i="42"/>
  <c r="R66" i="42"/>
  <c r="R67" i="42"/>
  <c r="R34" i="42"/>
  <c r="R64" i="42"/>
  <c r="R33" i="42"/>
  <c r="R32" i="42"/>
  <c r="R31" i="42"/>
  <c r="R63" i="42"/>
  <c r="R30" i="42"/>
  <c r="R61" i="42"/>
  <c r="R62" i="42"/>
  <c r="R28" i="42"/>
  <c r="R29" i="42"/>
  <c r="R59" i="42"/>
  <c r="R60" i="42"/>
  <c r="R25" i="42"/>
  <c r="R26" i="42"/>
  <c r="R27" i="42"/>
  <c r="R15" i="42"/>
  <c r="R16" i="42"/>
  <c r="R17" i="42"/>
  <c r="R18" i="42"/>
  <c r="R337" i="42"/>
  <c r="R336" i="42"/>
  <c r="R24" i="42"/>
  <c r="R335" i="42"/>
  <c r="R334" i="42"/>
  <c r="R305" i="42"/>
  <c r="R304" i="42"/>
  <c r="R303" i="42"/>
  <c r="Q302" i="42"/>
  <c r="P302" i="42"/>
  <c r="O302" i="42"/>
  <c r="N302" i="42"/>
  <c r="M302" i="42"/>
  <c r="L302" i="42"/>
  <c r="K302" i="42"/>
  <c r="J302" i="42"/>
  <c r="R281" i="42"/>
  <c r="R280" i="42"/>
  <c r="R279" i="42"/>
  <c r="Q278" i="42"/>
  <c r="Q277" i="42" s="1"/>
  <c r="P278" i="42"/>
  <c r="P277" i="42" s="1"/>
  <c r="O278" i="42"/>
  <c r="O277" i="42" s="1"/>
  <c r="N278" i="42"/>
  <c r="N277" i="42" s="1"/>
  <c r="M278" i="42"/>
  <c r="M277" i="42" s="1"/>
  <c r="L278" i="42"/>
  <c r="L277" i="42" s="1"/>
  <c r="K278" i="42"/>
  <c r="K277" i="42" s="1"/>
  <c r="J278" i="42"/>
  <c r="J277" i="42" s="1"/>
  <c r="R276" i="42"/>
  <c r="R275" i="42"/>
  <c r="R274" i="42"/>
  <c r="Q273" i="42"/>
  <c r="P273" i="42"/>
  <c r="O273" i="42"/>
  <c r="N273" i="42"/>
  <c r="M273" i="42"/>
  <c r="L273" i="42"/>
  <c r="K273" i="42"/>
  <c r="J273" i="42"/>
  <c r="R272" i="42"/>
  <c r="R271" i="42"/>
  <c r="R270" i="42"/>
  <c r="Q269" i="42"/>
  <c r="P269" i="42"/>
  <c r="O269" i="42"/>
  <c r="N269" i="42"/>
  <c r="M269" i="42"/>
  <c r="L269" i="42"/>
  <c r="K269" i="42"/>
  <c r="J269" i="42"/>
  <c r="R268" i="42"/>
  <c r="R267" i="42"/>
  <c r="R266" i="42"/>
  <c r="Q265" i="42"/>
  <c r="P265" i="42"/>
  <c r="O265" i="42"/>
  <c r="N265" i="42"/>
  <c r="M265" i="42"/>
  <c r="L265" i="42"/>
  <c r="K265" i="42"/>
  <c r="J265" i="42"/>
  <c r="R264" i="42"/>
  <c r="R263" i="42"/>
  <c r="R253" i="42"/>
  <c r="R252" i="42"/>
  <c r="R251" i="42"/>
  <c r="R250" i="42"/>
  <c r="R249" i="42"/>
  <c r="Q248" i="42"/>
  <c r="P248" i="42"/>
  <c r="O248" i="42"/>
  <c r="N248" i="42"/>
  <c r="M248" i="42"/>
  <c r="L248" i="42"/>
  <c r="K248" i="42"/>
  <c r="J248" i="42"/>
  <c r="R247" i="42"/>
  <c r="R246" i="42"/>
  <c r="R245" i="42"/>
  <c r="R244" i="42"/>
  <c r="R243" i="42"/>
  <c r="Q242" i="42"/>
  <c r="P242" i="42"/>
  <c r="O242" i="42"/>
  <c r="N242" i="42"/>
  <c r="M242" i="42"/>
  <c r="L242" i="42"/>
  <c r="K242" i="42"/>
  <c r="J242" i="42"/>
  <c r="R241" i="42"/>
  <c r="R240" i="42"/>
  <c r="R239" i="42"/>
  <c r="R238" i="42"/>
  <c r="R237" i="42"/>
  <c r="Q236" i="42"/>
  <c r="P236" i="42"/>
  <c r="O236" i="42"/>
  <c r="N236" i="42"/>
  <c r="M236" i="42"/>
  <c r="L236" i="42"/>
  <c r="K236" i="42"/>
  <c r="J236" i="42"/>
  <c r="R221" i="42"/>
  <c r="R220" i="42"/>
  <c r="R219" i="42"/>
  <c r="Q218" i="42"/>
  <c r="Q217" i="42" s="1"/>
  <c r="P218" i="42"/>
  <c r="P217" i="42" s="1"/>
  <c r="O218" i="42"/>
  <c r="O217" i="42" s="1"/>
  <c r="N218" i="42"/>
  <c r="N217" i="42" s="1"/>
  <c r="M218" i="42"/>
  <c r="M217" i="42" s="1"/>
  <c r="L218" i="42"/>
  <c r="L217" i="42" s="1"/>
  <c r="K218" i="42"/>
  <c r="K217" i="42" s="1"/>
  <c r="J218" i="42"/>
  <c r="J217" i="42" s="1"/>
  <c r="R216" i="42"/>
  <c r="R215" i="42"/>
  <c r="R200" i="42"/>
  <c r="R199" i="42"/>
  <c r="R198" i="42"/>
  <c r="Q197" i="42"/>
  <c r="Q196" i="42" s="1"/>
  <c r="P197" i="42"/>
  <c r="P196" i="42" s="1"/>
  <c r="O197" i="42"/>
  <c r="O196" i="42" s="1"/>
  <c r="N197" i="42"/>
  <c r="N196" i="42" s="1"/>
  <c r="M197" i="42"/>
  <c r="M196" i="42" s="1"/>
  <c r="L197" i="42"/>
  <c r="L196" i="42" s="1"/>
  <c r="K197" i="42"/>
  <c r="K196" i="42" s="1"/>
  <c r="J197" i="42"/>
  <c r="J196" i="42" s="1"/>
  <c r="R179" i="42"/>
  <c r="R178" i="42"/>
  <c r="R177" i="42"/>
  <c r="R176" i="42"/>
  <c r="R175" i="42"/>
  <c r="R174" i="42"/>
  <c r="Q173" i="42"/>
  <c r="Q172" i="42" s="1"/>
  <c r="P173" i="42"/>
  <c r="P172" i="42" s="1"/>
  <c r="O173" i="42"/>
  <c r="O172" i="42" s="1"/>
  <c r="N173" i="42"/>
  <c r="N172" i="42" s="1"/>
  <c r="M173" i="42"/>
  <c r="M172" i="42" s="1"/>
  <c r="L173" i="42"/>
  <c r="L172" i="42" s="1"/>
  <c r="K173" i="42"/>
  <c r="K172" i="42" s="1"/>
  <c r="J173" i="42"/>
  <c r="J172" i="42" s="1"/>
  <c r="R171" i="42"/>
  <c r="R170" i="42"/>
  <c r="R169" i="42"/>
  <c r="R168" i="42"/>
  <c r="R160" i="42"/>
  <c r="R159" i="42"/>
  <c r="R158" i="42"/>
  <c r="Q157" i="42"/>
  <c r="P157" i="42"/>
  <c r="O157" i="42"/>
  <c r="N157" i="42"/>
  <c r="M157" i="42"/>
  <c r="L157" i="42"/>
  <c r="K157" i="42"/>
  <c r="J157" i="42"/>
  <c r="R111" i="42"/>
  <c r="R110" i="42"/>
  <c r="R109" i="42"/>
  <c r="Q108" i="42"/>
  <c r="Q107" i="42" s="1"/>
  <c r="P108" i="42"/>
  <c r="P107" i="42" s="1"/>
  <c r="O108" i="42"/>
  <c r="O107" i="42" s="1"/>
  <c r="N108" i="42"/>
  <c r="N107" i="42" s="1"/>
  <c r="M108" i="42"/>
  <c r="M107" i="42" s="1"/>
  <c r="L108" i="42"/>
  <c r="L107" i="42" s="1"/>
  <c r="K108" i="42"/>
  <c r="K107" i="42" s="1"/>
  <c r="J108" i="42"/>
  <c r="J107" i="42" s="1"/>
  <c r="R106" i="42"/>
  <c r="R105" i="42"/>
  <c r="R104" i="42"/>
  <c r="Q103" i="42"/>
  <c r="P103" i="42"/>
  <c r="O103" i="42"/>
  <c r="N103" i="42"/>
  <c r="M103" i="42"/>
  <c r="L103" i="42"/>
  <c r="K103" i="42"/>
  <c r="J103" i="42"/>
  <c r="R102" i="42"/>
  <c r="R101" i="42"/>
  <c r="R100" i="42"/>
  <c r="R82" i="42"/>
  <c r="R81" i="42"/>
  <c r="R80" i="42"/>
  <c r="Q79" i="42"/>
  <c r="P79" i="42"/>
  <c r="O79" i="42"/>
  <c r="N79" i="42"/>
  <c r="M79" i="42"/>
  <c r="L79" i="42"/>
  <c r="K79" i="42"/>
  <c r="J79" i="42"/>
  <c r="R278" i="42" l="1"/>
  <c r="R277" i="42" s="1"/>
  <c r="R108" i="42"/>
  <c r="R107" i="42" s="1"/>
  <c r="M235" i="42"/>
  <c r="M8" i="42" s="1"/>
  <c r="I361" i="42" s="1"/>
  <c r="R269" i="42"/>
  <c r="N235" i="42"/>
  <c r="N8" i="42" s="1"/>
  <c r="R218" i="42"/>
  <c r="R217" i="42" s="1"/>
  <c r="R273" i="42"/>
  <c r="R197" i="42"/>
  <c r="R196" i="42" s="1"/>
  <c r="P235" i="42"/>
  <c r="P8" i="42" s="1"/>
  <c r="I363" i="42" s="1"/>
  <c r="L235" i="42"/>
  <c r="L8" i="42" s="1"/>
  <c r="I360" i="42" s="1"/>
  <c r="R236" i="42"/>
  <c r="O235" i="42"/>
  <c r="O8" i="42" s="1"/>
  <c r="R248" i="42"/>
  <c r="R265" i="42"/>
  <c r="R157" i="42"/>
  <c r="R302" i="42"/>
  <c r="J235" i="42"/>
  <c r="J8" i="42" s="1"/>
  <c r="I357" i="42" s="1"/>
  <c r="K235" i="42"/>
  <c r="K8" i="42" s="1"/>
  <c r="I359" i="42" s="1"/>
  <c r="Q235" i="42"/>
  <c r="Q8" i="42" s="1"/>
  <c r="I368" i="42" s="1"/>
  <c r="R173" i="42"/>
  <c r="R172" i="42" s="1"/>
  <c r="R242" i="42"/>
  <c r="R103" i="42"/>
  <c r="R79" i="42"/>
  <c r="R8" i="42" l="1"/>
  <c r="R235" i="42"/>
  <c r="R287" i="40" l="1"/>
  <c r="R286" i="40"/>
  <c r="R285" i="40"/>
  <c r="R284" i="40"/>
  <c r="R283" i="40"/>
  <c r="R282" i="40"/>
  <c r="R237" i="40"/>
  <c r="R236" i="40"/>
  <c r="R235" i="40"/>
  <c r="R234" i="40"/>
  <c r="R233" i="40"/>
  <c r="R232" i="40"/>
  <c r="R231" i="40"/>
  <c r="R43" i="40"/>
  <c r="R42" i="40"/>
  <c r="R41" i="40"/>
  <c r="R40" i="40"/>
  <c r="R39" i="40"/>
  <c r="R203" i="40"/>
  <c r="R202" i="40"/>
  <c r="R201" i="40"/>
  <c r="R193" i="40"/>
  <c r="R181" i="40"/>
  <c r="R176" i="40"/>
  <c r="R161" i="40"/>
  <c r="R160" i="40"/>
  <c r="R159" i="40"/>
  <c r="R34" i="40"/>
  <c r="R33" i="40"/>
  <c r="R31" i="40"/>
  <c r="R30" i="40"/>
  <c r="R29" i="40"/>
  <c r="R136" i="40"/>
  <c r="R103" i="40"/>
  <c r="R102" i="40"/>
  <c r="R72" i="40"/>
  <c r="R71" i="40"/>
  <c r="R56" i="40"/>
  <c r="R116" i="40"/>
  <c r="R280" i="40"/>
  <c r="R279" i="40"/>
  <c r="R278" i="40"/>
  <c r="R277" i="40"/>
  <c r="R38" i="40"/>
  <c r="R37" i="40"/>
  <c r="R26" i="40"/>
  <c r="R25" i="40"/>
  <c r="R36" i="40"/>
  <c r="R177" i="40"/>
  <c r="R22" i="40"/>
  <c r="R276" i="40"/>
  <c r="R275" i="40"/>
  <c r="R274" i="40"/>
  <c r="R273" i="40"/>
  <c r="R272" i="40"/>
  <c r="R17" i="40"/>
  <c r="R16" i="40"/>
  <c r="R15" i="40"/>
  <c r="R243" i="40"/>
  <c r="R242" i="40"/>
  <c r="R241" i="40"/>
  <c r="Q240" i="40"/>
  <c r="P240" i="40"/>
  <c r="O240" i="40"/>
  <c r="N240" i="40"/>
  <c r="M240" i="40"/>
  <c r="L240" i="40"/>
  <c r="K240" i="40"/>
  <c r="J240" i="40"/>
  <c r="R239" i="40"/>
  <c r="R238" i="40"/>
  <c r="R222" i="40"/>
  <c r="R221" i="40"/>
  <c r="R220" i="40"/>
  <c r="Q219" i="40"/>
  <c r="Q218" i="40" s="1"/>
  <c r="P219" i="40"/>
  <c r="P218" i="40" s="1"/>
  <c r="O219" i="40"/>
  <c r="O218" i="40" s="1"/>
  <c r="N219" i="40"/>
  <c r="N218" i="40" s="1"/>
  <c r="M219" i="40"/>
  <c r="M218" i="40" s="1"/>
  <c r="L219" i="40"/>
  <c r="L218" i="40" s="1"/>
  <c r="K219" i="40"/>
  <c r="K218" i="40" s="1"/>
  <c r="J219" i="40"/>
  <c r="J218" i="40" s="1"/>
  <c r="R217" i="40"/>
  <c r="R216" i="40"/>
  <c r="R215" i="40"/>
  <c r="Q214" i="40"/>
  <c r="P214" i="40"/>
  <c r="O214" i="40"/>
  <c r="N214" i="40"/>
  <c r="M214" i="40"/>
  <c r="L214" i="40"/>
  <c r="K214" i="40"/>
  <c r="J214" i="40"/>
  <c r="R213" i="40"/>
  <c r="R212" i="40"/>
  <c r="R211" i="40"/>
  <c r="Q210" i="40"/>
  <c r="P210" i="40"/>
  <c r="O210" i="40"/>
  <c r="N210" i="40"/>
  <c r="M210" i="40"/>
  <c r="L210" i="40"/>
  <c r="K210" i="40"/>
  <c r="J210" i="40"/>
  <c r="R209" i="40"/>
  <c r="R208" i="40"/>
  <c r="R207" i="40"/>
  <c r="Q206" i="40"/>
  <c r="P206" i="40"/>
  <c r="O206" i="40"/>
  <c r="N206" i="40"/>
  <c r="M206" i="40"/>
  <c r="L206" i="40"/>
  <c r="K206" i="40"/>
  <c r="J206" i="40"/>
  <c r="R205" i="40"/>
  <c r="R204" i="40"/>
  <c r="R191" i="40"/>
  <c r="R190" i="40"/>
  <c r="R189" i="40"/>
  <c r="R188" i="40"/>
  <c r="R187" i="40"/>
  <c r="Q186" i="40"/>
  <c r="P186" i="40"/>
  <c r="O186" i="40"/>
  <c r="N186" i="40"/>
  <c r="M186" i="40"/>
  <c r="L186" i="40"/>
  <c r="K186" i="40"/>
  <c r="J186" i="40"/>
  <c r="R185" i="40"/>
  <c r="R184" i="40"/>
  <c r="R183" i="40"/>
  <c r="R182" i="40"/>
  <c r="R169" i="40"/>
  <c r="R168" i="40"/>
  <c r="R167" i="40"/>
  <c r="Q166" i="40"/>
  <c r="Q165" i="40" s="1"/>
  <c r="P166" i="40"/>
  <c r="P165" i="40" s="1"/>
  <c r="O166" i="40"/>
  <c r="O165" i="40" s="1"/>
  <c r="N166" i="40"/>
  <c r="N165" i="40" s="1"/>
  <c r="M166" i="40"/>
  <c r="M165" i="40" s="1"/>
  <c r="L166" i="40"/>
  <c r="L165" i="40" s="1"/>
  <c r="K166" i="40"/>
  <c r="K165" i="40" s="1"/>
  <c r="J166" i="40"/>
  <c r="J165" i="40" s="1"/>
  <c r="R164" i="40"/>
  <c r="R163" i="40"/>
  <c r="R148" i="40"/>
  <c r="R147" i="40"/>
  <c r="R146" i="40"/>
  <c r="Q145" i="40"/>
  <c r="Q144" i="40" s="1"/>
  <c r="P145" i="40"/>
  <c r="P144" i="40" s="1"/>
  <c r="O145" i="40"/>
  <c r="O144" i="40" s="1"/>
  <c r="N145" i="40"/>
  <c r="N144" i="40" s="1"/>
  <c r="M145" i="40"/>
  <c r="M144" i="40" s="1"/>
  <c r="L145" i="40"/>
  <c r="L144" i="40" s="1"/>
  <c r="K145" i="40"/>
  <c r="K144" i="40" s="1"/>
  <c r="J145" i="40"/>
  <c r="J144" i="40" s="1"/>
  <c r="R143" i="40"/>
  <c r="R142" i="40"/>
  <c r="R128" i="40"/>
  <c r="R127" i="40"/>
  <c r="R126" i="40"/>
  <c r="R125" i="40"/>
  <c r="R124" i="40"/>
  <c r="R123" i="40"/>
  <c r="Q122" i="40"/>
  <c r="Q121" i="40" s="1"/>
  <c r="P122" i="40"/>
  <c r="P121" i="40" s="1"/>
  <c r="O122" i="40"/>
  <c r="O121" i="40" s="1"/>
  <c r="N122" i="40"/>
  <c r="N121" i="40" s="1"/>
  <c r="M122" i="40"/>
  <c r="M121" i="40" s="1"/>
  <c r="L122" i="40"/>
  <c r="L121" i="40" s="1"/>
  <c r="K122" i="40"/>
  <c r="K121" i="40" s="1"/>
  <c r="J122" i="40"/>
  <c r="J121" i="40" s="1"/>
  <c r="R120" i="40"/>
  <c r="R119" i="40"/>
  <c r="R118" i="40"/>
  <c r="R117" i="40"/>
  <c r="R109" i="40"/>
  <c r="R108" i="40"/>
  <c r="R107" i="40"/>
  <c r="Q106" i="40"/>
  <c r="P106" i="40"/>
  <c r="O106" i="40"/>
  <c r="N106" i="40"/>
  <c r="M106" i="40"/>
  <c r="L106" i="40"/>
  <c r="K106" i="40"/>
  <c r="J106" i="40"/>
  <c r="R105" i="40"/>
  <c r="R104" i="40"/>
  <c r="R66" i="40"/>
  <c r="R65" i="40"/>
  <c r="R64" i="40"/>
  <c r="Q63" i="40"/>
  <c r="P63" i="40"/>
  <c r="O63" i="40"/>
  <c r="N63" i="40"/>
  <c r="M63" i="40"/>
  <c r="L63" i="40"/>
  <c r="K63" i="40"/>
  <c r="J63" i="40"/>
  <c r="R62" i="40"/>
  <c r="R61" i="40"/>
  <c r="R60" i="40"/>
  <c r="Q59" i="40"/>
  <c r="P59" i="40"/>
  <c r="O59" i="40"/>
  <c r="N59" i="40"/>
  <c r="M59" i="40"/>
  <c r="L59" i="40"/>
  <c r="K59" i="40"/>
  <c r="J59" i="40"/>
  <c r="R58" i="40"/>
  <c r="R57" i="40"/>
  <c r="R49" i="40"/>
  <c r="R48" i="40"/>
  <c r="R47" i="40"/>
  <c r="Q46" i="40"/>
  <c r="P46" i="40"/>
  <c r="O46" i="40"/>
  <c r="N46" i="40"/>
  <c r="M46" i="40"/>
  <c r="L46" i="40"/>
  <c r="K46" i="40"/>
  <c r="J46" i="40"/>
  <c r="R45" i="40"/>
  <c r="R44" i="40"/>
  <c r="J8" i="40" l="1"/>
  <c r="R46" i="40"/>
  <c r="R219" i="40"/>
  <c r="R218" i="40" s="1"/>
  <c r="R145" i="40"/>
  <c r="R144" i="40" s="1"/>
  <c r="R206" i="40"/>
  <c r="R166" i="40"/>
  <c r="R165" i="40" s="1"/>
  <c r="R106" i="40"/>
  <c r="R59" i="40"/>
  <c r="R8" i="40" s="1"/>
  <c r="R210" i="40"/>
  <c r="R186" i="40"/>
  <c r="R240" i="40"/>
  <c r="R122" i="40"/>
  <c r="R121" i="40" s="1"/>
  <c r="R63" i="40"/>
  <c r="R214" i="40"/>
  <c r="R266" i="39" l="1"/>
  <c r="R265" i="39"/>
  <c r="R264" i="39"/>
  <c r="R263" i="39"/>
  <c r="R262" i="39"/>
  <c r="R261" i="39"/>
  <c r="R260" i="39"/>
  <c r="R259" i="39"/>
  <c r="R258" i="39"/>
  <c r="R257" i="39"/>
  <c r="R217" i="39"/>
  <c r="R216" i="39"/>
  <c r="R215" i="39"/>
  <c r="R252" i="39"/>
  <c r="R256" i="39"/>
  <c r="R186" i="39"/>
  <c r="R166" i="39"/>
  <c r="R165" i="39"/>
  <c r="R164" i="39"/>
  <c r="R163" i="39"/>
  <c r="R122" i="39"/>
  <c r="R121" i="39"/>
  <c r="R214" i="39"/>
  <c r="R24" i="39"/>
  <c r="R23" i="39"/>
  <c r="R22" i="39"/>
  <c r="R254" i="39"/>
  <c r="R213" i="39"/>
  <c r="R212" i="39"/>
  <c r="R21" i="39"/>
  <c r="R255" i="39"/>
  <c r="R253" i="39"/>
  <c r="R223" i="39"/>
  <c r="R222" i="39"/>
  <c r="R221" i="39"/>
  <c r="Q220" i="39"/>
  <c r="P220" i="39"/>
  <c r="O220" i="39"/>
  <c r="N220" i="39"/>
  <c r="M220" i="39"/>
  <c r="L220" i="39"/>
  <c r="K220" i="39"/>
  <c r="J220" i="39"/>
  <c r="R219" i="39"/>
  <c r="R218" i="39"/>
  <c r="R203" i="39"/>
  <c r="R202" i="39"/>
  <c r="R201" i="39"/>
  <c r="Q200" i="39"/>
  <c r="Q199" i="39" s="1"/>
  <c r="P200" i="39"/>
  <c r="P199" i="39" s="1"/>
  <c r="O200" i="39"/>
  <c r="O199" i="39" s="1"/>
  <c r="N200" i="39"/>
  <c r="N199" i="39" s="1"/>
  <c r="M200" i="39"/>
  <c r="M199" i="39" s="1"/>
  <c r="L200" i="39"/>
  <c r="L199" i="39" s="1"/>
  <c r="K200" i="39"/>
  <c r="K199" i="39" s="1"/>
  <c r="J200" i="39"/>
  <c r="J199" i="39" s="1"/>
  <c r="R198" i="39"/>
  <c r="R197" i="39"/>
  <c r="R196" i="39"/>
  <c r="Q195" i="39"/>
  <c r="P195" i="39"/>
  <c r="O195" i="39"/>
  <c r="N195" i="39"/>
  <c r="M195" i="39"/>
  <c r="L195" i="39"/>
  <c r="K195" i="39"/>
  <c r="J195" i="39"/>
  <c r="R194" i="39"/>
  <c r="R193" i="39"/>
  <c r="R192" i="39"/>
  <c r="Q191" i="39"/>
  <c r="P191" i="39"/>
  <c r="O191" i="39"/>
  <c r="N191" i="39"/>
  <c r="M191" i="39"/>
  <c r="L191" i="39"/>
  <c r="K191" i="39"/>
  <c r="J191" i="39"/>
  <c r="R190" i="39"/>
  <c r="R189" i="39"/>
  <c r="R188" i="39"/>
  <c r="Q187" i="39"/>
  <c r="P187" i="39"/>
  <c r="O187" i="39"/>
  <c r="N187" i="39"/>
  <c r="M187" i="39"/>
  <c r="L187" i="39"/>
  <c r="K187" i="39"/>
  <c r="J187" i="39"/>
  <c r="R178" i="39"/>
  <c r="R177" i="39"/>
  <c r="R176" i="39"/>
  <c r="R175" i="39"/>
  <c r="R174" i="39"/>
  <c r="Q173" i="39"/>
  <c r="P173" i="39"/>
  <c r="O173" i="39"/>
  <c r="N173" i="39"/>
  <c r="M173" i="39"/>
  <c r="L173" i="39"/>
  <c r="K173" i="39"/>
  <c r="J173" i="39"/>
  <c r="R172" i="39"/>
  <c r="R171" i="39"/>
  <c r="R170" i="39"/>
  <c r="R169" i="39"/>
  <c r="R168" i="39"/>
  <c r="Q167" i="39"/>
  <c r="P167" i="39"/>
  <c r="O167" i="39"/>
  <c r="N167" i="39"/>
  <c r="M167" i="39"/>
  <c r="L167" i="39"/>
  <c r="K167" i="39"/>
  <c r="J167" i="39"/>
  <c r="R151" i="39"/>
  <c r="R150" i="39"/>
  <c r="R149" i="39"/>
  <c r="Q148" i="39"/>
  <c r="Q147" i="39" s="1"/>
  <c r="P148" i="39"/>
  <c r="P147" i="39" s="1"/>
  <c r="O148" i="39"/>
  <c r="O147" i="39" s="1"/>
  <c r="N148" i="39"/>
  <c r="N147" i="39" s="1"/>
  <c r="M148" i="39"/>
  <c r="M147" i="39" s="1"/>
  <c r="L148" i="39"/>
  <c r="L147" i="39" s="1"/>
  <c r="K148" i="39"/>
  <c r="K147" i="39" s="1"/>
  <c r="J148" i="39"/>
  <c r="J147" i="39" s="1"/>
  <c r="R146" i="39"/>
  <c r="R145" i="39"/>
  <c r="R144" i="39"/>
  <c r="Q143" i="39"/>
  <c r="P143" i="39"/>
  <c r="O143" i="39"/>
  <c r="N143" i="39"/>
  <c r="M143" i="39"/>
  <c r="L143" i="39"/>
  <c r="K143" i="39"/>
  <c r="J143" i="39"/>
  <c r="R132" i="39"/>
  <c r="R131" i="39"/>
  <c r="R130" i="39"/>
  <c r="Q129" i="39"/>
  <c r="Q128" i="39" s="1"/>
  <c r="P129" i="39"/>
  <c r="P128" i="39" s="1"/>
  <c r="O129" i="39"/>
  <c r="O128" i="39" s="1"/>
  <c r="N129" i="39"/>
  <c r="N128" i="39" s="1"/>
  <c r="M129" i="39"/>
  <c r="M128" i="39" s="1"/>
  <c r="L129" i="39"/>
  <c r="L128" i="39" s="1"/>
  <c r="K129" i="39"/>
  <c r="K128" i="39" s="1"/>
  <c r="J129" i="39"/>
  <c r="J128" i="39" s="1"/>
  <c r="R127" i="39"/>
  <c r="R126" i="39"/>
  <c r="R125" i="39"/>
  <c r="Q124" i="39"/>
  <c r="Q123" i="39" s="1"/>
  <c r="P124" i="39"/>
  <c r="P123" i="39" s="1"/>
  <c r="O124" i="39"/>
  <c r="O123" i="39" s="1"/>
  <c r="N124" i="39"/>
  <c r="N123" i="39" s="1"/>
  <c r="M124" i="39"/>
  <c r="M123" i="39" s="1"/>
  <c r="L124" i="39"/>
  <c r="L123" i="39" s="1"/>
  <c r="K124" i="39"/>
  <c r="K123" i="39" s="1"/>
  <c r="J124" i="39"/>
  <c r="J123" i="39" s="1"/>
  <c r="R96" i="39"/>
  <c r="R95" i="39"/>
  <c r="R94" i="39"/>
  <c r="Q93" i="39"/>
  <c r="P93" i="39"/>
  <c r="O93" i="39"/>
  <c r="N93" i="39"/>
  <c r="M93" i="39"/>
  <c r="L93" i="39"/>
  <c r="K93" i="39"/>
  <c r="J93" i="39"/>
  <c r="R92" i="39"/>
  <c r="R91" i="39"/>
  <c r="R90" i="39"/>
  <c r="Q89" i="39"/>
  <c r="P89" i="39"/>
  <c r="O89" i="39"/>
  <c r="N89" i="39"/>
  <c r="M89" i="39"/>
  <c r="L89" i="39"/>
  <c r="K89" i="39"/>
  <c r="J89" i="39"/>
  <c r="R53" i="39"/>
  <c r="R52" i="39"/>
  <c r="R51" i="39"/>
  <c r="Q50" i="39"/>
  <c r="Q49" i="39" s="1"/>
  <c r="P50" i="39"/>
  <c r="P49" i="39" s="1"/>
  <c r="O50" i="39"/>
  <c r="O49" i="39" s="1"/>
  <c r="N50" i="39"/>
  <c r="N49" i="39" s="1"/>
  <c r="M50" i="39"/>
  <c r="M49" i="39" s="1"/>
  <c r="L50" i="39"/>
  <c r="L49" i="39" s="1"/>
  <c r="K50" i="39"/>
  <c r="K49" i="39" s="1"/>
  <c r="J50" i="39"/>
  <c r="J49" i="39" s="1"/>
  <c r="R48" i="39"/>
  <c r="R47" i="39"/>
  <c r="R46" i="39"/>
  <c r="Q45" i="39"/>
  <c r="P45" i="39"/>
  <c r="O45" i="39"/>
  <c r="N45" i="39"/>
  <c r="M45" i="39"/>
  <c r="L45" i="39"/>
  <c r="K45" i="39"/>
  <c r="J45" i="39"/>
  <c r="R44" i="39"/>
  <c r="R43" i="39"/>
  <c r="R42" i="39"/>
  <c r="Q41" i="39"/>
  <c r="P41" i="39"/>
  <c r="O41" i="39"/>
  <c r="N41" i="39"/>
  <c r="M41" i="39"/>
  <c r="L41" i="39"/>
  <c r="K41" i="39"/>
  <c r="J41" i="39"/>
  <c r="R33" i="39"/>
  <c r="R32" i="39"/>
  <c r="R31" i="39"/>
  <c r="Q30" i="39"/>
  <c r="P30" i="39"/>
  <c r="O30" i="39"/>
  <c r="N30" i="39"/>
  <c r="M30" i="39"/>
  <c r="L30" i="39"/>
  <c r="K30" i="39"/>
  <c r="J30" i="39"/>
  <c r="R29" i="39"/>
  <c r="R28" i="39"/>
  <c r="R27" i="39"/>
  <c r="Q26" i="39"/>
  <c r="P26" i="39"/>
  <c r="O26" i="39"/>
  <c r="N26" i="39"/>
  <c r="M26" i="39"/>
  <c r="L26" i="39"/>
  <c r="K26" i="39"/>
  <c r="J26" i="39"/>
  <c r="J88" i="39" l="1"/>
  <c r="J8" i="39" s="1"/>
  <c r="K88" i="39"/>
  <c r="K8" i="39" s="1"/>
  <c r="I271" i="39" s="1"/>
  <c r="P88" i="39"/>
  <c r="P8" i="39" s="1"/>
  <c r="Q88" i="39"/>
  <c r="Q8" i="39" s="1"/>
  <c r="M88" i="39"/>
  <c r="M8" i="39" s="1"/>
  <c r="I273" i="39" s="1"/>
  <c r="R200" i="39"/>
  <c r="R199" i="39" s="1"/>
  <c r="L88" i="39"/>
  <c r="L8" i="39" s="1"/>
  <c r="I272" i="39" s="1"/>
  <c r="N88" i="39"/>
  <c r="N8" i="39" s="1"/>
  <c r="I275" i="39" s="1"/>
  <c r="R30" i="39"/>
  <c r="R143" i="39"/>
  <c r="R148" i="39"/>
  <c r="R147" i="39" s="1"/>
  <c r="R195" i="39"/>
  <c r="R191" i="39"/>
  <c r="R124" i="39"/>
  <c r="R123" i="39" s="1"/>
  <c r="R50" i="39"/>
  <c r="R49" i="39" s="1"/>
  <c r="R89" i="39"/>
  <c r="R167" i="39"/>
  <c r="R93" i="39"/>
  <c r="R173" i="39"/>
  <c r="R45" i="39"/>
  <c r="R41" i="39"/>
  <c r="R220" i="39"/>
  <c r="R129" i="39"/>
  <c r="R128" i="39" s="1"/>
  <c r="R26" i="39"/>
  <c r="O88" i="39"/>
  <c r="O8" i="39" s="1"/>
  <c r="R187" i="39"/>
  <c r="R88" i="39" l="1"/>
  <c r="J116" i="37" l="1"/>
  <c r="L116" i="37"/>
  <c r="M116" i="37"/>
  <c r="N116" i="37"/>
  <c r="O116" i="37"/>
  <c r="P116" i="37"/>
  <c r="Q116" i="37"/>
  <c r="J112" i="37"/>
  <c r="J103" i="37"/>
  <c r="L14" i="37"/>
  <c r="M14" i="37"/>
  <c r="N14" i="37"/>
  <c r="O14" i="37"/>
  <c r="P14" i="37"/>
  <c r="Q14" i="37"/>
  <c r="K14" i="37"/>
  <c r="J14" i="37"/>
  <c r="K116" i="37"/>
  <c r="J8" i="37" l="1"/>
  <c r="K8" i="37"/>
  <c r="L8" i="37"/>
  <c r="M8" i="37"/>
  <c r="N8" i="37"/>
  <c r="O8" i="37"/>
  <c r="P8" i="37"/>
  <c r="Q8" i="37"/>
  <c r="R51" i="37"/>
  <c r="R290" i="37"/>
  <c r="R289" i="37"/>
  <c r="R288" i="37"/>
  <c r="Q287" i="37"/>
  <c r="P287" i="37"/>
  <c r="O287" i="37"/>
  <c r="N287" i="37"/>
  <c r="M287" i="37"/>
  <c r="L287" i="37"/>
  <c r="K287" i="37"/>
  <c r="J287" i="37"/>
  <c r="R286" i="37"/>
  <c r="R285" i="37"/>
  <c r="R282" i="37"/>
  <c r="R281" i="37"/>
  <c r="R280" i="37"/>
  <c r="Q279" i="37"/>
  <c r="P279" i="37"/>
  <c r="O279" i="37"/>
  <c r="N279" i="37"/>
  <c r="M279" i="37"/>
  <c r="L279" i="37"/>
  <c r="K279" i="37"/>
  <c r="J279" i="37"/>
  <c r="R278" i="37"/>
  <c r="R277" i="37"/>
  <c r="R276" i="37"/>
  <c r="R273" i="37"/>
  <c r="R272" i="37"/>
  <c r="R271" i="37"/>
  <c r="R270" i="37"/>
  <c r="R269" i="37"/>
  <c r="Q267" i="37"/>
  <c r="P267" i="37"/>
  <c r="O267" i="37"/>
  <c r="N267" i="37"/>
  <c r="M267" i="37"/>
  <c r="L267" i="37"/>
  <c r="K267" i="37"/>
  <c r="J267" i="37"/>
  <c r="R263" i="37"/>
  <c r="R262" i="37"/>
  <c r="R261" i="37"/>
  <c r="Q260" i="37"/>
  <c r="P260" i="37"/>
  <c r="O260" i="37"/>
  <c r="N260" i="37"/>
  <c r="M260" i="37"/>
  <c r="L260" i="37"/>
  <c r="K260" i="37"/>
  <c r="J260" i="37"/>
  <c r="Q239" i="37"/>
  <c r="P239" i="37"/>
  <c r="O239" i="37"/>
  <c r="N239" i="37"/>
  <c r="M239" i="37"/>
  <c r="L239" i="37"/>
  <c r="K239" i="37"/>
  <c r="J239" i="37"/>
  <c r="R235" i="37"/>
  <c r="R234" i="37"/>
  <c r="R233" i="37"/>
  <c r="Q232" i="37"/>
  <c r="Q231" i="37" s="1"/>
  <c r="P232" i="37"/>
  <c r="P231" i="37" s="1"/>
  <c r="O232" i="37"/>
  <c r="O231" i="37" s="1"/>
  <c r="N232" i="37"/>
  <c r="N231" i="37" s="1"/>
  <c r="M232" i="37"/>
  <c r="M231" i="37" s="1"/>
  <c r="L232" i="37"/>
  <c r="L231" i="37" s="1"/>
  <c r="K232" i="37"/>
  <c r="K231" i="37" s="1"/>
  <c r="J232" i="37"/>
  <c r="J231" i="37" s="1"/>
  <c r="R230" i="37"/>
  <c r="R229" i="37"/>
  <c r="R228" i="37"/>
  <c r="Q227" i="37"/>
  <c r="P227" i="37"/>
  <c r="O227" i="37"/>
  <c r="N227" i="37"/>
  <c r="M227" i="37"/>
  <c r="L227" i="37"/>
  <c r="K227" i="37"/>
  <c r="J227" i="37"/>
  <c r="R226" i="37"/>
  <c r="R225" i="37"/>
  <c r="R224" i="37"/>
  <c r="Q223" i="37"/>
  <c r="P223" i="37"/>
  <c r="O223" i="37"/>
  <c r="N223" i="37"/>
  <c r="M223" i="37"/>
  <c r="L223" i="37"/>
  <c r="K223" i="37"/>
  <c r="J223" i="37"/>
  <c r="R222" i="37"/>
  <c r="R221" i="37"/>
  <c r="R210" i="37"/>
  <c r="R209" i="37"/>
  <c r="R208" i="37"/>
  <c r="R207" i="37"/>
  <c r="R206" i="37"/>
  <c r="Q205" i="37"/>
  <c r="P205" i="37"/>
  <c r="O205" i="37"/>
  <c r="N205" i="37"/>
  <c r="M205" i="37"/>
  <c r="L205" i="37"/>
  <c r="K205" i="37"/>
  <c r="J205" i="37"/>
  <c r="R204" i="37"/>
  <c r="R203" i="37"/>
  <c r="R202" i="37"/>
  <c r="R201" i="37"/>
  <c r="R200" i="37"/>
  <c r="Q199" i="37"/>
  <c r="P199" i="37"/>
  <c r="O199" i="37"/>
  <c r="N199" i="37"/>
  <c r="M199" i="37"/>
  <c r="L199" i="37"/>
  <c r="K199" i="37"/>
  <c r="J199" i="37"/>
  <c r="R198" i="37"/>
  <c r="R197" i="37"/>
  <c r="R196" i="37"/>
  <c r="R195" i="37"/>
  <c r="R194" i="37"/>
  <c r="Q193" i="37"/>
  <c r="P193" i="37"/>
  <c r="O193" i="37"/>
  <c r="N193" i="37"/>
  <c r="M193" i="37"/>
  <c r="L193" i="37"/>
  <c r="K193" i="37"/>
  <c r="J193" i="37"/>
  <c r="R191" i="37"/>
  <c r="R190" i="37"/>
  <c r="Q182" i="37"/>
  <c r="P182" i="37"/>
  <c r="O182" i="37"/>
  <c r="N182" i="37"/>
  <c r="M182" i="37"/>
  <c r="L182" i="37"/>
  <c r="K182" i="37"/>
  <c r="J182" i="37"/>
  <c r="R178" i="37"/>
  <c r="R177" i="37"/>
  <c r="R176" i="37"/>
  <c r="Q175" i="37"/>
  <c r="Q174" i="37" s="1"/>
  <c r="P175" i="37"/>
  <c r="P174" i="37" s="1"/>
  <c r="O175" i="37"/>
  <c r="O174" i="37" s="1"/>
  <c r="N175" i="37"/>
  <c r="N174" i="37" s="1"/>
  <c r="M175" i="37"/>
  <c r="M174" i="37" s="1"/>
  <c r="L175" i="37"/>
  <c r="L174" i="37" s="1"/>
  <c r="K175" i="37"/>
  <c r="K174" i="37" s="1"/>
  <c r="J175" i="37"/>
  <c r="J174" i="37" s="1"/>
  <c r="R173" i="37"/>
  <c r="R172" i="37"/>
  <c r="R171" i="37"/>
  <c r="Q170" i="37"/>
  <c r="P170" i="37"/>
  <c r="O170" i="37"/>
  <c r="N170" i="37"/>
  <c r="M170" i="37"/>
  <c r="L170" i="37"/>
  <c r="K170" i="37"/>
  <c r="J170" i="37"/>
  <c r="R169" i="37"/>
  <c r="R168" i="37"/>
  <c r="R160" i="37"/>
  <c r="R159" i="37"/>
  <c r="R158" i="37"/>
  <c r="Q157" i="37"/>
  <c r="Q156" i="37" s="1"/>
  <c r="P157" i="37"/>
  <c r="P156" i="37" s="1"/>
  <c r="O157" i="37"/>
  <c r="O156" i="37" s="1"/>
  <c r="N157" i="37"/>
  <c r="N156" i="37" s="1"/>
  <c r="M157" i="37"/>
  <c r="M156" i="37" s="1"/>
  <c r="L157" i="37"/>
  <c r="L156" i="37" s="1"/>
  <c r="K157" i="37"/>
  <c r="K156" i="37" s="1"/>
  <c r="J157" i="37"/>
  <c r="J156" i="37" s="1"/>
  <c r="Q151" i="37"/>
  <c r="P151" i="37"/>
  <c r="O151" i="37"/>
  <c r="N151" i="37"/>
  <c r="M151" i="37"/>
  <c r="L151" i="37"/>
  <c r="K151" i="37"/>
  <c r="J151" i="37"/>
  <c r="Q147" i="37"/>
  <c r="P147" i="37"/>
  <c r="O147" i="37"/>
  <c r="N147" i="37"/>
  <c r="M147" i="37"/>
  <c r="L147" i="37"/>
  <c r="K147" i="37"/>
  <c r="J147" i="37"/>
  <c r="R143" i="37"/>
  <c r="R142" i="37"/>
  <c r="R141" i="37"/>
  <c r="R140" i="37"/>
  <c r="R139" i="37"/>
  <c r="R138" i="37"/>
  <c r="Q137" i="37"/>
  <c r="Q136" i="37" s="1"/>
  <c r="P137" i="37"/>
  <c r="P136" i="37" s="1"/>
  <c r="O137" i="37"/>
  <c r="O136" i="37" s="1"/>
  <c r="N137" i="37"/>
  <c r="N136" i="37" s="1"/>
  <c r="M137" i="37"/>
  <c r="M136" i="37" s="1"/>
  <c r="L137" i="37"/>
  <c r="L136" i="37" s="1"/>
  <c r="K137" i="37"/>
  <c r="K136" i="37" s="1"/>
  <c r="J137" i="37"/>
  <c r="J136" i="37" s="1"/>
  <c r="R135" i="37"/>
  <c r="R134" i="37"/>
  <c r="R133" i="37"/>
  <c r="R132" i="37"/>
  <c r="Q129" i="37"/>
  <c r="P129" i="37"/>
  <c r="O129" i="37"/>
  <c r="N129" i="37"/>
  <c r="M129" i="37"/>
  <c r="L129" i="37"/>
  <c r="K129" i="37"/>
  <c r="J129" i="37"/>
  <c r="R125" i="37"/>
  <c r="R124" i="37"/>
  <c r="R123" i="37"/>
  <c r="Q122" i="37"/>
  <c r="P122" i="37"/>
  <c r="O122" i="37"/>
  <c r="N122" i="37"/>
  <c r="M122" i="37"/>
  <c r="L122" i="37"/>
  <c r="K122" i="37"/>
  <c r="J122" i="37"/>
  <c r="Q112" i="37"/>
  <c r="P112" i="37"/>
  <c r="O112" i="37"/>
  <c r="N112" i="37"/>
  <c r="M112" i="37"/>
  <c r="L112" i="37"/>
  <c r="K112" i="37"/>
  <c r="Q103" i="37"/>
  <c r="P103" i="37"/>
  <c r="O103" i="37"/>
  <c r="N103" i="37"/>
  <c r="M103" i="37"/>
  <c r="L103" i="37"/>
  <c r="K103" i="37"/>
  <c r="R96" i="37"/>
  <c r="R95" i="37"/>
  <c r="R94" i="37"/>
  <c r="Q93" i="37"/>
  <c r="P93" i="37"/>
  <c r="O93" i="37"/>
  <c r="N93" i="37"/>
  <c r="M93" i="37"/>
  <c r="L93" i="37"/>
  <c r="K93" i="37"/>
  <c r="J93" i="37"/>
  <c r="R92" i="37"/>
  <c r="R91" i="37"/>
  <c r="R90" i="37"/>
  <c r="Q89" i="37"/>
  <c r="P89" i="37"/>
  <c r="O89" i="37"/>
  <c r="N89" i="37"/>
  <c r="M89" i="37"/>
  <c r="L89" i="37"/>
  <c r="K89" i="37"/>
  <c r="J89" i="37"/>
  <c r="R84" i="37"/>
  <c r="R83" i="37"/>
  <c r="R82" i="37"/>
  <c r="Q81" i="37"/>
  <c r="P81" i="37"/>
  <c r="O81" i="37"/>
  <c r="N81" i="37"/>
  <c r="M81" i="37"/>
  <c r="L81" i="37"/>
  <c r="K81" i="37"/>
  <c r="J81" i="37"/>
  <c r="R80" i="37"/>
  <c r="R79" i="37"/>
  <c r="R78" i="37"/>
  <c r="K88" i="37" l="1"/>
  <c r="K87" i="37" s="1"/>
  <c r="R116" i="37"/>
  <c r="R103" i="37"/>
  <c r="R182" i="37"/>
  <c r="R14" i="37"/>
  <c r="R147" i="37"/>
  <c r="R129" i="37"/>
  <c r="R112" i="37"/>
  <c r="R8" i="37"/>
  <c r="K7" i="37"/>
  <c r="K6" i="37" s="1"/>
  <c r="K5" i="37" s="1"/>
  <c r="L254" i="37"/>
  <c r="L238" i="37" s="1"/>
  <c r="L237" i="37" s="1"/>
  <c r="L236" i="37" s="1"/>
  <c r="P119" i="37"/>
  <c r="P111" i="37" s="1"/>
  <c r="J254" i="37"/>
  <c r="J238" i="37" s="1"/>
  <c r="J237" i="37" s="1"/>
  <c r="J236" i="37" s="1"/>
  <c r="J214" i="37"/>
  <c r="J213" i="37" s="1"/>
  <c r="J212" i="37" s="1"/>
  <c r="J211" i="37" s="1"/>
  <c r="O7" i="37"/>
  <c r="O6" i="37" s="1"/>
  <c r="O5" i="37" s="1"/>
  <c r="N164" i="37"/>
  <c r="N163" i="37" s="1"/>
  <c r="N162" i="37" s="1"/>
  <c r="N161" i="37" s="1"/>
  <c r="O88" i="37"/>
  <c r="O87" i="37" s="1"/>
  <c r="O254" i="37"/>
  <c r="O238" i="37" s="1"/>
  <c r="O237" i="37" s="1"/>
  <c r="O236" i="37" s="1"/>
  <c r="J88" i="37"/>
  <c r="J87" i="37" s="1"/>
  <c r="R151" i="37"/>
  <c r="R279" i="37"/>
  <c r="M164" i="37"/>
  <c r="M163" i="37" s="1"/>
  <c r="M162" i="37" s="1"/>
  <c r="M161" i="37" s="1"/>
  <c r="P214" i="37"/>
  <c r="P213" i="37" s="1"/>
  <c r="P212" i="37" s="1"/>
  <c r="P211" i="37" s="1"/>
  <c r="R239" i="37"/>
  <c r="L214" i="37"/>
  <c r="L213" i="37" s="1"/>
  <c r="L212" i="37" s="1"/>
  <c r="L211" i="37" s="1"/>
  <c r="N7" i="37"/>
  <c r="N6" i="37" s="1"/>
  <c r="N5" i="37" s="1"/>
  <c r="Q119" i="37"/>
  <c r="Q111" i="37" s="1"/>
  <c r="O192" i="37"/>
  <c r="O181" i="37" s="1"/>
  <c r="O180" i="37" s="1"/>
  <c r="O179" i="37" s="1"/>
  <c r="P128" i="37"/>
  <c r="P127" i="37" s="1"/>
  <c r="P126" i="37" s="1"/>
  <c r="N214" i="37"/>
  <c r="N213" i="37" s="1"/>
  <c r="N212" i="37" s="1"/>
  <c r="N211" i="37" s="1"/>
  <c r="M119" i="37"/>
  <c r="M111" i="37" s="1"/>
  <c r="P146" i="37"/>
  <c r="P145" i="37" s="1"/>
  <c r="P144" i="37" s="1"/>
  <c r="K266" i="37"/>
  <c r="K265" i="37" s="1"/>
  <c r="K264" i="37" s="1"/>
  <c r="R287" i="37"/>
  <c r="R175" i="37"/>
  <c r="R174" i="37" s="1"/>
  <c r="M7" i="37"/>
  <c r="M6" i="37" s="1"/>
  <c r="M5" i="37" s="1"/>
  <c r="R89" i="37"/>
  <c r="N119" i="37"/>
  <c r="N111" i="37" s="1"/>
  <c r="K254" i="37"/>
  <c r="K238" i="37" s="1"/>
  <c r="K237" i="37" s="1"/>
  <c r="K236" i="37" s="1"/>
  <c r="Q266" i="37"/>
  <c r="Q265" i="37" s="1"/>
  <c r="Q264" i="37" s="1"/>
  <c r="Q88" i="37"/>
  <c r="Q87" i="37" s="1"/>
  <c r="L164" i="37"/>
  <c r="L163" i="37" s="1"/>
  <c r="L162" i="37" s="1"/>
  <c r="L161" i="37" s="1"/>
  <c r="N266" i="37"/>
  <c r="N265" i="37" s="1"/>
  <c r="N264" i="37" s="1"/>
  <c r="L128" i="37"/>
  <c r="L127" i="37" s="1"/>
  <c r="L126" i="37" s="1"/>
  <c r="N146" i="37"/>
  <c r="N145" i="37" s="1"/>
  <c r="N144" i="37" s="1"/>
  <c r="L266" i="37"/>
  <c r="L265" i="37" s="1"/>
  <c r="L264" i="37" s="1"/>
  <c r="Q7" i="37"/>
  <c r="Q6" i="37" s="1"/>
  <c r="Q5" i="37" s="1"/>
  <c r="J119" i="37"/>
  <c r="J111" i="37" s="1"/>
  <c r="Q128" i="37"/>
  <c r="Q127" i="37" s="1"/>
  <c r="Q126" i="37" s="1"/>
  <c r="J128" i="37"/>
  <c r="J127" i="37" s="1"/>
  <c r="J126" i="37" s="1"/>
  <c r="R193" i="37"/>
  <c r="J192" i="37"/>
  <c r="J181" i="37" s="1"/>
  <c r="J180" i="37" s="1"/>
  <c r="J179" i="37" s="1"/>
  <c r="R232" i="37"/>
  <c r="R231" i="37" s="1"/>
  <c r="K128" i="37"/>
  <c r="K127" i="37" s="1"/>
  <c r="K126" i="37" s="1"/>
  <c r="J164" i="37"/>
  <c r="J163" i="37" s="1"/>
  <c r="J162" i="37" s="1"/>
  <c r="J161" i="37" s="1"/>
  <c r="P192" i="37"/>
  <c r="P181" i="37" s="1"/>
  <c r="P180" i="37" s="1"/>
  <c r="P179" i="37" s="1"/>
  <c r="Q214" i="37"/>
  <c r="Q213" i="37" s="1"/>
  <c r="Q212" i="37" s="1"/>
  <c r="Q211" i="37" s="1"/>
  <c r="P254" i="37"/>
  <c r="P238" i="37" s="1"/>
  <c r="P237" i="37" s="1"/>
  <c r="P236" i="37" s="1"/>
  <c r="P266" i="37"/>
  <c r="P265" i="37" s="1"/>
  <c r="P264" i="37" s="1"/>
  <c r="O146" i="37"/>
  <c r="O145" i="37" s="1"/>
  <c r="O144" i="37" s="1"/>
  <c r="N128" i="37"/>
  <c r="N127" i="37" s="1"/>
  <c r="N126" i="37" s="1"/>
  <c r="M128" i="37"/>
  <c r="M127" i="37" s="1"/>
  <c r="M126" i="37" s="1"/>
  <c r="J7" i="37"/>
  <c r="J6" i="37" s="1"/>
  <c r="J5" i="37" s="1"/>
  <c r="R81" i="37"/>
  <c r="N192" i="37"/>
  <c r="N181" i="37" s="1"/>
  <c r="N180" i="37" s="1"/>
  <c r="N179" i="37" s="1"/>
  <c r="R205" i="37"/>
  <c r="M214" i="37"/>
  <c r="M213" i="37" s="1"/>
  <c r="M212" i="37" s="1"/>
  <c r="M211" i="37" s="1"/>
  <c r="R223" i="37"/>
  <c r="L7" i="37"/>
  <c r="L6" i="37" s="1"/>
  <c r="L5" i="37" s="1"/>
  <c r="R93" i="37"/>
  <c r="R199" i="37"/>
  <c r="M254" i="37"/>
  <c r="M238" i="37" s="1"/>
  <c r="M237" i="37" s="1"/>
  <c r="M236" i="37" s="1"/>
  <c r="M266" i="37"/>
  <c r="M265" i="37" s="1"/>
  <c r="M264" i="37" s="1"/>
  <c r="Q146" i="37"/>
  <c r="Q145" i="37" s="1"/>
  <c r="Q144" i="37" s="1"/>
  <c r="K146" i="37"/>
  <c r="K145" i="37" s="1"/>
  <c r="K144" i="37" s="1"/>
  <c r="P164" i="37"/>
  <c r="P163" i="37" s="1"/>
  <c r="P162" i="37" s="1"/>
  <c r="P161" i="37" s="1"/>
  <c r="K192" i="37"/>
  <c r="K181" i="37" s="1"/>
  <c r="K180" i="37" s="1"/>
  <c r="K179" i="37" s="1"/>
  <c r="M88" i="37"/>
  <c r="M87" i="37" s="1"/>
  <c r="R137" i="37"/>
  <c r="R136" i="37" s="1"/>
  <c r="Q164" i="37"/>
  <c r="Q163" i="37" s="1"/>
  <c r="Q162" i="37" s="1"/>
  <c r="Q161" i="37" s="1"/>
  <c r="L192" i="37"/>
  <c r="L181" i="37" s="1"/>
  <c r="L180" i="37" s="1"/>
  <c r="L179" i="37" s="1"/>
  <c r="R227" i="37"/>
  <c r="R260" i="37"/>
  <c r="O266" i="37"/>
  <c r="O265" i="37" s="1"/>
  <c r="O264" i="37" s="1"/>
  <c r="N88" i="37"/>
  <c r="N87" i="37" s="1"/>
  <c r="L119" i="37"/>
  <c r="L111" i="37" s="1"/>
  <c r="R170" i="37"/>
  <c r="R122" i="37"/>
  <c r="O128" i="37"/>
  <c r="O127" i="37" s="1"/>
  <c r="O126" i="37" s="1"/>
  <c r="N254" i="37"/>
  <c r="N238" i="37" s="1"/>
  <c r="N237" i="37" s="1"/>
  <c r="N236" i="37" s="1"/>
  <c r="M146" i="37"/>
  <c r="M145" i="37" s="1"/>
  <c r="M144" i="37" s="1"/>
  <c r="O164" i="37"/>
  <c r="O163" i="37" s="1"/>
  <c r="O162" i="37" s="1"/>
  <c r="O161" i="37" s="1"/>
  <c r="O214" i="37"/>
  <c r="O213" i="37" s="1"/>
  <c r="O212" i="37" s="1"/>
  <c r="O211" i="37" s="1"/>
  <c r="L88" i="37"/>
  <c r="L87" i="37" s="1"/>
  <c r="L146" i="37"/>
  <c r="L145" i="37" s="1"/>
  <c r="L144" i="37" s="1"/>
  <c r="R157" i="37"/>
  <c r="R156" i="37" s="1"/>
  <c r="K119" i="37"/>
  <c r="K111" i="37" s="1"/>
  <c r="Q192" i="37"/>
  <c r="Q181" i="37" s="1"/>
  <c r="Q180" i="37" s="1"/>
  <c r="Q179" i="37" s="1"/>
  <c r="Q254" i="37"/>
  <c r="Q238" i="37" s="1"/>
  <c r="Q237" i="37" s="1"/>
  <c r="Q236" i="37" s="1"/>
  <c r="K164" i="37"/>
  <c r="K163" i="37" s="1"/>
  <c r="K162" i="37" s="1"/>
  <c r="K161" i="37" s="1"/>
  <c r="K214" i="37"/>
  <c r="K213" i="37" s="1"/>
  <c r="K212" i="37" s="1"/>
  <c r="K211" i="37" s="1"/>
  <c r="J266" i="37"/>
  <c r="J265" i="37" s="1"/>
  <c r="J264" i="37" s="1"/>
  <c r="P7" i="37"/>
  <c r="P6" i="37" s="1"/>
  <c r="P5" i="37" s="1"/>
  <c r="P88" i="37"/>
  <c r="P87" i="37" s="1"/>
  <c r="O119" i="37"/>
  <c r="O111" i="37" s="1"/>
  <c r="J146" i="37"/>
  <c r="J145" i="37" s="1"/>
  <c r="J144" i="37" s="1"/>
  <c r="M192" i="37"/>
  <c r="M181" i="37" s="1"/>
  <c r="M180" i="37" s="1"/>
  <c r="M179" i="37" s="1"/>
  <c r="R267" i="37"/>
  <c r="K86" i="37" l="1"/>
  <c r="K85" i="37" s="1"/>
  <c r="K4" i="37" s="1"/>
  <c r="N86" i="37"/>
  <c r="N85" i="37" s="1"/>
  <c r="N4" i="37" s="1"/>
  <c r="Q86" i="37"/>
  <c r="Q85" i="37" s="1"/>
  <c r="Q4" i="37" s="1"/>
  <c r="R266" i="37"/>
  <c r="R265" i="37" s="1"/>
  <c r="R264" i="37" s="1"/>
  <c r="P86" i="37"/>
  <c r="P85" i="37" s="1"/>
  <c r="P4" i="37" s="1"/>
  <c r="R7" i="37"/>
  <c r="R6" i="37" s="1"/>
  <c r="R5" i="37" s="1"/>
  <c r="R214" i="37"/>
  <c r="R213" i="37" s="1"/>
  <c r="R212" i="37" s="1"/>
  <c r="R211" i="37" s="1"/>
  <c r="M86" i="37"/>
  <c r="M85" i="37" s="1"/>
  <c r="M4" i="37" s="1"/>
  <c r="O86" i="37"/>
  <c r="O85" i="37" s="1"/>
  <c r="O4" i="37" s="1"/>
  <c r="L86" i="37"/>
  <c r="L85" i="37" s="1"/>
  <c r="L4" i="37" s="1"/>
  <c r="J86" i="37"/>
  <c r="J85" i="37" s="1"/>
  <c r="J4" i="37" s="1"/>
  <c r="R88" i="37"/>
  <c r="R87" i="37" s="1"/>
  <c r="R192" i="37"/>
  <c r="R181" i="37" s="1"/>
  <c r="R180" i="37" s="1"/>
  <c r="R179" i="37" s="1"/>
  <c r="R128" i="37"/>
  <c r="R127" i="37" s="1"/>
  <c r="R126" i="37" s="1"/>
  <c r="R146" i="37"/>
  <c r="R145" i="37" s="1"/>
  <c r="R144" i="37" s="1"/>
  <c r="R254" i="37"/>
  <c r="R238" i="37" s="1"/>
  <c r="R237" i="37" s="1"/>
  <c r="R236" i="37" s="1"/>
  <c r="R119" i="37"/>
  <c r="R111" i="37" s="1"/>
  <c r="R164" i="37"/>
  <c r="R163" i="37" s="1"/>
  <c r="R162" i="37" s="1"/>
  <c r="R161" i="37" s="1"/>
  <c r="R86" i="37" l="1"/>
  <c r="R85" i="37" s="1"/>
  <c r="R4" i="37" s="1"/>
  <c r="W4" i="37" l="1"/>
  <c r="Y4" i="37" s="1"/>
  <c r="T6" i="37" s="1"/>
  <c r="R38" i="35"/>
  <c r="R37" i="35"/>
  <c r="R36" i="35"/>
  <c r="R35" i="35"/>
  <c r="R34" i="35"/>
  <c r="R33" i="35"/>
  <c r="R32" i="35"/>
  <c r="R31" i="35"/>
  <c r="R30" i="35"/>
  <c r="R29" i="35"/>
  <c r="R28" i="35"/>
  <c r="R27" i="35"/>
  <c r="R26" i="35"/>
  <c r="R25" i="35"/>
  <c r="R24" i="35"/>
  <c r="R266" i="35"/>
  <c r="R267" i="35"/>
  <c r="R268" i="35"/>
  <c r="R269" i="35"/>
  <c r="R270" i="35"/>
  <c r="R271" i="35"/>
  <c r="R272" i="35"/>
  <c r="L23" i="35"/>
  <c r="L227" i="35"/>
  <c r="K227" i="35"/>
  <c r="K196" i="35"/>
  <c r="R196" i="35" s="1"/>
  <c r="R94" i="35"/>
  <c r="R93" i="35"/>
  <c r="R16" i="35"/>
  <c r="R265" i="35"/>
  <c r="R264" i="35"/>
  <c r="R263" i="35"/>
  <c r="R262" i="35"/>
  <c r="R233" i="35"/>
  <c r="R232" i="35"/>
  <c r="R231" i="35"/>
  <c r="Q230" i="35"/>
  <c r="P230" i="35"/>
  <c r="O230" i="35"/>
  <c r="N230" i="35"/>
  <c r="M230" i="35"/>
  <c r="L230" i="35"/>
  <c r="K230" i="35"/>
  <c r="J230" i="35"/>
  <c r="R229" i="35"/>
  <c r="R228" i="35"/>
  <c r="R222" i="35"/>
  <c r="R221" i="35"/>
  <c r="R226" i="35"/>
  <c r="R215" i="35"/>
  <c r="R214" i="35"/>
  <c r="R213" i="35"/>
  <c r="R209" i="35"/>
  <c r="R208" i="35"/>
  <c r="R207" i="35"/>
  <c r="Q206" i="35"/>
  <c r="P206" i="35"/>
  <c r="O206" i="35"/>
  <c r="N206" i="35"/>
  <c r="M206" i="35"/>
  <c r="L206" i="35"/>
  <c r="K206" i="35"/>
  <c r="J206" i="35"/>
  <c r="R205" i="35"/>
  <c r="R204" i="35"/>
  <c r="R203" i="35"/>
  <c r="Q202" i="35"/>
  <c r="P202" i="35"/>
  <c r="O202" i="35"/>
  <c r="N202" i="35"/>
  <c r="M202" i="35"/>
  <c r="L202" i="35"/>
  <c r="K202" i="35"/>
  <c r="J202" i="35"/>
  <c r="R201" i="35"/>
  <c r="R200" i="35"/>
  <c r="R199" i="35"/>
  <c r="Q198" i="35"/>
  <c r="P198" i="35"/>
  <c r="O198" i="35"/>
  <c r="N198" i="35"/>
  <c r="M198" i="35"/>
  <c r="L198" i="35"/>
  <c r="K198" i="35"/>
  <c r="J198" i="35"/>
  <c r="R195" i="35"/>
  <c r="R197" i="35"/>
  <c r="R143" i="35"/>
  <c r="R142" i="35"/>
  <c r="R141" i="35"/>
  <c r="R106" i="35"/>
  <c r="R105" i="35"/>
  <c r="R104" i="35"/>
  <c r="Q103" i="35"/>
  <c r="P103" i="35"/>
  <c r="O103" i="35"/>
  <c r="N103" i="35"/>
  <c r="M103" i="35"/>
  <c r="L103" i="35"/>
  <c r="K103" i="35"/>
  <c r="J103" i="35"/>
  <c r="R102" i="35"/>
  <c r="R101" i="35"/>
  <c r="R100" i="35"/>
  <c r="R88" i="35"/>
  <c r="R87" i="35"/>
  <c r="R72" i="35"/>
  <c r="R71" i="35"/>
  <c r="R70" i="35"/>
  <c r="Q69" i="35"/>
  <c r="Q68" i="35" s="1"/>
  <c r="P69" i="35"/>
  <c r="P68" i="35" s="1"/>
  <c r="O69" i="35"/>
  <c r="O68" i="35" s="1"/>
  <c r="N69" i="35"/>
  <c r="N68" i="35" s="1"/>
  <c r="M69" i="35"/>
  <c r="M68" i="35" s="1"/>
  <c r="L69" i="35"/>
  <c r="L68" i="35" s="1"/>
  <c r="K69" i="35"/>
  <c r="K68" i="35" s="1"/>
  <c r="J69" i="35"/>
  <c r="J68" i="35" s="1"/>
  <c r="R67" i="35"/>
  <c r="R66" i="35"/>
  <c r="R65" i="35"/>
  <c r="R62" i="35"/>
  <c r="R61" i="35"/>
  <c r="R60" i="35"/>
  <c r="R56" i="35"/>
  <c r="R55" i="35"/>
  <c r="R54" i="35"/>
  <c r="R47" i="35"/>
  <c r="R46" i="35"/>
  <c r="R45" i="35"/>
  <c r="Q44" i="35"/>
  <c r="P44" i="35"/>
  <c r="O44" i="35"/>
  <c r="N44" i="35"/>
  <c r="M44" i="35"/>
  <c r="L44" i="35"/>
  <c r="K44" i="35"/>
  <c r="J44" i="35"/>
  <c r="R43" i="35"/>
  <c r="R42" i="35"/>
  <c r="R41" i="35"/>
  <c r="Q40" i="35"/>
  <c r="P40" i="35"/>
  <c r="O40" i="35"/>
  <c r="N40" i="35"/>
  <c r="M40" i="35"/>
  <c r="L40" i="35"/>
  <c r="K40" i="35"/>
  <c r="J40" i="35"/>
  <c r="R39" i="35"/>
  <c r="R18" i="35"/>
  <c r="R17" i="35"/>
  <c r="R15" i="35"/>
  <c r="P8" i="35" l="1"/>
  <c r="I283" i="35" s="1"/>
  <c r="Q8" i="35"/>
  <c r="I285" i="35" s="1"/>
  <c r="O8" i="35"/>
  <c r="R23" i="35"/>
  <c r="L8" i="35"/>
  <c r="I278" i="35" s="1"/>
  <c r="K8" i="35"/>
  <c r="I277" i="35" s="1"/>
  <c r="M8" i="35"/>
  <c r="I279" i="35" s="1"/>
  <c r="N8" i="35"/>
  <c r="I281" i="35" s="1"/>
  <c r="R227" i="35"/>
  <c r="R198" i="35"/>
  <c r="R40" i="35"/>
  <c r="J8" i="35"/>
  <c r="R206" i="35"/>
  <c r="R230" i="35"/>
  <c r="R103" i="35"/>
  <c r="R202" i="35"/>
  <c r="R44" i="35"/>
  <c r="R69" i="35"/>
  <c r="R68" i="35" s="1"/>
  <c r="R8" i="35" l="1"/>
  <c r="R15" i="34"/>
  <c r="R324" i="34" l="1"/>
  <c r="R323" i="34"/>
  <c r="R322" i="34"/>
  <c r="R321" i="34"/>
  <c r="R320" i="34"/>
  <c r="R319" i="34"/>
  <c r="R318" i="34"/>
  <c r="R317" i="34"/>
  <c r="R316" i="34"/>
  <c r="R315" i="34"/>
  <c r="K357" i="34"/>
  <c r="L357" i="34"/>
  <c r="M357" i="34"/>
  <c r="N357" i="34"/>
  <c r="O357" i="34"/>
  <c r="P357" i="34"/>
  <c r="Q357" i="34"/>
  <c r="R357" i="34"/>
  <c r="J357" i="34"/>
  <c r="K355" i="34"/>
  <c r="L355" i="34"/>
  <c r="M355" i="34"/>
  <c r="N355" i="34"/>
  <c r="O355" i="34"/>
  <c r="P355" i="34"/>
  <c r="Q355" i="34"/>
  <c r="R355" i="34"/>
  <c r="J355" i="34"/>
  <c r="R365" i="34"/>
  <c r="R364" i="34"/>
  <c r="R363" i="34"/>
  <c r="R362" i="34"/>
  <c r="R361" i="34"/>
  <c r="R372" i="34"/>
  <c r="R381" i="34"/>
  <c r="R392" i="34"/>
  <c r="R387" i="34"/>
  <c r="R391" i="34"/>
  <c r="R390" i="34"/>
  <c r="R389" i="34"/>
  <c r="R388" i="34"/>
  <c r="R385" i="34"/>
  <c r="R369" i="34"/>
  <c r="R380" i="34"/>
  <c r="R379" i="34"/>
  <c r="R378" i="34"/>
  <c r="M376" i="34"/>
  <c r="R386" i="34"/>
  <c r="R373" i="34"/>
  <c r="R383" i="34"/>
  <c r="R354" i="34"/>
  <c r="R353" i="34"/>
  <c r="R371" i="34"/>
  <c r="Q352" i="34"/>
  <c r="P352" i="34"/>
  <c r="O352" i="34"/>
  <c r="N352" i="34"/>
  <c r="M352" i="34"/>
  <c r="L352" i="34"/>
  <c r="K352" i="34"/>
  <c r="J352" i="34"/>
  <c r="R351" i="34"/>
  <c r="R350" i="34"/>
  <c r="R368" i="34"/>
  <c r="R367" i="34"/>
  <c r="R382" i="34"/>
  <c r="R374" i="34"/>
  <c r="R384" i="34"/>
  <c r="R370" i="34"/>
  <c r="R366" i="34"/>
  <c r="R360" i="34"/>
  <c r="R377" i="34"/>
  <c r="R375" i="34"/>
  <c r="R333" i="34"/>
  <c r="R332" i="34"/>
  <c r="R331" i="34"/>
  <c r="Q330" i="34"/>
  <c r="P330" i="34"/>
  <c r="O330" i="34"/>
  <c r="N330" i="34"/>
  <c r="M330" i="34"/>
  <c r="L330" i="34"/>
  <c r="K330" i="34"/>
  <c r="J330" i="34"/>
  <c r="R329" i="34"/>
  <c r="R328" i="34"/>
  <c r="R327" i="34"/>
  <c r="R326" i="34"/>
  <c r="R325" i="34"/>
  <c r="R314" i="34"/>
  <c r="R302" i="34"/>
  <c r="R301" i="34"/>
  <c r="R300" i="34"/>
  <c r="Q299" i="34"/>
  <c r="Q298" i="34" s="1"/>
  <c r="P299" i="34"/>
  <c r="P298" i="34" s="1"/>
  <c r="O299" i="34"/>
  <c r="O298" i="34" s="1"/>
  <c r="N299" i="34"/>
  <c r="N298" i="34" s="1"/>
  <c r="M299" i="34"/>
  <c r="M298" i="34" s="1"/>
  <c r="L299" i="34"/>
  <c r="L298" i="34" s="1"/>
  <c r="K299" i="34"/>
  <c r="K298" i="34" s="1"/>
  <c r="J299" i="34"/>
  <c r="J298" i="34" s="1"/>
  <c r="R297" i="34"/>
  <c r="R296" i="34"/>
  <c r="R134" i="34"/>
  <c r="R231" i="34"/>
  <c r="R230" i="34"/>
  <c r="R229" i="34"/>
  <c r="R228" i="34"/>
  <c r="R227" i="34"/>
  <c r="R94" i="34"/>
  <c r="R226" i="34"/>
  <c r="R85" i="34"/>
  <c r="R225" i="34"/>
  <c r="R46" i="34"/>
  <c r="R78" i="34"/>
  <c r="R224" i="34"/>
  <c r="R223" i="34"/>
  <c r="R93" i="34"/>
  <c r="R91" i="34"/>
  <c r="R222" i="34"/>
  <c r="R204" i="34"/>
  <c r="R203" i="34"/>
  <c r="R202" i="34"/>
  <c r="R201" i="34"/>
  <c r="R200" i="34"/>
  <c r="R199" i="34"/>
  <c r="Q198" i="34"/>
  <c r="Q197" i="34" s="1"/>
  <c r="P198" i="34"/>
  <c r="P197" i="34" s="1"/>
  <c r="O198" i="34"/>
  <c r="O197" i="34" s="1"/>
  <c r="N198" i="34"/>
  <c r="N197" i="34" s="1"/>
  <c r="M198" i="34"/>
  <c r="M197" i="34" s="1"/>
  <c r="L198" i="34"/>
  <c r="L197" i="34" s="1"/>
  <c r="K198" i="34"/>
  <c r="K197" i="34" s="1"/>
  <c r="J198" i="34"/>
  <c r="J197" i="34" s="1"/>
  <c r="R196" i="34"/>
  <c r="R195" i="34"/>
  <c r="R194" i="34"/>
  <c r="R193" i="34"/>
  <c r="R192" i="34"/>
  <c r="R191" i="34"/>
  <c r="R190" i="34"/>
  <c r="R189" i="34"/>
  <c r="R188" i="34"/>
  <c r="R187" i="34"/>
  <c r="R186" i="34"/>
  <c r="R185" i="34"/>
  <c r="R133" i="34"/>
  <c r="R178" i="34"/>
  <c r="R135" i="34"/>
  <c r="R132" i="34"/>
  <c r="R102" i="34"/>
  <c r="R113" i="34"/>
  <c r="R112" i="34"/>
  <c r="R111" i="34"/>
  <c r="Q110" i="34"/>
  <c r="P110" i="34"/>
  <c r="O110" i="34"/>
  <c r="N110" i="34"/>
  <c r="M110" i="34"/>
  <c r="L110" i="34"/>
  <c r="K110" i="34"/>
  <c r="J110" i="34"/>
  <c r="R109" i="34"/>
  <c r="R108" i="34"/>
  <c r="R107" i="34"/>
  <c r="Q106" i="34"/>
  <c r="P106" i="34"/>
  <c r="O106" i="34"/>
  <c r="N106" i="34"/>
  <c r="M106" i="34"/>
  <c r="L106" i="34"/>
  <c r="K106" i="34"/>
  <c r="J106" i="34"/>
  <c r="R105" i="34"/>
  <c r="R104" i="34"/>
  <c r="R103" i="34"/>
  <c r="R127" i="34"/>
  <c r="R126" i="34"/>
  <c r="R125" i="34"/>
  <c r="R124" i="34"/>
  <c r="R123" i="34"/>
  <c r="R122" i="34"/>
  <c r="R121" i="34"/>
  <c r="R120" i="34"/>
  <c r="R119" i="34"/>
  <c r="R118" i="34"/>
  <c r="R90" i="34"/>
  <c r="R77" i="34"/>
  <c r="R74" i="34"/>
  <c r="K95" i="34"/>
  <c r="J95" i="34"/>
  <c r="R89" i="34"/>
  <c r="R83" i="34"/>
  <c r="R70" i="34"/>
  <c r="R69" i="34"/>
  <c r="R87" i="34"/>
  <c r="R86" i="34"/>
  <c r="R82" i="34"/>
  <c r="R81" i="34"/>
  <c r="R88" i="34"/>
  <c r="R84" i="34"/>
  <c r="R80" i="34"/>
  <c r="R79" i="34"/>
  <c r="R76" i="34"/>
  <c r="R75" i="34"/>
  <c r="R73" i="34"/>
  <c r="R72" i="34"/>
  <c r="R71" i="34"/>
  <c r="R92" i="34"/>
  <c r="R67" i="34"/>
  <c r="R66" i="34"/>
  <c r="R65" i="34"/>
  <c r="R64" i="34"/>
  <c r="R63" i="34"/>
  <c r="R62" i="34"/>
  <c r="R61" i="34"/>
  <c r="R60" i="34"/>
  <c r="R59" i="34"/>
  <c r="R58" i="34"/>
  <c r="R57" i="34"/>
  <c r="R56" i="34"/>
  <c r="R55" i="34"/>
  <c r="R54" i="34"/>
  <c r="R53" i="34"/>
  <c r="R52" i="34"/>
  <c r="R51" i="34"/>
  <c r="R50" i="34"/>
  <c r="R49" i="34"/>
  <c r="R48" i="34"/>
  <c r="R47" i="34"/>
  <c r="R45" i="34"/>
  <c r="R44" i="34"/>
  <c r="R43" i="34"/>
  <c r="R42" i="34"/>
  <c r="R41" i="34"/>
  <c r="R40" i="34"/>
  <c r="R39" i="34"/>
  <c r="R38" i="34"/>
  <c r="R37" i="34"/>
  <c r="R36" i="34"/>
  <c r="R35" i="34"/>
  <c r="R34" i="34"/>
  <c r="R33" i="34"/>
  <c r="R32" i="34"/>
  <c r="R31" i="34"/>
  <c r="R30" i="34"/>
  <c r="R29" i="34"/>
  <c r="R28" i="34"/>
  <c r="R27" i="34"/>
  <c r="R26" i="34"/>
  <c r="R25" i="34"/>
  <c r="R24" i="34"/>
  <c r="R23" i="34"/>
  <c r="R22" i="34"/>
  <c r="R17" i="34"/>
  <c r="R16" i="34"/>
  <c r="R330" i="34" l="1"/>
  <c r="R106" i="34"/>
  <c r="R110" i="34"/>
  <c r="R352" i="34"/>
  <c r="R299" i="34"/>
  <c r="R298" i="34" s="1"/>
  <c r="R198" i="34"/>
  <c r="R197" i="34" s="1"/>
  <c r="R376" i="34"/>
  <c r="K216" i="33" l="1"/>
  <c r="L216" i="33"/>
  <c r="M216" i="33"/>
  <c r="N216" i="33"/>
  <c r="O216" i="33"/>
  <c r="P216" i="33"/>
  <c r="Q216" i="33"/>
  <c r="R216" i="33"/>
  <c r="J216" i="33"/>
  <c r="R222" i="33"/>
  <c r="R223" i="33"/>
  <c r="R224" i="33"/>
  <c r="R218" i="33"/>
  <c r="R219" i="33"/>
  <c r="R221" i="33"/>
  <c r="R215" i="33"/>
  <c r="R214" i="33"/>
  <c r="R213" i="33"/>
  <c r="Q212" i="33"/>
  <c r="P212" i="33"/>
  <c r="O212" i="33"/>
  <c r="N212" i="33"/>
  <c r="M212" i="33"/>
  <c r="L212" i="33"/>
  <c r="K212" i="33"/>
  <c r="J212" i="33"/>
  <c r="R211" i="33"/>
  <c r="R210" i="33"/>
  <c r="R209" i="33"/>
  <c r="Q208" i="33"/>
  <c r="P208" i="33"/>
  <c r="O208" i="33"/>
  <c r="N208" i="33"/>
  <c r="M208" i="33"/>
  <c r="L208" i="33"/>
  <c r="K208" i="33"/>
  <c r="J208" i="33"/>
  <c r="R207" i="33"/>
  <c r="R206" i="33"/>
  <c r="R205" i="33"/>
  <c r="Q204" i="33"/>
  <c r="P204" i="33"/>
  <c r="O204" i="33"/>
  <c r="N204" i="33"/>
  <c r="M204" i="33"/>
  <c r="L204" i="33"/>
  <c r="K204" i="33"/>
  <c r="J204" i="33"/>
  <c r="J199" i="33" s="1"/>
  <c r="J191" i="33" s="1"/>
  <c r="J190" i="33" s="1"/>
  <c r="J189" i="33" s="1"/>
  <c r="R203" i="33"/>
  <c r="R202" i="33"/>
  <c r="R201" i="33"/>
  <c r="Q200" i="33"/>
  <c r="P200" i="33"/>
  <c r="O200" i="33"/>
  <c r="N200" i="33"/>
  <c r="N199" i="33" s="1"/>
  <c r="M200" i="33"/>
  <c r="L200" i="33"/>
  <c r="K200" i="33"/>
  <c r="J200" i="33"/>
  <c r="Q199" i="33"/>
  <c r="P199" i="33"/>
  <c r="O199" i="33"/>
  <c r="R198" i="33"/>
  <c r="R197" i="33"/>
  <c r="R196" i="33"/>
  <c r="R195" i="33"/>
  <c r="R194" i="33"/>
  <c r="Q193" i="33"/>
  <c r="P193" i="33"/>
  <c r="O193" i="33"/>
  <c r="N193" i="33"/>
  <c r="M193" i="33"/>
  <c r="M192" i="33" s="1"/>
  <c r="L193" i="33"/>
  <c r="K193" i="33"/>
  <c r="K192" i="33" s="1"/>
  <c r="J193" i="33"/>
  <c r="Q192" i="33"/>
  <c r="P192" i="33"/>
  <c r="O192" i="33"/>
  <c r="N192" i="33"/>
  <c r="N191" i="33" s="1"/>
  <c r="N190" i="33" s="1"/>
  <c r="N189" i="33" s="1"/>
  <c r="L192" i="33"/>
  <c r="J192" i="33"/>
  <c r="R188" i="33"/>
  <c r="R187" i="33"/>
  <c r="R186" i="33"/>
  <c r="Q185" i="33"/>
  <c r="P185" i="33"/>
  <c r="P180" i="33" s="1"/>
  <c r="O185" i="33"/>
  <c r="N185" i="33"/>
  <c r="N180" i="33" s="1"/>
  <c r="M185" i="33"/>
  <c r="M180" i="33" s="1"/>
  <c r="L185" i="33"/>
  <c r="K185" i="33"/>
  <c r="J185" i="33"/>
  <c r="R184" i="33"/>
  <c r="R183" i="33"/>
  <c r="R182" i="33"/>
  <c r="Q181" i="33"/>
  <c r="Q180" i="33" s="1"/>
  <c r="P181" i="33"/>
  <c r="O181" i="33"/>
  <c r="O180" i="33" s="1"/>
  <c r="N181" i="33"/>
  <c r="M181" i="33"/>
  <c r="L181" i="33"/>
  <c r="K181" i="33"/>
  <c r="J181" i="33"/>
  <c r="L180" i="33"/>
  <c r="K180" i="33"/>
  <c r="J180" i="33"/>
  <c r="J174" i="33" s="1"/>
  <c r="J173" i="33" s="1"/>
  <c r="J172" i="33" s="1"/>
  <c r="R179" i="33"/>
  <c r="R178" i="33"/>
  <c r="R176" i="33" s="1"/>
  <c r="R175" i="33" s="1"/>
  <c r="Q176" i="33"/>
  <c r="P176" i="33"/>
  <c r="O176" i="33"/>
  <c r="N176" i="33"/>
  <c r="M176" i="33"/>
  <c r="M175" i="33" s="1"/>
  <c r="M174" i="33" s="1"/>
  <c r="M173" i="33" s="1"/>
  <c r="M172" i="33" s="1"/>
  <c r="L176" i="33"/>
  <c r="K176" i="33"/>
  <c r="K175" i="33" s="1"/>
  <c r="K174" i="33" s="1"/>
  <c r="K173" i="33" s="1"/>
  <c r="K172" i="33" s="1"/>
  <c r="J176" i="33"/>
  <c r="Q175" i="33"/>
  <c r="P175" i="33"/>
  <c r="O175" i="33"/>
  <c r="O174" i="33" s="1"/>
  <c r="O173" i="33" s="1"/>
  <c r="O172" i="33" s="1"/>
  <c r="N175" i="33"/>
  <c r="N174" i="33" s="1"/>
  <c r="N173" i="33" s="1"/>
  <c r="N172" i="33" s="1"/>
  <c r="L175" i="33"/>
  <c r="L174" i="33" s="1"/>
  <c r="L173" i="33" s="1"/>
  <c r="L172" i="33" s="1"/>
  <c r="J175" i="33"/>
  <c r="Q174" i="33"/>
  <c r="Q173" i="33" s="1"/>
  <c r="Q172" i="33" s="1"/>
  <c r="P174" i="33"/>
  <c r="P173" i="33"/>
  <c r="P172" i="33" s="1"/>
  <c r="R171" i="33"/>
  <c r="R170" i="33"/>
  <c r="R169" i="33"/>
  <c r="R168" i="33" s="1"/>
  <c r="R167" i="33" s="1"/>
  <c r="Q168" i="33"/>
  <c r="P168" i="33"/>
  <c r="O168" i="33"/>
  <c r="N168" i="33"/>
  <c r="M168" i="33"/>
  <c r="M167" i="33" s="1"/>
  <c r="L168" i="33"/>
  <c r="L167" i="33" s="1"/>
  <c r="K168" i="33"/>
  <c r="K167" i="33" s="1"/>
  <c r="J168" i="33"/>
  <c r="J167" i="33" s="1"/>
  <c r="Q167" i="33"/>
  <c r="P167" i="33"/>
  <c r="O167" i="33"/>
  <c r="N167" i="33"/>
  <c r="R166" i="33"/>
  <c r="R165" i="33"/>
  <c r="R164" i="33"/>
  <c r="Q163" i="33"/>
  <c r="P163" i="33"/>
  <c r="O163" i="33"/>
  <c r="N163" i="33"/>
  <c r="M163" i="33"/>
  <c r="L163" i="33"/>
  <c r="K163" i="33"/>
  <c r="J163" i="33"/>
  <c r="R162" i="33"/>
  <c r="R161" i="33"/>
  <c r="R160" i="33"/>
  <c r="R159" i="33" s="1"/>
  <c r="Q159" i="33"/>
  <c r="P159" i="33"/>
  <c r="P150" i="33" s="1"/>
  <c r="P149" i="33" s="1"/>
  <c r="P148" i="33" s="1"/>
  <c r="P147" i="33" s="1"/>
  <c r="O159" i="33"/>
  <c r="N159" i="33"/>
  <c r="M159" i="33"/>
  <c r="L159" i="33"/>
  <c r="K159" i="33"/>
  <c r="J159" i="33"/>
  <c r="R158" i="33"/>
  <c r="R157" i="33"/>
  <c r="R156" i="33"/>
  <c r="R155" i="33" s="1"/>
  <c r="Q155" i="33"/>
  <c r="Q150" i="33" s="1"/>
  <c r="Q149" i="33" s="1"/>
  <c r="Q148" i="33" s="1"/>
  <c r="Q147" i="33" s="1"/>
  <c r="P155" i="33"/>
  <c r="O155" i="33"/>
  <c r="N155" i="33"/>
  <c r="M155" i="33"/>
  <c r="L155" i="33"/>
  <c r="K155" i="33"/>
  <c r="J155" i="33"/>
  <c r="R154" i="33"/>
  <c r="R153" i="33"/>
  <c r="R152" i="33"/>
  <c r="Q151" i="33"/>
  <c r="P151" i="33"/>
  <c r="O151" i="33"/>
  <c r="N151" i="33"/>
  <c r="M151" i="33"/>
  <c r="L151" i="33"/>
  <c r="K151" i="33"/>
  <c r="J151" i="33"/>
  <c r="R146" i="33"/>
  <c r="R145" i="33"/>
  <c r="R144" i="33"/>
  <c r="R143" i="33"/>
  <c r="R142" i="33"/>
  <c r="Q141" i="33"/>
  <c r="P141" i="33"/>
  <c r="O141" i="33"/>
  <c r="N141" i="33"/>
  <c r="M141" i="33"/>
  <c r="L141" i="33"/>
  <c r="K141" i="33"/>
  <c r="K128" i="33" s="1"/>
  <c r="J141" i="33"/>
  <c r="R140" i="33"/>
  <c r="R139" i="33"/>
  <c r="R138" i="33"/>
  <c r="R137" i="33"/>
  <c r="R136" i="33"/>
  <c r="Q135" i="33"/>
  <c r="Q128" i="33" s="1"/>
  <c r="P135" i="33"/>
  <c r="P128" i="33" s="1"/>
  <c r="O135" i="33"/>
  <c r="N135" i="33"/>
  <c r="M135" i="33"/>
  <c r="L135" i="33"/>
  <c r="K135" i="33"/>
  <c r="J135" i="33"/>
  <c r="J128" i="33" s="1"/>
  <c r="R134" i="33"/>
  <c r="R133" i="33"/>
  <c r="R132" i="33"/>
  <c r="R131" i="33"/>
  <c r="R130" i="33"/>
  <c r="Q129" i="33"/>
  <c r="P129" i="33"/>
  <c r="O129" i="33"/>
  <c r="O128" i="33" s="1"/>
  <c r="O122" i="33" s="1"/>
  <c r="O121" i="33" s="1"/>
  <c r="O120" i="33" s="1"/>
  <c r="N129" i="33"/>
  <c r="N128" i="33" s="1"/>
  <c r="M129" i="33"/>
  <c r="M128" i="33" s="1"/>
  <c r="L129" i="33"/>
  <c r="K129" i="33"/>
  <c r="J129" i="33"/>
  <c r="R127" i="33"/>
  <c r="R126" i="33"/>
  <c r="R125" i="33"/>
  <c r="R124" i="33" s="1"/>
  <c r="R123" i="33" s="1"/>
  <c r="Q124" i="33"/>
  <c r="Q123" i="33" s="1"/>
  <c r="P124" i="33"/>
  <c r="P123" i="33" s="1"/>
  <c r="O124" i="33"/>
  <c r="N124" i="33"/>
  <c r="N123" i="33" s="1"/>
  <c r="M124" i="33"/>
  <c r="M123" i="33" s="1"/>
  <c r="L124" i="33"/>
  <c r="L123" i="33" s="1"/>
  <c r="K124" i="33"/>
  <c r="K123" i="33" s="1"/>
  <c r="J124" i="33"/>
  <c r="O123" i="33"/>
  <c r="J123" i="33"/>
  <c r="R119" i="33"/>
  <c r="R118" i="33"/>
  <c r="R117" i="33"/>
  <c r="Q116" i="33"/>
  <c r="Q115" i="33" s="1"/>
  <c r="P116" i="33"/>
  <c r="P115" i="33" s="1"/>
  <c r="O116" i="33"/>
  <c r="O115" i="33" s="1"/>
  <c r="N116" i="33"/>
  <c r="N115" i="33" s="1"/>
  <c r="M116" i="33"/>
  <c r="M115" i="33" s="1"/>
  <c r="L116" i="33"/>
  <c r="K116" i="33"/>
  <c r="K115" i="33" s="1"/>
  <c r="J116" i="33"/>
  <c r="L115" i="33"/>
  <c r="J115" i="33"/>
  <c r="R114" i="33"/>
  <c r="R113" i="33"/>
  <c r="R112" i="33"/>
  <c r="Q111" i="33"/>
  <c r="P111" i="33"/>
  <c r="O111" i="33"/>
  <c r="O106" i="33" s="1"/>
  <c r="N111" i="33"/>
  <c r="N106" i="33" s="1"/>
  <c r="M111" i="33"/>
  <c r="L111" i="33"/>
  <c r="K111" i="33"/>
  <c r="J111" i="33"/>
  <c r="R110" i="33"/>
  <c r="R109" i="33"/>
  <c r="R108" i="33"/>
  <c r="Q107" i="33"/>
  <c r="P107" i="33"/>
  <c r="O107" i="33"/>
  <c r="N107" i="33"/>
  <c r="M107" i="33"/>
  <c r="L107" i="33"/>
  <c r="L106" i="33" s="1"/>
  <c r="K107" i="33"/>
  <c r="K106" i="33" s="1"/>
  <c r="K105" i="33" s="1"/>
  <c r="K104" i="33" s="1"/>
  <c r="K103" i="33" s="1"/>
  <c r="J107" i="33"/>
  <c r="J106" i="33" s="1"/>
  <c r="M106" i="33"/>
  <c r="R102" i="33"/>
  <c r="R101" i="33"/>
  <c r="R100" i="33"/>
  <c r="R99" i="33"/>
  <c r="R98" i="33" s="1"/>
  <c r="Q99" i="33"/>
  <c r="P99" i="33"/>
  <c r="O99" i="33"/>
  <c r="N99" i="33"/>
  <c r="M99" i="33"/>
  <c r="L99" i="33"/>
  <c r="L98" i="33" s="1"/>
  <c r="K99" i="33"/>
  <c r="K98" i="33" s="1"/>
  <c r="J99" i="33"/>
  <c r="J98" i="33" s="1"/>
  <c r="Q98" i="33"/>
  <c r="P98" i="33"/>
  <c r="O98" i="33"/>
  <c r="N98" i="33"/>
  <c r="M98" i="33"/>
  <c r="R97" i="33"/>
  <c r="R96" i="33"/>
  <c r="R95" i="33"/>
  <c r="R94" i="33" s="1"/>
  <c r="R93" i="33" s="1"/>
  <c r="Q94" i="33"/>
  <c r="Q93" i="33" s="1"/>
  <c r="Q87" i="33" s="1"/>
  <c r="Q86" i="33" s="1"/>
  <c r="Q85" i="33" s="1"/>
  <c r="P94" i="33"/>
  <c r="O94" i="33"/>
  <c r="O93" i="33" s="1"/>
  <c r="N94" i="33"/>
  <c r="M94" i="33"/>
  <c r="L94" i="33"/>
  <c r="L93" i="33" s="1"/>
  <c r="K94" i="33"/>
  <c r="J94" i="33"/>
  <c r="J93" i="33" s="1"/>
  <c r="P93" i="33"/>
  <c r="N93" i="33"/>
  <c r="M93" i="33"/>
  <c r="K93" i="33"/>
  <c r="R92" i="33"/>
  <c r="R91" i="33"/>
  <c r="R90" i="33"/>
  <c r="R89" i="33" s="1"/>
  <c r="R88" i="33" s="1"/>
  <c r="Q89" i="33"/>
  <c r="P89" i="33"/>
  <c r="O89" i="33"/>
  <c r="N89" i="33"/>
  <c r="M89" i="33"/>
  <c r="L89" i="33"/>
  <c r="L88" i="33" s="1"/>
  <c r="K89" i="33"/>
  <c r="K88" i="33" s="1"/>
  <c r="J89" i="33"/>
  <c r="J88" i="33" s="1"/>
  <c r="Q88" i="33"/>
  <c r="P88" i="33"/>
  <c r="P87" i="33" s="1"/>
  <c r="P86" i="33" s="1"/>
  <c r="P85" i="33" s="1"/>
  <c r="O88" i="33"/>
  <c r="N88" i="33"/>
  <c r="M88" i="33"/>
  <c r="N87" i="33"/>
  <c r="N86" i="33" s="1"/>
  <c r="N85" i="33" s="1"/>
  <c r="R84" i="33"/>
  <c r="R83" i="33"/>
  <c r="R82" i="33"/>
  <c r="R81" i="33"/>
  <c r="R80" i="33"/>
  <c r="R79" i="33"/>
  <c r="Q78" i="33"/>
  <c r="P78" i="33"/>
  <c r="O78" i="33"/>
  <c r="O77" i="33" s="1"/>
  <c r="N78" i="33"/>
  <c r="N77" i="33" s="1"/>
  <c r="M78" i="33"/>
  <c r="L78" i="33"/>
  <c r="L77" i="33" s="1"/>
  <c r="K78" i="33"/>
  <c r="K77" i="33" s="1"/>
  <c r="J78" i="33"/>
  <c r="J77" i="33" s="1"/>
  <c r="Q77" i="33"/>
  <c r="P77" i="33"/>
  <c r="P69" i="33" s="1"/>
  <c r="P68" i="33" s="1"/>
  <c r="P67" i="33" s="1"/>
  <c r="M77" i="33"/>
  <c r="R76" i="33"/>
  <c r="R75" i="33"/>
  <c r="R71" i="33" s="1"/>
  <c r="R70" i="33" s="1"/>
  <c r="R74" i="33"/>
  <c r="R73" i="33"/>
  <c r="R72" i="33"/>
  <c r="Q71" i="33"/>
  <c r="P71" i="33"/>
  <c r="O71" i="33"/>
  <c r="O70" i="33" s="1"/>
  <c r="N71" i="33"/>
  <c r="N70" i="33" s="1"/>
  <c r="M71" i="33"/>
  <c r="M70" i="33" s="1"/>
  <c r="M69" i="33" s="1"/>
  <c r="M68" i="33" s="1"/>
  <c r="M67" i="33" s="1"/>
  <c r="L71" i="33"/>
  <c r="K71" i="33"/>
  <c r="J71" i="33"/>
  <c r="J70" i="33" s="1"/>
  <c r="J69" i="33" s="1"/>
  <c r="J68" i="33" s="1"/>
  <c r="J67" i="33" s="1"/>
  <c r="Q70" i="33"/>
  <c r="P70" i="33"/>
  <c r="L70" i="33"/>
  <c r="L69" i="33" s="1"/>
  <c r="L68" i="33" s="1"/>
  <c r="L67" i="33" s="1"/>
  <c r="K70" i="33"/>
  <c r="K69" i="33" s="1"/>
  <c r="K68" i="33" s="1"/>
  <c r="K67" i="33" s="1"/>
  <c r="R66" i="33"/>
  <c r="R65" i="33"/>
  <c r="R64" i="33"/>
  <c r="Q63" i="33"/>
  <c r="P63" i="33"/>
  <c r="O63" i="33"/>
  <c r="N63" i="33"/>
  <c r="M63" i="33"/>
  <c r="M58" i="33" s="1"/>
  <c r="L63" i="33"/>
  <c r="K63" i="33"/>
  <c r="J63" i="33"/>
  <c r="R62" i="33"/>
  <c r="R61" i="33"/>
  <c r="R60" i="33"/>
  <c r="Q59" i="33"/>
  <c r="P59" i="33"/>
  <c r="O59" i="33"/>
  <c r="N59" i="33"/>
  <c r="M59" i="33"/>
  <c r="L59" i="33"/>
  <c r="K59" i="33"/>
  <c r="J59" i="33"/>
  <c r="J58" i="33" s="1"/>
  <c r="R57" i="33"/>
  <c r="R56" i="33"/>
  <c r="R55" i="33"/>
  <c r="Q54" i="33"/>
  <c r="P54" i="33"/>
  <c r="P53" i="33" s="1"/>
  <c r="O54" i="33"/>
  <c r="O53" i="33" s="1"/>
  <c r="N54" i="33"/>
  <c r="N53" i="33" s="1"/>
  <c r="M54" i="33"/>
  <c r="M53" i="33" s="1"/>
  <c r="L54" i="33"/>
  <c r="L53" i="33" s="1"/>
  <c r="K54" i="33"/>
  <c r="K53" i="33" s="1"/>
  <c r="J54" i="33"/>
  <c r="J53" i="33" s="1"/>
  <c r="Q53" i="33"/>
  <c r="R52" i="33"/>
  <c r="R51" i="33"/>
  <c r="R50" i="33"/>
  <c r="Q49" i="33"/>
  <c r="P49" i="33"/>
  <c r="O49" i="33"/>
  <c r="N49" i="33"/>
  <c r="M49" i="33"/>
  <c r="L49" i="33"/>
  <c r="L48" i="33" s="1"/>
  <c r="K49" i="33"/>
  <c r="K48" i="33" s="1"/>
  <c r="J49" i="33"/>
  <c r="J48" i="33" s="1"/>
  <c r="Q48" i="33"/>
  <c r="P48" i="33"/>
  <c r="O48" i="33"/>
  <c r="N48" i="33"/>
  <c r="M48" i="33"/>
  <c r="R46" i="33"/>
  <c r="R45" i="33"/>
  <c r="R44" i="33"/>
  <c r="Q43" i="33"/>
  <c r="P43" i="33"/>
  <c r="O43" i="33"/>
  <c r="O42" i="33" s="1"/>
  <c r="N43" i="33"/>
  <c r="M43" i="33"/>
  <c r="L43" i="33"/>
  <c r="K43" i="33"/>
  <c r="J43" i="33"/>
  <c r="J42" i="33" s="1"/>
  <c r="Q42" i="33"/>
  <c r="P42" i="33"/>
  <c r="N42" i="33"/>
  <c r="M42" i="33"/>
  <c r="L42" i="33"/>
  <c r="K42" i="33"/>
  <c r="R41" i="33"/>
  <c r="R40" i="33"/>
  <c r="R39" i="33"/>
  <c r="Q38" i="33"/>
  <c r="P38" i="33"/>
  <c r="O38" i="33"/>
  <c r="N38" i="33"/>
  <c r="M38" i="33"/>
  <c r="L38" i="33"/>
  <c r="K38" i="33"/>
  <c r="J38" i="33"/>
  <c r="R37" i="33"/>
  <c r="R36" i="33"/>
  <c r="R35" i="33"/>
  <c r="Q34" i="33"/>
  <c r="P34" i="33"/>
  <c r="O34" i="33"/>
  <c r="N34" i="33"/>
  <c r="M34" i="33"/>
  <c r="L34" i="33"/>
  <c r="K34" i="33"/>
  <c r="K29" i="33" s="1"/>
  <c r="K28" i="33" s="1"/>
  <c r="J34" i="33"/>
  <c r="J29" i="33" s="1"/>
  <c r="J28" i="33" s="1"/>
  <c r="R33" i="33"/>
  <c r="R32" i="33"/>
  <c r="R31" i="33"/>
  <c r="Q30" i="33"/>
  <c r="P30" i="33"/>
  <c r="P29" i="33" s="1"/>
  <c r="P28" i="33" s="1"/>
  <c r="O30" i="33"/>
  <c r="N30" i="33"/>
  <c r="M30" i="33"/>
  <c r="L30" i="33"/>
  <c r="K30" i="33"/>
  <c r="J30" i="33"/>
  <c r="R25" i="33"/>
  <c r="R24" i="33"/>
  <c r="R22" i="33" s="1"/>
  <c r="R23" i="33"/>
  <c r="Q22" i="33"/>
  <c r="P22" i="33"/>
  <c r="O22" i="33"/>
  <c r="N22" i="33"/>
  <c r="M22" i="33"/>
  <c r="L22" i="33"/>
  <c r="K22" i="33"/>
  <c r="J22" i="33"/>
  <c r="R21" i="33"/>
  <c r="R20" i="33"/>
  <c r="R19" i="33"/>
  <c r="R18" i="33" s="1"/>
  <c r="Q18" i="33"/>
  <c r="P18" i="33"/>
  <c r="P13" i="33" s="1"/>
  <c r="O18" i="33"/>
  <c r="N18" i="33"/>
  <c r="M18" i="33"/>
  <c r="L18" i="33"/>
  <c r="K18" i="33"/>
  <c r="J18" i="33"/>
  <c r="R17" i="33"/>
  <c r="R16" i="33"/>
  <c r="R15" i="33"/>
  <c r="R14" i="33" s="1"/>
  <c r="Q14" i="33"/>
  <c r="P14" i="33"/>
  <c r="O14" i="33"/>
  <c r="N14" i="33"/>
  <c r="M14" i="33"/>
  <c r="L14" i="33"/>
  <c r="K14" i="33"/>
  <c r="J14" i="33"/>
  <c r="J13" i="33" s="1"/>
  <c r="R12" i="33"/>
  <c r="R11" i="33"/>
  <c r="R10" i="33"/>
  <c r="R9" i="33" s="1"/>
  <c r="R8" i="33" s="1"/>
  <c r="Q9" i="33"/>
  <c r="Q8" i="33" s="1"/>
  <c r="P9" i="33"/>
  <c r="O9" i="33"/>
  <c r="N9" i="33"/>
  <c r="N8" i="33" s="1"/>
  <c r="M9" i="33"/>
  <c r="M8" i="33" s="1"/>
  <c r="L9" i="33"/>
  <c r="L8" i="33" s="1"/>
  <c r="K9" i="33"/>
  <c r="K8" i="33" s="1"/>
  <c r="J9" i="33"/>
  <c r="J8" i="33" s="1"/>
  <c r="P8" i="33"/>
  <c r="O8" i="33"/>
  <c r="L122" i="33" l="1"/>
  <c r="L121" i="33" s="1"/>
  <c r="L120" i="33" s="1"/>
  <c r="P7" i="33"/>
  <c r="P6" i="33" s="1"/>
  <c r="P5" i="33" s="1"/>
  <c r="N105" i="33"/>
  <c r="N104" i="33" s="1"/>
  <c r="N103" i="33" s="1"/>
  <c r="R13" i="33"/>
  <c r="O29" i="33"/>
  <c r="O28" i="33" s="1"/>
  <c r="O27" i="33" s="1"/>
  <c r="O26" i="33" s="1"/>
  <c r="N58" i="33"/>
  <c r="N47" i="33" s="1"/>
  <c r="N27" i="33" s="1"/>
  <c r="N26" i="33" s="1"/>
  <c r="N4" i="33" s="1"/>
  <c r="O150" i="33"/>
  <c r="O149" i="33" s="1"/>
  <c r="O148" i="33" s="1"/>
  <c r="O147" i="33" s="1"/>
  <c r="O13" i="33"/>
  <c r="O7" i="33" s="1"/>
  <c r="O6" i="33" s="1"/>
  <c r="O5" i="33" s="1"/>
  <c r="O58" i="33"/>
  <c r="O47" i="33" s="1"/>
  <c r="L105" i="33"/>
  <c r="L104" i="33" s="1"/>
  <c r="L103" i="33" s="1"/>
  <c r="Q106" i="33"/>
  <c r="Q105" i="33" s="1"/>
  <c r="Q104" i="33" s="1"/>
  <c r="Q103" i="33" s="1"/>
  <c r="M150" i="33"/>
  <c r="M149" i="33" s="1"/>
  <c r="M148" i="33" s="1"/>
  <c r="M147" i="33" s="1"/>
  <c r="L13" i="33"/>
  <c r="L7" i="33" s="1"/>
  <c r="L6" i="33" s="1"/>
  <c r="L5" i="33" s="1"/>
  <c r="Q29" i="33"/>
  <c r="Q28" i="33" s="1"/>
  <c r="N29" i="33"/>
  <c r="N28" i="33" s="1"/>
  <c r="K58" i="33"/>
  <c r="K47" i="33" s="1"/>
  <c r="K27" i="33" s="1"/>
  <c r="K26" i="33" s="1"/>
  <c r="Q69" i="33"/>
  <c r="Q68" i="33" s="1"/>
  <c r="Q67" i="33" s="1"/>
  <c r="M87" i="33"/>
  <c r="M86" i="33" s="1"/>
  <c r="M85" i="33" s="1"/>
  <c r="M105" i="33"/>
  <c r="M104" i="33" s="1"/>
  <c r="M103" i="33" s="1"/>
  <c r="N122" i="33"/>
  <c r="N121" i="33" s="1"/>
  <c r="N120" i="33" s="1"/>
  <c r="N69" i="33"/>
  <c r="N68" i="33" s="1"/>
  <c r="N67" i="33" s="1"/>
  <c r="J105" i="33"/>
  <c r="J104" i="33" s="1"/>
  <c r="J103" i="33" s="1"/>
  <c r="O105" i="33"/>
  <c r="O104" i="33" s="1"/>
  <c r="O103" i="33" s="1"/>
  <c r="N150" i="33"/>
  <c r="N149" i="33" s="1"/>
  <c r="N148" i="33" s="1"/>
  <c r="N147" i="33" s="1"/>
  <c r="K13" i="33"/>
  <c r="K7" i="33" s="1"/>
  <c r="K6" i="33" s="1"/>
  <c r="K5" i="33" s="1"/>
  <c r="Q13" i="33"/>
  <c r="Q7" i="33" s="1"/>
  <c r="Q6" i="33" s="1"/>
  <c r="Q5" i="33" s="1"/>
  <c r="L58" i="33"/>
  <c r="Q58" i="33"/>
  <c r="Q47" i="33" s="1"/>
  <c r="J7" i="33"/>
  <c r="J6" i="33" s="1"/>
  <c r="J5" i="33" s="1"/>
  <c r="K150" i="33"/>
  <c r="K149" i="33" s="1"/>
  <c r="K148" i="33" s="1"/>
  <c r="K147" i="33" s="1"/>
  <c r="L29" i="33"/>
  <c r="L28" i="33" s="1"/>
  <c r="P106" i="33"/>
  <c r="P105" i="33" s="1"/>
  <c r="P104" i="33" s="1"/>
  <c r="P103" i="33" s="1"/>
  <c r="L150" i="33"/>
  <c r="L149" i="33" s="1"/>
  <c r="L148" i="33" s="1"/>
  <c r="L147" i="33" s="1"/>
  <c r="M29" i="33"/>
  <c r="M28" i="33" s="1"/>
  <c r="M13" i="33"/>
  <c r="M7" i="33" s="1"/>
  <c r="M6" i="33" s="1"/>
  <c r="M5" i="33" s="1"/>
  <c r="R30" i="33"/>
  <c r="N13" i="33"/>
  <c r="N7" i="33" s="1"/>
  <c r="N6" i="33" s="1"/>
  <c r="N5" i="33" s="1"/>
  <c r="O87" i="33"/>
  <c r="O86" i="33" s="1"/>
  <c r="O85" i="33" s="1"/>
  <c r="L128" i="33"/>
  <c r="J47" i="33"/>
  <c r="J27" i="33" s="1"/>
  <c r="J26" i="33" s="1"/>
  <c r="R54" i="33"/>
  <c r="R53" i="33" s="1"/>
  <c r="R63" i="33"/>
  <c r="M122" i="33"/>
  <c r="M121" i="33" s="1"/>
  <c r="M120" i="33" s="1"/>
  <c r="P122" i="33"/>
  <c r="P121" i="33" s="1"/>
  <c r="P120" i="33" s="1"/>
  <c r="K122" i="33"/>
  <c r="K121" i="33" s="1"/>
  <c r="K120" i="33" s="1"/>
  <c r="O191" i="33"/>
  <c r="O190" i="33" s="1"/>
  <c r="O189" i="33" s="1"/>
  <c r="R151" i="33"/>
  <c r="R107" i="33"/>
  <c r="R38" i="33"/>
  <c r="R111" i="33"/>
  <c r="R106" i="33" s="1"/>
  <c r="R105" i="33" s="1"/>
  <c r="R104" i="33" s="1"/>
  <c r="R103" i="33" s="1"/>
  <c r="R185" i="33"/>
  <c r="R204" i="33"/>
  <c r="R141" i="33"/>
  <c r="R163" i="33"/>
  <c r="R212" i="33"/>
  <c r="P191" i="33"/>
  <c r="P190" i="33" s="1"/>
  <c r="P189" i="33" s="1"/>
  <c r="Q191" i="33"/>
  <c r="Q190" i="33" s="1"/>
  <c r="Q189" i="33" s="1"/>
  <c r="R43" i="33"/>
  <c r="R42" i="33" s="1"/>
  <c r="R78" i="33"/>
  <c r="R77" i="33" s="1"/>
  <c r="R69" i="33" s="1"/>
  <c r="R68" i="33" s="1"/>
  <c r="R67" i="33" s="1"/>
  <c r="R116" i="33"/>
  <c r="R115" i="33" s="1"/>
  <c r="R181" i="33"/>
  <c r="R59" i="33"/>
  <c r="R200" i="33"/>
  <c r="R199" i="33" s="1"/>
  <c r="R49" i="33"/>
  <c r="R48" i="33" s="1"/>
  <c r="M191" i="33"/>
  <c r="M190" i="33" s="1"/>
  <c r="M189" i="33" s="1"/>
  <c r="L47" i="33"/>
  <c r="L27" i="33" s="1"/>
  <c r="L26" i="33" s="1"/>
  <c r="K199" i="33"/>
  <c r="K191" i="33" s="1"/>
  <c r="K190" i="33" s="1"/>
  <c r="K189" i="33" s="1"/>
  <c r="O69" i="33"/>
  <c r="O68" i="33" s="1"/>
  <c r="O67" i="33" s="1"/>
  <c r="M199" i="33"/>
  <c r="R34" i="33"/>
  <c r="L87" i="33"/>
  <c r="L86" i="33" s="1"/>
  <c r="L85" i="33" s="1"/>
  <c r="Q122" i="33"/>
  <c r="Q121" i="33" s="1"/>
  <c r="Q120" i="33" s="1"/>
  <c r="R129" i="33"/>
  <c r="R135" i="33"/>
  <c r="R193" i="33"/>
  <c r="R192" i="33" s="1"/>
  <c r="R87" i="33"/>
  <c r="R86" i="33" s="1"/>
  <c r="R85" i="33" s="1"/>
  <c r="J87" i="33"/>
  <c r="J86" i="33" s="1"/>
  <c r="J85" i="33" s="1"/>
  <c r="J122" i="33"/>
  <c r="J121" i="33" s="1"/>
  <c r="J120" i="33" s="1"/>
  <c r="R7" i="33"/>
  <c r="R6" i="33" s="1"/>
  <c r="R5" i="33" s="1"/>
  <c r="J150" i="33"/>
  <c r="J149" i="33" s="1"/>
  <c r="J148" i="33" s="1"/>
  <c r="J147" i="33" s="1"/>
  <c r="M47" i="33"/>
  <c r="P58" i="33"/>
  <c r="P47" i="33" s="1"/>
  <c r="P27" i="33" s="1"/>
  <c r="P26" i="33" s="1"/>
  <c r="K87" i="33"/>
  <c r="K86" i="33" s="1"/>
  <c r="K85" i="33" s="1"/>
  <c r="L199" i="33"/>
  <c r="L191" i="33" s="1"/>
  <c r="L190" i="33" s="1"/>
  <c r="L189" i="33" s="1"/>
  <c r="J4" i="33" l="1"/>
  <c r="M27" i="33"/>
  <c r="M26" i="33" s="1"/>
  <c r="R58" i="33"/>
  <c r="R150" i="33"/>
  <c r="R149" i="33" s="1"/>
  <c r="R148" i="33" s="1"/>
  <c r="R147" i="33" s="1"/>
  <c r="O4" i="33"/>
  <c r="R29" i="33"/>
  <c r="Q27" i="33"/>
  <c r="Q26" i="33" s="1"/>
  <c r="Q4" i="33" s="1"/>
  <c r="R28" i="33"/>
  <c r="R180" i="33"/>
  <c r="R174" i="33" s="1"/>
  <c r="R173" i="33" s="1"/>
  <c r="R172" i="33" s="1"/>
  <c r="P4" i="33"/>
  <c r="R47" i="33"/>
  <c r="M4" i="33"/>
  <c r="K4" i="33"/>
  <c r="R128" i="33"/>
  <c r="R122" i="33" s="1"/>
  <c r="R121" i="33" s="1"/>
  <c r="R120" i="33" s="1"/>
  <c r="L4" i="33"/>
  <c r="R191" i="33"/>
  <c r="R190" i="33" s="1"/>
  <c r="R189" i="33" s="1"/>
  <c r="R27" i="33" l="1"/>
  <c r="R26" i="33" s="1"/>
  <c r="R4" i="33" s="1"/>
  <c r="R384" i="32" l="1"/>
  <c r="R377" i="32"/>
  <c r="R376" i="32"/>
  <c r="R375" i="32"/>
  <c r="R386" i="32"/>
  <c r="R385" i="32"/>
  <c r="R373" i="32"/>
  <c r="R372" i="32"/>
  <c r="R380" i="32"/>
  <c r="R379" i="32"/>
  <c r="R378" i="32"/>
  <c r="R399" i="32"/>
  <c r="R398" i="32"/>
  <c r="R397" i="32"/>
  <c r="R390" i="32"/>
  <c r="R383" i="32"/>
  <c r="R382" i="32"/>
  <c r="R396" i="32"/>
  <c r="R395" i="32"/>
  <c r="R394" i="32"/>
  <c r="R393" i="32"/>
  <c r="R391" i="32"/>
  <c r="R389" i="32"/>
  <c r="R370" i="32"/>
  <c r="R388" i="32"/>
  <c r="R387" i="32"/>
  <c r="R368" i="32"/>
  <c r="R367" i="32"/>
  <c r="R364" i="32"/>
  <c r="R374" i="32"/>
  <c r="R371" i="32"/>
  <c r="R381" i="32"/>
  <c r="R392" i="32"/>
  <c r="R369" i="32"/>
  <c r="R366" i="32"/>
  <c r="J359" i="32"/>
  <c r="J355" i="32"/>
  <c r="J351" i="32"/>
  <c r="J347" i="32"/>
  <c r="J340" i="32"/>
  <c r="J339" i="32" s="1"/>
  <c r="R335" i="32"/>
  <c r="R334" i="32"/>
  <c r="R333" i="32"/>
  <c r="Q332" i="32"/>
  <c r="P332" i="32"/>
  <c r="O332" i="32"/>
  <c r="N332" i="32"/>
  <c r="M332" i="32"/>
  <c r="L332" i="32"/>
  <c r="K332" i="32"/>
  <c r="J332" i="32"/>
  <c r="R324" i="32"/>
  <c r="R323" i="32"/>
  <c r="R321" i="32"/>
  <c r="R331" i="32"/>
  <c r="R330" i="32"/>
  <c r="R329" i="32"/>
  <c r="R326" i="32"/>
  <c r="R320" i="32"/>
  <c r="R319" i="32"/>
  <c r="J316" i="32"/>
  <c r="R322" i="32"/>
  <c r="R328" i="32"/>
  <c r="R325" i="32"/>
  <c r="R327" i="32"/>
  <c r="R365" i="32"/>
  <c r="R318" i="32"/>
  <c r="J313" i="32"/>
  <c r="J312" i="32" s="1"/>
  <c r="R308" i="32"/>
  <c r="R307" i="32"/>
  <c r="R306" i="32"/>
  <c r="Q305" i="32"/>
  <c r="Q304" i="32" s="1"/>
  <c r="P305" i="32"/>
  <c r="P304" i="32" s="1"/>
  <c r="O305" i="32"/>
  <c r="O304" i="32" s="1"/>
  <c r="N305" i="32"/>
  <c r="N304" i="32" s="1"/>
  <c r="M305" i="32"/>
  <c r="M304" i="32" s="1"/>
  <c r="L305" i="32"/>
  <c r="L304" i="32" s="1"/>
  <c r="K305" i="32"/>
  <c r="K304" i="32" s="1"/>
  <c r="J305" i="32"/>
  <c r="J304" i="32" s="1"/>
  <c r="R145" i="32"/>
  <c r="R303" i="32"/>
  <c r="R150" i="32"/>
  <c r="R149" i="32"/>
  <c r="R148" i="32"/>
  <c r="R147" i="32"/>
  <c r="R146" i="32"/>
  <c r="J297" i="32"/>
  <c r="J293" i="32"/>
  <c r="J289" i="32"/>
  <c r="R282" i="32"/>
  <c r="R281" i="32"/>
  <c r="R280" i="32"/>
  <c r="R279" i="32"/>
  <c r="R278" i="32"/>
  <c r="Q277" i="32"/>
  <c r="P277" i="32"/>
  <c r="O277" i="32"/>
  <c r="N277" i="32"/>
  <c r="M277" i="32"/>
  <c r="L277" i="32"/>
  <c r="K277" i="32"/>
  <c r="J277" i="32"/>
  <c r="R276" i="32"/>
  <c r="R275" i="32"/>
  <c r="R274" i="32"/>
  <c r="R273" i="32"/>
  <c r="R272" i="32"/>
  <c r="Q271" i="32"/>
  <c r="P271" i="32"/>
  <c r="O271" i="32"/>
  <c r="N271" i="32"/>
  <c r="M271" i="32"/>
  <c r="L271" i="32"/>
  <c r="K271" i="32"/>
  <c r="J271" i="32"/>
  <c r="R270" i="32"/>
  <c r="R269" i="32"/>
  <c r="R268" i="32"/>
  <c r="R267" i="32"/>
  <c r="R266" i="32"/>
  <c r="Q265" i="32"/>
  <c r="P265" i="32"/>
  <c r="O265" i="32"/>
  <c r="N265" i="32"/>
  <c r="M265" i="32"/>
  <c r="L265" i="32"/>
  <c r="K265" i="32"/>
  <c r="J265" i="32"/>
  <c r="R263" i="32"/>
  <c r="R262" i="32"/>
  <c r="R261" i="32"/>
  <c r="J259" i="32"/>
  <c r="J258" i="32" s="1"/>
  <c r="J253" i="32"/>
  <c r="J252" i="32" s="1"/>
  <c r="R251" i="32"/>
  <c r="R250" i="32"/>
  <c r="R249" i="32"/>
  <c r="Q248" i="32"/>
  <c r="P248" i="32"/>
  <c r="O248" i="32"/>
  <c r="N248" i="32"/>
  <c r="M248" i="32"/>
  <c r="L248" i="32"/>
  <c r="K248" i="32"/>
  <c r="J248" i="32"/>
  <c r="R242" i="32"/>
  <c r="R241" i="32"/>
  <c r="R234" i="32"/>
  <c r="R233" i="32"/>
  <c r="R232" i="32"/>
  <c r="Q231" i="32"/>
  <c r="Q230" i="32" s="1"/>
  <c r="P231" i="32"/>
  <c r="P230" i="32" s="1"/>
  <c r="O231" i="32"/>
  <c r="O230" i="32" s="1"/>
  <c r="N231" i="32"/>
  <c r="N230" i="32" s="1"/>
  <c r="M231" i="32"/>
  <c r="M230" i="32" s="1"/>
  <c r="L231" i="32"/>
  <c r="L230" i="32" s="1"/>
  <c r="K231" i="32"/>
  <c r="K230" i="32" s="1"/>
  <c r="J231" i="32"/>
  <c r="J230" i="32" s="1"/>
  <c r="R229" i="32"/>
  <c r="R228" i="32"/>
  <c r="R227" i="32"/>
  <c r="Q226" i="32"/>
  <c r="Q225" i="32" s="1"/>
  <c r="P226" i="32"/>
  <c r="P225" i="32" s="1"/>
  <c r="O226" i="32"/>
  <c r="O225" i="32" s="1"/>
  <c r="N226" i="32"/>
  <c r="N225" i="32" s="1"/>
  <c r="M226" i="32"/>
  <c r="M225" i="32" s="1"/>
  <c r="L226" i="32"/>
  <c r="L225" i="32" s="1"/>
  <c r="K226" i="32"/>
  <c r="K225" i="32" s="1"/>
  <c r="J226" i="32"/>
  <c r="J225" i="32" s="1"/>
  <c r="R224" i="32"/>
  <c r="R223" i="32"/>
  <c r="R222" i="32"/>
  <c r="R221" i="32"/>
  <c r="R220" i="32"/>
  <c r="R219" i="32"/>
  <c r="R218" i="32"/>
  <c r="R217" i="32"/>
  <c r="R216" i="32"/>
  <c r="R215" i="32"/>
  <c r="J213" i="32"/>
  <c r="J212" i="32" s="1"/>
  <c r="R208" i="32"/>
  <c r="R207" i="32"/>
  <c r="R206" i="32"/>
  <c r="Q205" i="32"/>
  <c r="Q204" i="32" s="1"/>
  <c r="P205" i="32"/>
  <c r="P204" i="32" s="1"/>
  <c r="O205" i="32"/>
  <c r="O204" i="32" s="1"/>
  <c r="N205" i="32"/>
  <c r="N204" i="32" s="1"/>
  <c r="M205" i="32"/>
  <c r="M204" i="32" s="1"/>
  <c r="L205" i="32"/>
  <c r="L204" i="32" s="1"/>
  <c r="K205" i="32"/>
  <c r="K204" i="32" s="1"/>
  <c r="J205" i="32"/>
  <c r="J204" i="32" s="1"/>
  <c r="J201" i="32"/>
  <c r="J200" i="32" s="1"/>
  <c r="R196" i="32"/>
  <c r="R195" i="32"/>
  <c r="R194" i="32"/>
  <c r="Q193" i="32"/>
  <c r="P193" i="32"/>
  <c r="O193" i="32"/>
  <c r="N193" i="32"/>
  <c r="M193" i="32"/>
  <c r="L193" i="32"/>
  <c r="K193" i="32"/>
  <c r="J193" i="32"/>
  <c r="R192" i="32"/>
  <c r="R191" i="32"/>
  <c r="R154" i="32"/>
  <c r="R188" i="32"/>
  <c r="R187" i="32"/>
  <c r="J181" i="32"/>
  <c r="J142" i="32"/>
  <c r="J141" i="32" s="1"/>
  <c r="R124" i="32"/>
  <c r="R126" i="32"/>
  <c r="R125" i="32"/>
  <c r="R132" i="32"/>
  <c r="R131" i="32"/>
  <c r="R130" i="32"/>
  <c r="R139" i="32"/>
  <c r="R138" i="32"/>
  <c r="R118" i="32"/>
  <c r="R127" i="32"/>
  <c r="R129" i="32"/>
  <c r="R128" i="32"/>
  <c r="R120" i="32"/>
  <c r="R119" i="32"/>
  <c r="R117" i="32"/>
  <c r="R123" i="32"/>
  <c r="R116" i="32"/>
  <c r="J114" i="32"/>
  <c r="R109" i="32"/>
  <c r="R108" i="32"/>
  <c r="R107" i="32"/>
  <c r="Q106" i="32"/>
  <c r="P106" i="32"/>
  <c r="O106" i="32"/>
  <c r="N106" i="32"/>
  <c r="M106" i="32"/>
  <c r="L106" i="32"/>
  <c r="K106" i="32"/>
  <c r="J106" i="32"/>
  <c r="R105" i="32"/>
  <c r="R104" i="32"/>
  <c r="R103" i="32"/>
  <c r="R102" i="32"/>
  <c r="R101" i="32"/>
  <c r="R100" i="32"/>
  <c r="R99" i="32"/>
  <c r="R98" i="32"/>
  <c r="R97" i="32"/>
  <c r="R96" i="32"/>
  <c r="R95" i="32"/>
  <c r="R94" i="32"/>
  <c r="R93" i="32"/>
  <c r="R92" i="32"/>
  <c r="R91" i="32"/>
  <c r="R90" i="32"/>
  <c r="R89" i="32"/>
  <c r="R88" i="32"/>
  <c r="R121" i="32"/>
  <c r="R87" i="32"/>
  <c r="R86" i="32"/>
  <c r="R85" i="32"/>
  <c r="R84" i="32"/>
  <c r="R83" i="32"/>
  <c r="R82" i="32"/>
  <c r="R81" i="32"/>
  <c r="R80" i="32"/>
  <c r="R79" i="32"/>
  <c r="R78" i="32"/>
  <c r="R77" i="32"/>
  <c r="R76" i="32"/>
  <c r="R75" i="32"/>
  <c r="R74" i="32"/>
  <c r="R73" i="32"/>
  <c r="R72" i="32"/>
  <c r="R71" i="32"/>
  <c r="R70" i="32"/>
  <c r="R69" i="32"/>
  <c r="R68" i="32"/>
  <c r="R67" i="32"/>
  <c r="R66" i="32"/>
  <c r="R65" i="32"/>
  <c r="R64" i="32"/>
  <c r="R63" i="32"/>
  <c r="R62" i="32"/>
  <c r="R61" i="32"/>
  <c r="R60" i="32"/>
  <c r="R59" i="32"/>
  <c r="R58" i="32"/>
  <c r="R57" i="32"/>
  <c r="R56" i="32"/>
  <c r="R55" i="32"/>
  <c r="R54" i="32"/>
  <c r="R53" i="32"/>
  <c r="R52" i="32"/>
  <c r="R51" i="32"/>
  <c r="R50" i="32"/>
  <c r="R49" i="32"/>
  <c r="R48" i="32"/>
  <c r="R47" i="32"/>
  <c r="R46" i="32"/>
  <c r="R45" i="32"/>
  <c r="R44" i="32"/>
  <c r="R43" i="32"/>
  <c r="R42" i="32"/>
  <c r="R41" i="32"/>
  <c r="R40" i="32"/>
  <c r="J39" i="32"/>
  <c r="R38" i="32"/>
  <c r="R37" i="32"/>
  <c r="R36" i="32"/>
  <c r="R35" i="32"/>
  <c r="R34" i="32"/>
  <c r="R33" i="32"/>
  <c r="R32" i="32"/>
  <c r="R31" i="32"/>
  <c r="R30" i="32"/>
  <c r="R29" i="32"/>
  <c r="J27" i="32"/>
  <c r="R24" i="32"/>
  <c r="R23" i="32"/>
  <c r="R22" i="32"/>
  <c r="R21" i="32"/>
  <c r="R20" i="32"/>
  <c r="R19" i="32"/>
  <c r="R18" i="32"/>
  <c r="R17" i="32"/>
  <c r="R16" i="32"/>
  <c r="R15" i="32"/>
  <c r="R265" i="32" l="1"/>
  <c r="J264" i="32"/>
  <c r="J257" i="32" s="1"/>
  <c r="J256" i="32" s="1"/>
  <c r="J255" i="32" s="1"/>
  <c r="R106" i="32"/>
  <c r="R248" i="32"/>
  <c r="Q264" i="32"/>
  <c r="L264" i="32"/>
  <c r="L8" i="32" s="1"/>
  <c r="I405" i="32" s="1"/>
  <c r="J113" i="32"/>
  <c r="O264" i="32"/>
  <c r="O8" i="32" s="1"/>
  <c r="J199" i="32"/>
  <c r="J198" i="32" s="1"/>
  <c r="J197" i="32" s="1"/>
  <c r="M264" i="32"/>
  <c r="M8" i="32" s="1"/>
  <c r="I406" i="32" s="1"/>
  <c r="K264" i="32"/>
  <c r="K8" i="32" s="1"/>
  <c r="I404" i="32" s="1"/>
  <c r="J315" i="32"/>
  <c r="J311" i="32" s="1"/>
  <c r="J310" i="32" s="1"/>
  <c r="J309" i="32" s="1"/>
  <c r="R305" i="32"/>
  <c r="R304" i="32" s="1"/>
  <c r="R205" i="32"/>
  <c r="R204" i="32" s="1"/>
  <c r="R332" i="32"/>
  <c r="J25" i="32"/>
  <c r="P264" i="32"/>
  <c r="P8" i="32" s="1"/>
  <c r="R226" i="32"/>
  <c r="R225" i="32" s="1"/>
  <c r="R193" i="32"/>
  <c r="R231" i="32"/>
  <c r="R230" i="32" s="1"/>
  <c r="J238" i="32"/>
  <c r="J237" i="32" s="1"/>
  <c r="J236" i="32" s="1"/>
  <c r="J235" i="32" s="1"/>
  <c r="N264" i="32"/>
  <c r="N8" i="32" s="1"/>
  <c r="I408" i="32" s="1"/>
  <c r="J211" i="32"/>
  <c r="J210" i="32" s="1"/>
  <c r="J209" i="32" s="1"/>
  <c r="R277" i="32"/>
  <c r="R271" i="32"/>
  <c r="J346" i="32"/>
  <c r="J338" i="32" s="1"/>
  <c r="J337" i="32" s="1"/>
  <c r="J336" i="32" s="1"/>
  <c r="Q8" i="32" l="1"/>
  <c r="R264" i="32"/>
  <c r="R8" i="32" s="1"/>
  <c r="R223" i="31" l="1"/>
  <c r="R222" i="31"/>
  <c r="R221" i="31"/>
  <c r="R220" i="31"/>
  <c r="R219" i="31"/>
  <c r="R218" i="31"/>
  <c r="R217" i="31"/>
  <c r="R216" i="31"/>
  <c r="Q216" i="31"/>
  <c r="P216" i="31"/>
  <c r="O216" i="31"/>
  <c r="N216" i="31"/>
  <c r="M216" i="31"/>
  <c r="L216" i="31"/>
  <c r="K216" i="31"/>
  <c r="J216" i="31"/>
  <c r="R215" i="31"/>
  <c r="R214" i="31"/>
  <c r="R213" i="31"/>
  <c r="R212" i="31" s="1"/>
  <c r="Q212" i="31"/>
  <c r="P212" i="31"/>
  <c r="O212" i="31"/>
  <c r="N212" i="31"/>
  <c r="M212" i="31"/>
  <c r="L212" i="31"/>
  <c r="K212" i="31"/>
  <c r="J212" i="31"/>
  <c r="R211" i="31"/>
  <c r="R210" i="31"/>
  <c r="R209" i="31"/>
  <c r="Q208" i="31"/>
  <c r="Q199" i="31" s="1"/>
  <c r="P208" i="31"/>
  <c r="O208" i="31"/>
  <c r="N208" i="31"/>
  <c r="M208" i="31"/>
  <c r="L208" i="31"/>
  <c r="K208" i="31"/>
  <c r="J208" i="31"/>
  <c r="R207" i="31"/>
  <c r="R206" i="31"/>
  <c r="R204" i="31" s="1"/>
  <c r="R199" i="31" s="1"/>
  <c r="R205" i="31"/>
  <c r="Q204" i="31"/>
  <c r="P204" i="31"/>
  <c r="O204" i="31"/>
  <c r="N204" i="31"/>
  <c r="M204" i="31"/>
  <c r="L204" i="31"/>
  <c r="L199" i="31" s="1"/>
  <c r="L191" i="31" s="1"/>
  <c r="L190" i="31" s="1"/>
  <c r="L189" i="31" s="1"/>
  <c r="K204" i="31"/>
  <c r="J204" i="31"/>
  <c r="R203" i="31"/>
  <c r="R202" i="31"/>
  <c r="R201" i="31"/>
  <c r="R200" i="31"/>
  <c r="Q200" i="31"/>
  <c r="P200" i="31"/>
  <c r="O200" i="31"/>
  <c r="N200" i="31"/>
  <c r="M200" i="31"/>
  <c r="L200" i="31"/>
  <c r="K200" i="31"/>
  <c r="J200" i="31"/>
  <c r="O199" i="31"/>
  <c r="K199" i="31"/>
  <c r="J199" i="31"/>
  <c r="R198" i="31"/>
  <c r="R197" i="31"/>
  <c r="R196" i="31"/>
  <c r="R193" i="31" s="1"/>
  <c r="R192" i="31" s="1"/>
  <c r="R195" i="31"/>
  <c r="R194" i="31"/>
  <c r="Q193" i="31"/>
  <c r="P193" i="31"/>
  <c r="P192" i="31" s="1"/>
  <c r="O193" i="31"/>
  <c r="O192" i="31" s="1"/>
  <c r="N193" i="31"/>
  <c r="M193" i="31"/>
  <c r="M192" i="31" s="1"/>
  <c r="L193" i="31"/>
  <c r="K193" i="31"/>
  <c r="J193" i="31"/>
  <c r="Q192" i="31"/>
  <c r="N192" i="31"/>
  <c r="L192" i="31"/>
  <c r="K192" i="31"/>
  <c r="J192" i="31"/>
  <c r="R188" i="31"/>
  <c r="R187" i="31"/>
  <c r="R186" i="31"/>
  <c r="Q185" i="31"/>
  <c r="P185" i="31"/>
  <c r="P180" i="31" s="1"/>
  <c r="O185" i="31"/>
  <c r="O180" i="31" s="1"/>
  <c r="N185" i="31"/>
  <c r="M185" i="31"/>
  <c r="L185" i="31"/>
  <c r="K185" i="31"/>
  <c r="J185" i="31"/>
  <c r="R184" i="31"/>
  <c r="R183" i="31"/>
  <c r="R182" i="31"/>
  <c r="R181" i="31" s="1"/>
  <c r="Q181" i="31"/>
  <c r="P181" i="31"/>
  <c r="O181" i="31"/>
  <c r="N181" i="31"/>
  <c r="M181" i="31"/>
  <c r="M180" i="31" s="1"/>
  <c r="L181" i="31"/>
  <c r="K181" i="31"/>
  <c r="J181" i="31"/>
  <c r="J180" i="31" s="1"/>
  <c r="R179" i="31"/>
  <c r="R178" i="31"/>
  <c r="R177" i="31"/>
  <c r="R176" i="31" s="1"/>
  <c r="R175" i="31" s="1"/>
  <c r="Q176" i="31"/>
  <c r="Q175" i="31" s="1"/>
  <c r="P176" i="31"/>
  <c r="P175" i="31" s="1"/>
  <c r="O176" i="31"/>
  <c r="O175" i="31" s="1"/>
  <c r="N176" i="31"/>
  <c r="N175" i="31" s="1"/>
  <c r="M176" i="31"/>
  <c r="M175" i="31" s="1"/>
  <c r="L176" i="31"/>
  <c r="L175" i="31" s="1"/>
  <c r="K176" i="31"/>
  <c r="K175" i="31" s="1"/>
  <c r="J176" i="31"/>
  <c r="J175" i="31" s="1"/>
  <c r="R171" i="31"/>
  <c r="R170" i="31"/>
  <c r="R169" i="31"/>
  <c r="R168" i="31"/>
  <c r="Q168" i="31"/>
  <c r="Q167" i="31" s="1"/>
  <c r="P168" i="31"/>
  <c r="P167" i="31" s="1"/>
  <c r="O168" i="31"/>
  <c r="O167" i="31" s="1"/>
  <c r="N168" i="31"/>
  <c r="N167" i="31" s="1"/>
  <c r="M168" i="31"/>
  <c r="M167" i="31" s="1"/>
  <c r="L168" i="31"/>
  <c r="L167" i="31" s="1"/>
  <c r="K168" i="31"/>
  <c r="K167" i="31" s="1"/>
  <c r="J168" i="31"/>
  <c r="J167" i="31" s="1"/>
  <c r="R167" i="31"/>
  <c r="R166" i="31"/>
  <c r="R165" i="31"/>
  <c r="R164" i="31"/>
  <c r="Q163" i="31"/>
  <c r="P163" i="31"/>
  <c r="O163" i="31"/>
  <c r="N163" i="31"/>
  <c r="M163" i="31"/>
  <c r="L163" i="31"/>
  <c r="K163" i="31"/>
  <c r="J163" i="31"/>
  <c r="R162" i="31"/>
  <c r="R161" i="31"/>
  <c r="R160" i="31"/>
  <c r="Q159" i="31"/>
  <c r="P159" i="31"/>
  <c r="O159" i="31"/>
  <c r="N159" i="31"/>
  <c r="M159" i="31"/>
  <c r="L159" i="31"/>
  <c r="K159" i="31"/>
  <c r="J159" i="31"/>
  <c r="R158" i="31"/>
  <c r="R157" i="31"/>
  <c r="R156" i="31"/>
  <c r="Q155" i="31"/>
  <c r="P155" i="31"/>
  <c r="O155" i="31"/>
  <c r="N155" i="31"/>
  <c r="M155" i="31"/>
  <c r="L155" i="31"/>
  <c r="K155" i="31"/>
  <c r="J155" i="31"/>
  <c r="R154" i="31"/>
  <c r="R153" i="31"/>
  <c r="R152" i="31"/>
  <c r="Q151" i="31"/>
  <c r="P151" i="31"/>
  <c r="O151" i="31"/>
  <c r="N151" i="31"/>
  <c r="M151" i="31"/>
  <c r="L151" i="31"/>
  <c r="K151" i="31"/>
  <c r="J151" i="31"/>
  <c r="R146" i="31"/>
  <c r="R145" i="31"/>
  <c r="R144" i="31"/>
  <c r="R143" i="31"/>
  <c r="R142" i="31"/>
  <c r="Q141" i="31"/>
  <c r="P141" i="31"/>
  <c r="O141" i="31"/>
  <c r="N141" i="31"/>
  <c r="M141" i="31"/>
  <c r="L141" i="31"/>
  <c r="K141" i="31"/>
  <c r="J141" i="31"/>
  <c r="R140" i="31"/>
  <c r="R139" i="31"/>
  <c r="R138" i="31"/>
  <c r="R137" i="31"/>
  <c r="R136" i="31"/>
  <c r="Q135" i="31"/>
  <c r="P135" i="31"/>
  <c r="O135" i="31"/>
  <c r="N135" i="31"/>
  <c r="M135" i="31"/>
  <c r="L135" i="31"/>
  <c r="K135" i="31"/>
  <c r="J135" i="31"/>
  <c r="R134" i="31"/>
  <c r="R133" i="31"/>
  <c r="R132" i="31"/>
  <c r="R131" i="31"/>
  <c r="R130" i="31"/>
  <c r="Q129" i="31"/>
  <c r="P129" i="31"/>
  <c r="O129" i="31"/>
  <c r="N129" i="31"/>
  <c r="M129" i="31"/>
  <c r="L129" i="31"/>
  <c r="K129" i="31"/>
  <c r="J129" i="31"/>
  <c r="R127" i="31"/>
  <c r="R126" i="31"/>
  <c r="R125" i="31"/>
  <c r="Q124" i="31"/>
  <c r="P124" i="31"/>
  <c r="O124" i="31"/>
  <c r="N124" i="31"/>
  <c r="N123" i="31" s="1"/>
  <c r="M124" i="31"/>
  <c r="M123" i="31" s="1"/>
  <c r="L124" i="31"/>
  <c r="L123" i="31" s="1"/>
  <c r="K124" i="31"/>
  <c r="K123" i="31" s="1"/>
  <c r="J124" i="31"/>
  <c r="J123" i="31" s="1"/>
  <c r="Q123" i="31"/>
  <c r="P123" i="31"/>
  <c r="O123" i="31"/>
  <c r="R119" i="31"/>
  <c r="R118" i="31"/>
  <c r="R117" i="31"/>
  <c r="R116" i="31" s="1"/>
  <c r="R115" i="31" s="1"/>
  <c r="Q116" i="31"/>
  <c r="Q115" i="31" s="1"/>
  <c r="P116" i="31"/>
  <c r="P115" i="31" s="1"/>
  <c r="O116" i="31"/>
  <c r="O115" i="31" s="1"/>
  <c r="N116" i="31"/>
  <c r="M116" i="31"/>
  <c r="M115" i="31" s="1"/>
  <c r="L116" i="31"/>
  <c r="L115" i="31" s="1"/>
  <c r="K116" i="31"/>
  <c r="K115" i="31" s="1"/>
  <c r="J116" i="31"/>
  <c r="J115" i="31" s="1"/>
  <c r="N115" i="31"/>
  <c r="R114" i="31"/>
  <c r="R113" i="31"/>
  <c r="R112" i="31"/>
  <c r="Q111" i="31"/>
  <c r="P111" i="31"/>
  <c r="O111" i="31"/>
  <c r="N111" i="31"/>
  <c r="M111" i="31"/>
  <c r="L111" i="31"/>
  <c r="K111" i="31"/>
  <c r="J111" i="31"/>
  <c r="R110" i="31"/>
  <c r="R109" i="31"/>
  <c r="R108" i="31"/>
  <c r="Q107" i="31"/>
  <c r="P107" i="31"/>
  <c r="O107" i="31"/>
  <c r="N107" i="31"/>
  <c r="M107" i="31"/>
  <c r="L107" i="31"/>
  <c r="K107" i="31"/>
  <c r="J107" i="31"/>
  <c r="R102" i="31"/>
  <c r="R101" i="31"/>
  <c r="R100" i="31"/>
  <c r="R99" i="31" s="1"/>
  <c r="R98" i="31" s="1"/>
  <c r="Q99" i="31"/>
  <c r="Q98" i="31" s="1"/>
  <c r="P99" i="31"/>
  <c r="P98" i="31" s="1"/>
  <c r="O99" i="31"/>
  <c r="O98" i="31" s="1"/>
  <c r="N99" i="31"/>
  <c r="N98" i="31" s="1"/>
  <c r="M99" i="31"/>
  <c r="M98" i="31" s="1"/>
  <c r="L99" i="31"/>
  <c r="L98" i="31" s="1"/>
  <c r="K99" i="31"/>
  <c r="K98" i="31" s="1"/>
  <c r="J99" i="31"/>
  <c r="J98" i="31" s="1"/>
  <c r="R97" i="31"/>
  <c r="R96" i="31"/>
  <c r="R95" i="31"/>
  <c r="R94" i="31" s="1"/>
  <c r="R93" i="31" s="1"/>
  <c r="Q94" i="31"/>
  <c r="Q93" i="31" s="1"/>
  <c r="P94" i="31"/>
  <c r="P93" i="31" s="1"/>
  <c r="O94" i="31"/>
  <c r="O93" i="31" s="1"/>
  <c r="N94" i="31"/>
  <c r="N93" i="31" s="1"/>
  <c r="M94" i="31"/>
  <c r="M93" i="31" s="1"/>
  <c r="L94" i="31"/>
  <c r="L93" i="31" s="1"/>
  <c r="K94" i="31"/>
  <c r="K93" i="31" s="1"/>
  <c r="J94" i="31"/>
  <c r="J93" i="31" s="1"/>
  <c r="R92" i="31"/>
  <c r="R91" i="31"/>
  <c r="R90" i="31"/>
  <c r="Q89" i="31"/>
  <c r="P89" i="31"/>
  <c r="O89" i="31"/>
  <c r="O88" i="31" s="1"/>
  <c r="N89" i="31"/>
  <c r="N88" i="31" s="1"/>
  <c r="M89" i="31"/>
  <c r="M88" i="31" s="1"/>
  <c r="L89" i="31"/>
  <c r="L88" i="31" s="1"/>
  <c r="L87" i="31" s="1"/>
  <c r="L86" i="31" s="1"/>
  <c r="L85" i="31" s="1"/>
  <c r="K89" i="31"/>
  <c r="K88" i="31" s="1"/>
  <c r="J89" i="31"/>
  <c r="J88" i="31" s="1"/>
  <c r="Q88" i="31"/>
  <c r="P88" i="31"/>
  <c r="R84" i="31"/>
  <c r="R83" i="31"/>
  <c r="R82" i="31"/>
  <c r="R81" i="31"/>
  <c r="R80" i="31"/>
  <c r="R79" i="31"/>
  <c r="Q78" i="31"/>
  <c r="P78" i="31"/>
  <c r="P77" i="31" s="1"/>
  <c r="O78" i="31"/>
  <c r="O77" i="31" s="1"/>
  <c r="O69" i="31" s="1"/>
  <c r="O68" i="31" s="1"/>
  <c r="O67" i="31" s="1"/>
  <c r="N78" i="31"/>
  <c r="N77" i="31" s="1"/>
  <c r="M78" i="31"/>
  <c r="M77" i="31" s="1"/>
  <c r="L78" i="31"/>
  <c r="L77" i="31" s="1"/>
  <c r="K78" i="31"/>
  <c r="K77" i="31" s="1"/>
  <c r="J78" i="31"/>
  <c r="J77" i="31" s="1"/>
  <c r="Q77" i="31"/>
  <c r="R76" i="31"/>
  <c r="R75" i="31"/>
  <c r="R74" i="31"/>
  <c r="R73" i="31"/>
  <c r="R72" i="31"/>
  <c r="Q71" i="31"/>
  <c r="Q70" i="31" s="1"/>
  <c r="Q69" i="31" s="1"/>
  <c r="Q68" i="31" s="1"/>
  <c r="Q67" i="31" s="1"/>
  <c r="P71" i="31"/>
  <c r="P70" i="31" s="1"/>
  <c r="P69" i="31" s="1"/>
  <c r="P68" i="31" s="1"/>
  <c r="P67" i="31" s="1"/>
  <c r="O71" i="31"/>
  <c r="O70" i="31" s="1"/>
  <c r="N71" i="31"/>
  <c r="N70" i="31" s="1"/>
  <c r="M71" i="31"/>
  <c r="M70" i="31" s="1"/>
  <c r="L71" i="31"/>
  <c r="L70" i="31" s="1"/>
  <c r="K71" i="31"/>
  <c r="K70" i="31" s="1"/>
  <c r="J71" i="31"/>
  <c r="J70" i="31" s="1"/>
  <c r="R66" i="31"/>
  <c r="R65" i="31"/>
  <c r="R64" i="31"/>
  <c r="R63" i="31"/>
  <c r="Q63" i="31"/>
  <c r="P63" i="31"/>
  <c r="O63" i="31"/>
  <c r="N63" i="31"/>
  <c r="M63" i="31"/>
  <c r="L63" i="31"/>
  <c r="K63" i="31"/>
  <c r="J63" i="31"/>
  <c r="R62" i="31"/>
  <c r="R61" i="31"/>
  <c r="R60" i="31"/>
  <c r="Q59" i="31"/>
  <c r="P59" i="31"/>
  <c r="P58" i="31" s="1"/>
  <c r="O59" i="31"/>
  <c r="N59" i="31"/>
  <c r="M59" i="31"/>
  <c r="M58" i="31" s="1"/>
  <c r="L59" i="31"/>
  <c r="L58" i="31" s="1"/>
  <c r="K59" i="31"/>
  <c r="J59" i="31"/>
  <c r="R57" i="31"/>
  <c r="R56" i="31"/>
  <c r="R55" i="31"/>
  <c r="Q54" i="31"/>
  <c r="Q53" i="31" s="1"/>
  <c r="P54" i="31"/>
  <c r="P53" i="31" s="1"/>
  <c r="O54" i="31"/>
  <c r="O53" i="31" s="1"/>
  <c r="N54" i="31"/>
  <c r="N53" i="31" s="1"/>
  <c r="M54" i="31"/>
  <c r="M53" i="31" s="1"/>
  <c r="L54" i="31"/>
  <c r="L53" i="31" s="1"/>
  <c r="K54" i="31"/>
  <c r="K53" i="31" s="1"/>
  <c r="J54" i="31"/>
  <c r="J53" i="31" s="1"/>
  <c r="R52" i="31"/>
  <c r="R51" i="31"/>
  <c r="R50" i="31"/>
  <c r="R49" i="31" s="1"/>
  <c r="R48" i="31" s="1"/>
  <c r="Q49" i="31"/>
  <c r="Q48" i="31" s="1"/>
  <c r="P49" i="31"/>
  <c r="P48" i="31" s="1"/>
  <c r="O49" i="31"/>
  <c r="O48" i="31" s="1"/>
  <c r="N49" i="31"/>
  <c r="N48" i="31" s="1"/>
  <c r="M49" i="31"/>
  <c r="M48" i="31" s="1"/>
  <c r="L49" i="31"/>
  <c r="L48" i="31" s="1"/>
  <c r="K49" i="31"/>
  <c r="K48" i="31" s="1"/>
  <c r="J49" i="31"/>
  <c r="J48" i="31" s="1"/>
  <c r="R46" i="31"/>
  <c r="R45" i="31"/>
  <c r="R44" i="31"/>
  <c r="Q43" i="31"/>
  <c r="P43" i="31"/>
  <c r="P42" i="31" s="1"/>
  <c r="O43" i="31"/>
  <c r="O42" i="31" s="1"/>
  <c r="N43" i="31"/>
  <c r="N42" i="31" s="1"/>
  <c r="M43" i="31"/>
  <c r="M42" i="31" s="1"/>
  <c r="L43" i="31"/>
  <c r="L42" i="31" s="1"/>
  <c r="K43" i="31"/>
  <c r="K42" i="31" s="1"/>
  <c r="J43" i="31"/>
  <c r="J42" i="31" s="1"/>
  <c r="Q42" i="31"/>
  <c r="R41" i="31"/>
  <c r="R40" i="31"/>
  <c r="R39" i="31"/>
  <c r="Q38" i="31"/>
  <c r="P38" i="31"/>
  <c r="O38" i="31"/>
  <c r="N38" i="31"/>
  <c r="M38" i="31"/>
  <c r="L38" i="31"/>
  <c r="K38" i="31"/>
  <c r="J38" i="31"/>
  <c r="R37" i="31"/>
  <c r="R36" i="31"/>
  <c r="R35" i="31"/>
  <c r="Q34" i="31"/>
  <c r="P34" i="31"/>
  <c r="O34" i="31"/>
  <c r="N34" i="31"/>
  <c r="M34" i="31"/>
  <c r="L34" i="31"/>
  <c r="K34" i="31"/>
  <c r="J34" i="31"/>
  <c r="R33" i="31"/>
  <c r="R32" i="31"/>
  <c r="R31" i="31"/>
  <c r="Q30" i="31"/>
  <c r="P30" i="31"/>
  <c r="O30" i="31"/>
  <c r="N30" i="31"/>
  <c r="M30" i="31"/>
  <c r="L30" i="31"/>
  <c r="K30" i="31"/>
  <c r="J30" i="31"/>
  <c r="R25" i="31"/>
  <c r="R24" i="31"/>
  <c r="R23" i="31"/>
  <c r="R22" i="31" s="1"/>
  <c r="Q22" i="31"/>
  <c r="P22" i="31"/>
  <c r="O22" i="31"/>
  <c r="N22" i="31"/>
  <c r="M22" i="31"/>
  <c r="L22" i="31"/>
  <c r="K22" i="31"/>
  <c r="J22" i="31"/>
  <c r="R21" i="31"/>
  <c r="R20" i="31"/>
  <c r="R18" i="31" s="1"/>
  <c r="R19" i="31"/>
  <c r="Q18" i="31"/>
  <c r="Q13" i="31" s="1"/>
  <c r="P18" i="31"/>
  <c r="O18" i="31"/>
  <c r="O13" i="31" s="1"/>
  <c r="N18" i="31"/>
  <c r="M18" i="31"/>
  <c r="L18" i="31"/>
  <c r="K18" i="31"/>
  <c r="J18" i="31"/>
  <c r="R17" i="31"/>
  <c r="R16" i="31"/>
  <c r="R15" i="31"/>
  <c r="R14" i="31" s="1"/>
  <c r="R13" i="31" s="1"/>
  <c r="Q14" i="31"/>
  <c r="P14" i="31"/>
  <c r="O14" i="31"/>
  <c r="N14" i="31"/>
  <c r="N13" i="31" s="1"/>
  <c r="M14" i="31"/>
  <c r="M13" i="31" s="1"/>
  <c r="L14" i="31"/>
  <c r="K14" i="31"/>
  <c r="K13" i="31" s="1"/>
  <c r="K7" i="31" s="1"/>
  <c r="K6" i="31" s="1"/>
  <c r="K5" i="31" s="1"/>
  <c r="J14" i="31"/>
  <c r="R12" i="31"/>
  <c r="R9" i="31" s="1"/>
  <c r="R8" i="31" s="1"/>
  <c r="R7" i="31" s="1"/>
  <c r="R6" i="31" s="1"/>
  <c r="R5" i="31" s="1"/>
  <c r="R11" i="31"/>
  <c r="R10" i="31"/>
  <c r="Q9" i="31"/>
  <c r="P9" i="31"/>
  <c r="O9" i="31"/>
  <c r="O8" i="31" s="1"/>
  <c r="N9" i="31"/>
  <c r="M9" i="31"/>
  <c r="M8" i="31" s="1"/>
  <c r="L9" i="31"/>
  <c r="K9" i="31"/>
  <c r="K8" i="31" s="1"/>
  <c r="J9" i="31"/>
  <c r="J8" i="31" s="1"/>
  <c r="Q8" i="31"/>
  <c r="Q7" i="31" s="1"/>
  <c r="Q6" i="31" s="1"/>
  <c r="Q5" i="31" s="1"/>
  <c r="P8" i="31"/>
  <c r="N8" i="31"/>
  <c r="L8" i="31"/>
  <c r="N128" i="31" l="1"/>
  <c r="J128" i="31"/>
  <c r="R135" i="31"/>
  <c r="M106" i="31"/>
  <c r="M105" i="31" s="1"/>
  <c r="M104" i="31" s="1"/>
  <c r="M103" i="31" s="1"/>
  <c r="R151" i="31"/>
  <c r="R163" i="31"/>
  <c r="L150" i="31"/>
  <c r="L149" i="31" s="1"/>
  <c r="L148" i="31" s="1"/>
  <c r="L147" i="31" s="1"/>
  <c r="M150" i="31"/>
  <c r="R155" i="31"/>
  <c r="K128" i="31"/>
  <c r="J106" i="31"/>
  <c r="N106" i="31"/>
  <c r="N105" i="31" s="1"/>
  <c r="N104" i="31" s="1"/>
  <c r="N103" i="31" s="1"/>
  <c r="O106" i="31"/>
  <c r="O105" i="31" s="1"/>
  <c r="O104" i="31" s="1"/>
  <c r="O103" i="31" s="1"/>
  <c r="P106" i="31"/>
  <c r="M149" i="31"/>
  <c r="M148" i="31" s="1"/>
  <c r="M147" i="31" s="1"/>
  <c r="P128" i="31"/>
  <c r="P122" i="31" s="1"/>
  <c r="P121" i="31" s="1"/>
  <c r="P120" i="31" s="1"/>
  <c r="R54" i="31"/>
  <c r="R53" i="31" s="1"/>
  <c r="R159" i="31"/>
  <c r="R150" i="31" s="1"/>
  <c r="R149" i="31" s="1"/>
  <c r="R148" i="31" s="1"/>
  <c r="R147" i="31" s="1"/>
  <c r="Q106" i="31"/>
  <c r="Q105" i="31" s="1"/>
  <c r="Q104" i="31" s="1"/>
  <c r="Q103" i="31" s="1"/>
  <c r="J150" i="31"/>
  <c r="J149" i="31" s="1"/>
  <c r="J148" i="31" s="1"/>
  <c r="J147" i="31" s="1"/>
  <c r="N150" i="31"/>
  <c r="N149" i="31" s="1"/>
  <c r="N148" i="31" s="1"/>
  <c r="N147" i="31" s="1"/>
  <c r="K150" i="31"/>
  <c r="K149" i="31" s="1"/>
  <c r="K148" i="31" s="1"/>
  <c r="K147" i="31" s="1"/>
  <c r="P150" i="31"/>
  <c r="P149" i="31" s="1"/>
  <c r="P148" i="31" s="1"/>
  <c r="P147" i="31" s="1"/>
  <c r="N180" i="31"/>
  <c r="O87" i="31"/>
  <c r="O86" i="31" s="1"/>
  <c r="O85" i="31" s="1"/>
  <c r="J69" i="31"/>
  <c r="J68" i="31" s="1"/>
  <c r="J67" i="31" s="1"/>
  <c r="J105" i="31"/>
  <c r="J104" i="31" s="1"/>
  <c r="J103" i="31" s="1"/>
  <c r="J87" i="31"/>
  <c r="J86" i="31" s="1"/>
  <c r="J85" i="31" s="1"/>
  <c r="L106" i="31"/>
  <c r="L105" i="31" s="1"/>
  <c r="L104" i="31" s="1"/>
  <c r="L103" i="31" s="1"/>
  <c r="Q128" i="31"/>
  <c r="Q122" i="31" s="1"/>
  <c r="Q121" i="31" s="1"/>
  <c r="Q120" i="31" s="1"/>
  <c r="L128" i="31"/>
  <c r="L122" i="31" s="1"/>
  <c r="L121" i="31" s="1"/>
  <c r="L120" i="31" s="1"/>
  <c r="N122" i="31"/>
  <c r="N121" i="31" s="1"/>
  <c r="N120" i="31" s="1"/>
  <c r="K87" i="31"/>
  <c r="K86" i="31" s="1"/>
  <c r="K85" i="31" s="1"/>
  <c r="R89" i="31"/>
  <c r="R88" i="31" s="1"/>
  <c r="R87" i="31" s="1"/>
  <c r="R86" i="31" s="1"/>
  <c r="R85" i="31" s="1"/>
  <c r="P105" i="31"/>
  <c r="P104" i="31" s="1"/>
  <c r="P103" i="31" s="1"/>
  <c r="R124" i="31"/>
  <c r="R123" i="31" s="1"/>
  <c r="R129" i="31"/>
  <c r="J58" i="31"/>
  <c r="J47" i="31" s="1"/>
  <c r="N58" i="31"/>
  <c r="O58" i="31"/>
  <c r="R43" i="31"/>
  <c r="R42" i="31" s="1"/>
  <c r="R34" i="31"/>
  <c r="M29" i="31"/>
  <c r="M28" i="31" s="1"/>
  <c r="L29" i="31"/>
  <c r="L28" i="31" s="1"/>
  <c r="K180" i="31"/>
  <c r="K174" i="31" s="1"/>
  <c r="K173" i="31" s="1"/>
  <c r="K172" i="31" s="1"/>
  <c r="J174" i="31"/>
  <c r="J173" i="31" s="1"/>
  <c r="J172" i="31" s="1"/>
  <c r="L180" i="31"/>
  <c r="L174" i="31" s="1"/>
  <c r="L173" i="31" s="1"/>
  <c r="L172" i="31" s="1"/>
  <c r="R185" i="31"/>
  <c r="R180" i="31" s="1"/>
  <c r="R174" i="31" s="1"/>
  <c r="R173" i="31" s="1"/>
  <c r="R172" i="31" s="1"/>
  <c r="P174" i="31"/>
  <c r="P173" i="31" s="1"/>
  <c r="P172" i="31" s="1"/>
  <c r="M174" i="31"/>
  <c r="M173" i="31" s="1"/>
  <c r="M172" i="31" s="1"/>
  <c r="L47" i="31"/>
  <c r="N69" i="31"/>
  <c r="N68" i="31" s="1"/>
  <c r="N67" i="31" s="1"/>
  <c r="J29" i="31"/>
  <c r="J28" i="31" s="1"/>
  <c r="O29" i="31"/>
  <c r="O28" i="31" s="1"/>
  <c r="K29" i="31"/>
  <c r="K28" i="31" s="1"/>
  <c r="R38" i="31"/>
  <c r="M47" i="31"/>
  <c r="R30" i="31"/>
  <c r="Q29" i="31"/>
  <c r="Q28" i="31" s="1"/>
  <c r="K69" i="31"/>
  <c r="K68" i="31" s="1"/>
  <c r="K67" i="31" s="1"/>
  <c r="L69" i="31"/>
  <c r="L68" i="31" s="1"/>
  <c r="L67" i="31" s="1"/>
  <c r="R78" i="31"/>
  <c r="R77" i="31" s="1"/>
  <c r="N29" i="31"/>
  <c r="N28" i="31" s="1"/>
  <c r="Q58" i="31"/>
  <c r="Q47" i="31" s="1"/>
  <c r="P29" i="31"/>
  <c r="P28" i="31" s="1"/>
  <c r="O191" i="31"/>
  <c r="O190" i="31" s="1"/>
  <c r="O189" i="31" s="1"/>
  <c r="Q87" i="31"/>
  <c r="Q86" i="31" s="1"/>
  <c r="Q85" i="31" s="1"/>
  <c r="K106" i="31"/>
  <c r="K105" i="31" s="1"/>
  <c r="K104" i="31" s="1"/>
  <c r="K103" i="31" s="1"/>
  <c r="P191" i="31"/>
  <c r="P190" i="31" s="1"/>
  <c r="P189" i="31" s="1"/>
  <c r="Q191" i="31"/>
  <c r="Q190" i="31" s="1"/>
  <c r="Q189" i="31" s="1"/>
  <c r="P199" i="31"/>
  <c r="J7" i="31"/>
  <c r="J6" i="31" s="1"/>
  <c r="J5" i="31" s="1"/>
  <c r="L13" i="31"/>
  <c r="L7" i="31" s="1"/>
  <c r="L6" i="31" s="1"/>
  <c r="L5" i="31" s="1"/>
  <c r="N47" i="31"/>
  <c r="O47" i="31"/>
  <c r="M69" i="31"/>
  <c r="M68" i="31" s="1"/>
  <c r="M67" i="31" s="1"/>
  <c r="R111" i="31"/>
  <c r="R191" i="31"/>
  <c r="R190" i="31" s="1"/>
  <c r="R189" i="31" s="1"/>
  <c r="M7" i="31"/>
  <c r="M6" i="31" s="1"/>
  <c r="M5" i="31" s="1"/>
  <c r="J191" i="31"/>
  <c r="J190" i="31" s="1"/>
  <c r="J189" i="31" s="1"/>
  <c r="P13" i="31"/>
  <c r="P7" i="31" s="1"/>
  <c r="P6" i="31" s="1"/>
  <c r="P5" i="31" s="1"/>
  <c r="N87" i="31"/>
  <c r="N86" i="31" s="1"/>
  <c r="N85" i="31" s="1"/>
  <c r="K191" i="31"/>
  <c r="K190" i="31" s="1"/>
  <c r="K189" i="31" s="1"/>
  <c r="M87" i="31"/>
  <c r="M86" i="31" s="1"/>
  <c r="M85" i="31" s="1"/>
  <c r="N7" i="31"/>
  <c r="N6" i="31" s="1"/>
  <c r="N5" i="31" s="1"/>
  <c r="O7" i="31"/>
  <c r="O6" i="31" s="1"/>
  <c r="O5" i="31" s="1"/>
  <c r="R71" i="31"/>
  <c r="R70" i="31" s="1"/>
  <c r="M128" i="31"/>
  <c r="O150" i="31"/>
  <c r="O149" i="31" s="1"/>
  <c r="O148" i="31" s="1"/>
  <c r="O147" i="31" s="1"/>
  <c r="N174" i="31"/>
  <c r="N173" i="31" s="1"/>
  <c r="N172" i="31" s="1"/>
  <c r="M199" i="31"/>
  <c r="M191" i="31" s="1"/>
  <c r="M190" i="31" s="1"/>
  <c r="M189" i="31" s="1"/>
  <c r="P87" i="31"/>
  <c r="P86" i="31" s="1"/>
  <c r="P85" i="31" s="1"/>
  <c r="R141" i="31"/>
  <c r="O128" i="31"/>
  <c r="O122" i="31" s="1"/>
  <c r="O121" i="31" s="1"/>
  <c r="O120" i="31" s="1"/>
  <c r="O174" i="31"/>
  <c r="O173" i="31" s="1"/>
  <c r="O172" i="31" s="1"/>
  <c r="R107" i="31"/>
  <c r="J122" i="31"/>
  <c r="J121" i="31" s="1"/>
  <c r="J120" i="31" s="1"/>
  <c r="Q150" i="31"/>
  <c r="Q149" i="31" s="1"/>
  <c r="Q148" i="31" s="1"/>
  <c r="Q147" i="31" s="1"/>
  <c r="P47" i="31"/>
  <c r="R59" i="31"/>
  <c r="R58" i="31" s="1"/>
  <c r="K122" i="31"/>
  <c r="K121" i="31" s="1"/>
  <c r="K120" i="31" s="1"/>
  <c r="J13" i="31"/>
  <c r="K58" i="31"/>
  <c r="K47" i="31" s="1"/>
  <c r="M122" i="31"/>
  <c r="M121" i="31" s="1"/>
  <c r="M120" i="31" s="1"/>
  <c r="Q180" i="31"/>
  <c r="Q174" i="31" s="1"/>
  <c r="Q173" i="31" s="1"/>
  <c r="Q172" i="31" s="1"/>
  <c r="N199" i="31"/>
  <c r="N191" i="31" s="1"/>
  <c r="N190" i="31" s="1"/>
  <c r="N189" i="31" s="1"/>
  <c r="R218" i="30"/>
  <c r="R217" i="30"/>
  <c r="R216" i="30"/>
  <c r="Q216" i="30"/>
  <c r="P216" i="30"/>
  <c r="O216" i="30"/>
  <c r="N216" i="30"/>
  <c r="M216" i="30"/>
  <c r="L216" i="30"/>
  <c r="K216" i="30"/>
  <c r="J216" i="30"/>
  <c r="R215" i="30"/>
  <c r="R214" i="30"/>
  <c r="R213" i="30"/>
  <c r="R212" i="30" s="1"/>
  <c r="Q212" i="30"/>
  <c r="P212" i="30"/>
  <c r="O212" i="30"/>
  <c r="N212" i="30"/>
  <c r="M212" i="30"/>
  <c r="L212" i="30"/>
  <c r="K212" i="30"/>
  <c r="J212" i="30"/>
  <c r="R211" i="30"/>
  <c r="R210" i="30"/>
  <c r="R209" i="30"/>
  <c r="Q208" i="30"/>
  <c r="P208" i="30"/>
  <c r="P199" i="30" s="1"/>
  <c r="O208" i="30"/>
  <c r="N208" i="30"/>
  <c r="M208" i="30"/>
  <c r="L208" i="30"/>
  <c r="K208" i="30"/>
  <c r="J208" i="30"/>
  <c r="R207" i="30"/>
  <c r="R206" i="30"/>
  <c r="R204" i="30" s="1"/>
  <c r="R205" i="30"/>
  <c r="Q204" i="30"/>
  <c r="Q199" i="30" s="1"/>
  <c r="Q191" i="30" s="1"/>
  <c r="Q190" i="30" s="1"/>
  <c r="Q189" i="30" s="1"/>
  <c r="P204" i="30"/>
  <c r="O204" i="30"/>
  <c r="N204" i="30"/>
  <c r="M204" i="30"/>
  <c r="L204" i="30"/>
  <c r="K204" i="30"/>
  <c r="J204" i="30"/>
  <c r="R203" i="30"/>
  <c r="R202" i="30"/>
  <c r="R201" i="30"/>
  <c r="R200" i="30"/>
  <c r="Q200" i="30"/>
  <c r="P200" i="30"/>
  <c r="O200" i="30"/>
  <c r="N200" i="30"/>
  <c r="M200" i="30"/>
  <c r="L200" i="30"/>
  <c r="K200" i="30"/>
  <c r="J200" i="30"/>
  <c r="O199" i="30"/>
  <c r="R198" i="30"/>
  <c r="R197" i="30"/>
  <c r="R196" i="30"/>
  <c r="R195" i="30"/>
  <c r="R194" i="30"/>
  <c r="Q193" i="30"/>
  <c r="P193" i="30"/>
  <c r="O193" i="30"/>
  <c r="N193" i="30"/>
  <c r="M193" i="30"/>
  <c r="M192" i="30" s="1"/>
  <c r="L193" i="30"/>
  <c r="L192" i="30" s="1"/>
  <c r="K193" i="30"/>
  <c r="K192" i="30" s="1"/>
  <c r="J193" i="30"/>
  <c r="J192" i="30" s="1"/>
  <c r="Q192" i="30"/>
  <c r="P192" i="30"/>
  <c r="O192" i="30"/>
  <c r="N192" i="30"/>
  <c r="R188" i="30"/>
  <c r="R187" i="30"/>
  <c r="R186" i="30"/>
  <c r="Q185" i="30"/>
  <c r="P185" i="30"/>
  <c r="O185" i="30"/>
  <c r="O180" i="30" s="1"/>
  <c r="N185" i="30"/>
  <c r="M185" i="30"/>
  <c r="L185" i="30"/>
  <c r="L180" i="30" s="1"/>
  <c r="K185" i="30"/>
  <c r="J185" i="30"/>
  <c r="R184" i="30"/>
  <c r="R181" i="30" s="1"/>
  <c r="R183" i="30"/>
  <c r="R182" i="30"/>
  <c r="Q181" i="30"/>
  <c r="P181" i="30"/>
  <c r="O181" i="30"/>
  <c r="N181" i="30"/>
  <c r="M181" i="30"/>
  <c r="L181" i="30"/>
  <c r="K181" i="30"/>
  <c r="K180" i="30" s="1"/>
  <c r="J181" i="30"/>
  <c r="R179" i="30"/>
  <c r="R178" i="30"/>
  <c r="Q176" i="30"/>
  <c r="P176" i="30"/>
  <c r="O176" i="30"/>
  <c r="O175" i="30" s="1"/>
  <c r="N176" i="30"/>
  <c r="N175" i="30" s="1"/>
  <c r="M176" i="30"/>
  <c r="M175" i="30" s="1"/>
  <c r="L176" i="30"/>
  <c r="L175" i="30" s="1"/>
  <c r="K176" i="30"/>
  <c r="K175" i="30" s="1"/>
  <c r="J176" i="30"/>
  <c r="Q175" i="30"/>
  <c r="P175" i="30"/>
  <c r="J175" i="30"/>
  <c r="R171" i="30"/>
  <c r="R170" i="30"/>
  <c r="R169" i="30"/>
  <c r="Q168" i="30"/>
  <c r="P168" i="30"/>
  <c r="O168" i="30"/>
  <c r="N168" i="30"/>
  <c r="N167" i="30" s="1"/>
  <c r="M168" i="30"/>
  <c r="M167" i="30" s="1"/>
  <c r="L168" i="30"/>
  <c r="L167" i="30" s="1"/>
  <c r="K168" i="30"/>
  <c r="J168" i="30"/>
  <c r="J167" i="30" s="1"/>
  <c r="Q167" i="30"/>
  <c r="P167" i="30"/>
  <c r="O167" i="30"/>
  <c r="K167" i="30"/>
  <c r="R166" i="30"/>
  <c r="R165" i="30"/>
  <c r="R164" i="30"/>
  <c r="Q163" i="30"/>
  <c r="P163" i="30"/>
  <c r="O163" i="30"/>
  <c r="N163" i="30"/>
  <c r="M163" i="30"/>
  <c r="L163" i="30"/>
  <c r="K163" i="30"/>
  <c r="J163" i="30"/>
  <c r="R162" i="30"/>
  <c r="R161" i="30"/>
  <c r="R160" i="30"/>
  <c r="R159" i="30"/>
  <c r="Q159" i="30"/>
  <c r="P159" i="30"/>
  <c r="O159" i="30"/>
  <c r="N159" i="30"/>
  <c r="M159" i="30"/>
  <c r="L159" i="30"/>
  <c r="K159" i="30"/>
  <c r="J159" i="30"/>
  <c r="R158" i="30"/>
  <c r="R157" i="30"/>
  <c r="R156" i="30"/>
  <c r="Q155" i="30"/>
  <c r="P155" i="30"/>
  <c r="O155" i="30"/>
  <c r="N155" i="30"/>
  <c r="M155" i="30"/>
  <c r="L155" i="30"/>
  <c r="K155" i="30"/>
  <c r="J155" i="30"/>
  <c r="R154" i="30"/>
  <c r="R153" i="30"/>
  <c r="R152" i="30"/>
  <c r="R151" i="30"/>
  <c r="Q151" i="30"/>
  <c r="Q150" i="30" s="1"/>
  <c r="Q149" i="30" s="1"/>
  <c r="Q148" i="30" s="1"/>
  <c r="Q147" i="30" s="1"/>
  <c r="P151" i="30"/>
  <c r="O151" i="30"/>
  <c r="N151" i="30"/>
  <c r="M151" i="30"/>
  <c r="L151" i="30"/>
  <c r="K151" i="30"/>
  <c r="J151" i="30"/>
  <c r="R146" i="30"/>
  <c r="R145" i="30"/>
  <c r="R144" i="30"/>
  <c r="R143" i="30"/>
  <c r="R142" i="30"/>
  <c r="Q141" i="30"/>
  <c r="P141" i="30"/>
  <c r="O141" i="30"/>
  <c r="N141" i="30"/>
  <c r="M141" i="30"/>
  <c r="M128" i="30" s="1"/>
  <c r="L141" i="30"/>
  <c r="K141" i="30"/>
  <c r="J141" i="30"/>
  <c r="R140" i="30"/>
  <c r="R139" i="30"/>
  <c r="R138" i="30"/>
  <c r="R137" i="30"/>
  <c r="R136" i="30"/>
  <c r="Q135" i="30"/>
  <c r="P135" i="30"/>
  <c r="O135" i="30"/>
  <c r="N135" i="30"/>
  <c r="M135" i="30"/>
  <c r="L135" i="30"/>
  <c r="K135" i="30"/>
  <c r="J135" i="30"/>
  <c r="J128" i="30" s="1"/>
  <c r="R134" i="30"/>
  <c r="R133" i="30"/>
  <c r="R132" i="30"/>
  <c r="R131" i="30"/>
  <c r="R130" i="30"/>
  <c r="Q129" i="30"/>
  <c r="P129" i="30"/>
  <c r="O129" i="30"/>
  <c r="O128" i="30" s="1"/>
  <c r="N129" i="30"/>
  <c r="M129" i="30"/>
  <c r="L129" i="30"/>
  <c r="K129" i="30"/>
  <c r="J129" i="30"/>
  <c r="R127" i="30"/>
  <c r="R126" i="30"/>
  <c r="R125" i="30"/>
  <c r="Q124" i="30"/>
  <c r="Q123" i="30" s="1"/>
  <c r="P124" i="30"/>
  <c r="O124" i="30"/>
  <c r="O123" i="30" s="1"/>
  <c r="N124" i="30"/>
  <c r="M124" i="30"/>
  <c r="M123" i="30" s="1"/>
  <c r="M122" i="30" s="1"/>
  <c r="M121" i="30" s="1"/>
  <c r="M120" i="30" s="1"/>
  <c r="L124" i="30"/>
  <c r="L123" i="30" s="1"/>
  <c r="K124" i="30"/>
  <c r="K123" i="30" s="1"/>
  <c r="J124" i="30"/>
  <c r="J123" i="30" s="1"/>
  <c r="P123" i="30"/>
  <c r="N123" i="30"/>
  <c r="R119" i="30"/>
  <c r="R118" i="30"/>
  <c r="R117" i="30"/>
  <c r="Q116" i="30"/>
  <c r="Q115" i="30" s="1"/>
  <c r="P116" i="30"/>
  <c r="O116" i="30"/>
  <c r="O115" i="30" s="1"/>
  <c r="N116" i="30"/>
  <c r="N115" i="30" s="1"/>
  <c r="M116" i="30"/>
  <c r="M115" i="30" s="1"/>
  <c r="L116" i="30"/>
  <c r="L115" i="30" s="1"/>
  <c r="K116" i="30"/>
  <c r="K115" i="30" s="1"/>
  <c r="J116" i="30"/>
  <c r="J115" i="30" s="1"/>
  <c r="P115" i="30"/>
  <c r="R114" i="30"/>
  <c r="R113" i="30"/>
  <c r="R112" i="30"/>
  <c r="Q111" i="30"/>
  <c r="P111" i="30"/>
  <c r="O111" i="30"/>
  <c r="N111" i="30"/>
  <c r="M111" i="30"/>
  <c r="L111" i="30"/>
  <c r="K111" i="30"/>
  <c r="J111" i="30"/>
  <c r="R110" i="30"/>
  <c r="R109" i="30"/>
  <c r="R108" i="30"/>
  <c r="Q107" i="30"/>
  <c r="P107" i="30"/>
  <c r="O107" i="30"/>
  <c r="N107" i="30"/>
  <c r="M107" i="30"/>
  <c r="M106" i="30" s="1"/>
  <c r="M105" i="30" s="1"/>
  <c r="M104" i="30" s="1"/>
  <c r="M103" i="30" s="1"/>
  <c r="L107" i="30"/>
  <c r="L106" i="30" s="1"/>
  <c r="K107" i="30"/>
  <c r="J107" i="30"/>
  <c r="R102" i="30"/>
  <c r="R101" i="30"/>
  <c r="R100" i="30"/>
  <c r="R99" i="30" s="1"/>
  <c r="R98" i="30" s="1"/>
  <c r="Q99" i="30"/>
  <c r="Q98" i="30" s="1"/>
  <c r="P99" i="30"/>
  <c r="O99" i="30"/>
  <c r="N99" i="30"/>
  <c r="M99" i="30"/>
  <c r="L99" i="30"/>
  <c r="K99" i="30"/>
  <c r="J99" i="30"/>
  <c r="J98" i="30" s="1"/>
  <c r="P98" i="30"/>
  <c r="O98" i="30"/>
  <c r="N98" i="30"/>
  <c r="M98" i="30"/>
  <c r="L98" i="30"/>
  <c r="K98" i="30"/>
  <c r="R97" i="30"/>
  <c r="R96" i="30"/>
  <c r="R95" i="30"/>
  <c r="R94" i="30" s="1"/>
  <c r="R93" i="30" s="1"/>
  <c r="Q94" i="30"/>
  <c r="Q93" i="30" s="1"/>
  <c r="P94" i="30"/>
  <c r="P93" i="30" s="1"/>
  <c r="O94" i="30"/>
  <c r="O93" i="30" s="1"/>
  <c r="O87" i="30" s="1"/>
  <c r="O86" i="30" s="1"/>
  <c r="O85" i="30" s="1"/>
  <c r="N94" i="30"/>
  <c r="N93" i="30" s="1"/>
  <c r="M94" i="30"/>
  <c r="M93" i="30" s="1"/>
  <c r="L94" i="30"/>
  <c r="L93" i="30" s="1"/>
  <c r="K94" i="30"/>
  <c r="K93" i="30" s="1"/>
  <c r="J94" i="30"/>
  <c r="J93" i="30" s="1"/>
  <c r="R92" i="30"/>
  <c r="R91" i="30"/>
  <c r="R90" i="30"/>
  <c r="Q89" i="30"/>
  <c r="Q88" i="30" s="1"/>
  <c r="P89" i="30"/>
  <c r="O89" i="30"/>
  <c r="N89" i="30"/>
  <c r="M89" i="30"/>
  <c r="L89" i="30"/>
  <c r="L88" i="30" s="1"/>
  <c r="K89" i="30"/>
  <c r="K88" i="30" s="1"/>
  <c r="J89" i="30"/>
  <c r="J88" i="30" s="1"/>
  <c r="P88" i="30"/>
  <c r="P87" i="30" s="1"/>
  <c r="P86" i="30" s="1"/>
  <c r="P85" i="30" s="1"/>
  <c r="O88" i="30"/>
  <c r="N88" i="30"/>
  <c r="M88" i="30"/>
  <c r="R84" i="30"/>
  <c r="R83" i="30"/>
  <c r="R82" i="30"/>
  <c r="R81" i="30"/>
  <c r="R80" i="30"/>
  <c r="R79" i="30"/>
  <c r="Q78" i="30"/>
  <c r="P78" i="30"/>
  <c r="P77" i="30" s="1"/>
  <c r="O78" i="30"/>
  <c r="O77" i="30" s="1"/>
  <c r="N78" i="30"/>
  <c r="N77" i="30" s="1"/>
  <c r="M78" i="30"/>
  <c r="M77" i="30" s="1"/>
  <c r="L78" i="30"/>
  <c r="L77" i="30" s="1"/>
  <c r="K78" i="30"/>
  <c r="K77" i="30" s="1"/>
  <c r="J78" i="30"/>
  <c r="J77" i="30" s="1"/>
  <c r="Q77" i="30"/>
  <c r="R76" i="30"/>
  <c r="R75" i="30"/>
  <c r="R74" i="30"/>
  <c r="R73" i="30"/>
  <c r="R72" i="30"/>
  <c r="Q71" i="30"/>
  <c r="Q70" i="30" s="1"/>
  <c r="Q69" i="30" s="1"/>
  <c r="Q68" i="30" s="1"/>
  <c r="Q67" i="30" s="1"/>
  <c r="P71" i="30"/>
  <c r="P70" i="30" s="1"/>
  <c r="O71" i="30"/>
  <c r="O70" i="30" s="1"/>
  <c r="N71" i="30"/>
  <c r="N70" i="30" s="1"/>
  <c r="M71" i="30"/>
  <c r="M70" i="30" s="1"/>
  <c r="L71" i="30"/>
  <c r="K71" i="30"/>
  <c r="K70" i="30" s="1"/>
  <c r="K69" i="30" s="1"/>
  <c r="K68" i="30" s="1"/>
  <c r="K67" i="30" s="1"/>
  <c r="J71" i="30"/>
  <c r="L70" i="30"/>
  <c r="L69" i="30" s="1"/>
  <c r="L68" i="30" s="1"/>
  <c r="L67" i="30" s="1"/>
  <c r="J70" i="30"/>
  <c r="R66" i="30"/>
  <c r="R65" i="30"/>
  <c r="R63" i="30" s="1"/>
  <c r="R64" i="30"/>
  <c r="Q63" i="30"/>
  <c r="P63" i="30"/>
  <c r="O63" i="30"/>
  <c r="N63" i="30"/>
  <c r="M63" i="30"/>
  <c r="L63" i="30"/>
  <c r="L58" i="30" s="1"/>
  <c r="K63" i="30"/>
  <c r="K58" i="30" s="1"/>
  <c r="J63" i="30"/>
  <c r="R62" i="30"/>
  <c r="R61" i="30"/>
  <c r="R60" i="30"/>
  <c r="R59" i="30" s="1"/>
  <c r="Q59" i="30"/>
  <c r="P59" i="30"/>
  <c r="O59" i="30"/>
  <c r="N59" i="30"/>
  <c r="M59" i="30"/>
  <c r="L59" i="30"/>
  <c r="K59" i="30"/>
  <c r="J59" i="30"/>
  <c r="J58" i="30" s="1"/>
  <c r="R57" i="30"/>
  <c r="R56" i="30"/>
  <c r="R55" i="30"/>
  <c r="R54" i="30" s="1"/>
  <c r="R53" i="30" s="1"/>
  <c r="Q54" i="30"/>
  <c r="P54" i="30"/>
  <c r="O54" i="30"/>
  <c r="O53" i="30" s="1"/>
  <c r="N54" i="30"/>
  <c r="N53" i="30" s="1"/>
  <c r="M54" i="30"/>
  <c r="M53" i="30" s="1"/>
  <c r="L54" i="30"/>
  <c r="L53" i="30" s="1"/>
  <c r="K54" i="30"/>
  <c r="K53" i="30" s="1"/>
  <c r="J54" i="30"/>
  <c r="J53" i="30" s="1"/>
  <c r="Q53" i="30"/>
  <c r="P53" i="30"/>
  <c r="R52" i="30"/>
  <c r="R51" i="30"/>
  <c r="R50" i="30"/>
  <c r="Q49" i="30"/>
  <c r="P49" i="30"/>
  <c r="O49" i="30"/>
  <c r="N49" i="30"/>
  <c r="M49" i="30"/>
  <c r="L49" i="30"/>
  <c r="L48" i="30" s="1"/>
  <c r="K49" i="30"/>
  <c r="K48" i="30" s="1"/>
  <c r="J49" i="30"/>
  <c r="J48" i="30" s="1"/>
  <c r="Q48" i="30"/>
  <c r="P48" i="30"/>
  <c r="O48" i="30"/>
  <c r="N48" i="30"/>
  <c r="M48" i="30"/>
  <c r="R46" i="30"/>
  <c r="R45" i="30"/>
  <c r="R44" i="30"/>
  <c r="Q43" i="30"/>
  <c r="P43" i="30"/>
  <c r="P42" i="30" s="1"/>
  <c r="O43" i="30"/>
  <c r="N43" i="30"/>
  <c r="M43" i="30"/>
  <c r="M42" i="30" s="1"/>
  <c r="L43" i="30"/>
  <c r="L42" i="30" s="1"/>
  <c r="K43" i="30"/>
  <c r="K42" i="30" s="1"/>
  <c r="J43" i="30"/>
  <c r="J42" i="30" s="1"/>
  <c r="Q42" i="30"/>
  <c r="O42" i="30"/>
  <c r="N42" i="30"/>
  <c r="R41" i="30"/>
  <c r="R40" i="30"/>
  <c r="R38" i="30" s="1"/>
  <c r="R39" i="30"/>
  <c r="Q38" i="30"/>
  <c r="P38" i="30"/>
  <c r="O38" i="30"/>
  <c r="N38" i="30"/>
  <c r="M38" i="30"/>
  <c r="L38" i="30"/>
  <c r="K38" i="30"/>
  <c r="J38" i="30"/>
  <c r="R37" i="30"/>
  <c r="R36" i="30"/>
  <c r="R35" i="30"/>
  <c r="Q34" i="30"/>
  <c r="P34" i="30"/>
  <c r="P29" i="30" s="1"/>
  <c r="O34" i="30"/>
  <c r="N34" i="30"/>
  <c r="M34" i="30"/>
  <c r="L34" i="30"/>
  <c r="K34" i="30"/>
  <c r="J34" i="30"/>
  <c r="R33" i="30"/>
  <c r="R32" i="30"/>
  <c r="R31" i="30"/>
  <c r="R30" i="30" s="1"/>
  <c r="Q30" i="30"/>
  <c r="P30" i="30"/>
  <c r="O30" i="30"/>
  <c r="N30" i="30"/>
  <c r="M30" i="30"/>
  <c r="L30" i="30"/>
  <c r="K30" i="30"/>
  <c r="J30" i="30"/>
  <c r="R25" i="30"/>
  <c r="R24" i="30"/>
  <c r="R23" i="30"/>
  <c r="R22" i="30"/>
  <c r="Q22" i="30"/>
  <c r="P22" i="30"/>
  <c r="O22" i="30"/>
  <c r="N22" i="30"/>
  <c r="M22" i="30"/>
  <c r="L22" i="30"/>
  <c r="K22" i="30"/>
  <c r="J22" i="30"/>
  <c r="R21" i="30"/>
  <c r="R20" i="30"/>
  <c r="R19" i="30"/>
  <c r="Q18" i="30"/>
  <c r="P18" i="30"/>
  <c r="O18" i="30"/>
  <c r="N18" i="30"/>
  <c r="M18" i="30"/>
  <c r="L18" i="30"/>
  <c r="L13" i="30" s="1"/>
  <c r="K18" i="30"/>
  <c r="J18" i="30"/>
  <c r="R17" i="30"/>
  <c r="R14" i="30" s="1"/>
  <c r="R16" i="30"/>
  <c r="R15" i="30"/>
  <c r="Q14" i="30"/>
  <c r="P14" i="30"/>
  <c r="P13" i="30" s="1"/>
  <c r="O14" i="30"/>
  <c r="N14" i="30"/>
  <c r="M14" i="30"/>
  <c r="L14" i="30"/>
  <c r="K14" i="30"/>
  <c r="K13" i="30" s="1"/>
  <c r="J14" i="30"/>
  <c r="R12" i="30"/>
  <c r="R11" i="30"/>
  <c r="R10" i="30"/>
  <c r="Q9" i="30"/>
  <c r="P9" i="30"/>
  <c r="O9" i="30"/>
  <c r="O8" i="30" s="1"/>
  <c r="N9" i="30"/>
  <c r="M9" i="30"/>
  <c r="L9" i="30"/>
  <c r="L8" i="30" s="1"/>
  <c r="K9" i="30"/>
  <c r="K8" i="30" s="1"/>
  <c r="J9" i="30"/>
  <c r="J8" i="30" s="1"/>
  <c r="Q8" i="30"/>
  <c r="P8" i="30"/>
  <c r="N8" i="30"/>
  <c r="M8" i="30"/>
  <c r="R218" i="29"/>
  <c r="R219" i="29"/>
  <c r="R220" i="29"/>
  <c r="R217" i="29"/>
  <c r="Q216" i="29"/>
  <c r="P216" i="29"/>
  <c r="O216" i="29"/>
  <c r="N216" i="29"/>
  <c r="M216" i="29"/>
  <c r="L216" i="29"/>
  <c r="K216" i="29"/>
  <c r="J216" i="29"/>
  <c r="J191" i="29" s="1"/>
  <c r="J190" i="29" s="1"/>
  <c r="J189" i="29" s="1"/>
  <c r="R215" i="29"/>
  <c r="R214" i="29"/>
  <c r="R213" i="29"/>
  <c r="R212" i="29" s="1"/>
  <c r="Q212" i="29"/>
  <c r="P212" i="29"/>
  <c r="O212" i="29"/>
  <c r="N212" i="29"/>
  <c r="N199" i="29" s="1"/>
  <c r="N191" i="29" s="1"/>
  <c r="N190" i="29" s="1"/>
  <c r="N189" i="29" s="1"/>
  <c r="M212" i="29"/>
  <c r="L212" i="29"/>
  <c r="K212" i="29"/>
  <c r="J212" i="29"/>
  <c r="R211" i="29"/>
  <c r="R210" i="29"/>
  <c r="R209" i="29"/>
  <c r="Q208" i="29"/>
  <c r="Q199" i="29" s="1"/>
  <c r="P208" i="29"/>
  <c r="O208" i="29"/>
  <c r="N208" i="29"/>
  <c r="M208" i="29"/>
  <c r="L208" i="29"/>
  <c r="K208" i="29"/>
  <c r="J208" i="29"/>
  <c r="R207" i="29"/>
  <c r="R206" i="29"/>
  <c r="R205" i="29"/>
  <c r="Q204" i="29"/>
  <c r="P204" i="29"/>
  <c r="O204" i="29"/>
  <c r="N204" i="29"/>
  <c r="M204" i="29"/>
  <c r="M199" i="29" s="1"/>
  <c r="L204" i="29"/>
  <c r="K204" i="29"/>
  <c r="J204" i="29"/>
  <c r="R203" i="29"/>
  <c r="R202" i="29"/>
  <c r="R201" i="29"/>
  <c r="Q200" i="29"/>
  <c r="P200" i="29"/>
  <c r="P199" i="29" s="1"/>
  <c r="O200" i="29"/>
  <c r="N200" i="29"/>
  <c r="M200" i="29"/>
  <c r="L200" i="29"/>
  <c r="K200" i="29"/>
  <c r="J200" i="29"/>
  <c r="O199" i="29"/>
  <c r="K199" i="29"/>
  <c r="J199" i="29"/>
  <c r="R198" i="29"/>
  <c r="R197" i="29"/>
  <c r="R196" i="29"/>
  <c r="R195" i="29"/>
  <c r="R194" i="29"/>
  <c r="Q193" i="29"/>
  <c r="P193" i="29"/>
  <c r="O193" i="29"/>
  <c r="O192" i="29" s="1"/>
  <c r="O191" i="29" s="1"/>
  <c r="O190" i="29" s="1"/>
  <c r="O189" i="29" s="1"/>
  <c r="N193" i="29"/>
  <c r="M193" i="29"/>
  <c r="L193" i="29"/>
  <c r="L192" i="29" s="1"/>
  <c r="K193" i="29"/>
  <c r="K192" i="29" s="1"/>
  <c r="K191" i="29" s="1"/>
  <c r="K190" i="29" s="1"/>
  <c r="K189" i="29" s="1"/>
  <c r="J193" i="29"/>
  <c r="Q192" i="29"/>
  <c r="P192" i="29"/>
  <c r="N192" i="29"/>
  <c r="M192" i="29"/>
  <c r="J192" i="29"/>
  <c r="R188" i="29"/>
  <c r="R187" i="29"/>
  <c r="R186" i="29"/>
  <c r="R185" i="29" s="1"/>
  <c r="Q185" i="29"/>
  <c r="P185" i="29"/>
  <c r="O185" i="29"/>
  <c r="N185" i="29"/>
  <c r="M185" i="29"/>
  <c r="L185" i="29"/>
  <c r="K185" i="29"/>
  <c r="J185" i="29"/>
  <c r="R184" i="29"/>
  <c r="R183" i="29"/>
  <c r="R182" i="29"/>
  <c r="Q181" i="29"/>
  <c r="P181" i="29"/>
  <c r="O181" i="29"/>
  <c r="O180" i="29" s="1"/>
  <c r="N181" i="29"/>
  <c r="M181" i="29"/>
  <c r="L181" i="29"/>
  <c r="K181" i="29"/>
  <c r="J181" i="29"/>
  <c r="Q180" i="29"/>
  <c r="P180" i="29"/>
  <c r="N180" i="29"/>
  <c r="M180" i="29"/>
  <c r="L180" i="29"/>
  <c r="J180" i="29"/>
  <c r="R179" i="29"/>
  <c r="R178" i="29"/>
  <c r="Q176" i="29"/>
  <c r="Q175" i="29" s="1"/>
  <c r="Q174" i="29" s="1"/>
  <c r="Q173" i="29" s="1"/>
  <c r="Q172" i="29" s="1"/>
  <c r="P176" i="29"/>
  <c r="P175" i="29" s="1"/>
  <c r="O176" i="29"/>
  <c r="O175" i="29" s="1"/>
  <c r="O174" i="29" s="1"/>
  <c r="O173" i="29" s="1"/>
  <c r="O172" i="29" s="1"/>
  <c r="N176" i="29"/>
  <c r="N175" i="29" s="1"/>
  <c r="N174" i="29" s="1"/>
  <c r="N173" i="29" s="1"/>
  <c r="N172" i="29" s="1"/>
  <c r="M176" i="29"/>
  <c r="M175" i="29" s="1"/>
  <c r="L176" i="29"/>
  <c r="L175" i="29" s="1"/>
  <c r="K176" i="29"/>
  <c r="J176" i="29"/>
  <c r="K175" i="29"/>
  <c r="J175" i="29"/>
  <c r="J174" i="29" s="1"/>
  <c r="J173" i="29" s="1"/>
  <c r="J172" i="29" s="1"/>
  <c r="R171" i="29"/>
  <c r="R170" i="29"/>
  <c r="R169" i="29"/>
  <c r="Q168" i="29"/>
  <c r="Q167" i="29" s="1"/>
  <c r="P168" i="29"/>
  <c r="P167" i="29" s="1"/>
  <c r="O168" i="29"/>
  <c r="N168" i="29"/>
  <c r="N167" i="29" s="1"/>
  <c r="M168" i="29"/>
  <c r="L168" i="29"/>
  <c r="L167" i="29" s="1"/>
  <c r="K168" i="29"/>
  <c r="K167" i="29" s="1"/>
  <c r="J168" i="29"/>
  <c r="J167" i="29" s="1"/>
  <c r="O167" i="29"/>
  <c r="M167" i="29"/>
  <c r="R166" i="29"/>
  <c r="R165" i="29"/>
  <c r="R164" i="29"/>
  <c r="Q163" i="29"/>
  <c r="P163" i="29"/>
  <c r="O163" i="29"/>
  <c r="N163" i="29"/>
  <c r="M163" i="29"/>
  <c r="L163" i="29"/>
  <c r="K163" i="29"/>
  <c r="J163" i="29"/>
  <c r="R162" i="29"/>
  <c r="R161" i="29"/>
  <c r="R160" i="29"/>
  <c r="Q159" i="29"/>
  <c r="P159" i="29"/>
  <c r="O159" i="29"/>
  <c r="N159" i="29"/>
  <c r="M159" i="29"/>
  <c r="L159" i="29"/>
  <c r="K159" i="29"/>
  <c r="J159" i="29"/>
  <c r="R158" i="29"/>
  <c r="R157" i="29"/>
  <c r="R156" i="29"/>
  <c r="Q155" i="29"/>
  <c r="P155" i="29"/>
  <c r="O155" i="29"/>
  <c r="N155" i="29"/>
  <c r="M155" i="29"/>
  <c r="L155" i="29"/>
  <c r="K155" i="29"/>
  <c r="J155" i="29"/>
  <c r="R154" i="29"/>
  <c r="R153" i="29"/>
  <c r="R152" i="29"/>
  <c r="Q151" i="29"/>
  <c r="P151" i="29"/>
  <c r="O151" i="29"/>
  <c r="N151" i="29"/>
  <c r="M151" i="29"/>
  <c r="L151" i="29"/>
  <c r="K151" i="29"/>
  <c r="J151" i="29"/>
  <c r="K150" i="29"/>
  <c r="R146" i="29"/>
  <c r="R145" i="29"/>
  <c r="R144" i="29"/>
  <c r="R143" i="29"/>
  <c r="R142" i="29"/>
  <c r="Q141" i="29"/>
  <c r="P141" i="29"/>
  <c r="O141" i="29"/>
  <c r="N141" i="29"/>
  <c r="M141" i="29"/>
  <c r="L141" i="29"/>
  <c r="K141" i="29"/>
  <c r="J141" i="29"/>
  <c r="R140" i="29"/>
  <c r="R139" i="29"/>
  <c r="R138" i="29"/>
  <c r="R137" i="29"/>
  <c r="R136" i="29"/>
  <c r="Q135" i="29"/>
  <c r="P135" i="29"/>
  <c r="O135" i="29"/>
  <c r="N135" i="29"/>
  <c r="M135" i="29"/>
  <c r="M128" i="29" s="1"/>
  <c r="L135" i="29"/>
  <c r="K135" i="29"/>
  <c r="J135" i="29"/>
  <c r="R134" i="29"/>
  <c r="R133" i="29"/>
  <c r="R132" i="29"/>
  <c r="R131" i="29"/>
  <c r="R130" i="29"/>
  <c r="Q129" i="29"/>
  <c r="P129" i="29"/>
  <c r="O129" i="29"/>
  <c r="N129" i="29"/>
  <c r="M129" i="29"/>
  <c r="L129" i="29"/>
  <c r="K129" i="29"/>
  <c r="J129" i="29"/>
  <c r="R127" i="29"/>
  <c r="R126" i="29"/>
  <c r="R125" i="29"/>
  <c r="Q124" i="29"/>
  <c r="P124" i="29"/>
  <c r="P123" i="29" s="1"/>
  <c r="O124" i="29"/>
  <c r="O123" i="29" s="1"/>
  <c r="N124" i="29"/>
  <c r="N123" i="29" s="1"/>
  <c r="M124" i="29"/>
  <c r="M123" i="29" s="1"/>
  <c r="L124" i="29"/>
  <c r="L123" i="29" s="1"/>
  <c r="K124" i="29"/>
  <c r="K123" i="29" s="1"/>
  <c r="J124" i="29"/>
  <c r="Q123" i="29"/>
  <c r="J123" i="29"/>
  <c r="R119" i="29"/>
  <c r="R118" i="29"/>
  <c r="R117" i="29"/>
  <c r="Q116" i="29"/>
  <c r="Q115" i="29" s="1"/>
  <c r="P116" i="29"/>
  <c r="P115" i="29" s="1"/>
  <c r="O116" i="29"/>
  <c r="O115" i="29" s="1"/>
  <c r="N116" i="29"/>
  <c r="N115" i="29" s="1"/>
  <c r="M116" i="29"/>
  <c r="M115" i="29" s="1"/>
  <c r="L116" i="29"/>
  <c r="L115" i="29" s="1"/>
  <c r="K116" i="29"/>
  <c r="J116" i="29"/>
  <c r="J115" i="29" s="1"/>
  <c r="K115" i="29"/>
  <c r="R114" i="29"/>
  <c r="R113" i="29"/>
  <c r="R112" i="29"/>
  <c r="Q111" i="29"/>
  <c r="P111" i="29"/>
  <c r="O111" i="29"/>
  <c r="N111" i="29"/>
  <c r="M111" i="29"/>
  <c r="L111" i="29"/>
  <c r="K111" i="29"/>
  <c r="K106" i="29" s="1"/>
  <c r="J111" i="29"/>
  <c r="R110" i="29"/>
  <c r="R109" i="29"/>
  <c r="R108" i="29"/>
  <c r="Q107" i="29"/>
  <c r="P107" i="29"/>
  <c r="O107" i="29"/>
  <c r="N107" i="29"/>
  <c r="M107" i="29"/>
  <c r="L107" i="29"/>
  <c r="K107" i="29"/>
  <c r="J107" i="29"/>
  <c r="R102" i="29"/>
  <c r="R101" i="29"/>
  <c r="R100" i="29"/>
  <c r="Q99" i="29"/>
  <c r="Q98" i="29" s="1"/>
  <c r="P99" i="29"/>
  <c r="P98" i="29" s="1"/>
  <c r="O99" i="29"/>
  <c r="O98" i="29" s="1"/>
  <c r="N99" i="29"/>
  <c r="N98" i="29" s="1"/>
  <c r="M99" i="29"/>
  <c r="M98" i="29" s="1"/>
  <c r="L99" i="29"/>
  <c r="L98" i="29" s="1"/>
  <c r="K99" i="29"/>
  <c r="K98" i="29" s="1"/>
  <c r="J99" i="29"/>
  <c r="J98" i="29" s="1"/>
  <c r="R97" i="29"/>
  <c r="R96" i="29"/>
  <c r="R95" i="29"/>
  <c r="Q94" i="29"/>
  <c r="P94" i="29"/>
  <c r="P93" i="29" s="1"/>
  <c r="O94" i="29"/>
  <c r="O93" i="29" s="1"/>
  <c r="N94" i="29"/>
  <c r="N93" i="29" s="1"/>
  <c r="M94" i="29"/>
  <c r="L94" i="29"/>
  <c r="K94" i="29"/>
  <c r="K93" i="29" s="1"/>
  <c r="J94" i="29"/>
  <c r="J93" i="29" s="1"/>
  <c r="Q93" i="29"/>
  <c r="M93" i="29"/>
  <c r="L93" i="29"/>
  <c r="R92" i="29"/>
  <c r="R91" i="29"/>
  <c r="R90" i="29"/>
  <c r="Q89" i="29"/>
  <c r="Q88" i="29" s="1"/>
  <c r="P89" i="29"/>
  <c r="P88" i="29" s="1"/>
  <c r="O89" i="29"/>
  <c r="O88" i="29" s="1"/>
  <c r="N89" i="29"/>
  <c r="N88" i="29" s="1"/>
  <c r="M89" i="29"/>
  <c r="M88" i="29" s="1"/>
  <c r="M87" i="29" s="1"/>
  <c r="M86" i="29" s="1"/>
  <c r="M85" i="29" s="1"/>
  <c r="L89" i="29"/>
  <c r="L88" i="29" s="1"/>
  <c r="K89" i="29"/>
  <c r="K88" i="29" s="1"/>
  <c r="J89" i="29"/>
  <c r="J88" i="29" s="1"/>
  <c r="R84" i="29"/>
  <c r="R83" i="29"/>
  <c r="R82" i="29"/>
  <c r="R81" i="29"/>
  <c r="R80" i="29"/>
  <c r="R79" i="29"/>
  <c r="Q78" i="29"/>
  <c r="Q77" i="29" s="1"/>
  <c r="P78" i="29"/>
  <c r="O78" i="29"/>
  <c r="O77" i="29" s="1"/>
  <c r="N78" i="29"/>
  <c r="N77" i="29" s="1"/>
  <c r="M78" i="29"/>
  <c r="M77" i="29" s="1"/>
  <c r="L78" i="29"/>
  <c r="L77" i="29" s="1"/>
  <c r="K78" i="29"/>
  <c r="K77" i="29" s="1"/>
  <c r="J78" i="29"/>
  <c r="J77" i="29" s="1"/>
  <c r="P77" i="29"/>
  <c r="R76" i="29"/>
  <c r="R75" i="29"/>
  <c r="R74" i="29"/>
  <c r="R73" i="29"/>
  <c r="R72" i="29"/>
  <c r="Q71" i="29"/>
  <c r="Q70" i="29" s="1"/>
  <c r="P71" i="29"/>
  <c r="P70" i="29" s="1"/>
  <c r="O71" i="29"/>
  <c r="O70" i="29" s="1"/>
  <c r="N71" i="29"/>
  <c r="N70" i="29" s="1"/>
  <c r="M71" i="29"/>
  <c r="M70" i="29" s="1"/>
  <c r="L71" i="29"/>
  <c r="L70" i="29" s="1"/>
  <c r="K71" i="29"/>
  <c r="K70" i="29" s="1"/>
  <c r="J71" i="29"/>
  <c r="J70" i="29" s="1"/>
  <c r="R66" i="29"/>
  <c r="R65" i="29"/>
  <c r="R64" i="29"/>
  <c r="Q63" i="29"/>
  <c r="P63" i="29"/>
  <c r="O63" i="29"/>
  <c r="N63" i="29"/>
  <c r="M63" i="29"/>
  <c r="L63" i="29"/>
  <c r="K63" i="29"/>
  <c r="J63" i="29"/>
  <c r="R62" i="29"/>
  <c r="R61" i="29"/>
  <c r="R60" i="29"/>
  <c r="Q59" i="29"/>
  <c r="P59" i="29"/>
  <c r="O59" i="29"/>
  <c r="N59" i="29"/>
  <c r="M59" i="29"/>
  <c r="L59" i="29"/>
  <c r="L58" i="29" s="1"/>
  <c r="K59" i="29"/>
  <c r="J59" i="29"/>
  <c r="R57" i="29"/>
  <c r="R56" i="29"/>
  <c r="R55" i="29"/>
  <c r="Q54" i="29"/>
  <c r="P54" i="29"/>
  <c r="O54" i="29"/>
  <c r="O53" i="29" s="1"/>
  <c r="N54" i="29"/>
  <c r="N53" i="29" s="1"/>
  <c r="M54" i="29"/>
  <c r="M53" i="29" s="1"/>
  <c r="L54" i="29"/>
  <c r="L53" i="29" s="1"/>
  <c r="K54" i="29"/>
  <c r="K53" i="29" s="1"/>
  <c r="J54" i="29"/>
  <c r="J53" i="29" s="1"/>
  <c r="Q53" i="29"/>
  <c r="P53" i="29"/>
  <c r="R52" i="29"/>
  <c r="R51" i="29"/>
  <c r="R50" i="29"/>
  <c r="Q49" i="29"/>
  <c r="Q48" i="29" s="1"/>
  <c r="P49" i="29"/>
  <c r="P48" i="29" s="1"/>
  <c r="O49" i="29"/>
  <c r="O48" i="29" s="1"/>
  <c r="N49" i="29"/>
  <c r="N48" i="29" s="1"/>
  <c r="M49" i="29"/>
  <c r="M48" i="29" s="1"/>
  <c r="L49" i="29"/>
  <c r="L48" i="29" s="1"/>
  <c r="K49" i="29"/>
  <c r="K48" i="29" s="1"/>
  <c r="J49" i="29"/>
  <c r="J48" i="29" s="1"/>
  <c r="R46" i="29"/>
  <c r="R45" i="29"/>
  <c r="R44" i="29"/>
  <c r="Q43" i="29"/>
  <c r="Q42" i="29" s="1"/>
  <c r="P43" i="29"/>
  <c r="P42" i="29" s="1"/>
  <c r="O43" i="29"/>
  <c r="O42" i="29" s="1"/>
  <c r="N43" i="29"/>
  <c r="N42" i="29" s="1"/>
  <c r="M43" i="29"/>
  <c r="M42" i="29" s="1"/>
  <c r="L43" i="29"/>
  <c r="L42" i="29" s="1"/>
  <c r="K43" i="29"/>
  <c r="K42" i="29" s="1"/>
  <c r="J43" i="29"/>
  <c r="J42" i="29"/>
  <c r="R41" i="29"/>
  <c r="R40" i="29"/>
  <c r="R39" i="29"/>
  <c r="Q38" i="29"/>
  <c r="P38" i="29"/>
  <c r="O38" i="29"/>
  <c r="N38" i="29"/>
  <c r="M38" i="29"/>
  <c r="L38" i="29"/>
  <c r="K38" i="29"/>
  <c r="J38" i="29"/>
  <c r="R37" i="29"/>
  <c r="R36" i="29"/>
  <c r="R35" i="29"/>
  <c r="Q34" i="29"/>
  <c r="P34" i="29"/>
  <c r="P29" i="29" s="1"/>
  <c r="O34" i="29"/>
  <c r="N34" i="29"/>
  <c r="M34" i="29"/>
  <c r="L34" i="29"/>
  <c r="K34" i="29"/>
  <c r="J34" i="29"/>
  <c r="R33" i="29"/>
  <c r="R32" i="29"/>
  <c r="R31" i="29"/>
  <c r="Q30" i="29"/>
  <c r="P30" i="29"/>
  <c r="O30" i="29"/>
  <c r="N30" i="29"/>
  <c r="M30" i="29"/>
  <c r="L30" i="29"/>
  <c r="K30" i="29"/>
  <c r="J30" i="29"/>
  <c r="R25" i="29"/>
  <c r="R24" i="29"/>
  <c r="R23" i="29"/>
  <c r="Q22" i="29"/>
  <c r="P22" i="29"/>
  <c r="O22" i="29"/>
  <c r="N22" i="29"/>
  <c r="M22" i="29"/>
  <c r="L22" i="29"/>
  <c r="K22" i="29"/>
  <c r="J22" i="29"/>
  <c r="R21" i="29"/>
  <c r="R20" i="29"/>
  <c r="R19" i="29"/>
  <c r="R18" i="29" s="1"/>
  <c r="Q18" i="29"/>
  <c r="Q13" i="29" s="1"/>
  <c r="P18" i="29"/>
  <c r="P13" i="29" s="1"/>
  <c r="O18" i="29"/>
  <c r="N18" i="29"/>
  <c r="M18" i="29"/>
  <c r="L18" i="29"/>
  <c r="K18" i="29"/>
  <c r="J18" i="29"/>
  <c r="R17" i="29"/>
  <c r="R16" i="29"/>
  <c r="R15" i="29"/>
  <c r="Q14" i="29"/>
  <c r="P14" i="29"/>
  <c r="O14" i="29"/>
  <c r="N14" i="29"/>
  <c r="M14" i="29"/>
  <c r="M13" i="29" s="1"/>
  <c r="L14" i="29"/>
  <c r="K14" i="29"/>
  <c r="K13" i="29" s="1"/>
  <c r="J14" i="29"/>
  <c r="R12" i="29"/>
  <c r="R11" i="29"/>
  <c r="R10" i="29"/>
  <c r="Q9" i="29"/>
  <c r="P9" i="29"/>
  <c r="P8" i="29" s="1"/>
  <c r="O9" i="29"/>
  <c r="O8" i="29" s="1"/>
  <c r="N9" i="29"/>
  <c r="N8" i="29" s="1"/>
  <c r="M9" i="29"/>
  <c r="M8" i="29" s="1"/>
  <c r="L9" i="29"/>
  <c r="L8" i="29" s="1"/>
  <c r="K9" i="29"/>
  <c r="K8" i="29" s="1"/>
  <c r="J9" i="29"/>
  <c r="Q8" i="29"/>
  <c r="J8" i="29"/>
  <c r="N106" i="29" l="1"/>
  <c r="K105" i="29"/>
  <c r="K104" i="29" s="1"/>
  <c r="K103" i="29" s="1"/>
  <c r="M7" i="29"/>
  <c r="M6" i="29" s="1"/>
  <c r="M5" i="29" s="1"/>
  <c r="R14" i="29"/>
  <c r="O13" i="29"/>
  <c r="O7" i="29" s="1"/>
  <c r="O6" i="29" s="1"/>
  <c r="O5" i="29" s="1"/>
  <c r="R22" i="29"/>
  <c r="O106" i="29"/>
  <c r="L106" i="29"/>
  <c r="P58" i="29"/>
  <c r="K128" i="29"/>
  <c r="K122" i="29" s="1"/>
  <c r="K121" i="29" s="1"/>
  <c r="K120" i="29" s="1"/>
  <c r="N128" i="29"/>
  <c r="N122" i="29" s="1"/>
  <c r="N121" i="29" s="1"/>
  <c r="N120" i="29" s="1"/>
  <c r="P28" i="29"/>
  <c r="P128" i="29"/>
  <c r="P122" i="29" s="1"/>
  <c r="P121" i="29" s="1"/>
  <c r="P120" i="29" s="1"/>
  <c r="R111" i="29"/>
  <c r="N87" i="29"/>
  <c r="N86" i="29" s="1"/>
  <c r="N85" i="29" s="1"/>
  <c r="Q29" i="29"/>
  <c r="Q28" i="29" s="1"/>
  <c r="L128" i="29"/>
  <c r="M29" i="29"/>
  <c r="M28" i="29" s="1"/>
  <c r="N29" i="29"/>
  <c r="N28" i="29" s="1"/>
  <c r="P106" i="29"/>
  <c r="P105" i="29" s="1"/>
  <c r="P104" i="29" s="1"/>
  <c r="P103" i="29" s="1"/>
  <c r="O105" i="29"/>
  <c r="O104" i="29" s="1"/>
  <c r="O103" i="29" s="1"/>
  <c r="N58" i="29"/>
  <c r="N47" i="29" s="1"/>
  <c r="O150" i="29"/>
  <c r="O149" i="29" s="1"/>
  <c r="O148" i="29" s="1"/>
  <c r="O147" i="29" s="1"/>
  <c r="L150" i="29"/>
  <c r="L149" i="29" s="1"/>
  <c r="L148" i="29" s="1"/>
  <c r="L147" i="29" s="1"/>
  <c r="Q128" i="29"/>
  <c r="Q122" i="29" s="1"/>
  <c r="Q121" i="29" s="1"/>
  <c r="Q120" i="29" s="1"/>
  <c r="R168" i="29"/>
  <c r="R167" i="29" s="1"/>
  <c r="J58" i="29"/>
  <c r="J47" i="29" s="1"/>
  <c r="R59" i="29"/>
  <c r="R58" i="29" s="1"/>
  <c r="M106" i="29"/>
  <c r="M105" i="29" s="1"/>
  <c r="M104" i="29" s="1"/>
  <c r="M103" i="29" s="1"/>
  <c r="J106" i="29"/>
  <c r="J105" i="29" s="1"/>
  <c r="J104" i="29" s="1"/>
  <c r="J103" i="29" s="1"/>
  <c r="P150" i="29"/>
  <c r="P149" i="29" s="1"/>
  <c r="P148" i="29" s="1"/>
  <c r="P147" i="29" s="1"/>
  <c r="O87" i="29"/>
  <c r="O86" i="29" s="1"/>
  <c r="O85" i="29" s="1"/>
  <c r="O29" i="29"/>
  <c r="O28" i="29" s="1"/>
  <c r="Q7" i="29"/>
  <c r="Q6" i="29" s="1"/>
  <c r="Q5" i="29" s="1"/>
  <c r="J13" i="29"/>
  <c r="J7" i="29" s="1"/>
  <c r="J6" i="29" s="1"/>
  <c r="J5" i="29" s="1"/>
  <c r="K29" i="29"/>
  <c r="K28" i="29" s="1"/>
  <c r="O58" i="29"/>
  <c r="O47" i="29" s="1"/>
  <c r="O27" i="29" s="1"/>
  <c r="O26" i="29" s="1"/>
  <c r="P69" i="29"/>
  <c r="P68" i="29" s="1"/>
  <c r="P67" i="29" s="1"/>
  <c r="P7" i="29"/>
  <c r="P6" i="29" s="1"/>
  <c r="P5" i="29" s="1"/>
  <c r="J128" i="29"/>
  <c r="J122" i="29" s="1"/>
  <c r="J121" i="29" s="1"/>
  <c r="J120" i="29" s="1"/>
  <c r="M150" i="29"/>
  <c r="M149" i="29" s="1"/>
  <c r="M148" i="29" s="1"/>
  <c r="M147" i="29" s="1"/>
  <c r="R155" i="29"/>
  <c r="K149" i="29"/>
  <c r="K148" i="29" s="1"/>
  <c r="K147" i="29" s="1"/>
  <c r="K58" i="29"/>
  <c r="R38" i="29"/>
  <c r="R43" i="29"/>
  <c r="R42" i="29" s="1"/>
  <c r="Q87" i="29"/>
  <c r="Q86" i="29" s="1"/>
  <c r="Q85" i="29" s="1"/>
  <c r="J87" i="29"/>
  <c r="J86" i="29" s="1"/>
  <c r="J85" i="29" s="1"/>
  <c r="L105" i="29"/>
  <c r="L104" i="29" s="1"/>
  <c r="L103" i="29" s="1"/>
  <c r="N150" i="29"/>
  <c r="N149" i="29" s="1"/>
  <c r="N148" i="29" s="1"/>
  <c r="N147" i="29" s="1"/>
  <c r="R34" i="29"/>
  <c r="L13" i="29"/>
  <c r="L7" i="29" s="1"/>
  <c r="L6" i="29" s="1"/>
  <c r="L5" i="29" s="1"/>
  <c r="M58" i="29"/>
  <c r="M47" i="29" s="1"/>
  <c r="M27" i="29" s="1"/>
  <c r="M26" i="29" s="1"/>
  <c r="R63" i="29"/>
  <c r="R89" i="29"/>
  <c r="R88" i="29" s="1"/>
  <c r="R99" i="29"/>
  <c r="R98" i="29" s="1"/>
  <c r="J150" i="29"/>
  <c r="J149" i="29" s="1"/>
  <c r="J148" i="29" s="1"/>
  <c r="J147" i="29" s="1"/>
  <c r="N69" i="30"/>
  <c r="N68" i="30" s="1"/>
  <c r="N67" i="30" s="1"/>
  <c r="R111" i="30"/>
  <c r="O58" i="30"/>
  <c r="O122" i="30"/>
  <c r="O121" i="30" s="1"/>
  <c r="O120" i="30" s="1"/>
  <c r="R43" i="30"/>
  <c r="R42" i="30" s="1"/>
  <c r="J13" i="30"/>
  <c r="J7" i="30" s="1"/>
  <c r="J6" i="30" s="1"/>
  <c r="J5" i="30" s="1"/>
  <c r="P58" i="30"/>
  <c r="P47" i="30" s="1"/>
  <c r="P27" i="30" s="1"/>
  <c r="P26" i="30" s="1"/>
  <c r="Q87" i="30"/>
  <c r="Q86" i="30" s="1"/>
  <c r="Q85" i="30" s="1"/>
  <c r="L128" i="30"/>
  <c r="L122" i="30" s="1"/>
  <c r="L121" i="30" s="1"/>
  <c r="L120" i="30" s="1"/>
  <c r="P150" i="30"/>
  <c r="P149" i="30" s="1"/>
  <c r="P148" i="30" s="1"/>
  <c r="P147" i="30" s="1"/>
  <c r="R124" i="30"/>
  <c r="R123" i="30" s="1"/>
  <c r="N58" i="30"/>
  <c r="Q29" i="30"/>
  <c r="Q28" i="30" s="1"/>
  <c r="M29" i="30"/>
  <c r="Q58" i="30"/>
  <c r="Q47" i="30" s="1"/>
  <c r="R107" i="30"/>
  <c r="R106" i="30" s="1"/>
  <c r="R105" i="30" s="1"/>
  <c r="R104" i="30" s="1"/>
  <c r="R103" i="30" s="1"/>
  <c r="O106" i="30"/>
  <c r="M69" i="30"/>
  <c r="M68" i="30" s="1"/>
  <c r="M67" i="30" s="1"/>
  <c r="M150" i="30"/>
  <c r="Q13" i="30"/>
  <c r="Q7" i="30" s="1"/>
  <c r="Q6" i="30" s="1"/>
  <c r="Q5" i="30" s="1"/>
  <c r="J47" i="30"/>
  <c r="M58" i="30"/>
  <c r="M47" i="30" s="1"/>
  <c r="K106" i="30"/>
  <c r="K105" i="30" s="1"/>
  <c r="K104" i="30" s="1"/>
  <c r="K103" i="30" s="1"/>
  <c r="R116" i="30"/>
  <c r="R115" i="30" s="1"/>
  <c r="R141" i="30"/>
  <c r="R155" i="30"/>
  <c r="O150" i="30"/>
  <c r="O149" i="30" s="1"/>
  <c r="O148" i="30" s="1"/>
  <c r="O147" i="30" s="1"/>
  <c r="R71" i="29"/>
  <c r="R70" i="29" s="1"/>
  <c r="M69" i="29"/>
  <c r="M68" i="29" s="1"/>
  <c r="M67" i="29" s="1"/>
  <c r="J69" i="29"/>
  <c r="J68" i="29" s="1"/>
  <c r="J67" i="29" s="1"/>
  <c r="O69" i="29"/>
  <c r="O68" i="29" s="1"/>
  <c r="O67" i="29" s="1"/>
  <c r="Q69" i="29"/>
  <c r="Q68" i="29" s="1"/>
  <c r="Q67" i="29" s="1"/>
  <c r="R47" i="31"/>
  <c r="Q27" i="31"/>
  <c r="Q26" i="31" s="1"/>
  <c r="R128" i="31"/>
  <c r="R122" i="31" s="1"/>
  <c r="R121" i="31" s="1"/>
  <c r="R120" i="31" s="1"/>
  <c r="J27" i="31"/>
  <c r="J26" i="31" s="1"/>
  <c r="J4" i="31" s="1"/>
  <c r="L27" i="31"/>
  <c r="L26" i="31" s="1"/>
  <c r="M27" i="31"/>
  <c r="M26" i="31" s="1"/>
  <c r="M4" i="31" s="1"/>
  <c r="N27" i="31"/>
  <c r="N26" i="31" s="1"/>
  <c r="N4" i="31" s="1"/>
  <c r="L4" i="31"/>
  <c r="P27" i="31"/>
  <c r="P26" i="31" s="1"/>
  <c r="P4" i="31" s="1"/>
  <c r="Q4" i="31"/>
  <c r="K27" i="31"/>
  <c r="K26" i="31" s="1"/>
  <c r="K4" i="31" s="1"/>
  <c r="R69" i="31"/>
  <c r="R68" i="31" s="1"/>
  <c r="R67" i="31" s="1"/>
  <c r="R29" i="31"/>
  <c r="R28" i="31" s="1"/>
  <c r="R106" i="31"/>
  <c r="R105" i="31" s="1"/>
  <c r="R104" i="31" s="1"/>
  <c r="R103" i="31" s="1"/>
  <c r="O27" i="31"/>
  <c r="O26" i="31" s="1"/>
  <c r="O4" i="31" s="1"/>
  <c r="P28" i="30"/>
  <c r="L174" i="30"/>
  <c r="L173" i="30" s="1"/>
  <c r="L172" i="30" s="1"/>
  <c r="R58" i="30"/>
  <c r="N87" i="30"/>
  <c r="N86" i="30" s="1"/>
  <c r="N85" i="30" s="1"/>
  <c r="M13" i="30"/>
  <c r="M7" i="30" s="1"/>
  <c r="M6" i="30" s="1"/>
  <c r="M5" i="30" s="1"/>
  <c r="J29" i="30"/>
  <c r="J28" i="30" s="1"/>
  <c r="J27" i="30" s="1"/>
  <c r="J26" i="30" s="1"/>
  <c r="N29" i="30"/>
  <c r="N28" i="30" s="1"/>
  <c r="Q180" i="30"/>
  <c r="Q174" i="30" s="1"/>
  <c r="Q173" i="30" s="1"/>
  <c r="Q172" i="30" s="1"/>
  <c r="M180" i="30"/>
  <c r="M174" i="30" s="1"/>
  <c r="M173" i="30" s="1"/>
  <c r="M172" i="30" s="1"/>
  <c r="N13" i="30"/>
  <c r="P69" i="30"/>
  <c r="P68" i="30" s="1"/>
  <c r="P67" i="30" s="1"/>
  <c r="N180" i="30"/>
  <c r="N174" i="30" s="1"/>
  <c r="N173" i="30" s="1"/>
  <c r="N172" i="30" s="1"/>
  <c r="R129" i="30"/>
  <c r="R135" i="30"/>
  <c r="K174" i="30"/>
  <c r="K173" i="30" s="1"/>
  <c r="K172" i="30" s="1"/>
  <c r="O105" i="30"/>
  <c r="O104" i="30" s="1"/>
  <c r="O103" i="30" s="1"/>
  <c r="L87" i="30"/>
  <c r="L86" i="30" s="1"/>
  <c r="L85" i="30" s="1"/>
  <c r="P106" i="30"/>
  <c r="P105" i="30" s="1"/>
  <c r="P104" i="30" s="1"/>
  <c r="P103" i="30" s="1"/>
  <c r="P7" i="30"/>
  <c r="P6" i="30" s="1"/>
  <c r="P5" i="30" s="1"/>
  <c r="Q106" i="30"/>
  <c r="Q105" i="30" s="1"/>
  <c r="Q104" i="30" s="1"/>
  <c r="Q103" i="30" s="1"/>
  <c r="J180" i="30"/>
  <c r="J174" i="30" s="1"/>
  <c r="J173" i="30" s="1"/>
  <c r="J172" i="30" s="1"/>
  <c r="O191" i="30"/>
  <c r="O190" i="30" s="1"/>
  <c r="O189" i="30" s="1"/>
  <c r="O47" i="30"/>
  <c r="R78" i="30"/>
  <c r="R77" i="30" s="1"/>
  <c r="R163" i="30"/>
  <c r="O174" i="30"/>
  <c r="O173" i="30" s="1"/>
  <c r="O172" i="30" s="1"/>
  <c r="P180" i="30"/>
  <c r="P174" i="30" s="1"/>
  <c r="P173" i="30" s="1"/>
  <c r="P172" i="30" s="1"/>
  <c r="N199" i="30"/>
  <c r="N191" i="30" s="1"/>
  <c r="N190" i="30" s="1"/>
  <c r="N189" i="30" s="1"/>
  <c r="J199" i="30"/>
  <c r="J191" i="30" s="1"/>
  <c r="J190" i="30" s="1"/>
  <c r="J189" i="30" s="1"/>
  <c r="N7" i="30"/>
  <c r="N6" i="30" s="1"/>
  <c r="N5" i="30" s="1"/>
  <c r="K7" i="30"/>
  <c r="K6" i="30" s="1"/>
  <c r="K5" i="30" s="1"/>
  <c r="L105" i="30"/>
  <c r="L104" i="30" s="1"/>
  <c r="L103" i="30" s="1"/>
  <c r="J122" i="30"/>
  <c r="J121" i="30" s="1"/>
  <c r="J120" i="30" s="1"/>
  <c r="N150" i="30"/>
  <c r="N149" i="30" s="1"/>
  <c r="N148" i="30" s="1"/>
  <c r="N147" i="30" s="1"/>
  <c r="J150" i="30"/>
  <c r="J149" i="30" s="1"/>
  <c r="J148" i="30" s="1"/>
  <c r="J147" i="30" s="1"/>
  <c r="R150" i="30"/>
  <c r="R149" i="30" s="1"/>
  <c r="R148" i="30" s="1"/>
  <c r="R147" i="30" s="1"/>
  <c r="R199" i="30"/>
  <c r="O29" i="30"/>
  <c r="O28" i="30" s="1"/>
  <c r="O27" i="30" s="1"/>
  <c r="O26" i="30" s="1"/>
  <c r="O4" i="30" s="1"/>
  <c r="K29" i="30"/>
  <c r="K28" i="30" s="1"/>
  <c r="J69" i="30"/>
  <c r="J68" i="30" s="1"/>
  <c r="J67" i="30" s="1"/>
  <c r="K128" i="30"/>
  <c r="K122" i="30" s="1"/>
  <c r="K121" i="30" s="1"/>
  <c r="K120" i="30" s="1"/>
  <c r="K150" i="30"/>
  <c r="K149" i="30" s="1"/>
  <c r="K148" i="30" s="1"/>
  <c r="K147" i="30" s="1"/>
  <c r="P191" i="30"/>
  <c r="P190" i="30" s="1"/>
  <c r="P189" i="30" s="1"/>
  <c r="O13" i="30"/>
  <c r="O7" i="30" s="1"/>
  <c r="O6" i="30" s="1"/>
  <c r="O5" i="30" s="1"/>
  <c r="L29" i="30"/>
  <c r="L28" i="30" s="1"/>
  <c r="R49" i="30"/>
  <c r="R48" i="30" s="1"/>
  <c r="R47" i="30" s="1"/>
  <c r="R71" i="30"/>
  <c r="R70" i="30" s="1"/>
  <c r="J106" i="30"/>
  <c r="J105" i="30" s="1"/>
  <c r="J104" i="30" s="1"/>
  <c r="J103" i="30" s="1"/>
  <c r="N106" i="30"/>
  <c r="N105" i="30" s="1"/>
  <c r="N104" i="30" s="1"/>
  <c r="N103" i="30" s="1"/>
  <c r="N128" i="30"/>
  <c r="N122" i="30" s="1"/>
  <c r="N121" i="30" s="1"/>
  <c r="N120" i="30" s="1"/>
  <c r="Q128" i="30"/>
  <c r="Q122" i="30" s="1"/>
  <c r="Q121" i="30" s="1"/>
  <c r="Q120" i="30" s="1"/>
  <c r="L150" i="30"/>
  <c r="L149" i="30" s="1"/>
  <c r="L148" i="30" s="1"/>
  <c r="L147" i="30" s="1"/>
  <c r="R176" i="30"/>
  <c r="R175" i="30" s="1"/>
  <c r="N47" i="30"/>
  <c r="N27" i="30" s="1"/>
  <c r="N26" i="30" s="1"/>
  <c r="K47" i="30"/>
  <c r="K27" i="30" s="1"/>
  <c r="K26" i="30" s="1"/>
  <c r="R18" i="30"/>
  <c r="R13" i="30" s="1"/>
  <c r="R185" i="30"/>
  <c r="R180" i="30" s="1"/>
  <c r="R174" i="30" s="1"/>
  <c r="R173" i="30" s="1"/>
  <c r="R172" i="30" s="1"/>
  <c r="M28" i="30"/>
  <c r="R89" i="30"/>
  <c r="R88" i="30" s="1"/>
  <c r="R87" i="30" s="1"/>
  <c r="R86" i="30" s="1"/>
  <c r="R85" i="30" s="1"/>
  <c r="M149" i="30"/>
  <c r="M148" i="30" s="1"/>
  <c r="M147" i="30" s="1"/>
  <c r="R168" i="30"/>
  <c r="R167" i="30" s="1"/>
  <c r="K199" i="30"/>
  <c r="K191" i="30" s="1"/>
  <c r="K190" i="30" s="1"/>
  <c r="K189" i="30" s="1"/>
  <c r="M87" i="30"/>
  <c r="M86" i="30" s="1"/>
  <c r="M85" i="30" s="1"/>
  <c r="R193" i="30"/>
  <c r="R192" i="30" s="1"/>
  <c r="R191" i="30" s="1"/>
  <c r="R190" i="30" s="1"/>
  <c r="R189" i="30" s="1"/>
  <c r="R9" i="30"/>
  <c r="R8" i="30" s="1"/>
  <c r="L47" i="30"/>
  <c r="K87" i="30"/>
  <c r="K86" i="30" s="1"/>
  <c r="K85" i="30" s="1"/>
  <c r="M199" i="30"/>
  <c r="M191" i="30" s="1"/>
  <c r="M190" i="30" s="1"/>
  <c r="M189" i="30" s="1"/>
  <c r="O69" i="30"/>
  <c r="O68" i="30" s="1"/>
  <c r="O67" i="30" s="1"/>
  <c r="J87" i="30"/>
  <c r="J86" i="30" s="1"/>
  <c r="J85" i="30" s="1"/>
  <c r="L7" i="30"/>
  <c r="L6" i="30" s="1"/>
  <c r="L5" i="30" s="1"/>
  <c r="R34" i="30"/>
  <c r="R29" i="30" s="1"/>
  <c r="R28" i="30" s="1"/>
  <c r="P128" i="30"/>
  <c r="P122" i="30" s="1"/>
  <c r="P121" i="30" s="1"/>
  <c r="P120" i="30" s="1"/>
  <c r="L199" i="30"/>
  <c r="L191" i="30" s="1"/>
  <c r="L190" i="30" s="1"/>
  <c r="L189" i="30" s="1"/>
  <c r="R216" i="29"/>
  <c r="R54" i="29"/>
  <c r="R53" i="29" s="1"/>
  <c r="R163" i="29"/>
  <c r="R30" i="29"/>
  <c r="R29" i="29" s="1"/>
  <c r="R28" i="29" s="1"/>
  <c r="R94" i="29"/>
  <c r="R93" i="29" s="1"/>
  <c r="R200" i="29"/>
  <c r="R124" i="29"/>
  <c r="R123" i="29" s="1"/>
  <c r="R159" i="29"/>
  <c r="R151" i="29"/>
  <c r="R107" i="29"/>
  <c r="R106" i="29" s="1"/>
  <c r="R135" i="29"/>
  <c r="K69" i="29"/>
  <c r="K68" i="29" s="1"/>
  <c r="K67" i="29" s="1"/>
  <c r="L69" i="29"/>
  <c r="L68" i="29" s="1"/>
  <c r="L67" i="29" s="1"/>
  <c r="Q191" i="29"/>
  <c r="Q190" i="29" s="1"/>
  <c r="Q189" i="29" s="1"/>
  <c r="K47" i="29"/>
  <c r="K7" i="29"/>
  <c r="K6" i="29" s="1"/>
  <c r="K5" i="29" s="1"/>
  <c r="L29" i="29"/>
  <c r="L28" i="29" s="1"/>
  <c r="L191" i="29"/>
  <c r="L190" i="29" s="1"/>
  <c r="L189" i="29" s="1"/>
  <c r="K87" i="29"/>
  <c r="K86" i="29" s="1"/>
  <c r="K85" i="29" s="1"/>
  <c r="R78" i="29"/>
  <c r="R77" i="29" s="1"/>
  <c r="M191" i="29"/>
  <c r="M190" i="29" s="1"/>
  <c r="M189" i="29" s="1"/>
  <c r="R13" i="29"/>
  <c r="P47" i="29"/>
  <c r="Q106" i="29"/>
  <c r="Q105" i="29" s="1"/>
  <c r="Q104" i="29" s="1"/>
  <c r="Q103" i="29" s="1"/>
  <c r="R116" i="29"/>
  <c r="R115" i="29" s="1"/>
  <c r="L122" i="29"/>
  <c r="L121" i="29" s="1"/>
  <c r="L120" i="29" s="1"/>
  <c r="R141" i="29"/>
  <c r="Q150" i="29"/>
  <c r="Q149" i="29" s="1"/>
  <c r="Q148" i="29" s="1"/>
  <c r="Q147" i="29" s="1"/>
  <c r="R176" i="29"/>
  <c r="R175" i="29" s="1"/>
  <c r="R181" i="29"/>
  <c r="R180" i="29" s="1"/>
  <c r="P191" i="29"/>
  <c r="P190" i="29" s="1"/>
  <c r="P189" i="29" s="1"/>
  <c r="L199" i="29"/>
  <c r="L87" i="29"/>
  <c r="L86" i="29" s="1"/>
  <c r="L85" i="29" s="1"/>
  <c r="M122" i="29"/>
  <c r="M121" i="29" s="1"/>
  <c r="M120" i="29" s="1"/>
  <c r="L174" i="29"/>
  <c r="L173" i="29" s="1"/>
  <c r="L172" i="29" s="1"/>
  <c r="K180" i="29"/>
  <c r="K174" i="29" s="1"/>
  <c r="K173" i="29" s="1"/>
  <c r="K172" i="29" s="1"/>
  <c r="N13" i="29"/>
  <c r="N7" i="29" s="1"/>
  <c r="N6" i="29" s="1"/>
  <c r="N5" i="29" s="1"/>
  <c r="R49" i="29"/>
  <c r="R48" i="29" s="1"/>
  <c r="O128" i="29"/>
  <c r="O122" i="29" s="1"/>
  <c r="O121" i="29" s="1"/>
  <c r="O120" i="29" s="1"/>
  <c r="M174" i="29"/>
  <c r="M173" i="29" s="1"/>
  <c r="M172" i="29" s="1"/>
  <c r="R193" i="29"/>
  <c r="R192" i="29" s="1"/>
  <c r="R204" i="29"/>
  <c r="R199" i="29" s="1"/>
  <c r="L47" i="29"/>
  <c r="P87" i="29"/>
  <c r="P86" i="29" s="1"/>
  <c r="P85" i="29" s="1"/>
  <c r="N105" i="29"/>
  <c r="N104" i="29" s="1"/>
  <c r="N103" i="29" s="1"/>
  <c r="R9" i="29"/>
  <c r="R8" i="29" s="1"/>
  <c r="J29" i="29"/>
  <c r="J28" i="29" s="1"/>
  <c r="Q58" i="29"/>
  <c r="Q47" i="29" s="1"/>
  <c r="Q27" i="29" s="1"/>
  <c r="Q26" i="29" s="1"/>
  <c r="N69" i="29"/>
  <c r="N68" i="29" s="1"/>
  <c r="N67" i="29" s="1"/>
  <c r="R129" i="29"/>
  <c r="P174" i="29"/>
  <c r="P173" i="29" s="1"/>
  <c r="P172" i="29" s="1"/>
  <c r="N27" i="29" l="1"/>
  <c r="N26" i="29" s="1"/>
  <c r="P27" i="29"/>
  <c r="P26" i="29" s="1"/>
  <c r="L27" i="29"/>
  <c r="L26" i="29" s="1"/>
  <c r="R47" i="29"/>
  <c r="R27" i="29" s="1"/>
  <c r="R26" i="29" s="1"/>
  <c r="R69" i="29"/>
  <c r="R68" i="29" s="1"/>
  <c r="R67" i="29" s="1"/>
  <c r="J27" i="29"/>
  <c r="J26" i="29" s="1"/>
  <c r="J4" i="29" s="1"/>
  <c r="R7" i="29"/>
  <c r="R6" i="29" s="1"/>
  <c r="R5" i="29" s="1"/>
  <c r="R87" i="29"/>
  <c r="R86" i="29" s="1"/>
  <c r="R85" i="29" s="1"/>
  <c r="R128" i="30"/>
  <c r="R122" i="30" s="1"/>
  <c r="R121" i="30" s="1"/>
  <c r="R120" i="30" s="1"/>
  <c r="Q27" i="30"/>
  <c r="Q26" i="30" s="1"/>
  <c r="Q4" i="30" s="1"/>
  <c r="L27" i="30"/>
  <c r="L26" i="30" s="1"/>
  <c r="M27" i="30"/>
  <c r="M26" i="30" s="1"/>
  <c r="O4" i="29"/>
  <c r="R27" i="31"/>
  <c r="R26" i="31" s="1"/>
  <c r="R4" i="31"/>
  <c r="K4" i="30"/>
  <c r="N4" i="30"/>
  <c r="M4" i="30"/>
  <c r="R69" i="30"/>
  <c r="R68" i="30" s="1"/>
  <c r="R67" i="30" s="1"/>
  <c r="P4" i="30"/>
  <c r="J4" i="30"/>
  <c r="R27" i="30"/>
  <c r="R26" i="30" s="1"/>
  <c r="L4" i="30"/>
  <c r="R7" i="30"/>
  <c r="R6" i="30" s="1"/>
  <c r="R5" i="30" s="1"/>
  <c r="Q4" i="29"/>
  <c r="R150" i="29"/>
  <c r="R149" i="29" s="1"/>
  <c r="R148" i="29" s="1"/>
  <c r="R147" i="29" s="1"/>
  <c r="R105" i="29"/>
  <c r="R104" i="29" s="1"/>
  <c r="R103" i="29" s="1"/>
  <c r="P4" i="29"/>
  <c r="R128" i="29"/>
  <c r="R122" i="29" s="1"/>
  <c r="R121" i="29" s="1"/>
  <c r="R120" i="29" s="1"/>
  <c r="N4" i="29"/>
  <c r="M4" i="29"/>
  <c r="L4" i="29"/>
  <c r="R174" i="29"/>
  <c r="R173" i="29" s="1"/>
  <c r="R172" i="29" s="1"/>
  <c r="R191" i="29"/>
  <c r="R190" i="29" s="1"/>
  <c r="R189" i="29" s="1"/>
  <c r="K27" i="29"/>
  <c r="K26" i="29" s="1"/>
  <c r="K4" i="29" s="1"/>
  <c r="R4" i="30" l="1"/>
  <c r="R4" i="29"/>
  <c r="R217" i="28" l="1"/>
  <c r="K216" i="28"/>
  <c r="L216" i="28"/>
  <c r="M216" i="28"/>
  <c r="N216" i="28"/>
  <c r="O216" i="28"/>
  <c r="P216" i="28"/>
  <c r="Q216" i="28"/>
  <c r="R216" i="28"/>
  <c r="J216" i="28"/>
  <c r="R177" i="28"/>
  <c r="R220" i="28"/>
  <c r="R219" i="28"/>
  <c r="R218" i="28"/>
  <c r="R215" i="28"/>
  <c r="R214" i="28"/>
  <c r="R213" i="28"/>
  <c r="Q212" i="28"/>
  <c r="P212" i="28"/>
  <c r="O212" i="28"/>
  <c r="N212" i="28"/>
  <c r="M212" i="28"/>
  <c r="L212" i="28"/>
  <c r="K212" i="28"/>
  <c r="J212" i="28"/>
  <c r="R211" i="28"/>
  <c r="R210" i="28"/>
  <c r="R209" i="28"/>
  <c r="Q208" i="28"/>
  <c r="P208" i="28"/>
  <c r="O208" i="28"/>
  <c r="N208" i="28"/>
  <c r="M208" i="28"/>
  <c r="L208" i="28"/>
  <c r="K208" i="28"/>
  <c r="J208" i="28"/>
  <c r="R207" i="28"/>
  <c r="R206" i="28"/>
  <c r="R205" i="28"/>
  <c r="Q204" i="28"/>
  <c r="Q199" i="28" s="1"/>
  <c r="P204" i="28"/>
  <c r="O204" i="28"/>
  <c r="N204" i="28"/>
  <c r="M204" i="28"/>
  <c r="L204" i="28"/>
  <c r="K204" i="28"/>
  <c r="J204" i="28"/>
  <c r="R203" i="28"/>
  <c r="R202" i="28"/>
  <c r="R201" i="28"/>
  <c r="Q200" i="28"/>
  <c r="P200" i="28"/>
  <c r="O200" i="28"/>
  <c r="N200" i="28"/>
  <c r="M200" i="28"/>
  <c r="L200" i="28"/>
  <c r="K200" i="28"/>
  <c r="J200" i="28"/>
  <c r="R198" i="28"/>
  <c r="R197" i="28"/>
  <c r="R196" i="28"/>
  <c r="R195" i="28"/>
  <c r="R194" i="28"/>
  <c r="Q193" i="28"/>
  <c r="Q192" i="28" s="1"/>
  <c r="P193" i="28"/>
  <c r="O193" i="28"/>
  <c r="N193" i="28"/>
  <c r="M193" i="28"/>
  <c r="M192" i="28" s="1"/>
  <c r="L193" i="28"/>
  <c r="L192" i="28" s="1"/>
  <c r="K193" i="28"/>
  <c r="K192" i="28" s="1"/>
  <c r="J193" i="28"/>
  <c r="J192" i="28" s="1"/>
  <c r="P192" i="28"/>
  <c r="O192" i="28"/>
  <c r="N192" i="28"/>
  <c r="R188" i="28"/>
  <c r="R187" i="28"/>
  <c r="R186" i="28"/>
  <c r="Q185" i="28"/>
  <c r="P185" i="28"/>
  <c r="O185" i="28"/>
  <c r="N185" i="28"/>
  <c r="M185" i="28"/>
  <c r="L185" i="28"/>
  <c r="K185" i="28"/>
  <c r="J185" i="28"/>
  <c r="R184" i="28"/>
  <c r="R183" i="28"/>
  <c r="R182" i="28"/>
  <c r="Q181" i="28"/>
  <c r="P181" i="28"/>
  <c r="O181" i="28"/>
  <c r="N181" i="28"/>
  <c r="M181" i="28"/>
  <c r="L181" i="28"/>
  <c r="K181" i="28"/>
  <c r="J181" i="28"/>
  <c r="R179" i="28"/>
  <c r="R178" i="28"/>
  <c r="Q176" i="28"/>
  <c r="Q175" i="28" s="1"/>
  <c r="P176" i="28"/>
  <c r="P175" i="28" s="1"/>
  <c r="O176" i="28"/>
  <c r="O175" i="28" s="1"/>
  <c r="N176" i="28"/>
  <c r="N175" i="28" s="1"/>
  <c r="M176" i="28"/>
  <c r="M175" i="28" s="1"/>
  <c r="L176" i="28"/>
  <c r="L175" i="28" s="1"/>
  <c r="K176" i="28"/>
  <c r="K175" i="28" s="1"/>
  <c r="J176" i="28"/>
  <c r="J175" i="28" s="1"/>
  <c r="R171" i="28"/>
  <c r="R170" i="28"/>
  <c r="R169" i="28"/>
  <c r="R168" i="28" s="1"/>
  <c r="R167" i="28" s="1"/>
  <c r="Q168" i="28"/>
  <c r="Q167" i="28" s="1"/>
  <c r="P168" i="28"/>
  <c r="P167" i="28" s="1"/>
  <c r="O168" i="28"/>
  <c r="O167" i="28" s="1"/>
  <c r="N168" i="28"/>
  <c r="N167" i="28" s="1"/>
  <c r="M168" i="28"/>
  <c r="L168" i="28"/>
  <c r="L167" i="28" s="1"/>
  <c r="K168" i="28"/>
  <c r="K167" i="28" s="1"/>
  <c r="J168" i="28"/>
  <c r="J167" i="28" s="1"/>
  <c r="M167" i="28"/>
  <c r="R166" i="28"/>
  <c r="R165" i="28"/>
  <c r="R164" i="28"/>
  <c r="Q163" i="28"/>
  <c r="P163" i="28"/>
  <c r="O163" i="28"/>
  <c r="N163" i="28"/>
  <c r="M163" i="28"/>
  <c r="L163" i="28"/>
  <c r="K163" i="28"/>
  <c r="J163" i="28"/>
  <c r="R162" i="28"/>
  <c r="R161" i="28"/>
  <c r="R160" i="28"/>
  <c r="Q159" i="28"/>
  <c r="P159" i="28"/>
  <c r="O159" i="28"/>
  <c r="N159" i="28"/>
  <c r="M159" i="28"/>
  <c r="L159" i="28"/>
  <c r="K159" i="28"/>
  <c r="J159" i="28"/>
  <c r="R158" i="28"/>
  <c r="R157" i="28"/>
  <c r="R156" i="28"/>
  <c r="R155" i="28" s="1"/>
  <c r="Q155" i="28"/>
  <c r="P155" i="28"/>
  <c r="O155" i="28"/>
  <c r="N155" i="28"/>
  <c r="M155" i="28"/>
  <c r="L155" i="28"/>
  <c r="K155" i="28"/>
  <c r="J155" i="28"/>
  <c r="R154" i="28"/>
  <c r="R153" i="28"/>
  <c r="R152" i="28"/>
  <c r="Q151" i="28"/>
  <c r="P151" i="28"/>
  <c r="O151" i="28"/>
  <c r="N151" i="28"/>
  <c r="M151" i="28"/>
  <c r="L151" i="28"/>
  <c r="K151" i="28"/>
  <c r="J151" i="28"/>
  <c r="R146" i="28"/>
  <c r="R145" i="28"/>
  <c r="R144" i="28"/>
  <c r="R143" i="28"/>
  <c r="R142" i="28"/>
  <c r="Q141" i="28"/>
  <c r="P141" i="28"/>
  <c r="O141" i="28"/>
  <c r="N141" i="28"/>
  <c r="M141" i="28"/>
  <c r="L141" i="28"/>
  <c r="K141" i="28"/>
  <c r="J141" i="28"/>
  <c r="R140" i="28"/>
  <c r="R139" i="28"/>
  <c r="R138" i="28"/>
  <c r="R137" i="28"/>
  <c r="R136" i="28"/>
  <c r="Q135" i="28"/>
  <c r="P135" i="28"/>
  <c r="O135" i="28"/>
  <c r="N135" i="28"/>
  <c r="M135" i="28"/>
  <c r="L135" i="28"/>
  <c r="K135" i="28"/>
  <c r="J135" i="28"/>
  <c r="R134" i="28"/>
  <c r="R133" i="28"/>
  <c r="R132" i="28"/>
  <c r="R131" i="28"/>
  <c r="R130" i="28"/>
  <c r="Q129" i="28"/>
  <c r="P129" i="28"/>
  <c r="O129" i="28"/>
  <c r="N129" i="28"/>
  <c r="M129" i="28"/>
  <c r="M128" i="28" s="1"/>
  <c r="M122" i="28" s="1"/>
  <c r="M121" i="28" s="1"/>
  <c r="M120" i="28" s="1"/>
  <c r="L129" i="28"/>
  <c r="K129" i="28"/>
  <c r="J129" i="28"/>
  <c r="R127" i="28"/>
  <c r="R126" i="28"/>
  <c r="R125" i="28"/>
  <c r="Q124" i="28"/>
  <c r="P124" i="28"/>
  <c r="O124" i="28"/>
  <c r="O123" i="28" s="1"/>
  <c r="N124" i="28"/>
  <c r="M124" i="28"/>
  <c r="L124" i="28"/>
  <c r="L123" i="28" s="1"/>
  <c r="K124" i="28"/>
  <c r="K123" i="28" s="1"/>
  <c r="J124" i="28"/>
  <c r="J123" i="28" s="1"/>
  <c r="Q123" i="28"/>
  <c r="P123" i="28"/>
  <c r="N123" i="28"/>
  <c r="M123" i="28"/>
  <c r="R119" i="28"/>
  <c r="R118" i="28"/>
  <c r="R117" i="28"/>
  <c r="Q116" i="28"/>
  <c r="P116" i="28"/>
  <c r="O116" i="28"/>
  <c r="N116" i="28"/>
  <c r="M116" i="28"/>
  <c r="L116" i="28"/>
  <c r="L115" i="28" s="1"/>
  <c r="K116" i="28"/>
  <c r="K115" i="28" s="1"/>
  <c r="J116" i="28"/>
  <c r="J115" i="28" s="1"/>
  <c r="Q115" i="28"/>
  <c r="P115" i="28"/>
  <c r="O115" i="28"/>
  <c r="N115" i="28"/>
  <c r="M115" i="28"/>
  <c r="R114" i="28"/>
  <c r="R113" i="28"/>
  <c r="R112" i="28"/>
  <c r="Q111" i="28"/>
  <c r="P111" i="28"/>
  <c r="O111" i="28"/>
  <c r="N111" i="28"/>
  <c r="M111" i="28"/>
  <c r="L111" i="28"/>
  <c r="K111" i="28"/>
  <c r="J111" i="28"/>
  <c r="R110" i="28"/>
  <c r="R109" i="28"/>
  <c r="R108" i="28"/>
  <c r="Q107" i="28"/>
  <c r="P107" i="28"/>
  <c r="O107" i="28"/>
  <c r="N107" i="28"/>
  <c r="M107" i="28"/>
  <c r="L107" i="28"/>
  <c r="K107" i="28"/>
  <c r="J107" i="28"/>
  <c r="R102" i="28"/>
  <c r="R101" i="28"/>
  <c r="R100" i="28"/>
  <c r="Q99" i="28"/>
  <c r="P99" i="28"/>
  <c r="P98" i="28" s="1"/>
  <c r="O99" i="28"/>
  <c r="O98" i="28" s="1"/>
  <c r="N99" i="28"/>
  <c r="N98" i="28" s="1"/>
  <c r="M99" i="28"/>
  <c r="M98" i="28" s="1"/>
  <c r="L99" i="28"/>
  <c r="L98" i="28" s="1"/>
  <c r="K99" i="28"/>
  <c r="K98" i="28" s="1"/>
  <c r="J99" i="28"/>
  <c r="J98" i="28" s="1"/>
  <c r="Q98" i="28"/>
  <c r="R97" i="28"/>
  <c r="R96" i="28"/>
  <c r="R95" i="28"/>
  <c r="Q94" i="28"/>
  <c r="Q93" i="28" s="1"/>
  <c r="P94" i="28"/>
  <c r="P93" i="28" s="1"/>
  <c r="O94" i="28"/>
  <c r="O93" i="28" s="1"/>
  <c r="N94" i="28"/>
  <c r="N93" i="28" s="1"/>
  <c r="M94" i="28"/>
  <c r="M93" i="28" s="1"/>
  <c r="L94" i="28"/>
  <c r="L93" i="28" s="1"/>
  <c r="K94" i="28"/>
  <c r="J94" i="28"/>
  <c r="K93" i="28"/>
  <c r="J93" i="28"/>
  <c r="R92" i="28"/>
  <c r="R91" i="28"/>
  <c r="R90" i="28"/>
  <c r="Q89" i="28"/>
  <c r="P89" i="28"/>
  <c r="O89" i="28"/>
  <c r="N89" i="28"/>
  <c r="N88" i="28" s="1"/>
  <c r="M89" i="28"/>
  <c r="M88" i="28" s="1"/>
  <c r="L89" i="28"/>
  <c r="L88" i="28" s="1"/>
  <c r="K89" i="28"/>
  <c r="K88" i="28" s="1"/>
  <c r="J89" i="28"/>
  <c r="J88" i="28" s="1"/>
  <c r="Q88" i="28"/>
  <c r="P88" i="28"/>
  <c r="O88" i="28"/>
  <c r="R84" i="28"/>
  <c r="R83" i="28"/>
  <c r="R82" i="28"/>
  <c r="R81" i="28"/>
  <c r="R80" i="28"/>
  <c r="R79" i="28"/>
  <c r="Q78" i="28"/>
  <c r="P78" i="28"/>
  <c r="P77" i="28" s="1"/>
  <c r="O78" i="28"/>
  <c r="O77" i="28" s="1"/>
  <c r="N78" i="28"/>
  <c r="N77" i="28" s="1"/>
  <c r="M78" i="28"/>
  <c r="M77" i="28" s="1"/>
  <c r="L78" i="28"/>
  <c r="K78" i="28"/>
  <c r="K77" i="28" s="1"/>
  <c r="J78" i="28"/>
  <c r="J77" i="28" s="1"/>
  <c r="Q77" i="28"/>
  <c r="L77" i="28"/>
  <c r="R76" i="28"/>
  <c r="R75" i="28"/>
  <c r="R74" i="28"/>
  <c r="R73" i="28"/>
  <c r="R72" i="28"/>
  <c r="Q71" i="28"/>
  <c r="Q70" i="28" s="1"/>
  <c r="P71" i="28"/>
  <c r="P70" i="28" s="1"/>
  <c r="O71" i="28"/>
  <c r="O70" i="28" s="1"/>
  <c r="N71" i="28"/>
  <c r="N70" i="28" s="1"/>
  <c r="M71" i="28"/>
  <c r="M70" i="28" s="1"/>
  <c r="L71" i="28"/>
  <c r="L70" i="28" s="1"/>
  <c r="K71" i="28"/>
  <c r="K70" i="28" s="1"/>
  <c r="J71" i="28"/>
  <c r="J70" i="28"/>
  <c r="J69" i="28" s="1"/>
  <c r="J68" i="28" s="1"/>
  <c r="J67" i="28" s="1"/>
  <c r="R66" i="28"/>
  <c r="R65" i="28"/>
  <c r="R64" i="28"/>
  <c r="Q63" i="28"/>
  <c r="P63" i="28"/>
  <c r="O63" i="28"/>
  <c r="N63" i="28"/>
  <c r="M63" i="28"/>
  <c r="L63" i="28"/>
  <c r="K63" i="28"/>
  <c r="J63" i="28"/>
  <c r="R62" i="28"/>
  <c r="R61" i="28"/>
  <c r="R60" i="28"/>
  <c r="Q59" i="28"/>
  <c r="P59" i="28"/>
  <c r="O59" i="28"/>
  <c r="N59" i="28"/>
  <c r="M59" i="28"/>
  <c r="L59" i="28"/>
  <c r="K59" i="28"/>
  <c r="J59" i="28"/>
  <c r="R57" i="28"/>
  <c r="R56" i="28"/>
  <c r="R55" i="28"/>
  <c r="Q54" i="28"/>
  <c r="Q53" i="28" s="1"/>
  <c r="P54" i="28"/>
  <c r="P53" i="28" s="1"/>
  <c r="O54" i="28"/>
  <c r="N54" i="28"/>
  <c r="N53" i="28" s="1"/>
  <c r="M54" i="28"/>
  <c r="M53" i="28" s="1"/>
  <c r="L54" i="28"/>
  <c r="L53" i="28" s="1"/>
  <c r="K54" i="28"/>
  <c r="K53" i="28" s="1"/>
  <c r="J54" i="28"/>
  <c r="J53" i="28" s="1"/>
  <c r="O53" i="28"/>
  <c r="R52" i="28"/>
  <c r="R51" i="28"/>
  <c r="R50" i="28"/>
  <c r="Q49" i="28"/>
  <c r="P49" i="28"/>
  <c r="O49" i="28"/>
  <c r="O48" i="28" s="1"/>
  <c r="N49" i="28"/>
  <c r="M49" i="28"/>
  <c r="M48" i="28" s="1"/>
  <c r="L49" i="28"/>
  <c r="L48" i="28" s="1"/>
  <c r="K49" i="28"/>
  <c r="K48" i="28" s="1"/>
  <c r="J49" i="28"/>
  <c r="J48" i="28" s="1"/>
  <c r="Q48" i="28"/>
  <c r="P48" i="28"/>
  <c r="N48" i="28"/>
  <c r="R46" i="28"/>
  <c r="R45" i="28"/>
  <c r="R44" i="28"/>
  <c r="Q43" i="28"/>
  <c r="Q42" i="28" s="1"/>
  <c r="P43" i="28"/>
  <c r="O43" i="28"/>
  <c r="O42" i="28" s="1"/>
  <c r="N43" i="28"/>
  <c r="N42" i="28" s="1"/>
  <c r="M43" i="28"/>
  <c r="M42" i="28" s="1"/>
  <c r="L43" i="28"/>
  <c r="L42" i="28" s="1"/>
  <c r="K43" i="28"/>
  <c r="K42" i="28" s="1"/>
  <c r="J43" i="28"/>
  <c r="J42" i="28" s="1"/>
  <c r="P42" i="28"/>
  <c r="R41" i="28"/>
  <c r="R40" i="28"/>
  <c r="R39" i="28"/>
  <c r="Q38" i="28"/>
  <c r="P38" i="28"/>
  <c r="O38" i="28"/>
  <c r="N38" i="28"/>
  <c r="M38" i="28"/>
  <c r="L38" i="28"/>
  <c r="K38" i="28"/>
  <c r="J38" i="28"/>
  <c r="R37" i="28"/>
  <c r="R36" i="28"/>
  <c r="R35" i="28"/>
  <c r="Q34" i="28"/>
  <c r="P34" i="28"/>
  <c r="O34" i="28"/>
  <c r="N34" i="28"/>
  <c r="N29" i="28" s="1"/>
  <c r="M34" i="28"/>
  <c r="M29" i="28" s="1"/>
  <c r="L34" i="28"/>
  <c r="K34" i="28"/>
  <c r="J34" i="28"/>
  <c r="R33" i="28"/>
  <c r="R32" i="28"/>
  <c r="R31" i="28"/>
  <c r="R30" i="28" s="1"/>
  <c r="Q30" i="28"/>
  <c r="P30" i="28"/>
  <c r="O30" i="28"/>
  <c r="N30" i="28"/>
  <c r="M30" i="28"/>
  <c r="L30" i="28"/>
  <c r="K30" i="28"/>
  <c r="J30" i="28"/>
  <c r="K29" i="28"/>
  <c r="K28" i="28" s="1"/>
  <c r="R25" i="28"/>
  <c r="R24" i="28"/>
  <c r="R23" i="28"/>
  <c r="Q22" i="28"/>
  <c r="P22" i="28"/>
  <c r="O22" i="28"/>
  <c r="N22" i="28"/>
  <c r="M22" i="28"/>
  <c r="L22" i="28"/>
  <c r="K22" i="28"/>
  <c r="J22" i="28"/>
  <c r="R21" i="28"/>
  <c r="R20" i="28"/>
  <c r="R19" i="28"/>
  <c r="Q18" i="28"/>
  <c r="Q13" i="28" s="1"/>
  <c r="P18" i="28"/>
  <c r="O18" i="28"/>
  <c r="O13" i="28" s="1"/>
  <c r="N18" i="28"/>
  <c r="M18" i="28"/>
  <c r="L18" i="28"/>
  <c r="K18" i="28"/>
  <c r="J18" i="28"/>
  <c r="R17" i="28"/>
  <c r="R16" i="28"/>
  <c r="R15" i="28"/>
  <c r="Q14" i="28"/>
  <c r="P14" i="28"/>
  <c r="O14" i="28"/>
  <c r="N14" i="28"/>
  <c r="M14" i="28"/>
  <c r="L14" i="28"/>
  <c r="L13" i="28" s="1"/>
  <c r="K14" i="28"/>
  <c r="K13" i="28" s="1"/>
  <c r="J14" i="28"/>
  <c r="R12" i="28"/>
  <c r="R11" i="28"/>
  <c r="R10" i="28"/>
  <c r="Q9" i="28"/>
  <c r="Q8" i="28" s="1"/>
  <c r="P9" i="28"/>
  <c r="P8" i="28" s="1"/>
  <c r="O9" i="28"/>
  <c r="O8" i="28" s="1"/>
  <c r="N9" i="28"/>
  <c r="N8" i="28" s="1"/>
  <c r="M9" i="28"/>
  <c r="M8" i="28" s="1"/>
  <c r="L9" i="28"/>
  <c r="L8" i="28" s="1"/>
  <c r="K9" i="28"/>
  <c r="K8" i="28" s="1"/>
  <c r="J9" i="28"/>
  <c r="J8" i="28" s="1"/>
  <c r="Q87" i="28" l="1"/>
  <c r="Q86" i="28" s="1"/>
  <c r="Q85" i="28" s="1"/>
  <c r="Q29" i="28"/>
  <c r="R14" i="28"/>
  <c r="N69" i="28"/>
  <c r="N68" i="28" s="1"/>
  <c r="N67" i="28" s="1"/>
  <c r="L87" i="28"/>
  <c r="L86" i="28" s="1"/>
  <c r="L85" i="28" s="1"/>
  <c r="R181" i="28"/>
  <c r="P199" i="28"/>
  <c r="P191" i="28" s="1"/>
  <c r="P190" i="28" s="1"/>
  <c r="P189" i="28" s="1"/>
  <c r="J29" i="28"/>
  <c r="J28" i="28" s="1"/>
  <c r="N128" i="28"/>
  <c r="N122" i="28" s="1"/>
  <c r="N121" i="28" s="1"/>
  <c r="N120" i="28" s="1"/>
  <c r="L58" i="28"/>
  <c r="L47" i="28" s="1"/>
  <c r="Q58" i="28"/>
  <c r="Q47" i="28" s="1"/>
  <c r="N106" i="28"/>
  <c r="N105" i="28" s="1"/>
  <c r="N104" i="28" s="1"/>
  <c r="N103" i="28" s="1"/>
  <c r="P128" i="28"/>
  <c r="P122" i="28" s="1"/>
  <c r="P121" i="28" s="1"/>
  <c r="P120" i="28" s="1"/>
  <c r="L180" i="28"/>
  <c r="Q106" i="28"/>
  <c r="Q105" i="28" s="1"/>
  <c r="Q104" i="28" s="1"/>
  <c r="Q103" i="28" s="1"/>
  <c r="L69" i="28"/>
  <c r="L68" i="28" s="1"/>
  <c r="L67" i="28" s="1"/>
  <c r="K69" i="28"/>
  <c r="K68" i="28" s="1"/>
  <c r="K67" i="28" s="1"/>
  <c r="P87" i="28"/>
  <c r="P86" i="28" s="1"/>
  <c r="P85" i="28" s="1"/>
  <c r="O29" i="28"/>
  <c r="O28" i="28" s="1"/>
  <c r="N58" i="28"/>
  <c r="R63" i="28"/>
  <c r="M69" i="28"/>
  <c r="M68" i="28" s="1"/>
  <c r="M67" i="28" s="1"/>
  <c r="Q180" i="28"/>
  <c r="N180" i="28"/>
  <c r="N174" i="28" s="1"/>
  <c r="N173" i="28" s="1"/>
  <c r="N172" i="28" s="1"/>
  <c r="J150" i="28"/>
  <c r="J149" i="28" s="1"/>
  <c r="J148" i="28" s="1"/>
  <c r="J147" i="28" s="1"/>
  <c r="P150" i="28"/>
  <c r="R151" i="28"/>
  <c r="R200" i="28"/>
  <c r="R124" i="28"/>
  <c r="R123" i="28" s="1"/>
  <c r="R159" i="28"/>
  <c r="J180" i="28"/>
  <c r="J174" i="28" s="1"/>
  <c r="J173" i="28" s="1"/>
  <c r="J172" i="28" s="1"/>
  <c r="O180" i="28"/>
  <c r="J199" i="28"/>
  <c r="J191" i="28" s="1"/>
  <c r="J190" i="28" s="1"/>
  <c r="J189" i="28" s="1"/>
  <c r="O58" i="28"/>
  <c r="O47" i="28" s="1"/>
  <c r="O27" i="28" s="1"/>
  <c r="O26" i="28" s="1"/>
  <c r="O69" i="28"/>
  <c r="O68" i="28" s="1"/>
  <c r="O67" i="28" s="1"/>
  <c r="R89" i="28"/>
  <c r="R88" i="28" s="1"/>
  <c r="O106" i="28"/>
  <c r="O105" i="28" s="1"/>
  <c r="O104" i="28" s="1"/>
  <c r="O103" i="28" s="1"/>
  <c r="L128" i="28"/>
  <c r="L122" i="28" s="1"/>
  <c r="L121" i="28" s="1"/>
  <c r="L120" i="28" s="1"/>
  <c r="K180" i="28"/>
  <c r="K174" i="28" s="1"/>
  <c r="K173" i="28" s="1"/>
  <c r="K172" i="28" s="1"/>
  <c r="N199" i="28"/>
  <c r="R38" i="28"/>
  <c r="R176" i="28"/>
  <c r="R175" i="28" s="1"/>
  <c r="R212" i="28"/>
  <c r="P47" i="28"/>
  <c r="R71" i="28"/>
  <c r="R70" i="28" s="1"/>
  <c r="Q191" i="28"/>
  <c r="Q190" i="28" s="1"/>
  <c r="Q189" i="28" s="1"/>
  <c r="J13" i="28"/>
  <c r="J7" i="28" s="1"/>
  <c r="J6" i="28" s="1"/>
  <c r="J5" i="28" s="1"/>
  <c r="N13" i="28"/>
  <c r="K58" i="28"/>
  <c r="K47" i="28" s="1"/>
  <c r="K27" i="28" s="1"/>
  <c r="K26" i="28" s="1"/>
  <c r="P58" i="28"/>
  <c r="J87" i="28"/>
  <c r="J86" i="28" s="1"/>
  <c r="J85" i="28" s="1"/>
  <c r="K106" i="28"/>
  <c r="K105" i="28" s="1"/>
  <c r="K104" i="28" s="1"/>
  <c r="K103" i="28" s="1"/>
  <c r="P106" i="28"/>
  <c r="P105" i="28" s="1"/>
  <c r="P104" i="28" s="1"/>
  <c r="P103" i="28" s="1"/>
  <c r="M150" i="28"/>
  <c r="M149" i="28" s="1"/>
  <c r="M148" i="28" s="1"/>
  <c r="M147" i="28" s="1"/>
  <c r="N191" i="28"/>
  <c r="N190" i="28" s="1"/>
  <c r="N189" i="28" s="1"/>
  <c r="O199" i="28"/>
  <c r="O191" i="28" s="1"/>
  <c r="O190" i="28" s="1"/>
  <c r="O189" i="28" s="1"/>
  <c r="Q28" i="28"/>
  <c r="Q69" i="28"/>
  <c r="Q68" i="28" s="1"/>
  <c r="Q67" i="28" s="1"/>
  <c r="N87" i="28"/>
  <c r="N86" i="28" s="1"/>
  <c r="N85" i="28" s="1"/>
  <c r="L106" i="28"/>
  <c r="L105" i="28" s="1"/>
  <c r="L104" i="28" s="1"/>
  <c r="L103" i="28" s="1"/>
  <c r="Q150" i="28"/>
  <c r="Q149" i="28" s="1"/>
  <c r="Q148" i="28" s="1"/>
  <c r="Q147" i="28" s="1"/>
  <c r="N150" i="28"/>
  <c r="N149" i="28" s="1"/>
  <c r="N148" i="28" s="1"/>
  <c r="N147" i="28" s="1"/>
  <c r="L29" i="28"/>
  <c r="L28" i="28" s="1"/>
  <c r="R54" i="28"/>
  <c r="R53" i="28" s="1"/>
  <c r="M58" i="28"/>
  <c r="J58" i="28"/>
  <c r="O87" i="28"/>
  <c r="O86" i="28" s="1"/>
  <c r="O85" i="28" s="1"/>
  <c r="M106" i="28"/>
  <c r="M105" i="28" s="1"/>
  <c r="M104" i="28" s="1"/>
  <c r="M103" i="28" s="1"/>
  <c r="J106" i="28"/>
  <c r="J105" i="28" s="1"/>
  <c r="J104" i="28" s="1"/>
  <c r="J103" i="28" s="1"/>
  <c r="R111" i="28"/>
  <c r="O128" i="28"/>
  <c r="O122" i="28" s="1"/>
  <c r="O121" i="28" s="1"/>
  <c r="O120" i="28" s="1"/>
  <c r="R94" i="28"/>
  <c r="R93" i="28" s="1"/>
  <c r="R204" i="28"/>
  <c r="R141" i="28"/>
  <c r="R116" i="28"/>
  <c r="R115" i="28" s="1"/>
  <c r="R107" i="28"/>
  <c r="R49" i="28"/>
  <c r="R48" i="28" s="1"/>
  <c r="R135" i="28"/>
  <c r="R129" i="28"/>
  <c r="R34" i="28"/>
  <c r="R99" i="28"/>
  <c r="R98" i="28" s="1"/>
  <c r="R163" i="28"/>
  <c r="R193" i="28"/>
  <c r="R192" i="28" s="1"/>
  <c r="R78" i="28"/>
  <c r="R77" i="28" s="1"/>
  <c r="O174" i="28"/>
  <c r="O173" i="28" s="1"/>
  <c r="O172" i="28" s="1"/>
  <c r="P180" i="28"/>
  <c r="P174" i="28" s="1"/>
  <c r="P173" i="28" s="1"/>
  <c r="P172" i="28" s="1"/>
  <c r="M180" i="28"/>
  <c r="M174" i="28" s="1"/>
  <c r="M173" i="28" s="1"/>
  <c r="M172" i="28" s="1"/>
  <c r="Q174" i="28"/>
  <c r="Q173" i="28" s="1"/>
  <c r="Q172" i="28" s="1"/>
  <c r="R185" i="28"/>
  <c r="R180" i="28" s="1"/>
  <c r="R22" i="28"/>
  <c r="O7" i="28"/>
  <c r="O6" i="28" s="1"/>
  <c r="O5" i="28" s="1"/>
  <c r="L7" i="28"/>
  <c r="L6" i="28" s="1"/>
  <c r="L5" i="28" s="1"/>
  <c r="R9" i="28"/>
  <c r="R8" i="28" s="1"/>
  <c r="Q7" i="28"/>
  <c r="Q6" i="28" s="1"/>
  <c r="Q5" i="28" s="1"/>
  <c r="P13" i="28"/>
  <c r="P7" i="28" s="1"/>
  <c r="P6" i="28" s="1"/>
  <c r="P5" i="28" s="1"/>
  <c r="K7" i="28"/>
  <c r="K6" i="28" s="1"/>
  <c r="K5" i="28" s="1"/>
  <c r="M13" i="28"/>
  <c r="M7" i="28" s="1"/>
  <c r="M6" i="28" s="1"/>
  <c r="M5" i="28" s="1"/>
  <c r="L174" i="28"/>
  <c r="L173" i="28" s="1"/>
  <c r="L172" i="28" s="1"/>
  <c r="M28" i="28"/>
  <c r="N28" i="28"/>
  <c r="K199" i="28"/>
  <c r="K191" i="28" s="1"/>
  <c r="K190" i="28" s="1"/>
  <c r="K189" i="28" s="1"/>
  <c r="R59" i="28"/>
  <c r="R58" i="28" s="1"/>
  <c r="Q128" i="28"/>
  <c r="Q122" i="28" s="1"/>
  <c r="Q121" i="28" s="1"/>
  <c r="Q120" i="28" s="1"/>
  <c r="P149" i="28"/>
  <c r="P148" i="28" s="1"/>
  <c r="P147" i="28" s="1"/>
  <c r="O150" i="28"/>
  <c r="O149" i="28" s="1"/>
  <c r="O148" i="28" s="1"/>
  <c r="O147" i="28" s="1"/>
  <c r="K150" i="28"/>
  <c r="K149" i="28" s="1"/>
  <c r="K148" i="28" s="1"/>
  <c r="K147" i="28" s="1"/>
  <c r="L199" i="28"/>
  <c r="L191" i="28" s="1"/>
  <c r="L190" i="28" s="1"/>
  <c r="L189" i="28" s="1"/>
  <c r="P29" i="28"/>
  <c r="P28" i="28" s="1"/>
  <c r="P27" i="28" s="1"/>
  <c r="P26" i="28" s="1"/>
  <c r="R43" i="28"/>
  <c r="R42" i="28" s="1"/>
  <c r="M47" i="28"/>
  <c r="J47" i="28"/>
  <c r="J27" i="28" s="1"/>
  <c r="J26" i="28" s="1"/>
  <c r="M87" i="28"/>
  <c r="M86" i="28" s="1"/>
  <c r="M85" i="28" s="1"/>
  <c r="J128" i="28"/>
  <c r="J122" i="28" s="1"/>
  <c r="J121" i="28" s="1"/>
  <c r="J120" i="28" s="1"/>
  <c r="L150" i="28"/>
  <c r="L149" i="28" s="1"/>
  <c r="L148" i="28" s="1"/>
  <c r="L147" i="28" s="1"/>
  <c r="M199" i="28"/>
  <c r="M191" i="28" s="1"/>
  <c r="M190" i="28" s="1"/>
  <c r="M189" i="28" s="1"/>
  <c r="P69" i="28"/>
  <c r="P68" i="28" s="1"/>
  <c r="P67" i="28" s="1"/>
  <c r="N7" i="28"/>
  <c r="N6" i="28" s="1"/>
  <c r="N5" i="28" s="1"/>
  <c r="R18" i="28"/>
  <c r="R13" i="28" s="1"/>
  <c r="R7" i="28" s="1"/>
  <c r="R6" i="28" s="1"/>
  <c r="R5" i="28" s="1"/>
  <c r="N47" i="28"/>
  <c r="K87" i="28"/>
  <c r="K86" i="28" s="1"/>
  <c r="K85" i="28" s="1"/>
  <c r="K128" i="28"/>
  <c r="K122" i="28" s="1"/>
  <c r="K121" i="28" s="1"/>
  <c r="K120" i="28" s="1"/>
  <c r="L177" i="27"/>
  <c r="J242" i="27"/>
  <c r="J219" i="27"/>
  <c r="K177" i="27"/>
  <c r="M177" i="27"/>
  <c r="N177" i="27"/>
  <c r="O177" i="27"/>
  <c r="P177" i="27"/>
  <c r="Q177" i="27"/>
  <c r="R177" i="27"/>
  <c r="J177" i="27"/>
  <c r="K133" i="27"/>
  <c r="L133" i="27"/>
  <c r="M133" i="27"/>
  <c r="N133" i="27"/>
  <c r="O133" i="27"/>
  <c r="P133" i="27"/>
  <c r="Q133" i="27"/>
  <c r="R133" i="27"/>
  <c r="J133" i="27"/>
  <c r="K85" i="27"/>
  <c r="L85" i="27"/>
  <c r="M85" i="27"/>
  <c r="N85" i="27"/>
  <c r="O85" i="27"/>
  <c r="P85" i="27"/>
  <c r="Q85" i="27"/>
  <c r="R85" i="27"/>
  <c r="J85" i="27"/>
  <c r="K14" i="27"/>
  <c r="L14" i="27"/>
  <c r="M14" i="27"/>
  <c r="N14" i="27"/>
  <c r="O14" i="27"/>
  <c r="P14" i="27"/>
  <c r="Q14" i="27"/>
  <c r="R14" i="27"/>
  <c r="J14" i="27"/>
  <c r="J13" i="27" s="1"/>
  <c r="K217" i="27"/>
  <c r="L217" i="27"/>
  <c r="M217" i="27"/>
  <c r="N217" i="27"/>
  <c r="O217" i="27"/>
  <c r="P217" i="27"/>
  <c r="Q217" i="27"/>
  <c r="R217" i="27"/>
  <c r="J218" i="27"/>
  <c r="J217" i="27" s="1"/>
  <c r="J216" i="27" s="1"/>
  <c r="K219" i="27"/>
  <c r="L219" i="27"/>
  <c r="M219" i="27"/>
  <c r="N219" i="27"/>
  <c r="O219" i="27"/>
  <c r="P219" i="27"/>
  <c r="P218" i="27" s="1"/>
  <c r="Q219" i="27"/>
  <c r="Q218" i="27" s="1"/>
  <c r="R219" i="27"/>
  <c r="K242" i="27"/>
  <c r="L242" i="27"/>
  <c r="M242" i="27"/>
  <c r="N242" i="27"/>
  <c r="O242" i="27"/>
  <c r="P242" i="27"/>
  <c r="Q242" i="27"/>
  <c r="R242" i="27"/>
  <c r="R16" i="27"/>
  <c r="R17" i="27"/>
  <c r="R18" i="27"/>
  <c r="R19" i="27"/>
  <c r="R20" i="27"/>
  <c r="R21" i="27"/>
  <c r="R22" i="27"/>
  <c r="R23" i="27"/>
  <c r="R24" i="27"/>
  <c r="R25" i="27"/>
  <c r="R26" i="27"/>
  <c r="R27" i="27"/>
  <c r="R28" i="27"/>
  <c r="R29" i="27"/>
  <c r="R30" i="27"/>
  <c r="R31" i="27"/>
  <c r="R32" i="27"/>
  <c r="R33" i="27"/>
  <c r="R34" i="27"/>
  <c r="R35" i="27"/>
  <c r="R36" i="27"/>
  <c r="R37" i="27"/>
  <c r="R38" i="27"/>
  <c r="R39" i="27"/>
  <c r="R40" i="27"/>
  <c r="R41" i="27"/>
  <c r="R15" i="27"/>
  <c r="R246" i="27"/>
  <c r="R244" i="27"/>
  <c r="R245" i="27"/>
  <c r="R243" i="27"/>
  <c r="R241" i="27"/>
  <c r="R240" i="27"/>
  <c r="R239" i="27"/>
  <c r="Q238" i="27"/>
  <c r="P238" i="27"/>
  <c r="O238" i="27"/>
  <c r="N238" i="27"/>
  <c r="M238" i="27"/>
  <c r="L238" i="27"/>
  <c r="K238" i="27"/>
  <c r="J238" i="27"/>
  <c r="R237" i="27"/>
  <c r="R236" i="27"/>
  <c r="R235" i="27"/>
  <c r="Q234" i="27"/>
  <c r="P234" i="27"/>
  <c r="O234" i="27"/>
  <c r="N234" i="27"/>
  <c r="M234" i="27"/>
  <c r="L234" i="27"/>
  <c r="K234" i="27"/>
  <c r="J234" i="27"/>
  <c r="R233" i="27"/>
  <c r="R232" i="27"/>
  <c r="R231" i="27"/>
  <c r="Q230" i="27"/>
  <c r="P230" i="27"/>
  <c r="O230" i="27"/>
  <c r="N230" i="27"/>
  <c r="M230" i="27"/>
  <c r="L230" i="27"/>
  <c r="K230" i="27"/>
  <c r="J230" i="27"/>
  <c r="R229" i="27"/>
  <c r="R228" i="27"/>
  <c r="R227" i="27"/>
  <c r="Q226" i="27"/>
  <c r="P226" i="27"/>
  <c r="O226" i="27"/>
  <c r="N226" i="27"/>
  <c r="M226" i="27"/>
  <c r="L226" i="27"/>
  <c r="K226" i="27"/>
  <c r="J226" i="27"/>
  <c r="R224" i="27"/>
  <c r="R223" i="27"/>
  <c r="R222" i="27"/>
  <c r="R221" i="27"/>
  <c r="R220" i="27"/>
  <c r="O218" i="27"/>
  <c r="N218" i="27"/>
  <c r="M218" i="27"/>
  <c r="L218" i="27"/>
  <c r="K218" i="27"/>
  <c r="R214" i="27"/>
  <c r="R213" i="27"/>
  <c r="R212" i="27"/>
  <c r="Q211" i="27"/>
  <c r="P211" i="27"/>
  <c r="O211" i="27"/>
  <c r="N211" i="27"/>
  <c r="M211" i="27"/>
  <c r="L211" i="27"/>
  <c r="K211" i="27"/>
  <c r="J211" i="27"/>
  <c r="R210" i="27"/>
  <c r="R209" i="27"/>
  <c r="R208" i="27"/>
  <c r="Q207" i="27"/>
  <c r="P207" i="27"/>
  <c r="O207" i="27"/>
  <c r="N207" i="27"/>
  <c r="M207" i="27"/>
  <c r="L207" i="27"/>
  <c r="K207" i="27"/>
  <c r="J207" i="27"/>
  <c r="J206" i="27" s="1"/>
  <c r="R205" i="27"/>
  <c r="R204" i="27"/>
  <c r="Q202" i="27"/>
  <c r="Q201" i="27" s="1"/>
  <c r="P202" i="27"/>
  <c r="P201" i="27" s="1"/>
  <c r="O202" i="27"/>
  <c r="O201" i="27" s="1"/>
  <c r="N202" i="27"/>
  <c r="N201" i="27" s="1"/>
  <c r="M202" i="27"/>
  <c r="M201" i="27" s="1"/>
  <c r="L202" i="27"/>
  <c r="L201" i="27" s="1"/>
  <c r="K202" i="27"/>
  <c r="K201" i="27" s="1"/>
  <c r="J202" i="27"/>
  <c r="J201" i="27" s="1"/>
  <c r="R197" i="27"/>
  <c r="R196" i="27"/>
  <c r="R195" i="27"/>
  <c r="Q194" i="27"/>
  <c r="Q193" i="27" s="1"/>
  <c r="P194" i="27"/>
  <c r="P193" i="27" s="1"/>
  <c r="O194" i="27"/>
  <c r="O193" i="27" s="1"/>
  <c r="N194" i="27"/>
  <c r="M194" i="27"/>
  <c r="M193" i="27" s="1"/>
  <c r="L194" i="27"/>
  <c r="L193" i="27" s="1"/>
  <c r="K194" i="27"/>
  <c r="K193" i="27" s="1"/>
  <c r="J194" i="27"/>
  <c r="J193" i="27" s="1"/>
  <c r="N193" i="27"/>
  <c r="R192" i="27"/>
  <c r="R191" i="27"/>
  <c r="R190" i="27"/>
  <c r="Q189" i="27"/>
  <c r="P189" i="27"/>
  <c r="O189" i="27"/>
  <c r="N189" i="27"/>
  <c r="M189" i="27"/>
  <c r="L189" i="27"/>
  <c r="K189" i="27"/>
  <c r="J189" i="27"/>
  <c r="R188" i="27"/>
  <c r="R187" i="27"/>
  <c r="R186" i="27"/>
  <c r="Q185" i="27"/>
  <c r="P185" i="27"/>
  <c r="O185" i="27"/>
  <c r="N185" i="27"/>
  <c r="M185" i="27"/>
  <c r="L185" i="27"/>
  <c r="K185" i="27"/>
  <c r="J185" i="27"/>
  <c r="R184" i="27"/>
  <c r="R183" i="27"/>
  <c r="R182" i="27"/>
  <c r="Q181" i="27"/>
  <c r="P181" i="27"/>
  <c r="O181" i="27"/>
  <c r="N181" i="27"/>
  <c r="M181" i="27"/>
  <c r="L181" i="27"/>
  <c r="K181" i="27"/>
  <c r="J181" i="27"/>
  <c r="R180" i="27"/>
  <c r="R179" i="27"/>
  <c r="R178" i="27"/>
  <c r="R172" i="27"/>
  <c r="R171" i="27"/>
  <c r="R170" i="27"/>
  <c r="R169" i="27"/>
  <c r="R168" i="27"/>
  <c r="Q167" i="27"/>
  <c r="P167" i="27"/>
  <c r="O167" i="27"/>
  <c r="N167" i="27"/>
  <c r="M167" i="27"/>
  <c r="L167" i="27"/>
  <c r="K167" i="27"/>
  <c r="J167" i="27"/>
  <c r="R166" i="27"/>
  <c r="R165" i="27"/>
  <c r="R164" i="27"/>
  <c r="R163" i="27"/>
  <c r="R162" i="27"/>
  <c r="Q161" i="27"/>
  <c r="P161" i="27"/>
  <c r="O161" i="27"/>
  <c r="N161" i="27"/>
  <c r="M161" i="27"/>
  <c r="L161" i="27"/>
  <c r="K161" i="27"/>
  <c r="J161" i="27"/>
  <c r="R160" i="27"/>
  <c r="R159" i="27"/>
  <c r="R158" i="27"/>
  <c r="R157" i="27"/>
  <c r="R156" i="27"/>
  <c r="Q155" i="27"/>
  <c r="P155" i="27"/>
  <c r="O155" i="27"/>
  <c r="N155" i="27"/>
  <c r="M155" i="27"/>
  <c r="L155" i="27"/>
  <c r="K155" i="27"/>
  <c r="J155" i="27"/>
  <c r="R153" i="27"/>
  <c r="R152" i="27"/>
  <c r="R151" i="27"/>
  <c r="Q150" i="27"/>
  <c r="Q149" i="27" s="1"/>
  <c r="P150" i="27"/>
  <c r="P149" i="27" s="1"/>
  <c r="O150" i="27"/>
  <c r="O149" i="27" s="1"/>
  <c r="N150" i="27"/>
  <c r="N149" i="27" s="1"/>
  <c r="M150" i="27"/>
  <c r="M149" i="27" s="1"/>
  <c r="L150" i="27"/>
  <c r="L149" i="27" s="1"/>
  <c r="K150" i="27"/>
  <c r="K149" i="27" s="1"/>
  <c r="J150" i="27"/>
  <c r="J149" i="27" s="1"/>
  <c r="R145" i="27"/>
  <c r="R144" i="27"/>
  <c r="R143" i="27"/>
  <c r="Q142" i="27"/>
  <c r="Q141" i="27" s="1"/>
  <c r="P142" i="27"/>
  <c r="P141" i="27" s="1"/>
  <c r="O142" i="27"/>
  <c r="O141" i="27" s="1"/>
  <c r="N142" i="27"/>
  <c r="N141" i="27" s="1"/>
  <c r="M142" i="27"/>
  <c r="M141" i="27" s="1"/>
  <c r="L142" i="27"/>
  <c r="L141" i="27" s="1"/>
  <c r="K142" i="27"/>
  <c r="K141" i="27" s="1"/>
  <c r="J142" i="27"/>
  <c r="J141" i="27" s="1"/>
  <c r="R140" i="27"/>
  <c r="R139" i="27"/>
  <c r="R138" i="27"/>
  <c r="Q137" i="27"/>
  <c r="P137" i="27"/>
  <c r="O137" i="27"/>
  <c r="N137" i="27"/>
  <c r="M137" i="27"/>
  <c r="L137" i="27"/>
  <c r="K137" i="27"/>
  <c r="J137" i="27"/>
  <c r="R136" i="27"/>
  <c r="R135" i="27"/>
  <c r="R134" i="27"/>
  <c r="J132" i="27"/>
  <c r="R128" i="27"/>
  <c r="R127" i="27"/>
  <c r="R126" i="27"/>
  <c r="Q125" i="27"/>
  <c r="Q124" i="27" s="1"/>
  <c r="P125" i="27"/>
  <c r="P124" i="27" s="1"/>
  <c r="O125" i="27"/>
  <c r="O124" i="27" s="1"/>
  <c r="N125" i="27"/>
  <c r="N124" i="27" s="1"/>
  <c r="M125" i="27"/>
  <c r="M124" i="27" s="1"/>
  <c r="L125" i="27"/>
  <c r="L124" i="27" s="1"/>
  <c r="K125" i="27"/>
  <c r="K124" i="27" s="1"/>
  <c r="J125" i="27"/>
  <c r="J124" i="27" s="1"/>
  <c r="R123" i="27"/>
  <c r="R122" i="27"/>
  <c r="R121" i="27"/>
  <c r="Q120" i="27"/>
  <c r="Q119" i="27" s="1"/>
  <c r="P120" i="27"/>
  <c r="P119" i="27" s="1"/>
  <c r="O120" i="27"/>
  <c r="O119" i="27" s="1"/>
  <c r="N120" i="27"/>
  <c r="N119" i="27" s="1"/>
  <c r="M120" i="27"/>
  <c r="M119" i="27" s="1"/>
  <c r="L120" i="27"/>
  <c r="L119" i="27" s="1"/>
  <c r="K120" i="27"/>
  <c r="K119" i="27" s="1"/>
  <c r="J120" i="27"/>
  <c r="J119" i="27" s="1"/>
  <c r="R118" i="27"/>
  <c r="R117" i="27"/>
  <c r="R116" i="27"/>
  <c r="Q115" i="27"/>
  <c r="P115" i="27"/>
  <c r="O115" i="27"/>
  <c r="O114" i="27" s="1"/>
  <c r="N115" i="27"/>
  <c r="N114" i="27" s="1"/>
  <c r="M115" i="27"/>
  <c r="M114" i="27" s="1"/>
  <c r="L115" i="27"/>
  <c r="L114" i="27" s="1"/>
  <c r="K115" i="27"/>
  <c r="K114" i="27" s="1"/>
  <c r="J115" i="27"/>
  <c r="J114" i="27" s="1"/>
  <c r="Q114" i="27"/>
  <c r="P114" i="27"/>
  <c r="R110" i="27"/>
  <c r="R109" i="27"/>
  <c r="R108" i="27"/>
  <c r="R107" i="27"/>
  <c r="R106" i="27"/>
  <c r="R105" i="27"/>
  <c r="Q104" i="27"/>
  <c r="Q103" i="27" s="1"/>
  <c r="P104" i="27"/>
  <c r="P103" i="27" s="1"/>
  <c r="O104" i="27"/>
  <c r="O103" i="27" s="1"/>
  <c r="N104" i="27"/>
  <c r="N103" i="27" s="1"/>
  <c r="M104" i="27"/>
  <c r="M103" i="27" s="1"/>
  <c r="L104" i="27"/>
  <c r="L103" i="27" s="1"/>
  <c r="K104" i="27"/>
  <c r="K103" i="27" s="1"/>
  <c r="J104" i="27"/>
  <c r="J103" i="27" s="1"/>
  <c r="R102" i="27"/>
  <c r="R101" i="27"/>
  <c r="R100" i="27"/>
  <c r="R99" i="27"/>
  <c r="R98" i="27"/>
  <c r="Q97" i="27"/>
  <c r="P97" i="27"/>
  <c r="O97" i="27"/>
  <c r="O96" i="27" s="1"/>
  <c r="N97" i="27"/>
  <c r="N96" i="27" s="1"/>
  <c r="M97" i="27"/>
  <c r="M96" i="27" s="1"/>
  <c r="L97" i="27"/>
  <c r="L96" i="27" s="1"/>
  <c r="K97" i="27"/>
  <c r="J97" i="27"/>
  <c r="J96" i="27" s="1"/>
  <c r="Q96" i="27"/>
  <c r="P96" i="27"/>
  <c r="K96" i="27"/>
  <c r="R92" i="27"/>
  <c r="R91" i="27"/>
  <c r="R90" i="27"/>
  <c r="Q89" i="27"/>
  <c r="P89" i="27"/>
  <c r="O89" i="27"/>
  <c r="N89" i="27"/>
  <c r="M89" i="27"/>
  <c r="L89" i="27"/>
  <c r="K89" i="27"/>
  <c r="J89" i="27"/>
  <c r="R88" i="27"/>
  <c r="R87" i="27"/>
  <c r="R86" i="27"/>
  <c r="R83" i="27"/>
  <c r="R82" i="27"/>
  <c r="R81" i="27"/>
  <c r="Q80" i="27"/>
  <c r="Q79" i="27" s="1"/>
  <c r="P80" i="27"/>
  <c r="P79" i="27" s="1"/>
  <c r="O80" i="27"/>
  <c r="O79" i="27" s="1"/>
  <c r="N80" i="27"/>
  <c r="N79" i="27" s="1"/>
  <c r="M80" i="27"/>
  <c r="M79" i="27" s="1"/>
  <c r="L80" i="27"/>
  <c r="L79" i="27" s="1"/>
  <c r="K80" i="27"/>
  <c r="K79" i="27" s="1"/>
  <c r="J80" i="27"/>
  <c r="J79" i="27" s="1"/>
  <c r="R78" i="27"/>
  <c r="R77" i="27"/>
  <c r="R76" i="27"/>
  <c r="Q75" i="27"/>
  <c r="P75" i="27"/>
  <c r="O75" i="27"/>
  <c r="O74" i="27" s="1"/>
  <c r="N75" i="27"/>
  <c r="N74" i="27" s="1"/>
  <c r="M75" i="27"/>
  <c r="M74" i="27" s="1"/>
  <c r="L75" i="27"/>
  <c r="L74" i="27" s="1"/>
  <c r="K75" i="27"/>
  <c r="J75" i="27"/>
  <c r="J74" i="27" s="1"/>
  <c r="Q74" i="27"/>
  <c r="P74" i="27"/>
  <c r="K74" i="27"/>
  <c r="R72" i="27"/>
  <c r="R71" i="27"/>
  <c r="R70" i="27"/>
  <c r="Q69" i="27"/>
  <c r="Q68" i="27" s="1"/>
  <c r="P69" i="27"/>
  <c r="P68" i="27" s="1"/>
  <c r="O69" i="27"/>
  <c r="O68" i="27" s="1"/>
  <c r="N69" i="27"/>
  <c r="N68" i="27" s="1"/>
  <c r="M69" i="27"/>
  <c r="M68" i="27" s="1"/>
  <c r="L69" i="27"/>
  <c r="L68" i="27" s="1"/>
  <c r="K69" i="27"/>
  <c r="K68" i="27" s="1"/>
  <c r="J69" i="27"/>
  <c r="J68" i="27" s="1"/>
  <c r="R67" i="27"/>
  <c r="R66" i="27"/>
  <c r="R65" i="27"/>
  <c r="Q64" i="27"/>
  <c r="P64" i="27"/>
  <c r="O64" i="27"/>
  <c r="N64" i="27"/>
  <c r="M64" i="27"/>
  <c r="L64" i="27"/>
  <c r="K64" i="27"/>
  <c r="J64" i="27"/>
  <c r="R63" i="27"/>
  <c r="R62" i="27"/>
  <c r="R61" i="27"/>
  <c r="Q60" i="27"/>
  <c r="P60" i="27"/>
  <c r="O60" i="27"/>
  <c r="N60" i="27"/>
  <c r="M60" i="27"/>
  <c r="L60" i="27"/>
  <c r="K60" i="27"/>
  <c r="J60" i="27"/>
  <c r="R59" i="27"/>
  <c r="R58" i="27"/>
  <c r="R57" i="27"/>
  <c r="Q56" i="27"/>
  <c r="P56" i="27"/>
  <c r="O56" i="27"/>
  <c r="N56" i="27"/>
  <c r="M56" i="27"/>
  <c r="L56" i="27"/>
  <c r="K56" i="27"/>
  <c r="J56" i="27"/>
  <c r="R51" i="27"/>
  <c r="R50" i="27"/>
  <c r="R49" i="27"/>
  <c r="Q48" i="27"/>
  <c r="P48" i="27"/>
  <c r="O48" i="27"/>
  <c r="N48" i="27"/>
  <c r="M48" i="27"/>
  <c r="L48" i="27"/>
  <c r="K48" i="27"/>
  <c r="J48" i="27"/>
  <c r="R47" i="27"/>
  <c r="R46" i="27"/>
  <c r="R45" i="27"/>
  <c r="Q44" i="27"/>
  <c r="P44" i="27"/>
  <c r="O44" i="27"/>
  <c r="N44" i="27"/>
  <c r="M44" i="27"/>
  <c r="L44" i="27"/>
  <c r="K44" i="27"/>
  <c r="J44" i="27"/>
  <c r="R43" i="27"/>
  <c r="R42" i="27"/>
  <c r="R12" i="27"/>
  <c r="R11" i="27"/>
  <c r="R10" i="27"/>
  <c r="Q9" i="27"/>
  <c r="P9" i="27"/>
  <c r="P8" i="27" s="1"/>
  <c r="O9" i="27"/>
  <c r="O8" i="27" s="1"/>
  <c r="N9" i="27"/>
  <c r="M9" i="27"/>
  <c r="L9" i="27"/>
  <c r="L8" i="27" s="1"/>
  <c r="K9" i="27"/>
  <c r="K8" i="27" s="1"/>
  <c r="J9" i="27"/>
  <c r="J8" i="27" s="1"/>
  <c r="Q8" i="27"/>
  <c r="N8" i="27"/>
  <c r="M8" i="27"/>
  <c r="R106" i="28" l="1"/>
  <c r="R105" i="28" s="1"/>
  <c r="R104" i="28" s="1"/>
  <c r="R103" i="28" s="1"/>
  <c r="R69" i="28"/>
  <c r="R68" i="28" s="1"/>
  <c r="R67" i="28" s="1"/>
  <c r="Q27" i="28"/>
  <c r="Q26" i="28" s="1"/>
  <c r="Q4" i="28" s="1"/>
  <c r="L27" i="28"/>
  <c r="L26" i="28" s="1"/>
  <c r="N27" i="28"/>
  <c r="N26" i="28" s="1"/>
  <c r="N4" i="28" s="1"/>
  <c r="R150" i="28"/>
  <c r="R149" i="28" s="1"/>
  <c r="R148" i="28" s="1"/>
  <c r="R147" i="28" s="1"/>
  <c r="R87" i="28"/>
  <c r="R86" i="28" s="1"/>
  <c r="R85" i="28" s="1"/>
  <c r="R174" i="28"/>
  <c r="R173" i="28" s="1"/>
  <c r="R172" i="28" s="1"/>
  <c r="R29" i="28"/>
  <c r="R28" i="28" s="1"/>
  <c r="R199" i="28"/>
  <c r="R191" i="28" s="1"/>
  <c r="R190" i="28" s="1"/>
  <c r="R189" i="28" s="1"/>
  <c r="R47" i="28"/>
  <c r="R128" i="28"/>
  <c r="R122" i="28" s="1"/>
  <c r="R121" i="28" s="1"/>
  <c r="R120" i="28" s="1"/>
  <c r="O4" i="28"/>
  <c r="P4" i="28"/>
  <c r="L4" i="28"/>
  <c r="J4" i="28"/>
  <c r="K4" i="28"/>
  <c r="M27" i="28"/>
  <c r="M26" i="28" s="1"/>
  <c r="M4" i="28" s="1"/>
  <c r="R60" i="27"/>
  <c r="K95" i="27"/>
  <c r="K94" i="27" s="1"/>
  <c r="K93" i="27" s="1"/>
  <c r="Q206" i="27"/>
  <c r="Q200" i="27" s="1"/>
  <c r="Q199" i="27" s="1"/>
  <c r="Q198" i="27" s="1"/>
  <c r="R238" i="27"/>
  <c r="K206" i="27"/>
  <c r="L206" i="27"/>
  <c r="L200" i="27" s="1"/>
  <c r="L199" i="27" s="1"/>
  <c r="L198" i="27" s="1"/>
  <c r="P206" i="27"/>
  <c r="P200" i="27" s="1"/>
  <c r="P199" i="27" s="1"/>
  <c r="P198" i="27" s="1"/>
  <c r="M206" i="27"/>
  <c r="M200" i="27" s="1"/>
  <c r="M199" i="27" s="1"/>
  <c r="M198" i="27" s="1"/>
  <c r="R181" i="27"/>
  <c r="R185" i="27"/>
  <c r="R150" i="27"/>
  <c r="R149" i="27" s="1"/>
  <c r="J95" i="27"/>
  <c r="J94" i="27" s="1"/>
  <c r="J93" i="27" s="1"/>
  <c r="K13" i="27"/>
  <c r="K7" i="27" s="1"/>
  <c r="K6" i="27" s="1"/>
  <c r="K5" i="27" s="1"/>
  <c r="R9" i="27"/>
  <c r="R8" i="27" s="1"/>
  <c r="R202" i="27"/>
  <c r="R201" i="27" s="1"/>
  <c r="R48" i="27"/>
  <c r="O113" i="27"/>
  <c r="O112" i="27" s="1"/>
  <c r="O111" i="27" s="1"/>
  <c r="Q13" i="27"/>
  <c r="Q7" i="27" s="1"/>
  <c r="Q6" i="27" s="1"/>
  <c r="Q5" i="27" s="1"/>
  <c r="R75" i="27"/>
  <c r="R74" i="27" s="1"/>
  <c r="P113" i="27"/>
  <c r="P112" i="27" s="1"/>
  <c r="P111" i="27" s="1"/>
  <c r="R120" i="27"/>
  <c r="R119" i="27" s="1"/>
  <c r="R194" i="27"/>
  <c r="R193" i="27" s="1"/>
  <c r="R207" i="27"/>
  <c r="N225" i="27"/>
  <c r="N216" i="27" s="1"/>
  <c r="N215" i="27" s="1"/>
  <c r="R56" i="27"/>
  <c r="Q55" i="27"/>
  <c r="Q95" i="27"/>
  <c r="Q94" i="27" s="1"/>
  <c r="Q93" i="27" s="1"/>
  <c r="R104" i="27"/>
  <c r="R103" i="27" s="1"/>
  <c r="R189" i="27"/>
  <c r="N95" i="27"/>
  <c r="N94" i="27" s="1"/>
  <c r="N93" i="27" s="1"/>
  <c r="K84" i="27"/>
  <c r="Q132" i="27"/>
  <c r="Q131" i="27" s="1"/>
  <c r="Q130" i="27" s="1"/>
  <c r="Q129" i="27" s="1"/>
  <c r="N55" i="27"/>
  <c r="N54" i="27" s="1"/>
  <c r="P55" i="27"/>
  <c r="P54" i="27" s="1"/>
  <c r="R69" i="27"/>
  <c r="R68" i="27" s="1"/>
  <c r="L84" i="27"/>
  <c r="L73" i="27" s="1"/>
  <c r="Q84" i="27"/>
  <c r="Q73" i="27" s="1"/>
  <c r="M132" i="27"/>
  <c r="M131" i="27" s="1"/>
  <c r="M130" i="27" s="1"/>
  <c r="M129" i="27" s="1"/>
  <c r="R167" i="27"/>
  <c r="O176" i="27"/>
  <c r="O175" i="27" s="1"/>
  <c r="O174" i="27" s="1"/>
  <c r="O173" i="27" s="1"/>
  <c r="Q176" i="27"/>
  <c r="Q175" i="27" s="1"/>
  <c r="Q174" i="27" s="1"/>
  <c r="Q173" i="27" s="1"/>
  <c r="O95" i="27"/>
  <c r="O94" i="27" s="1"/>
  <c r="O93" i="27" s="1"/>
  <c r="L13" i="27"/>
  <c r="L7" i="27" s="1"/>
  <c r="L6" i="27" s="1"/>
  <c r="L5" i="27" s="1"/>
  <c r="M84" i="27"/>
  <c r="M73" i="27" s="1"/>
  <c r="R89" i="27"/>
  <c r="N154" i="27"/>
  <c r="N148" i="27" s="1"/>
  <c r="N147" i="27" s="1"/>
  <c r="N146" i="27" s="1"/>
  <c r="Q154" i="27"/>
  <c r="Q148" i="27" s="1"/>
  <c r="Q147" i="27" s="1"/>
  <c r="Q146" i="27" s="1"/>
  <c r="N206" i="27"/>
  <c r="R211" i="27"/>
  <c r="R230" i="27"/>
  <c r="P225" i="27"/>
  <c r="P216" i="27" s="1"/>
  <c r="P215" i="27" s="1"/>
  <c r="Q54" i="27"/>
  <c r="L54" i="27"/>
  <c r="J7" i="27"/>
  <c r="J6" i="27" s="1"/>
  <c r="J5" i="27" s="1"/>
  <c r="L55" i="27"/>
  <c r="P95" i="27"/>
  <c r="P94" i="27" s="1"/>
  <c r="P93" i="27" s="1"/>
  <c r="Q113" i="27"/>
  <c r="Q112" i="27" s="1"/>
  <c r="Q111" i="27" s="1"/>
  <c r="N132" i="27"/>
  <c r="N131" i="27" s="1"/>
  <c r="N130" i="27" s="1"/>
  <c r="N129" i="27" s="1"/>
  <c r="P176" i="27"/>
  <c r="P175" i="27" s="1"/>
  <c r="P174" i="27" s="1"/>
  <c r="P173" i="27" s="1"/>
  <c r="M113" i="27"/>
  <c r="M112" i="27" s="1"/>
  <c r="M111" i="27" s="1"/>
  <c r="K55" i="27"/>
  <c r="K54" i="27" s="1"/>
  <c r="R80" i="27"/>
  <c r="R79" i="27" s="1"/>
  <c r="R161" i="27"/>
  <c r="P84" i="27"/>
  <c r="P73" i="27" s="1"/>
  <c r="O132" i="27"/>
  <c r="O131" i="27" s="1"/>
  <c r="O130" i="27" s="1"/>
  <c r="O129" i="27" s="1"/>
  <c r="M176" i="27"/>
  <c r="M175" i="27" s="1"/>
  <c r="M174" i="27" s="1"/>
  <c r="M173" i="27" s="1"/>
  <c r="O206" i="27"/>
  <c r="O200" i="27" s="1"/>
  <c r="O199" i="27" s="1"/>
  <c r="O198" i="27" s="1"/>
  <c r="N113" i="27"/>
  <c r="N112" i="27" s="1"/>
  <c r="N111" i="27" s="1"/>
  <c r="P13" i="27"/>
  <c r="P7" i="27" s="1"/>
  <c r="P6" i="27" s="1"/>
  <c r="P5" i="27" s="1"/>
  <c r="R64" i="27"/>
  <c r="J84" i="27"/>
  <c r="J73" i="27" s="1"/>
  <c r="N84" i="27"/>
  <c r="N73" i="27" s="1"/>
  <c r="N53" i="27" s="1"/>
  <c r="N52" i="27" s="1"/>
  <c r="L113" i="27"/>
  <c r="L112" i="27" s="1"/>
  <c r="L111" i="27" s="1"/>
  <c r="R125" i="27"/>
  <c r="R124" i="27" s="1"/>
  <c r="L132" i="27"/>
  <c r="L131" i="27" s="1"/>
  <c r="L130" i="27" s="1"/>
  <c r="L129" i="27" s="1"/>
  <c r="R142" i="27"/>
  <c r="R141" i="27" s="1"/>
  <c r="L154" i="27"/>
  <c r="L148" i="27" s="1"/>
  <c r="L147" i="27" s="1"/>
  <c r="L146" i="27" s="1"/>
  <c r="O154" i="27"/>
  <c r="O148" i="27" s="1"/>
  <c r="O147" i="27" s="1"/>
  <c r="O146" i="27" s="1"/>
  <c r="J176" i="27"/>
  <c r="O13" i="27"/>
  <c r="O7" i="27" s="1"/>
  <c r="O6" i="27" s="1"/>
  <c r="O5" i="27" s="1"/>
  <c r="J55" i="27"/>
  <c r="J54" i="27" s="1"/>
  <c r="R97" i="27"/>
  <c r="R96" i="27" s="1"/>
  <c r="K132" i="27"/>
  <c r="K131" i="27" s="1"/>
  <c r="N13" i="27"/>
  <c r="N7" i="27" s="1"/>
  <c r="N6" i="27" s="1"/>
  <c r="N5" i="27" s="1"/>
  <c r="O84" i="27"/>
  <c r="O73" i="27" s="1"/>
  <c r="L95" i="27"/>
  <c r="L94" i="27" s="1"/>
  <c r="L93" i="27" s="1"/>
  <c r="R137" i="27"/>
  <c r="M154" i="27"/>
  <c r="M148" i="27" s="1"/>
  <c r="M147" i="27" s="1"/>
  <c r="M146" i="27" s="1"/>
  <c r="P154" i="27"/>
  <c r="P148" i="27" s="1"/>
  <c r="P147" i="27" s="1"/>
  <c r="P146" i="27" s="1"/>
  <c r="K154" i="27"/>
  <c r="K148" i="27" s="1"/>
  <c r="K147" i="27" s="1"/>
  <c r="K146" i="27" s="1"/>
  <c r="K225" i="27"/>
  <c r="K216" i="27" s="1"/>
  <c r="K215" i="27" s="1"/>
  <c r="R218" i="27"/>
  <c r="Q225" i="27"/>
  <c r="Q216" i="27" s="1"/>
  <c r="Q215" i="27" s="1"/>
  <c r="O225" i="27"/>
  <c r="O216" i="27" s="1"/>
  <c r="O215" i="27" s="1"/>
  <c r="L225" i="27"/>
  <c r="L216" i="27" s="1"/>
  <c r="L215" i="27" s="1"/>
  <c r="J200" i="27"/>
  <c r="J199" i="27" s="1"/>
  <c r="J198" i="27" s="1"/>
  <c r="O55" i="27"/>
  <c r="O54" i="27" s="1"/>
  <c r="N176" i="27"/>
  <c r="N175" i="27" s="1"/>
  <c r="N174" i="27" s="1"/>
  <c r="N173" i="27" s="1"/>
  <c r="K176" i="27"/>
  <c r="K175" i="27" s="1"/>
  <c r="K174" i="27" s="1"/>
  <c r="K173" i="27" s="1"/>
  <c r="N200" i="27"/>
  <c r="N199" i="27" s="1"/>
  <c r="N198" i="27" s="1"/>
  <c r="J113" i="27"/>
  <c r="J112" i="27" s="1"/>
  <c r="J111" i="27" s="1"/>
  <c r="M95" i="27"/>
  <c r="M94" i="27" s="1"/>
  <c r="M93" i="27" s="1"/>
  <c r="R115" i="27"/>
  <c r="R114" i="27" s="1"/>
  <c r="R226" i="27"/>
  <c r="R225" i="27" s="1"/>
  <c r="J131" i="27"/>
  <c r="J130" i="27" s="1"/>
  <c r="J129" i="27" s="1"/>
  <c r="J154" i="27"/>
  <c r="J148" i="27" s="1"/>
  <c r="J147" i="27" s="1"/>
  <c r="J146" i="27" s="1"/>
  <c r="K200" i="27"/>
  <c r="K199" i="27" s="1"/>
  <c r="K198" i="27" s="1"/>
  <c r="M225" i="27"/>
  <c r="M216" i="27" s="1"/>
  <c r="M215" i="27" s="1"/>
  <c r="J225" i="27"/>
  <c r="J215" i="27" s="1"/>
  <c r="K113" i="27"/>
  <c r="K112" i="27" s="1"/>
  <c r="K111" i="27" s="1"/>
  <c r="P132" i="27"/>
  <c r="P131" i="27" s="1"/>
  <c r="P130" i="27" s="1"/>
  <c r="P129" i="27" s="1"/>
  <c r="M13" i="27"/>
  <c r="M7" i="27" s="1"/>
  <c r="M6" i="27" s="1"/>
  <c r="M5" i="27" s="1"/>
  <c r="R44" i="27"/>
  <c r="K73" i="27"/>
  <c r="M55" i="27"/>
  <c r="M54" i="27" s="1"/>
  <c r="R155" i="27"/>
  <c r="R154" i="27" s="1"/>
  <c r="L176" i="27"/>
  <c r="L175" i="27" s="1"/>
  <c r="L174" i="27" s="1"/>
  <c r="L173" i="27" s="1"/>
  <c r="R27" i="28" l="1"/>
  <c r="R26" i="28" s="1"/>
  <c r="R4" i="28" s="1"/>
  <c r="J175" i="27"/>
  <c r="J174" i="27" s="1"/>
  <c r="J173" i="27" s="1"/>
  <c r="R132" i="27"/>
  <c r="R131" i="27" s="1"/>
  <c r="R130" i="27" s="1"/>
  <c r="R129" i="27" s="1"/>
  <c r="K130" i="27"/>
  <c r="K129" i="27" s="1"/>
  <c r="R148" i="27"/>
  <c r="R147" i="27" s="1"/>
  <c r="R146" i="27" s="1"/>
  <c r="R176" i="27"/>
  <c r="R175" i="27" s="1"/>
  <c r="R174" i="27" s="1"/>
  <c r="R173" i="27" s="1"/>
  <c r="R206" i="27"/>
  <c r="R200" i="27" s="1"/>
  <c r="R199" i="27" s="1"/>
  <c r="R198" i="27" s="1"/>
  <c r="R113" i="27"/>
  <c r="R112" i="27" s="1"/>
  <c r="R111" i="27" s="1"/>
  <c r="P53" i="27"/>
  <c r="P52" i="27" s="1"/>
  <c r="P4" i="27" s="1"/>
  <c r="J53" i="27"/>
  <c r="J52" i="27" s="1"/>
  <c r="R13" i="27"/>
  <c r="R7" i="27" s="1"/>
  <c r="R6" i="27" s="1"/>
  <c r="R5" i="27" s="1"/>
  <c r="R55" i="27"/>
  <c r="R54" i="27" s="1"/>
  <c r="R95" i="27"/>
  <c r="R94" i="27" s="1"/>
  <c r="R93" i="27" s="1"/>
  <c r="K53" i="27"/>
  <c r="K52" i="27" s="1"/>
  <c r="R84" i="27"/>
  <c r="R73" i="27" s="1"/>
  <c r="R53" i="27" s="1"/>
  <c r="R52" i="27" s="1"/>
  <c r="N4" i="27"/>
  <c r="L53" i="27"/>
  <c r="L52" i="27" s="1"/>
  <c r="L4" i="27" s="1"/>
  <c r="R216" i="27"/>
  <c r="R215" i="27" s="1"/>
  <c r="O53" i="27"/>
  <c r="O52" i="27" s="1"/>
  <c r="O4" i="27" s="1"/>
  <c r="Q53" i="27"/>
  <c r="Q52" i="27" s="1"/>
  <c r="Q4" i="27" s="1"/>
  <c r="M53" i="27"/>
  <c r="M52" i="27" s="1"/>
  <c r="M4" i="27" s="1"/>
  <c r="J4" i="27" l="1"/>
  <c r="K4" i="27"/>
  <c r="R4" i="27"/>
  <c r="R218" i="26" l="1"/>
  <c r="R16" i="26"/>
  <c r="R17" i="26"/>
  <c r="R18" i="26"/>
  <c r="Q217" i="26"/>
  <c r="P217" i="26"/>
  <c r="O217" i="26"/>
  <c r="N217" i="26"/>
  <c r="M217" i="26"/>
  <c r="L217" i="26"/>
  <c r="K217" i="26"/>
  <c r="J217" i="26"/>
  <c r="R216" i="26"/>
  <c r="R215" i="26"/>
  <c r="R214" i="26"/>
  <c r="R213" i="26"/>
  <c r="Q213" i="26"/>
  <c r="P213" i="26"/>
  <c r="O213" i="26"/>
  <c r="N213" i="26"/>
  <c r="M213" i="26"/>
  <c r="L213" i="26"/>
  <c r="K213" i="26"/>
  <c r="J213" i="26"/>
  <c r="R212" i="26"/>
  <c r="R211" i="26"/>
  <c r="R210" i="26"/>
  <c r="Q209" i="26"/>
  <c r="P209" i="26"/>
  <c r="O209" i="26"/>
  <c r="N209" i="26"/>
  <c r="N200" i="26" s="1"/>
  <c r="M209" i="26"/>
  <c r="L209" i="26"/>
  <c r="K209" i="26"/>
  <c r="J209" i="26"/>
  <c r="R208" i="26"/>
  <c r="R207" i="26"/>
  <c r="R206" i="26"/>
  <c r="R205" i="26"/>
  <c r="Q205" i="26"/>
  <c r="P205" i="26"/>
  <c r="O205" i="26"/>
  <c r="N205" i="26"/>
  <c r="M205" i="26"/>
  <c r="L205" i="26"/>
  <c r="K205" i="26"/>
  <c r="J205" i="26"/>
  <c r="R204" i="26"/>
  <c r="R203" i="26"/>
  <c r="R202" i="26"/>
  <c r="Q201" i="26"/>
  <c r="P201" i="26"/>
  <c r="O201" i="26"/>
  <c r="N201" i="26"/>
  <c r="M201" i="26"/>
  <c r="L201" i="26"/>
  <c r="K201" i="26"/>
  <c r="J201" i="26"/>
  <c r="R199" i="26"/>
  <c r="R198" i="26"/>
  <c r="R197" i="26"/>
  <c r="R196" i="26"/>
  <c r="R195" i="26"/>
  <c r="R194" i="26" s="1"/>
  <c r="R193" i="26" s="1"/>
  <c r="Q194" i="26"/>
  <c r="Q193" i="26" s="1"/>
  <c r="P194" i="26"/>
  <c r="P193" i="26" s="1"/>
  <c r="O194" i="26"/>
  <c r="O193" i="26" s="1"/>
  <c r="N194" i="26"/>
  <c r="N193" i="26" s="1"/>
  <c r="M194" i="26"/>
  <c r="M193" i="26" s="1"/>
  <c r="L194" i="26"/>
  <c r="L193" i="26" s="1"/>
  <c r="K194" i="26"/>
  <c r="K193" i="26" s="1"/>
  <c r="J194" i="26"/>
  <c r="J193" i="26" s="1"/>
  <c r="R189" i="26"/>
  <c r="R188" i="26"/>
  <c r="R187" i="26"/>
  <c r="Q186" i="26"/>
  <c r="P186" i="26"/>
  <c r="O186" i="26"/>
  <c r="N186" i="26"/>
  <c r="M186" i="26"/>
  <c r="L186" i="26"/>
  <c r="L181" i="26" s="1"/>
  <c r="K186" i="26"/>
  <c r="J186" i="26"/>
  <c r="R185" i="26"/>
  <c r="R184" i="26"/>
  <c r="R183" i="26"/>
  <c r="R182" i="26"/>
  <c r="Q182" i="26"/>
  <c r="P182" i="26"/>
  <c r="P181" i="26" s="1"/>
  <c r="O182" i="26"/>
  <c r="N182" i="26"/>
  <c r="M182" i="26"/>
  <c r="L182" i="26"/>
  <c r="K182" i="26"/>
  <c r="J182" i="26"/>
  <c r="Q181" i="26"/>
  <c r="R180" i="26"/>
  <c r="R179" i="26"/>
  <c r="R178" i="26"/>
  <c r="Q177" i="26"/>
  <c r="Q176" i="26" s="1"/>
  <c r="Q175" i="26" s="1"/>
  <c r="Q174" i="26" s="1"/>
  <c r="Q173" i="26" s="1"/>
  <c r="P177" i="26"/>
  <c r="P176" i="26" s="1"/>
  <c r="P175" i="26" s="1"/>
  <c r="P174" i="26" s="1"/>
  <c r="P173" i="26" s="1"/>
  <c r="O177" i="26"/>
  <c r="N177" i="26"/>
  <c r="M177" i="26"/>
  <c r="M176" i="26" s="1"/>
  <c r="L177" i="26"/>
  <c r="L176" i="26" s="1"/>
  <c r="K177" i="26"/>
  <c r="K176" i="26" s="1"/>
  <c r="J177" i="26"/>
  <c r="J176" i="26" s="1"/>
  <c r="O176" i="26"/>
  <c r="N176" i="26"/>
  <c r="R172" i="26"/>
  <c r="R171" i="26"/>
  <c r="R170" i="26"/>
  <c r="Q169" i="26"/>
  <c r="Q168" i="26" s="1"/>
  <c r="P169" i="26"/>
  <c r="P168" i="26" s="1"/>
  <c r="O169" i="26"/>
  <c r="O168" i="26" s="1"/>
  <c r="N169" i="26"/>
  <c r="N168" i="26" s="1"/>
  <c r="M169" i="26"/>
  <c r="L169" i="26"/>
  <c r="L168" i="26" s="1"/>
  <c r="K169" i="26"/>
  <c r="K168" i="26" s="1"/>
  <c r="J169" i="26"/>
  <c r="J168" i="26" s="1"/>
  <c r="M168" i="26"/>
  <c r="R167" i="26"/>
  <c r="R166" i="26"/>
  <c r="R165" i="26"/>
  <c r="Q164" i="26"/>
  <c r="P164" i="26"/>
  <c r="O164" i="26"/>
  <c r="N164" i="26"/>
  <c r="M164" i="26"/>
  <c r="L164" i="26"/>
  <c r="K164" i="26"/>
  <c r="J164" i="26"/>
  <c r="R163" i="26"/>
  <c r="R162" i="26"/>
  <c r="R161" i="26"/>
  <c r="Q160" i="26"/>
  <c r="P160" i="26"/>
  <c r="O160" i="26"/>
  <c r="N160" i="26"/>
  <c r="M160" i="26"/>
  <c r="L160" i="26"/>
  <c r="K160" i="26"/>
  <c r="J160" i="26"/>
  <c r="R159" i="26"/>
  <c r="R158" i="26"/>
  <c r="R157" i="26"/>
  <c r="Q156" i="26"/>
  <c r="P156" i="26"/>
  <c r="O156" i="26"/>
  <c r="N156" i="26"/>
  <c r="M156" i="26"/>
  <c r="L156" i="26"/>
  <c r="K156" i="26"/>
  <c r="J156" i="26"/>
  <c r="R155" i="26"/>
  <c r="R154" i="26"/>
  <c r="R153" i="26"/>
  <c r="Q152" i="26"/>
  <c r="P152" i="26"/>
  <c r="O152" i="26"/>
  <c r="N152" i="26"/>
  <c r="M152" i="26"/>
  <c r="L152" i="26"/>
  <c r="K152" i="26"/>
  <c r="J152" i="26"/>
  <c r="R147" i="26"/>
  <c r="R146" i="26"/>
  <c r="R145" i="26"/>
  <c r="R144" i="26"/>
  <c r="R143" i="26"/>
  <c r="Q142" i="26"/>
  <c r="P142" i="26"/>
  <c r="O142" i="26"/>
  <c r="N142" i="26"/>
  <c r="M142" i="26"/>
  <c r="L142" i="26"/>
  <c r="K142" i="26"/>
  <c r="J142" i="26"/>
  <c r="R141" i="26"/>
  <c r="R140" i="26"/>
  <c r="R139" i="26"/>
  <c r="R138" i="26"/>
  <c r="R137" i="26"/>
  <c r="Q136" i="26"/>
  <c r="P136" i="26"/>
  <c r="O136" i="26"/>
  <c r="N136" i="26"/>
  <c r="M136" i="26"/>
  <c r="L136" i="26"/>
  <c r="K136" i="26"/>
  <c r="J136" i="26"/>
  <c r="R135" i="26"/>
  <c r="R134" i="26"/>
  <c r="R133" i="26"/>
  <c r="R132" i="26"/>
  <c r="R131" i="26"/>
  <c r="Q130" i="26"/>
  <c r="P130" i="26"/>
  <c r="O130" i="26"/>
  <c r="O129" i="26" s="1"/>
  <c r="N130" i="26"/>
  <c r="N129" i="26" s="1"/>
  <c r="M130" i="26"/>
  <c r="L130" i="26"/>
  <c r="K130" i="26"/>
  <c r="J130" i="26"/>
  <c r="R128" i="26"/>
  <c r="R127" i="26"/>
  <c r="R126" i="26"/>
  <c r="Q125" i="26"/>
  <c r="Q124" i="26" s="1"/>
  <c r="P125" i="26"/>
  <c r="P124" i="26" s="1"/>
  <c r="O125" i="26"/>
  <c r="O124" i="26" s="1"/>
  <c r="N125" i="26"/>
  <c r="N124" i="26" s="1"/>
  <c r="M125" i="26"/>
  <c r="M124" i="26" s="1"/>
  <c r="L125" i="26"/>
  <c r="L124" i="26" s="1"/>
  <c r="K125" i="26"/>
  <c r="K124" i="26" s="1"/>
  <c r="J125" i="26"/>
  <c r="J124" i="26" s="1"/>
  <c r="R120" i="26"/>
  <c r="R119" i="26"/>
  <c r="R117" i="26" s="1"/>
  <c r="R116" i="26" s="1"/>
  <c r="R118" i="26"/>
  <c r="Q117" i="26"/>
  <c r="Q116" i="26" s="1"/>
  <c r="P117" i="26"/>
  <c r="P116" i="26" s="1"/>
  <c r="O117" i="26"/>
  <c r="O116" i="26" s="1"/>
  <c r="N117" i="26"/>
  <c r="N116" i="26" s="1"/>
  <c r="M117" i="26"/>
  <c r="M116" i="26" s="1"/>
  <c r="L117" i="26"/>
  <c r="L116" i="26" s="1"/>
  <c r="K117" i="26"/>
  <c r="K116" i="26" s="1"/>
  <c r="J117" i="26"/>
  <c r="J116" i="26" s="1"/>
  <c r="R115" i="26"/>
  <c r="R114" i="26"/>
  <c r="R113" i="26"/>
  <c r="Q112" i="26"/>
  <c r="P112" i="26"/>
  <c r="O112" i="26"/>
  <c r="N112" i="26"/>
  <c r="M112" i="26"/>
  <c r="L112" i="26"/>
  <c r="K112" i="26"/>
  <c r="J112" i="26"/>
  <c r="R111" i="26"/>
  <c r="R110" i="26"/>
  <c r="R109" i="26"/>
  <c r="Q108" i="26"/>
  <c r="P108" i="26"/>
  <c r="O108" i="26"/>
  <c r="N108" i="26"/>
  <c r="M108" i="26"/>
  <c r="L108" i="26"/>
  <c r="L107" i="26" s="1"/>
  <c r="L106" i="26" s="1"/>
  <c r="L105" i="26" s="1"/>
  <c r="L104" i="26" s="1"/>
  <c r="K108" i="26"/>
  <c r="J108" i="26"/>
  <c r="R103" i="26"/>
  <c r="R102" i="26"/>
  <c r="R101" i="26"/>
  <c r="Q100" i="26"/>
  <c r="Q99" i="26" s="1"/>
  <c r="P100" i="26"/>
  <c r="P99" i="26" s="1"/>
  <c r="O100" i="26"/>
  <c r="O99" i="26" s="1"/>
  <c r="N100" i="26"/>
  <c r="N99" i="26" s="1"/>
  <c r="M100" i="26"/>
  <c r="M99" i="26" s="1"/>
  <c r="L100" i="26"/>
  <c r="L99" i="26" s="1"/>
  <c r="K100" i="26"/>
  <c r="K99" i="26" s="1"/>
  <c r="J100" i="26"/>
  <c r="J99" i="26" s="1"/>
  <c r="R98" i="26"/>
  <c r="R97" i="26"/>
  <c r="R96" i="26"/>
  <c r="R95" i="26" s="1"/>
  <c r="R94" i="26" s="1"/>
  <c r="Q95" i="26"/>
  <c r="Q94" i="26" s="1"/>
  <c r="P95" i="26"/>
  <c r="P94" i="26" s="1"/>
  <c r="O95" i="26"/>
  <c r="O94" i="26" s="1"/>
  <c r="N95" i="26"/>
  <c r="N94" i="26" s="1"/>
  <c r="M95" i="26"/>
  <c r="M94" i="26" s="1"/>
  <c r="L95" i="26"/>
  <c r="L94" i="26" s="1"/>
  <c r="K95" i="26"/>
  <c r="K94" i="26" s="1"/>
  <c r="J95" i="26"/>
  <c r="J94" i="26" s="1"/>
  <c r="R93" i="26"/>
  <c r="R92" i="26"/>
  <c r="R91" i="26"/>
  <c r="Q90" i="26"/>
  <c r="Q89" i="26" s="1"/>
  <c r="P90" i="26"/>
  <c r="P89" i="26" s="1"/>
  <c r="O90" i="26"/>
  <c r="O89" i="26" s="1"/>
  <c r="N90" i="26"/>
  <c r="N89" i="26" s="1"/>
  <c r="M90" i="26"/>
  <c r="M89" i="26" s="1"/>
  <c r="L90" i="26"/>
  <c r="L89" i="26" s="1"/>
  <c r="K90" i="26"/>
  <c r="K89" i="26" s="1"/>
  <c r="J90" i="26"/>
  <c r="J89" i="26"/>
  <c r="R85" i="26"/>
  <c r="R84" i="26"/>
  <c r="R83" i="26"/>
  <c r="R82" i="26"/>
  <c r="R81" i="26"/>
  <c r="R80" i="26"/>
  <c r="Q79" i="26"/>
  <c r="Q78" i="26" s="1"/>
  <c r="P79" i="26"/>
  <c r="P78" i="26" s="1"/>
  <c r="O79" i="26"/>
  <c r="O78" i="26" s="1"/>
  <c r="N79" i="26"/>
  <c r="N78" i="26" s="1"/>
  <c r="M79" i="26"/>
  <c r="M78" i="26" s="1"/>
  <c r="L79" i="26"/>
  <c r="L78" i="26" s="1"/>
  <c r="K79" i="26"/>
  <c r="K78" i="26" s="1"/>
  <c r="J79" i="26"/>
  <c r="J78" i="26" s="1"/>
  <c r="R77" i="26"/>
  <c r="R76" i="26"/>
  <c r="R75" i="26"/>
  <c r="R74" i="26"/>
  <c r="R73" i="26"/>
  <c r="Q72" i="26"/>
  <c r="P72" i="26"/>
  <c r="O72" i="26"/>
  <c r="O71" i="26" s="1"/>
  <c r="N72" i="26"/>
  <c r="N71" i="26" s="1"/>
  <c r="M72" i="26"/>
  <c r="M71" i="26" s="1"/>
  <c r="L72" i="26"/>
  <c r="L71" i="26" s="1"/>
  <c r="K72" i="26"/>
  <c r="K71" i="26" s="1"/>
  <c r="J72" i="26"/>
  <c r="J71" i="26" s="1"/>
  <c r="Q71" i="26"/>
  <c r="P71" i="26"/>
  <c r="R67" i="26"/>
  <c r="R66" i="26"/>
  <c r="R65" i="26"/>
  <c r="Q64" i="26"/>
  <c r="P64" i="26"/>
  <c r="O64" i="26"/>
  <c r="N64" i="26"/>
  <c r="N59" i="26" s="1"/>
  <c r="M64" i="26"/>
  <c r="L64" i="26"/>
  <c r="K64" i="26"/>
  <c r="J64" i="26"/>
  <c r="R63" i="26"/>
  <c r="R62" i="26"/>
  <c r="R61" i="26"/>
  <c r="Q60" i="26"/>
  <c r="P60" i="26"/>
  <c r="O60" i="26"/>
  <c r="N60" i="26"/>
  <c r="M60" i="26"/>
  <c r="L60" i="26"/>
  <c r="K60" i="26"/>
  <c r="J60" i="26"/>
  <c r="R58" i="26"/>
  <c r="R55" i="26" s="1"/>
  <c r="R54" i="26" s="1"/>
  <c r="R57" i="26"/>
  <c r="R56" i="26"/>
  <c r="Q55" i="26"/>
  <c r="Q54" i="26" s="1"/>
  <c r="P55" i="26"/>
  <c r="P54" i="26" s="1"/>
  <c r="O55" i="26"/>
  <c r="O54" i="26" s="1"/>
  <c r="N55" i="26"/>
  <c r="N54" i="26" s="1"/>
  <c r="M55" i="26"/>
  <c r="M54" i="26" s="1"/>
  <c r="L55" i="26"/>
  <c r="L54" i="26" s="1"/>
  <c r="K55" i="26"/>
  <c r="K54" i="26" s="1"/>
  <c r="J55" i="26"/>
  <c r="J54" i="26" s="1"/>
  <c r="R53" i="26"/>
  <c r="R52" i="26"/>
  <c r="R51" i="26"/>
  <c r="Q50" i="26"/>
  <c r="Q49" i="26" s="1"/>
  <c r="P50" i="26"/>
  <c r="P49" i="26" s="1"/>
  <c r="O50" i="26"/>
  <c r="O49" i="26" s="1"/>
  <c r="N50" i="26"/>
  <c r="N49" i="26" s="1"/>
  <c r="M50" i="26"/>
  <c r="M49" i="26" s="1"/>
  <c r="L50" i="26"/>
  <c r="L49" i="26" s="1"/>
  <c r="K50" i="26"/>
  <c r="K49" i="26" s="1"/>
  <c r="J50" i="26"/>
  <c r="J49" i="26" s="1"/>
  <c r="R47" i="26"/>
  <c r="R46" i="26"/>
  <c r="R45" i="26"/>
  <c r="Q44" i="26"/>
  <c r="Q43" i="26" s="1"/>
  <c r="P44" i="26"/>
  <c r="P43" i="26" s="1"/>
  <c r="O44" i="26"/>
  <c r="O43" i="26" s="1"/>
  <c r="N44" i="26"/>
  <c r="N43" i="26" s="1"/>
  <c r="M44" i="26"/>
  <c r="M43" i="26" s="1"/>
  <c r="L44" i="26"/>
  <c r="L43" i="26" s="1"/>
  <c r="K44" i="26"/>
  <c r="K43" i="26" s="1"/>
  <c r="J44" i="26"/>
  <c r="J43" i="26" s="1"/>
  <c r="R42" i="26"/>
  <c r="R41" i="26"/>
  <c r="R40" i="26"/>
  <c r="Q39" i="26"/>
  <c r="P39" i="26"/>
  <c r="O39" i="26"/>
  <c r="N39" i="26"/>
  <c r="M39" i="26"/>
  <c r="L39" i="26"/>
  <c r="K39" i="26"/>
  <c r="J39" i="26"/>
  <c r="R38" i="26"/>
  <c r="R37" i="26"/>
  <c r="R36" i="26"/>
  <c r="Q35" i="26"/>
  <c r="P35" i="26"/>
  <c r="O35" i="26"/>
  <c r="N35" i="26"/>
  <c r="M35" i="26"/>
  <c r="L35" i="26"/>
  <c r="K35" i="26"/>
  <c r="J35" i="26"/>
  <c r="R34" i="26"/>
  <c r="R33" i="26"/>
  <c r="R32" i="26"/>
  <c r="Q31" i="26"/>
  <c r="P31" i="26"/>
  <c r="O31" i="26"/>
  <c r="N31" i="26"/>
  <c r="M31" i="26"/>
  <c r="L31" i="26"/>
  <c r="K31" i="26"/>
  <c r="J31" i="26"/>
  <c r="R26" i="26"/>
  <c r="R25" i="26"/>
  <c r="R24" i="26"/>
  <c r="Q23" i="26"/>
  <c r="P23" i="26"/>
  <c r="O23" i="26"/>
  <c r="N23" i="26"/>
  <c r="M23" i="26"/>
  <c r="L23" i="26"/>
  <c r="K23" i="26"/>
  <c r="J23" i="26"/>
  <c r="R22" i="26"/>
  <c r="R21" i="26"/>
  <c r="R20" i="26"/>
  <c r="Q19" i="26"/>
  <c r="P19" i="26"/>
  <c r="O19" i="26"/>
  <c r="N19" i="26"/>
  <c r="M19" i="26"/>
  <c r="L19" i="26"/>
  <c r="K19" i="26"/>
  <c r="J19" i="26"/>
  <c r="R15" i="26"/>
  <c r="R14" i="26"/>
  <c r="Q14" i="26"/>
  <c r="Q13" i="26" s="1"/>
  <c r="P14" i="26"/>
  <c r="O14" i="26"/>
  <c r="N14" i="26"/>
  <c r="M14" i="26"/>
  <c r="L14" i="26"/>
  <c r="K14" i="26"/>
  <c r="J14" i="26"/>
  <c r="J13" i="26" s="1"/>
  <c r="R12" i="26"/>
  <c r="R11" i="26"/>
  <c r="R10" i="26"/>
  <c r="Q9" i="26"/>
  <c r="Q8" i="26" s="1"/>
  <c r="P9" i="26"/>
  <c r="P8" i="26" s="1"/>
  <c r="O9" i="26"/>
  <c r="O8" i="26" s="1"/>
  <c r="N9" i="26"/>
  <c r="N8" i="26" s="1"/>
  <c r="M9" i="26"/>
  <c r="M8" i="26" s="1"/>
  <c r="L9" i="26"/>
  <c r="K9" i="26"/>
  <c r="K8" i="26" s="1"/>
  <c r="J9" i="26"/>
  <c r="J8" i="26" s="1"/>
  <c r="L8" i="26"/>
  <c r="L30" i="26" l="1"/>
  <c r="Q30" i="26"/>
  <c r="R152" i="26"/>
  <c r="J30" i="26"/>
  <c r="O30" i="26"/>
  <c r="O29" i="26" s="1"/>
  <c r="K59" i="26"/>
  <c r="K30" i="26"/>
  <c r="K29" i="26" s="1"/>
  <c r="L88" i="26"/>
  <c r="L87" i="26" s="1"/>
  <c r="L86" i="26" s="1"/>
  <c r="K107" i="26"/>
  <c r="K106" i="26" s="1"/>
  <c r="K105" i="26" s="1"/>
  <c r="K104" i="26" s="1"/>
  <c r="R156" i="26"/>
  <c r="J59" i="26"/>
  <c r="R9" i="26"/>
  <c r="R8" i="26" s="1"/>
  <c r="O88" i="26"/>
  <c r="O87" i="26" s="1"/>
  <c r="O86" i="26" s="1"/>
  <c r="P107" i="26"/>
  <c r="P106" i="26" s="1"/>
  <c r="P105" i="26" s="1"/>
  <c r="P104" i="26" s="1"/>
  <c r="P13" i="26"/>
  <c r="R130" i="26"/>
  <c r="N70" i="26"/>
  <c r="N69" i="26" s="1"/>
  <c r="N68" i="26" s="1"/>
  <c r="M107" i="26"/>
  <c r="M106" i="26" s="1"/>
  <c r="M105" i="26" s="1"/>
  <c r="M104" i="26" s="1"/>
  <c r="J107" i="26"/>
  <c r="J106" i="26" s="1"/>
  <c r="J105" i="26" s="1"/>
  <c r="J104" i="26" s="1"/>
  <c r="R112" i="26"/>
  <c r="R169" i="26"/>
  <c r="R168" i="26" s="1"/>
  <c r="P200" i="26"/>
  <c r="P192" i="26" s="1"/>
  <c r="P191" i="26" s="1"/>
  <c r="P190" i="26" s="1"/>
  <c r="Q129" i="26"/>
  <c r="Q123" i="26" s="1"/>
  <c r="Q122" i="26" s="1"/>
  <c r="Q121" i="26" s="1"/>
  <c r="P88" i="26"/>
  <c r="P87" i="26" s="1"/>
  <c r="P86" i="26" s="1"/>
  <c r="R39" i="26"/>
  <c r="R50" i="26"/>
  <c r="R49" i="26" s="1"/>
  <c r="O59" i="26"/>
  <c r="O48" i="26" s="1"/>
  <c r="L59" i="26"/>
  <c r="L48" i="26" s="1"/>
  <c r="O70" i="26"/>
  <c r="O69" i="26" s="1"/>
  <c r="O68" i="26" s="1"/>
  <c r="L129" i="26"/>
  <c r="M151" i="26"/>
  <c r="M150" i="26" s="1"/>
  <c r="M149" i="26" s="1"/>
  <c r="M148" i="26" s="1"/>
  <c r="R177" i="26"/>
  <c r="R176" i="26" s="1"/>
  <c r="L29" i="26"/>
  <c r="R142" i="26"/>
  <c r="R44" i="26"/>
  <c r="R43" i="26" s="1"/>
  <c r="O200" i="26"/>
  <c r="O192" i="26" s="1"/>
  <c r="O191" i="26" s="1"/>
  <c r="O190" i="26" s="1"/>
  <c r="R31" i="26"/>
  <c r="M59" i="26"/>
  <c r="J70" i="26"/>
  <c r="J69" i="26" s="1"/>
  <c r="J68" i="26" s="1"/>
  <c r="R79" i="26"/>
  <c r="R78" i="26" s="1"/>
  <c r="O107" i="26"/>
  <c r="O106" i="26" s="1"/>
  <c r="O105" i="26" s="1"/>
  <c r="O104" i="26" s="1"/>
  <c r="R125" i="26"/>
  <c r="R124" i="26" s="1"/>
  <c r="L175" i="26"/>
  <c r="L174" i="26" s="1"/>
  <c r="L173" i="26" s="1"/>
  <c r="O181" i="26"/>
  <c r="O175" i="26" s="1"/>
  <c r="O174" i="26" s="1"/>
  <c r="O173" i="26" s="1"/>
  <c r="K181" i="26"/>
  <c r="N192" i="26"/>
  <c r="N191" i="26" s="1"/>
  <c r="N190" i="26" s="1"/>
  <c r="R23" i="26"/>
  <c r="L123" i="26"/>
  <c r="L122" i="26" s="1"/>
  <c r="L121" i="26" s="1"/>
  <c r="K70" i="26"/>
  <c r="K69" i="26" s="1"/>
  <c r="K68" i="26" s="1"/>
  <c r="K88" i="26"/>
  <c r="K87" i="26" s="1"/>
  <c r="K86" i="26" s="1"/>
  <c r="P30" i="26"/>
  <c r="P29" i="26" s="1"/>
  <c r="J129" i="26"/>
  <c r="J151" i="26"/>
  <c r="N181" i="26"/>
  <c r="N175" i="26" s="1"/>
  <c r="N174" i="26" s="1"/>
  <c r="N173" i="26" s="1"/>
  <c r="M30" i="26"/>
  <c r="M29" i="26" s="1"/>
  <c r="M28" i="26" s="1"/>
  <c r="M27" i="26" s="1"/>
  <c r="R60" i="26"/>
  <c r="Q70" i="26"/>
  <c r="Q69" i="26" s="1"/>
  <c r="Q68" i="26" s="1"/>
  <c r="R100" i="26"/>
  <c r="R99" i="26" s="1"/>
  <c r="R108" i="26"/>
  <c r="M181" i="26"/>
  <c r="L200" i="26"/>
  <c r="L192" i="26" s="1"/>
  <c r="L191" i="26" s="1"/>
  <c r="L190" i="26" s="1"/>
  <c r="M48" i="26"/>
  <c r="M175" i="26"/>
  <c r="M174" i="26" s="1"/>
  <c r="M173" i="26" s="1"/>
  <c r="M200" i="26"/>
  <c r="M192" i="26" s="1"/>
  <c r="M191" i="26" s="1"/>
  <c r="M190" i="26" s="1"/>
  <c r="R35" i="26"/>
  <c r="M70" i="26"/>
  <c r="M69" i="26" s="1"/>
  <c r="M68" i="26" s="1"/>
  <c r="J123" i="26"/>
  <c r="J122" i="26" s="1"/>
  <c r="J121" i="26" s="1"/>
  <c r="K129" i="26"/>
  <c r="K123" i="26" s="1"/>
  <c r="K122" i="26" s="1"/>
  <c r="K121" i="26" s="1"/>
  <c r="Q151" i="26"/>
  <c r="Q150" i="26" s="1"/>
  <c r="Q149" i="26" s="1"/>
  <c r="Q148" i="26" s="1"/>
  <c r="R164" i="26"/>
  <c r="Q200" i="26"/>
  <c r="Q192" i="26" s="1"/>
  <c r="Q191" i="26" s="1"/>
  <c r="Q190" i="26" s="1"/>
  <c r="N30" i="26"/>
  <c r="N29" i="26" s="1"/>
  <c r="P59" i="26"/>
  <c r="P48" i="26" s="1"/>
  <c r="N151" i="26"/>
  <c r="N150" i="26" s="1"/>
  <c r="N149" i="26" s="1"/>
  <c r="N148" i="26" s="1"/>
  <c r="J181" i="26"/>
  <c r="J175" i="26" s="1"/>
  <c r="J174" i="26" s="1"/>
  <c r="J173" i="26" s="1"/>
  <c r="M129" i="26"/>
  <c r="M123" i="26" s="1"/>
  <c r="M122" i="26" s="1"/>
  <c r="M121" i="26" s="1"/>
  <c r="O151" i="26"/>
  <c r="O150" i="26" s="1"/>
  <c r="O149" i="26" s="1"/>
  <c r="O148" i="26" s="1"/>
  <c r="R217" i="26"/>
  <c r="O13" i="26"/>
  <c r="O7" i="26" s="1"/>
  <c r="O6" i="26" s="1"/>
  <c r="O5" i="26" s="1"/>
  <c r="R64" i="26"/>
  <c r="P70" i="26"/>
  <c r="P69" i="26" s="1"/>
  <c r="P68" i="26" s="1"/>
  <c r="Q88" i="26"/>
  <c r="Q87" i="26" s="1"/>
  <c r="Q86" i="26" s="1"/>
  <c r="Q107" i="26"/>
  <c r="Q106" i="26" s="1"/>
  <c r="Q105" i="26" s="1"/>
  <c r="Q104" i="26" s="1"/>
  <c r="N107" i="26"/>
  <c r="N106" i="26" s="1"/>
  <c r="N105" i="26" s="1"/>
  <c r="N104" i="26" s="1"/>
  <c r="P151" i="26"/>
  <c r="P150" i="26" s="1"/>
  <c r="P149" i="26" s="1"/>
  <c r="P148" i="26" s="1"/>
  <c r="M13" i="26"/>
  <c r="M7" i="26" s="1"/>
  <c r="M6" i="26" s="1"/>
  <c r="M5" i="26" s="1"/>
  <c r="K13" i="26"/>
  <c r="K7" i="26" s="1"/>
  <c r="K6" i="26" s="1"/>
  <c r="K5" i="26" s="1"/>
  <c r="P7" i="26"/>
  <c r="P6" i="26" s="1"/>
  <c r="P5" i="26" s="1"/>
  <c r="R19" i="26"/>
  <c r="R13" i="26" s="1"/>
  <c r="R7" i="26" s="1"/>
  <c r="R6" i="26" s="1"/>
  <c r="R5" i="26" s="1"/>
  <c r="Q29" i="26"/>
  <c r="J150" i="26"/>
  <c r="J149" i="26" s="1"/>
  <c r="J148" i="26" s="1"/>
  <c r="Q7" i="26"/>
  <c r="Q6" i="26" s="1"/>
  <c r="Q5" i="26" s="1"/>
  <c r="K48" i="26"/>
  <c r="M88" i="26"/>
  <c r="M87" i="26" s="1"/>
  <c r="M86" i="26" s="1"/>
  <c r="N88" i="26"/>
  <c r="N87" i="26" s="1"/>
  <c r="N86" i="26" s="1"/>
  <c r="L13" i="26"/>
  <c r="L7" i="26" s="1"/>
  <c r="L6" i="26" s="1"/>
  <c r="L5" i="26" s="1"/>
  <c r="J29" i="26"/>
  <c r="J88" i="26"/>
  <c r="J87" i="26" s="1"/>
  <c r="J86" i="26" s="1"/>
  <c r="N48" i="26"/>
  <c r="N28" i="26" s="1"/>
  <c r="N27" i="26" s="1"/>
  <c r="L151" i="26"/>
  <c r="L150" i="26" s="1"/>
  <c r="L149" i="26" s="1"/>
  <c r="L148" i="26" s="1"/>
  <c r="K175" i="26"/>
  <c r="K174" i="26" s="1"/>
  <c r="K173" i="26" s="1"/>
  <c r="J48" i="26"/>
  <c r="J200" i="26"/>
  <c r="J192" i="26" s="1"/>
  <c r="J191" i="26" s="1"/>
  <c r="J190" i="26" s="1"/>
  <c r="J7" i="26"/>
  <c r="J6" i="26" s="1"/>
  <c r="J5" i="26" s="1"/>
  <c r="Q59" i="26"/>
  <c r="Q48" i="26" s="1"/>
  <c r="R160" i="26"/>
  <c r="R186" i="26"/>
  <c r="R181" i="26" s="1"/>
  <c r="R201" i="26"/>
  <c r="R200" i="26" s="1"/>
  <c r="P129" i="26"/>
  <c r="P123" i="26" s="1"/>
  <c r="P122" i="26" s="1"/>
  <c r="P121" i="26" s="1"/>
  <c r="N123" i="26"/>
  <c r="N122" i="26" s="1"/>
  <c r="N121" i="26" s="1"/>
  <c r="K151" i="26"/>
  <c r="K150" i="26" s="1"/>
  <c r="K149" i="26" s="1"/>
  <c r="K148" i="26" s="1"/>
  <c r="R72" i="26"/>
  <c r="R71" i="26" s="1"/>
  <c r="N13" i="26"/>
  <c r="N7" i="26" s="1"/>
  <c r="N6" i="26" s="1"/>
  <c r="N5" i="26" s="1"/>
  <c r="L70" i="26"/>
  <c r="L69" i="26" s="1"/>
  <c r="L68" i="26" s="1"/>
  <c r="R90" i="26"/>
  <c r="R89" i="26" s="1"/>
  <c r="O123" i="26"/>
  <c r="O122" i="26" s="1"/>
  <c r="O121" i="26" s="1"/>
  <c r="R136" i="26"/>
  <c r="K200" i="26"/>
  <c r="K192" i="26" s="1"/>
  <c r="K191" i="26" s="1"/>
  <c r="K190" i="26" s="1"/>
  <c r="K216" i="25"/>
  <c r="L216" i="25"/>
  <c r="M216" i="25"/>
  <c r="M191" i="25" s="1"/>
  <c r="M190" i="25" s="1"/>
  <c r="M189" i="25" s="1"/>
  <c r="N216" i="25"/>
  <c r="O216" i="25"/>
  <c r="P216" i="25"/>
  <c r="Q216" i="25"/>
  <c r="R216" i="25"/>
  <c r="J216" i="25"/>
  <c r="R220" i="25"/>
  <c r="R221" i="25"/>
  <c r="R222" i="25"/>
  <c r="R219" i="25"/>
  <c r="R223" i="25"/>
  <c r="R224" i="25"/>
  <c r="R218" i="25"/>
  <c r="R215" i="25"/>
  <c r="R214" i="25"/>
  <c r="R212" i="25" s="1"/>
  <c r="R213" i="25"/>
  <c r="Q212" i="25"/>
  <c r="P212" i="25"/>
  <c r="O212" i="25"/>
  <c r="N212" i="25"/>
  <c r="M212" i="25"/>
  <c r="L212" i="25"/>
  <c r="K212" i="25"/>
  <c r="J212" i="25"/>
  <c r="R211" i="25"/>
  <c r="R210" i="25"/>
  <c r="R209" i="25"/>
  <c r="Q208" i="25"/>
  <c r="P208" i="25"/>
  <c r="O208" i="25"/>
  <c r="N208" i="25"/>
  <c r="M208" i="25"/>
  <c r="L208" i="25"/>
  <c r="K208" i="25"/>
  <c r="J208" i="25"/>
  <c r="R207" i="25"/>
  <c r="R206" i="25"/>
  <c r="R205" i="25"/>
  <c r="R204" i="25" s="1"/>
  <c r="Q204" i="25"/>
  <c r="P204" i="25"/>
  <c r="O204" i="25"/>
  <c r="N204" i="25"/>
  <c r="M204" i="25"/>
  <c r="L204" i="25"/>
  <c r="K204" i="25"/>
  <c r="J204" i="25"/>
  <c r="R203" i="25"/>
  <c r="R202" i="25"/>
  <c r="R201" i="25"/>
  <c r="R200" i="25" s="1"/>
  <c r="R199" i="25" s="1"/>
  <c r="Q200" i="25"/>
  <c r="P200" i="25"/>
  <c r="O200" i="25"/>
  <c r="N200" i="25"/>
  <c r="M200" i="25"/>
  <c r="L200" i="25"/>
  <c r="L199" i="25" s="1"/>
  <c r="L191" i="25" s="1"/>
  <c r="L190" i="25" s="1"/>
  <c r="L189" i="25" s="1"/>
  <c r="K200" i="25"/>
  <c r="J200" i="25"/>
  <c r="J199" i="25" s="1"/>
  <c r="P199" i="25"/>
  <c r="N199" i="25"/>
  <c r="M199" i="25"/>
  <c r="R198" i="25"/>
  <c r="R197" i="25"/>
  <c r="R196" i="25"/>
  <c r="R195" i="25"/>
  <c r="R194" i="25"/>
  <c r="R193" i="25"/>
  <c r="R192" i="25" s="1"/>
  <c r="Q193" i="25"/>
  <c r="Q192" i="25" s="1"/>
  <c r="P193" i="25"/>
  <c r="O193" i="25"/>
  <c r="N193" i="25"/>
  <c r="N192" i="25" s="1"/>
  <c r="N191" i="25" s="1"/>
  <c r="N190" i="25" s="1"/>
  <c r="N189" i="25" s="1"/>
  <c r="M193" i="25"/>
  <c r="L193" i="25"/>
  <c r="K193" i="25"/>
  <c r="K192" i="25" s="1"/>
  <c r="J193" i="25"/>
  <c r="J192" i="25" s="1"/>
  <c r="J191" i="25" s="1"/>
  <c r="J190" i="25" s="1"/>
  <c r="J189" i="25" s="1"/>
  <c r="P192" i="25"/>
  <c r="O192" i="25"/>
  <c r="M192" i="25"/>
  <c r="L192" i="25"/>
  <c r="R188" i="25"/>
  <c r="R187" i="25"/>
  <c r="R186" i="25"/>
  <c r="R185" i="25" s="1"/>
  <c r="Q185" i="25"/>
  <c r="P185" i="25"/>
  <c r="O185" i="25"/>
  <c r="N185" i="25"/>
  <c r="M185" i="25"/>
  <c r="L185" i="25"/>
  <c r="L180" i="25" s="1"/>
  <c r="K185" i="25"/>
  <c r="K180" i="25" s="1"/>
  <c r="J185" i="25"/>
  <c r="R184" i="25"/>
  <c r="R183" i="25"/>
  <c r="R182" i="25"/>
  <c r="R181" i="25"/>
  <c r="Q181" i="25"/>
  <c r="P181" i="25"/>
  <c r="O181" i="25"/>
  <c r="N181" i="25"/>
  <c r="M181" i="25"/>
  <c r="M180" i="25" s="1"/>
  <c r="L181" i="25"/>
  <c r="K181" i="25"/>
  <c r="J181" i="25"/>
  <c r="J180" i="25" s="1"/>
  <c r="Q180" i="25"/>
  <c r="P180" i="25"/>
  <c r="O180" i="25"/>
  <c r="R179" i="25"/>
  <c r="R178" i="25"/>
  <c r="R177" i="25"/>
  <c r="R176" i="25" s="1"/>
  <c r="R175" i="25" s="1"/>
  <c r="Q176" i="25"/>
  <c r="P176" i="25"/>
  <c r="O176" i="25"/>
  <c r="O175" i="25" s="1"/>
  <c r="O174" i="25" s="1"/>
  <c r="N176" i="25"/>
  <c r="N175" i="25" s="1"/>
  <c r="M176" i="25"/>
  <c r="M175" i="25" s="1"/>
  <c r="M174" i="25" s="1"/>
  <c r="M173" i="25" s="1"/>
  <c r="M172" i="25" s="1"/>
  <c r="L176" i="25"/>
  <c r="L175" i="25" s="1"/>
  <c r="L174" i="25" s="1"/>
  <c r="L173" i="25" s="1"/>
  <c r="L172" i="25" s="1"/>
  <c r="K176" i="25"/>
  <c r="K175" i="25" s="1"/>
  <c r="J176" i="25"/>
  <c r="J175" i="25" s="1"/>
  <c r="Q175" i="25"/>
  <c r="P175" i="25"/>
  <c r="P174" i="25" s="1"/>
  <c r="P173" i="25" s="1"/>
  <c r="P172" i="25" s="1"/>
  <c r="Q174" i="25"/>
  <c r="Q173" i="25" s="1"/>
  <c r="Q172" i="25" s="1"/>
  <c r="O173" i="25"/>
  <c r="O172" i="25" s="1"/>
  <c r="R171" i="25"/>
  <c r="R170" i="25"/>
  <c r="R169" i="25"/>
  <c r="Q168" i="25"/>
  <c r="Q167" i="25" s="1"/>
  <c r="P168" i="25"/>
  <c r="P167" i="25" s="1"/>
  <c r="O168" i="25"/>
  <c r="O167" i="25" s="1"/>
  <c r="N168" i="25"/>
  <c r="M168" i="25"/>
  <c r="M167" i="25" s="1"/>
  <c r="L168" i="25"/>
  <c r="L167" i="25" s="1"/>
  <c r="K168" i="25"/>
  <c r="K167" i="25" s="1"/>
  <c r="J168" i="25"/>
  <c r="J167" i="25" s="1"/>
  <c r="N167" i="25"/>
  <c r="R166" i="25"/>
  <c r="R165" i="25"/>
  <c r="R164" i="25"/>
  <c r="Q163" i="25"/>
  <c r="P163" i="25"/>
  <c r="O163" i="25"/>
  <c r="N163" i="25"/>
  <c r="N150" i="25" s="1"/>
  <c r="N149" i="25" s="1"/>
  <c r="N148" i="25" s="1"/>
  <c r="N147" i="25" s="1"/>
  <c r="M163" i="25"/>
  <c r="L163" i="25"/>
  <c r="K163" i="25"/>
  <c r="J163" i="25"/>
  <c r="R162" i="25"/>
  <c r="R161" i="25"/>
  <c r="R160" i="25"/>
  <c r="Q159" i="25"/>
  <c r="P159" i="25"/>
  <c r="O159" i="25"/>
  <c r="N159" i="25"/>
  <c r="M159" i="25"/>
  <c r="L159" i="25"/>
  <c r="K159" i="25"/>
  <c r="J159" i="25"/>
  <c r="R158" i="25"/>
  <c r="R157" i="25"/>
  <c r="R156" i="25"/>
  <c r="Q155" i="25"/>
  <c r="P155" i="25"/>
  <c r="O155" i="25"/>
  <c r="N155" i="25"/>
  <c r="M155" i="25"/>
  <c r="L155" i="25"/>
  <c r="K155" i="25"/>
  <c r="J155" i="25"/>
  <c r="R154" i="25"/>
  <c r="R153" i="25"/>
  <c r="R152" i="25"/>
  <c r="Q151" i="25"/>
  <c r="P151" i="25"/>
  <c r="O151" i="25"/>
  <c r="O150" i="25" s="1"/>
  <c r="O149" i="25" s="1"/>
  <c r="O148" i="25" s="1"/>
  <c r="O147" i="25" s="1"/>
  <c r="N151" i="25"/>
  <c r="M151" i="25"/>
  <c r="L151" i="25"/>
  <c r="K151" i="25"/>
  <c r="J151" i="25"/>
  <c r="R146" i="25"/>
  <c r="R145" i="25"/>
  <c r="R144" i="25"/>
  <c r="R143" i="25"/>
  <c r="R142" i="25"/>
  <c r="Q141" i="25"/>
  <c r="P141" i="25"/>
  <c r="O141" i="25"/>
  <c r="N141" i="25"/>
  <c r="M141" i="25"/>
  <c r="L141" i="25"/>
  <c r="K141" i="25"/>
  <c r="J141" i="25"/>
  <c r="R140" i="25"/>
  <c r="R139" i="25"/>
  <c r="R138" i="25"/>
  <c r="R137" i="25"/>
  <c r="R136" i="25"/>
  <c r="Q135" i="25"/>
  <c r="P135" i="25"/>
  <c r="O135" i="25"/>
  <c r="N135" i="25"/>
  <c r="M135" i="25"/>
  <c r="L135" i="25"/>
  <c r="K135" i="25"/>
  <c r="J135" i="25"/>
  <c r="R134" i="25"/>
  <c r="R133" i="25"/>
  <c r="R132" i="25"/>
  <c r="R131" i="25"/>
  <c r="R129" i="25" s="1"/>
  <c r="R130" i="25"/>
  <c r="Q129" i="25"/>
  <c r="P129" i="25"/>
  <c r="O129" i="25"/>
  <c r="N129" i="25"/>
  <c r="M129" i="25"/>
  <c r="L129" i="25"/>
  <c r="K129" i="25"/>
  <c r="J129" i="25"/>
  <c r="R127" i="25"/>
  <c r="R126" i="25"/>
  <c r="R125" i="25"/>
  <c r="R124" i="25" s="1"/>
  <c r="R123" i="25" s="1"/>
  <c r="Q124" i="25"/>
  <c r="P124" i="25"/>
  <c r="O124" i="25"/>
  <c r="O123" i="25" s="1"/>
  <c r="N124" i="25"/>
  <c r="N123" i="25" s="1"/>
  <c r="M124" i="25"/>
  <c r="L124" i="25"/>
  <c r="L123" i="25" s="1"/>
  <c r="K124" i="25"/>
  <c r="K123" i="25" s="1"/>
  <c r="J124" i="25"/>
  <c r="J123" i="25" s="1"/>
  <c r="Q123" i="25"/>
  <c r="P123" i="25"/>
  <c r="M123" i="25"/>
  <c r="R119" i="25"/>
  <c r="R118" i="25"/>
  <c r="R117" i="25"/>
  <c r="R116" i="25" s="1"/>
  <c r="R115" i="25" s="1"/>
  <c r="Q116" i="25"/>
  <c r="P116" i="25"/>
  <c r="O116" i="25"/>
  <c r="O115" i="25" s="1"/>
  <c r="N116" i="25"/>
  <c r="N115" i="25" s="1"/>
  <c r="M116" i="25"/>
  <c r="L116" i="25"/>
  <c r="L115" i="25" s="1"/>
  <c r="K116" i="25"/>
  <c r="K115" i="25" s="1"/>
  <c r="J116" i="25"/>
  <c r="J115" i="25" s="1"/>
  <c r="Q115" i="25"/>
  <c r="P115" i="25"/>
  <c r="M115" i="25"/>
  <c r="R114" i="25"/>
  <c r="R113" i="25"/>
  <c r="R112" i="25"/>
  <c r="Q111" i="25"/>
  <c r="Q106" i="25" s="1"/>
  <c r="Q105" i="25" s="1"/>
  <c r="Q104" i="25" s="1"/>
  <c r="Q103" i="25" s="1"/>
  <c r="P111" i="25"/>
  <c r="O111" i="25"/>
  <c r="N111" i="25"/>
  <c r="M111" i="25"/>
  <c r="L111" i="25"/>
  <c r="K111" i="25"/>
  <c r="K106" i="25" s="1"/>
  <c r="J111" i="25"/>
  <c r="J106" i="25" s="1"/>
  <c r="R110" i="25"/>
  <c r="R109" i="25"/>
  <c r="R108" i="25"/>
  <c r="Q107" i="25"/>
  <c r="P107" i="25"/>
  <c r="P106" i="25" s="1"/>
  <c r="P105" i="25" s="1"/>
  <c r="P104" i="25" s="1"/>
  <c r="P103" i="25" s="1"/>
  <c r="O107" i="25"/>
  <c r="N107" i="25"/>
  <c r="M107" i="25"/>
  <c r="M106" i="25" s="1"/>
  <c r="M105" i="25" s="1"/>
  <c r="M104" i="25" s="1"/>
  <c r="M103" i="25" s="1"/>
  <c r="L107" i="25"/>
  <c r="K107" i="25"/>
  <c r="J107" i="25"/>
  <c r="R102" i="25"/>
  <c r="R101" i="25"/>
  <c r="R100" i="25"/>
  <c r="R99" i="25" s="1"/>
  <c r="R98" i="25" s="1"/>
  <c r="Q99" i="25"/>
  <c r="Q98" i="25" s="1"/>
  <c r="P99" i="25"/>
  <c r="P98" i="25" s="1"/>
  <c r="O99" i="25"/>
  <c r="O98" i="25" s="1"/>
  <c r="N99" i="25"/>
  <c r="N98" i="25" s="1"/>
  <c r="M99" i="25"/>
  <c r="L99" i="25"/>
  <c r="L98" i="25" s="1"/>
  <c r="K99" i="25"/>
  <c r="J99" i="25"/>
  <c r="J98" i="25" s="1"/>
  <c r="M98" i="25"/>
  <c r="K98" i="25"/>
  <c r="R97" i="25"/>
  <c r="R94" i="25" s="1"/>
  <c r="R93" i="25" s="1"/>
  <c r="R96" i="25"/>
  <c r="R95" i="25"/>
  <c r="Q94" i="25"/>
  <c r="Q93" i="25" s="1"/>
  <c r="P94" i="25"/>
  <c r="O94" i="25"/>
  <c r="N94" i="25"/>
  <c r="N93" i="25" s="1"/>
  <c r="M94" i="25"/>
  <c r="M93" i="25" s="1"/>
  <c r="L94" i="25"/>
  <c r="L93" i="25" s="1"/>
  <c r="K94" i="25"/>
  <c r="K93" i="25" s="1"/>
  <c r="J94" i="25"/>
  <c r="P93" i="25"/>
  <c r="O93" i="25"/>
  <c r="J93" i="25"/>
  <c r="R92" i="25"/>
  <c r="R91" i="25"/>
  <c r="R90" i="25"/>
  <c r="Q89" i="25"/>
  <c r="Q88" i="25" s="1"/>
  <c r="P89" i="25"/>
  <c r="P88" i="25" s="1"/>
  <c r="P87" i="25" s="1"/>
  <c r="P86" i="25" s="1"/>
  <c r="P85" i="25" s="1"/>
  <c r="O89" i="25"/>
  <c r="N89" i="25"/>
  <c r="N88" i="25" s="1"/>
  <c r="M89" i="25"/>
  <c r="M88" i="25" s="1"/>
  <c r="M87" i="25" s="1"/>
  <c r="M86" i="25" s="1"/>
  <c r="M85" i="25" s="1"/>
  <c r="L89" i="25"/>
  <c r="L88" i="25" s="1"/>
  <c r="L87" i="25" s="1"/>
  <c r="L86" i="25" s="1"/>
  <c r="L85" i="25" s="1"/>
  <c r="K89" i="25"/>
  <c r="K88" i="25" s="1"/>
  <c r="J89" i="25"/>
  <c r="J88" i="25" s="1"/>
  <c r="O88" i="25"/>
  <c r="R84" i="25"/>
  <c r="R83" i="25"/>
  <c r="R82" i="25"/>
  <c r="R81" i="25"/>
  <c r="R80" i="25"/>
  <c r="R79" i="25"/>
  <c r="Q78" i="25"/>
  <c r="Q77" i="25" s="1"/>
  <c r="P78" i="25"/>
  <c r="P77" i="25" s="1"/>
  <c r="O78" i="25"/>
  <c r="N78" i="25"/>
  <c r="M78" i="25"/>
  <c r="M77" i="25" s="1"/>
  <c r="L78" i="25"/>
  <c r="L77" i="25" s="1"/>
  <c r="K78" i="25"/>
  <c r="J78" i="25"/>
  <c r="O77" i="25"/>
  <c r="N77" i="25"/>
  <c r="K77" i="25"/>
  <c r="J77" i="25"/>
  <c r="R76" i="25"/>
  <c r="R75" i="25"/>
  <c r="R74" i="25"/>
  <c r="R73" i="25"/>
  <c r="R72" i="25"/>
  <c r="R71" i="25" s="1"/>
  <c r="R70" i="25" s="1"/>
  <c r="Q71" i="25"/>
  <c r="P71" i="25"/>
  <c r="P70" i="25" s="1"/>
  <c r="O71" i="25"/>
  <c r="O70" i="25" s="1"/>
  <c r="O69" i="25" s="1"/>
  <c r="O68" i="25" s="1"/>
  <c r="O67" i="25" s="1"/>
  <c r="N71" i="25"/>
  <c r="M71" i="25"/>
  <c r="L71" i="25"/>
  <c r="L70" i="25" s="1"/>
  <c r="L69" i="25" s="1"/>
  <c r="L68" i="25" s="1"/>
  <c r="K71" i="25"/>
  <c r="K70" i="25" s="1"/>
  <c r="K69" i="25" s="1"/>
  <c r="K68" i="25" s="1"/>
  <c r="K67" i="25" s="1"/>
  <c r="J71" i="25"/>
  <c r="J70" i="25" s="1"/>
  <c r="J69" i="25" s="1"/>
  <c r="J68" i="25" s="1"/>
  <c r="J67" i="25" s="1"/>
  <c r="Q70" i="25"/>
  <c r="N70" i="25"/>
  <c r="N69" i="25" s="1"/>
  <c r="N68" i="25" s="1"/>
  <c r="N67" i="25" s="1"/>
  <c r="M70" i="25"/>
  <c r="L67" i="25"/>
  <c r="R66" i="25"/>
  <c r="R65" i="25"/>
  <c r="R64" i="25"/>
  <c r="R63" i="25" s="1"/>
  <c r="Q63" i="25"/>
  <c r="P63" i="25"/>
  <c r="O63" i="25"/>
  <c r="N63" i="25"/>
  <c r="N58" i="25" s="1"/>
  <c r="M63" i="25"/>
  <c r="L63" i="25"/>
  <c r="K63" i="25"/>
  <c r="J63" i="25"/>
  <c r="R62" i="25"/>
  <c r="R61" i="25"/>
  <c r="R60" i="25"/>
  <c r="R59" i="25"/>
  <c r="R58" i="25" s="1"/>
  <c r="Q59" i="25"/>
  <c r="Q58" i="25" s="1"/>
  <c r="P59" i="25"/>
  <c r="O59" i="25"/>
  <c r="N59" i="25"/>
  <c r="M59" i="25"/>
  <c r="L59" i="25"/>
  <c r="K59" i="25"/>
  <c r="J59" i="25"/>
  <c r="J58" i="25" s="1"/>
  <c r="K58" i="25"/>
  <c r="R57" i="25"/>
  <c r="R56" i="25"/>
  <c r="R55" i="25"/>
  <c r="Q54" i="25"/>
  <c r="Q53" i="25" s="1"/>
  <c r="P54" i="25"/>
  <c r="O54" i="25"/>
  <c r="O53" i="25" s="1"/>
  <c r="N54" i="25"/>
  <c r="N53" i="25" s="1"/>
  <c r="M54" i="25"/>
  <c r="M53" i="25" s="1"/>
  <c r="L54" i="25"/>
  <c r="L53" i="25" s="1"/>
  <c r="K54" i="25"/>
  <c r="J54" i="25"/>
  <c r="P53" i="25"/>
  <c r="K53" i="25"/>
  <c r="J53" i="25"/>
  <c r="R52" i="25"/>
  <c r="R51" i="25"/>
  <c r="R50" i="25"/>
  <c r="R49" i="25" s="1"/>
  <c r="R48" i="25" s="1"/>
  <c r="Q49" i="25"/>
  <c r="Q48" i="25" s="1"/>
  <c r="P49" i="25"/>
  <c r="P48" i="25" s="1"/>
  <c r="O49" i="25"/>
  <c r="O48" i="25" s="1"/>
  <c r="N49" i="25"/>
  <c r="N48" i="25" s="1"/>
  <c r="M49" i="25"/>
  <c r="L49" i="25"/>
  <c r="K49" i="25"/>
  <c r="J49" i="25"/>
  <c r="J48" i="25" s="1"/>
  <c r="M48" i="25"/>
  <c r="L48" i="25"/>
  <c r="K48" i="25"/>
  <c r="R46" i="25"/>
  <c r="R45" i="25"/>
  <c r="R44" i="25"/>
  <c r="Q43" i="25"/>
  <c r="P43" i="25"/>
  <c r="P42" i="25" s="1"/>
  <c r="O43" i="25"/>
  <c r="O42" i="25" s="1"/>
  <c r="N43" i="25"/>
  <c r="N42" i="25" s="1"/>
  <c r="M43" i="25"/>
  <c r="M42" i="25" s="1"/>
  <c r="L43" i="25"/>
  <c r="L42" i="25" s="1"/>
  <c r="K43" i="25"/>
  <c r="J43" i="25"/>
  <c r="Q42" i="25"/>
  <c r="K42" i="25"/>
  <c r="J42" i="25"/>
  <c r="R41" i="25"/>
  <c r="R38" i="25" s="1"/>
  <c r="R40" i="25"/>
  <c r="R39" i="25"/>
  <c r="Q38" i="25"/>
  <c r="P38" i="25"/>
  <c r="O38" i="25"/>
  <c r="N38" i="25"/>
  <c r="M38" i="25"/>
  <c r="L38" i="25"/>
  <c r="K38" i="25"/>
  <c r="J38" i="25"/>
  <c r="R37" i="25"/>
  <c r="R36" i="25"/>
  <c r="R35" i="25"/>
  <c r="R34" i="25"/>
  <c r="Q34" i="25"/>
  <c r="P34" i="25"/>
  <c r="P29" i="25" s="1"/>
  <c r="P28" i="25" s="1"/>
  <c r="O34" i="25"/>
  <c r="N34" i="25"/>
  <c r="M34" i="25"/>
  <c r="L34" i="25"/>
  <c r="K34" i="25"/>
  <c r="K29" i="25" s="1"/>
  <c r="K28" i="25" s="1"/>
  <c r="J34" i="25"/>
  <c r="R33" i="25"/>
  <c r="R30" i="25" s="1"/>
  <c r="R32" i="25"/>
  <c r="R31" i="25"/>
  <c r="Q30" i="25"/>
  <c r="P30" i="25"/>
  <c r="O30" i="25"/>
  <c r="O29" i="25" s="1"/>
  <c r="O28" i="25" s="1"/>
  <c r="N30" i="25"/>
  <c r="N29" i="25" s="1"/>
  <c r="N28" i="25" s="1"/>
  <c r="M30" i="25"/>
  <c r="L30" i="25"/>
  <c r="L29" i="25" s="1"/>
  <c r="K30" i="25"/>
  <c r="J30" i="25"/>
  <c r="R25" i="25"/>
  <c r="R24" i="25"/>
  <c r="R22" i="25" s="1"/>
  <c r="R23" i="25"/>
  <c r="Q22" i="25"/>
  <c r="P22" i="25"/>
  <c r="O22" i="25"/>
  <c r="N22" i="25"/>
  <c r="M22" i="25"/>
  <c r="L22" i="25"/>
  <c r="K22" i="25"/>
  <c r="J22" i="25"/>
  <c r="R21" i="25"/>
  <c r="R20" i="25"/>
  <c r="R19" i="25"/>
  <c r="Q18" i="25"/>
  <c r="P18" i="25"/>
  <c r="P13" i="25" s="1"/>
  <c r="O18" i="25"/>
  <c r="N18" i="25"/>
  <c r="M18" i="25"/>
  <c r="L18" i="25"/>
  <c r="K18" i="25"/>
  <c r="J18" i="25"/>
  <c r="R17" i="25"/>
  <c r="R16" i="25"/>
  <c r="R15" i="25"/>
  <c r="R14" i="25" s="1"/>
  <c r="Q14" i="25"/>
  <c r="P14" i="25"/>
  <c r="O14" i="25"/>
  <c r="N14" i="25"/>
  <c r="M14" i="25"/>
  <c r="L14" i="25"/>
  <c r="L13" i="25" s="1"/>
  <c r="K14" i="25"/>
  <c r="J14" i="25"/>
  <c r="R12" i="25"/>
  <c r="R11" i="25"/>
  <c r="R10" i="25"/>
  <c r="Q9" i="25"/>
  <c r="Q8" i="25" s="1"/>
  <c r="P9" i="25"/>
  <c r="P8" i="25" s="1"/>
  <c r="O9" i="25"/>
  <c r="O8" i="25" s="1"/>
  <c r="N9" i="25"/>
  <c r="N8" i="25" s="1"/>
  <c r="M9" i="25"/>
  <c r="M8" i="25" s="1"/>
  <c r="L9" i="25"/>
  <c r="L8" i="25" s="1"/>
  <c r="K9" i="25"/>
  <c r="K8" i="25" s="1"/>
  <c r="J9" i="25"/>
  <c r="J8" i="25" s="1"/>
  <c r="K216" i="24"/>
  <c r="L216" i="24"/>
  <c r="M216" i="24"/>
  <c r="N216" i="24"/>
  <c r="O216" i="24"/>
  <c r="P216" i="24"/>
  <c r="Q216" i="24"/>
  <c r="R216" i="24"/>
  <c r="J216" i="24"/>
  <c r="R218" i="24"/>
  <c r="R177" i="24"/>
  <c r="K176" i="24"/>
  <c r="R217" i="24"/>
  <c r="R215" i="24"/>
  <c r="R214" i="24"/>
  <c r="R213" i="24"/>
  <c r="R212" i="24" s="1"/>
  <c r="Q212" i="24"/>
  <c r="P212" i="24"/>
  <c r="O212" i="24"/>
  <c r="N212" i="24"/>
  <c r="M212" i="24"/>
  <c r="L212" i="24"/>
  <c r="K212" i="24"/>
  <c r="J212" i="24"/>
  <c r="R211" i="24"/>
  <c r="R210" i="24"/>
  <c r="R209" i="24"/>
  <c r="Q208" i="24"/>
  <c r="P208" i="24"/>
  <c r="O208" i="24"/>
  <c r="N208" i="24"/>
  <c r="M208" i="24"/>
  <c r="L208" i="24"/>
  <c r="K208" i="24"/>
  <c r="J208" i="24"/>
  <c r="R207" i="24"/>
  <c r="R206" i="24"/>
  <c r="R205" i="24"/>
  <c r="R204" i="24" s="1"/>
  <c r="Q204" i="24"/>
  <c r="P204" i="24"/>
  <c r="O204" i="24"/>
  <c r="N204" i="24"/>
  <c r="M204" i="24"/>
  <c r="L204" i="24"/>
  <c r="K204" i="24"/>
  <c r="J204" i="24"/>
  <c r="R203" i="24"/>
  <c r="R202" i="24"/>
  <c r="R201" i="24"/>
  <c r="Q200" i="24"/>
  <c r="P200" i="24"/>
  <c r="P199" i="24" s="1"/>
  <c r="O200" i="24"/>
  <c r="N200" i="24"/>
  <c r="M200" i="24"/>
  <c r="L200" i="24"/>
  <c r="K200" i="24"/>
  <c r="J200" i="24"/>
  <c r="R198" i="24"/>
  <c r="R197" i="24"/>
  <c r="R196" i="24"/>
  <c r="R195" i="24"/>
  <c r="R194" i="24"/>
  <c r="Q193" i="24"/>
  <c r="Q192" i="24" s="1"/>
  <c r="P193" i="24"/>
  <c r="P192" i="24" s="1"/>
  <c r="O193" i="24"/>
  <c r="O192" i="24" s="1"/>
  <c r="N193" i="24"/>
  <c r="N192" i="24" s="1"/>
  <c r="M193" i="24"/>
  <c r="L193" i="24"/>
  <c r="L192" i="24" s="1"/>
  <c r="K193" i="24"/>
  <c r="K192" i="24" s="1"/>
  <c r="J193" i="24"/>
  <c r="J192" i="24" s="1"/>
  <c r="M192" i="24"/>
  <c r="R188" i="24"/>
  <c r="R187" i="24"/>
  <c r="R186" i="24"/>
  <c r="Q185" i="24"/>
  <c r="Q180" i="24" s="1"/>
  <c r="Q174" i="24" s="1"/>
  <c r="Q173" i="24" s="1"/>
  <c r="Q172" i="24" s="1"/>
  <c r="P185" i="24"/>
  <c r="O185" i="24"/>
  <c r="N185" i="24"/>
  <c r="M185" i="24"/>
  <c r="L185" i="24"/>
  <c r="K185" i="24"/>
  <c r="J185" i="24"/>
  <c r="R184" i="24"/>
  <c r="R183" i="24"/>
  <c r="R182" i="24"/>
  <c r="Q181" i="24"/>
  <c r="P181" i="24"/>
  <c r="O181" i="24"/>
  <c r="N181" i="24"/>
  <c r="M181" i="24"/>
  <c r="L181" i="24"/>
  <c r="K181" i="24"/>
  <c r="K180" i="24" s="1"/>
  <c r="J181" i="24"/>
  <c r="R179" i="24"/>
  <c r="R178" i="24"/>
  <c r="Q176" i="24"/>
  <c r="Q175" i="24" s="1"/>
  <c r="P176" i="24"/>
  <c r="P175" i="24" s="1"/>
  <c r="O176" i="24"/>
  <c r="O175" i="24" s="1"/>
  <c r="N176" i="24"/>
  <c r="N175" i="24" s="1"/>
  <c r="M176" i="24"/>
  <c r="M175" i="24" s="1"/>
  <c r="L176" i="24"/>
  <c r="L175" i="24" s="1"/>
  <c r="K175" i="24"/>
  <c r="J176" i="24"/>
  <c r="J175" i="24" s="1"/>
  <c r="R171" i="24"/>
  <c r="R170" i="24"/>
  <c r="R169" i="24"/>
  <c r="Q168" i="24"/>
  <c r="P168" i="24"/>
  <c r="O168" i="24"/>
  <c r="N168" i="24"/>
  <c r="M168" i="24"/>
  <c r="L168" i="24"/>
  <c r="L167" i="24" s="1"/>
  <c r="K168" i="24"/>
  <c r="K167" i="24" s="1"/>
  <c r="J168" i="24"/>
  <c r="J167" i="24" s="1"/>
  <c r="Q167" i="24"/>
  <c r="P167" i="24"/>
  <c r="O167" i="24"/>
  <c r="N167" i="24"/>
  <c r="M167" i="24"/>
  <c r="R166" i="24"/>
  <c r="R165" i="24"/>
  <c r="R163" i="24" s="1"/>
  <c r="R164" i="24"/>
  <c r="Q163" i="24"/>
  <c r="P163" i="24"/>
  <c r="O163" i="24"/>
  <c r="N163" i="24"/>
  <c r="M163" i="24"/>
  <c r="L163" i="24"/>
  <c r="K163" i="24"/>
  <c r="J163" i="24"/>
  <c r="R162" i="24"/>
  <c r="R161" i="24"/>
  <c r="R160" i="24"/>
  <c r="R159" i="24" s="1"/>
  <c r="Q159" i="24"/>
  <c r="P159" i="24"/>
  <c r="O159" i="24"/>
  <c r="N159" i="24"/>
  <c r="M159" i="24"/>
  <c r="L159" i="24"/>
  <c r="K159" i="24"/>
  <c r="J159" i="24"/>
  <c r="R158" i="24"/>
  <c r="R157" i="24"/>
  <c r="R156" i="24"/>
  <c r="R155" i="24" s="1"/>
  <c r="Q155" i="24"/>
  <c r="P155" i="24"/>
  <c r="O155" i="24"/>
  <c r="N155" i="24"/>
  <c r="M155" i="24"/>
  <c r="L155" i="24"/>
  <c r="L150" i="24" s="1"/>
  <c r="L149" i="24" s="1"/>
  <c r="L148" i="24" s="1"/>
  <c r="L147" i="24" s="1"/>
  <c r="K155" i="24"/>
  <c r="J155" i="24"/>
  <c r="R154" i="24"/>
  <c r="R153" i="24"/>
  <c r="R152" i="24"/>
  <c r="Q151" i="24"/>
  <c r="P151" i="24"/>
  <c r="P150" i="24" s="1"/>
  <c r="P149" i="24" s="1"/>
  <c r="P148" i="24" s="1"/>
  <c r="P147" i="24" s="1"/>
  <c r="O151" i="24"/>
  <c r="N151" i="24"/>
  <c r="N150" i="24" s="1"/>
  <c r="N149" i="24" s="1"/>
  <c r="N148" i="24" s="1"/>
  <c r="N147" i="24" s="1"/>
  <c r="M151" i="24"/>
  <c r="L151" i="24"/>
  <c r="K151" i="24"/>
  <c r="J151" i="24"/>
  <c r="R146" i="24"/>
  <c r="R145" i="24"/>
  <c r="R144" i="24"/>
  <c r="R143" i="24"/>
  <c r="R142" i="24"/>
  <c r="Q141" i="24"/>
  <c r="P141" i="24"/>
  <c r="O141" i="24"/>
  <c r="N141" i="24"/>
  <c r="M141" i="24"/>
  <c r="L141" i="24"/>
  <c r="K141" i="24"/>
  <c r="J141" i="24"/>
  <c r="R140" i="24"/>
  <c r="R139" i="24"/>
  <c r="R138" i="24"/>
  <c r="R137" i="24"/>
  <c r="R136" i="24"/>
  <c r="R135" i="24" s="1"/>
  <c r="Q135" i="24"/>
  <c r="P135" i="24"/>
  <c r="O135" i="24"/>
  <c r="N135" i="24"/>
  <c r="M135" i="24"/>
  <c r="L135" i="24"/>
  <c r="K135" i="24"/>
  <c r="J135" i="24"/>
  <c r="J128" i="24" s="1"/>
  <c r="R134" i="24"/>
  <c r="R133" i="24"/>
  <c r="R132" i="24"/>
  <c r="R131" i="24"/>
  <c r="R130" i="24"/>
  <c r="Q129" i="24"/>
  <c r="P129" i="24"/>
  <c r="O129" i="24"/>
  <c r="N129" i="24"/>
  <c r="M129" i="24"/>
  <c r="L129" i="24"/>
  <c r="K129" i="24"/>
  <c r="J129" i="24"/>
  <c r="R127" i="24"/>
  <c r="R126" i="24"/>
  <c r="R125" i="24"/>
  <c r="Q124" i="24"/>
  <c r="P124" i="24"/>
  <c r="P123" i="24" s="1"/>
  <c r="O124" i="24"/>
  <c r="O123" i="24" s="1"/>
  <c r="N124" i="24"/>
  <c r="N123" i="24" s="1"/>
  <c r="M124" i="24"/>
  <c r="M123" i="24" s="1"/>
  <c r="L124" i="24"/>
  <c r="L123" i="24" s="1"/>
  <c r="K124" i="24"/>
  <c r="K123" i="24" s="1"/>
  <c r="J124" i="24"/>
  <c r="J123" i="24" s="1"/>
  <c r="Q123" i="24"/>
  <c r="R119" i="24"/>
  <c r="R118" i="24"/>
  <c r="R117" i="24"/>
  <c r="R116" i="24" s="1"/>
  <c r="R115" i="24" s="1"/>
  <c r="Q116" i="24"/>
  <c r="Q115" i="24" s="1"/>
  <c r="P116" i="24"/>
  <c r="P115" i="24" s="1"/>
  <c r="O116" i="24"/>
  <c r="O115" i="24" s="1"/>
  <c r="N116" i="24"/>
  <c r="N115" i="24" s="1"/>
  <c r="M116" i="24"/>
  <c r="M115" i="24" s="1"/>
  <c r="L116" i="24"/>
  <c r="L115" i="24" s="1"/>
  <c r="K116" i="24"/>
  <c r="J116" i="24"/>
  <c r="J115" i="24" s="1"/>
  <c r="K115" i="24"/>
  <c r="R114" i="24"/>
  <c r="R113" i="24"/>
  <c r="R112" i="24"/>
  <c r="Q111" i="24"/>
  <c r="P111" i="24"/>
  <c r="O111" i="24"/>
  <c r="N111" i="24"/>
  <c r="M111" i="24"/>
  <c r="M106" i="24" s="1"/>
  <c r="L111" i="24"/>
  <c r="K111" i="24"/>
  <c r="J111" i="24"/>
  <c r="R110" i="24"/>
  <c r="R109" i="24"/>
  <c r="R108" i="24"/>
  <c r="R107" i="24" s="1"/>
  <c r="Q107" i="24"/>
  <c r="Q106" i="24" s="1"/>
  <c r="P107" i="24"/>
  <c r="P106" i="24" s="1"/>
  <c r="P105" i="24" s="1"/>
  <c r="P104" i="24" s="1"/>
  <c r="P103" i="24" s="1"/>
  <c r="O107" i="24"/>
  <c r="N107" i="24"/>
  <c r="M107" i="24"/>
  <c r="L107" i="24"/>
  <c r="K107" i="24"/>
  <c r="K106" i="24" s="1"/>
  <c r="J107" i="24"/>
  <c r="R102" i="24"/>
  <c r="R101" i="24"/>
  <c r="R100" i="24"/>
  <c r="R99" i="24" s="1"/>
  <c r="R98" i="24" s="1"/>
  <c r="Q99" i="24"/>
  <c r="Q98" i="24" s="1"/>
  <c r="P99" i="24"/>
  <c r="O99" i="24"/>
  <c r="O98" i="24" s="1"/>
  <c r="N99" i="24"/>
  <c r="N98" i="24" s="1"/>
  <c r="M99" i="24"/>
  <c r="M98" i="24" s="1"/>
  <c r="L99" i="24"/>
  <c r="L98" i="24" s="1"/>
  <c r="K99" i="24"/>
  <c r="K98" i="24" s="1"/>
  <c r="J99" i="24"/>
  <c r="J98" i="24" s="1"/>
  <c r="P98" i="24"/>
  <c r="R97" i="24"/>
  <c r="R96" i="24"/>
  <c r="R95" i="24"/>
  <c r="Q94" i="24"/>
  <c r="Q93" i="24" s="1"/>
  <c r="P94" i="24"/>
  <c r="O94" i="24"/>
  <c r="N94" i="24"/>
  <c r="N93" i="24" s="1"/>
  <c r="M94" i="24"/>
  <c r="L94" i="24"/>
  <c r="L93" i="24" s="1"/>
  <c r="K94" i="24"/>
  <c r="K93" i="24" s="1"/>
  <c r="J94" i="24"/>
  <c r="J93" i="24" s="1"/>
  <c r="P93" i="24"/>
  <c r="O93" i="24"/>
  <c r="M93" i="24"/>
  <c r="R92" i="24"/>
  <c r="R91" i="24"/>
  <c r="R90" i="24"/>
  <c r="Q89" i="24"/>
  <c r="Q88" i="24" s="1"/>
  <c r="P89" i="24"/>
  <c r="O89" i="24"/>
  <c r="O88" i="24" s="1"/>
  <c r="N89" i="24"/>
  <c r="N88" i="24" s="1"/>
  <c r="M89" i="24"/>
  <c r="M88" i="24" s="1"/>
  <c r="L89" i="24"/>
  <c r="L88" i="24" s="1"/>
  <c r="K89" i="24"/>
  <c r="K88" i="24" s="1"/>
  <c r="J89" i="24"/>
  <c r="J88" i="24" s="1"/>
  <c r="P88" i="24"/>
  <c r="R84" i="24"/>
  <c r="R83" i="24"/>
  <c r="R82" i="24"/>
  <c r="R81" i="24"/>
  <c r="R80" i="24"/>
  <c r="R79" i="24"/>
  <c r="Q78" i="24"/>
  <c r="P78" i="24"/>
  <c r="P77" i="24" s="1"/>
  <c r="O78" i="24"/>
  <c r="O77" i="24" s="1"/>
  <c r="N78" i="24"/>
  <c r="N77" i="24" s="1"/>
  <c r="M78" i="24"/>
  <c r="M77" i="24" s="1"/>
  <c r="L78" i="24"/>
  <c r="L77" i="24" s="1"/>
  <c r="K78" i="24"/>
  <c r="J78" i="24"/>
  <c r="J77" i="24" s="1"/>
  <c r="Q77" i="24"/>
  <c r="K77" i="24"/>
  <c r="R76" i="24"/>
  <c r="R75" i="24"/>
  <c r="R74" i="24"/>
  <c r="R73" i="24"/>
  <c r="R72" i="24"/>
  <c r="Q71" i="24"/>
  <c r="Q70" i="24" s="1"/>
  <c r="Q69" i="24" s="1"/>
  <c r="Q68" i="24" s="1"/>
  <c r="Q67" i="24" s="1"/>
  <c r="P71" i="24"/>
  <c r="O71" i="24"/>
  <c r="N71" i="24"/>
  <c r="M71" i="24"/>
  <c r="M70" i="24" s="1"/>
  <c r="L71" i="24"/>
  <c r="L70" i="24" s="1"/>
  <c r="L69" i="24" s="1"/>
  <c r="L68" i="24" s="1"/>
  <c r="L67" i="24" s="1"/>
  <c r="K71" i="24"/>
  <c r="K70" i="24" s="1"/>
  <c r="J71" i="24"/>
  <c r="J70" i="24" s="1"/>
  <c r="P70" i="24"/>
  <c r="P69" i="24" s="1"/>
  <c r="P68" i="24" s="1"/>
  <c r="P67" i="24" s="1"/>
  <c r="O70" i="24"/>
  <c r="N70" i="24"/>
  <c r="R66" i="24"/>
  <c r="R65" i="24"/>
  <c r="R64" i="24"/>
  <c r="Q63" i="24"/>
  <c r="P63" i="24"/>
  <c r="O63" i="24"/>
  <c r="N63" i="24"/>
  <c r="N58" i="24" s="1"/>
  <c r="M63" i="24"/>
  <c r="L63" i="24"/>
  <c r="K63" i="24"/>
  <c r="K58" i="24" s="1"/>
  <c r="J63" i="24"/>
  <c r="R62" i="24"/>
  <c r="R61" i="24"/>
  <c r="R59" i="24" s="1"/>
  <c r="R60" i="24"/>
  <c r="Q59" i="24"/>
  <c r="P59" i="24"/>
  <c r="O59" i="24"/>
  <c r="O58" i="24" s="1"/>
  <c r="N59" i="24"/>
  <c r="M59" i="24"/>
  <c r="L59" i="24"/>
  <c r="K59" i="24"/>
  <c r="J59" i="24"/>
  <c r="J58" i="24" s="1"/>
  <c r="R57" i="24"/>
  <c r="R56" i="24"/>
  <c r="R55" i="24"/>
  <c r="Q54" i="24"/>
  <c r="P54" i="24"/>
  <c r="P53" i="24" s="1"/>
  <c r="O54" i="24"/>
  <c r="O53" i="24" s="1"/>
  <c r="N54" i="24"/>
  <c r="N53" i="24" s="1"/>
  <c r="M54" i="24"/>
  <c r="L54" i="24"/>
  <c r="L53" i="24" s="1"/>
  <c r="K54" i="24"/>
  <c r="K53" i="24" s="1"/>
  <c r="K47" i="24" s="1"/>
  <c r="J54" i="24"/>
  <c r="Q53" i="24"/>
  <c r="M53" i="24"/>
  <c r="J53" i="24"/>
  <c r="R52" i="24"/>
  <c r="R51" i="24"/>
  <c r="R50" i="24"/>
  <c r="Q49" i="24"/>
  <c r="Q48" i="24" s="1"/>
  <c r="P49" i="24"/>
  <c r="P48" i="24" s="1"/>
  <c r="O49" i="24"/>
  <c r="O48" i="24" s="1"/>
  <c r="N49" i="24"/>
  <c r="N48" i="24" s="1"/>
  <c r="M49" i="24"/>
  <c r="M48" i="24" s="1"/>
  <c r="L49" i="24"/>
  <c r="L48" i="24" s="1"/>
  <c r="K49" i="24"/>
  <c r="K48" i="24" s="1"/>
  <c r="J49" i="24"/>
  <c r="J48" i="24" s="1"/>
  <c r="R46" i="24"/>
  <c r="R45" i="24"/>
  <c r="R43" i="24" s="1"/>
  <c r="R42" i="24" s="1"/>
  <c r="R44" i="24"/>
  <c r="Q43" i="24"/>
  <c r="Q42" i="24" s="1"/>
  <c r="P43" i="24"/>
  <c r="P42" i="24" s="1"/>
  <c r="O43" i="24"/>
  <c r="O42" i="24" s="1"/>
  <c r="N43" i="24"/>
  <c r="M43" i="24"/>
  <c r="M42" i="24" s="1"/>
  <c r="L43" i="24"/>
  <c r="L42" i="24" s="1"/>
  <c r="K43" i="24"/>
  <c r="K42" i="24" s="1"/>
  <c r="J43" i="24"/>
  <c r="J42" i="24" s="1"/>
  <c r="N42" i="24"/>
  <c r="R41" i="24"/>
  <c r="R40" i="24"/>
  <c r="R39" i="24"/>
  <c r="Q38" i="24"/>
  <c r="Q29" i="24" s="1"/>
  <c r="Q28" i="24" s="1"/>
  <c r="P38" i="24"/>
  <c r="O38" i="24"/>
  <c r="N38" i="24"/>
  <c r="M38" i="24"/>
  <c r="L38" i="24"/>
  <c r="K38" i="24"/>
  <c r="J38" i="24"/>
  <c r="R37" i="24"/>
  <c r="R36" i="24"/>
  <c r="R35" i="24"/>
  <c r="Q34" i="24"/>
  <c r="P34" i="24"/>
  <c r="O34" i="24"/>
  <c r="N34" i="24"/>
  <c r="M34" i="24"/>
  <c r="L34" i="24"/>
  <c r="K34" i="24"/>
  <c r="J34" i="24"/>
  <c r="R33" i="24"/>
  <c r="R32" i="24"/>
  <c r="R31" i="24"/>
  <c r="Q30" i="24"/>
  <c r="P30" i="24"/>
  <c r="O30" i="24"/>
  <c r="N30" i="24"/>
  <c r="M30" i="24"/>
  <c r="M29" i="24" s="1"/>
  <c r="M28" i="24" s="1"/>
  <c r="L30" i="24"/>
  <c r="K30" i="24"/>
  <c r="J30" i="24"/>
  <c r="R25" i="24"/>
  <c r="R24" i="24"/>
  <c r="R23" i="24"/>
  <c r="Q22" i="24"/>
  <c r="P22" i="24"/>
  <c r="O22" i="24"/>
  <c r="N22" i="24"/>
  <c r="M22" i="24"/>
  <c r="L22" i="24"/>
  <c r="K22" i="24"/>
  <c r="J22" i="24"/>
  <c r="R21" i="24"/>
  <c r="R20" i="24"/>
  <c r="R19" i="24"/>
  <c r="R18" i="24"/>
  <c r="Q18" i="24"/>
  <c r="P18" i="24"/>
  <c r="P13" i="24" s="1"/>
  <c r="O18" i="24"/>
  <c r="N18" i="24"/>
  <c r="M18" i="24"/>
  <c r="L18" i="24"/>
  <c r="K18" i="24"/>
  <c r="J18" i="24"/>
  <c r="R17" i="24"/>
  <c r="R16" i="24"/>
  <c r="R15" i="24"/>
  <c r="Q14" i="24"/>
  <c r="P14" i="24"/>
  <c r="O14" i="24"/>
  <c r="O13" i="24" s="1"/>
  <c r="N14" i="24"/>
  <c r="M14" i="24"/>
  <c r="M13" i="24" s="1"/>
  <c r="L14" i="24"/>
  <c r="K14" i="24"/>
  <c r="J14" i="24"/>
  <c r="J13" i="24" s="1"/>
  <c r="R12" i="24"/>
  <c r="R11" i="24"/>
  <c r="R10" i="24"/>
  <c r="Q9" i="24"/>
  <c r="Q8" i="24" s="1"/>
  <c r="P9" i="24"/>
  <c r="P8" i="24" s="1"/>
  <c r="O9" i="24"/>
  <c r="O8" i="24" s="1"/>
  <c r="N9" i="24"/>
  <c r="N8" i="24" s="1"/>
  <c r="M9" i="24"/>
  <c r="M8" i="24" s="1"/>
  <c r="L9" i="24"/>
  <c r="L8" i="24" s="1"/>
  <c r="K9" i="24"/>
  <c r="K8" i="24" s="1"/>
  <c r="J9" i="24"/>
  <c r="J8" i="24"/>
  <c r="K216" i="23"/>
  <c r="L216" i="23"/>
  <c r="M216" i="23"/>
  <c r="N216" i="23"/>
  <c r="O216" i="23"/>
  <c r="P216" i="23"/>
  <c r="Q216" i="23"/>
  <c r="J216" i="23"/>
  <c r="R218" i="23"/>
  <c r="R219" i="23"/>
  <c r="R220" i="23"/>
  <c r="R221" i="23"/>
  <c r="R222" i="23"/>
  <c r="R223" i="23"/>
  <c r="R224" i="23"/>
  <c r="R216" i="23" s="1"/>
  <c r="R217" i="23"/>
  <c r="R215" i="23"/>
  <c r="R214" i="23"/>
  <c r="R213" i="23"/>
  <c r="R212" i="23"/>
  <c r="Q212" i="23"/>
  <c r="P212" i="23"/>
  <c r="O212" i="23"/>
  <c r="N212" i="23"/>
  <c r="M212" i="23"/>
  <c r="L212" i="23"/>
  <c r="K212" i="23"/>
  <c r="J212" i="23"/>
  <c r="R211" i="23"/>
  <c r="R210" i="23"/>
  <c r="R209" i="23"/>
  <c r="Q208" i="23"/>
  <c r="P208" i="23"/>
  <c r="O208" i="23"/>
  <c r="N208" i="23"/>
  <c r="M208" i="23"/>
  <c r="L208" i="23"/>
  <c r="K208" i="23"/>
  <c r="J208" i="23"/>
  <c r="R207" i="23"/>
  <c r="R206" i="23"/>
  <c r="R204" i="23" s="1"/>
  <c r="R205" i="23"/>
  <c r="Q204" i="23"/>
  <c r="P204" i="23"/>
  <c r="P199" i="23" s="1"/>
  <c r="O204" i="23"/>
  <c r="N204" i="23"/>
  <c r="M204" i="23"/>
  <c r="L204" i="23"/>
  <c r="K204" i="23"/>
  <c r="J204" i="23"/>
  <c r="R203" i="23"/>
  <c r="R202" i="23"/>
  <c r="R200" i="23" s="1"/>
  <c r="R201" i="23"/>
  <c r="Q200" i="23"/>
  <c r="P200" i="23"/>
  <c r="O200" i="23"/>
  <c r="O199" i="23" s="1"/>
  <c r="N200" i="23"/>
  <c r="N199" i="23" s="1"/>
  <c r="M200" i="23"/>
  <c r="L200" i="23"/>
  <c r="K200" i="23"/>
  <c r="J200" i="23"/>
  <c r="R198" i="23"/>
  <c r="R197" i="23"/>
  <c r="R196" i="23"/>
  <c r="R195" i="23"/>
  <c r="R194" i="23"/>
  <c r="Q193" i="23"/>
  <c r="P193" i="23"/>
  <c r="O193" i="23"/>
  <c r="N193" i="23"/>
  <c r="M193" i="23"/>
  <c r="L193" i="23"/>
  <c r="L192" i="23" s="1"/>
  <c r="K193" i="23"/>
  <c r="K192" i="23" s="1"/>
  <c r="J193" i="23"/>
  <c r="J192" i="23" s="1"/>
  <c r="Q192" i="23"/>
  <c r="P192" i="23"/>
  <c r="O192" i="23"/>
  <c r="N192" i="23"/>
  <c r="M192" i="23"/>
  <c r="R188" i="23"/>
  <c r="R187" i="23"/>
  <c r="R186" i="23"/>
  <c r="Q185" i="23"/>
  <c r="P185" i="23"/>
  <c r="O185" i="23"/>
  <c r="N185" i="23"/>
  <c r="N180" i="23" s="1"/>
  <c r="M185" i="23"/>
  <c r="M180" i="23" s="1"/>
  <c r="L185" i="23"/>
  <c r="L180" i="23" s="1"/>
  <c r="K185" i="23"/>
  <c r="J185" i="23"/>
  <c r="R184" i="23"/>
  <c r="R183" i="23"/>
  <c r="R181" i="23" s="1"/>
  <c r="R182" i="23"/>
  <c r="Q181" i="23"/>
  <c r="P181" i="23"/>
  <c r="O181" i="23"/>
  <c r="O180" i="23" s="1"/>
  <c r="N181" i="23"/>
  <c r="M181" i="23"/>
  <c r="L181" i="23"/>
  <c r="K181" i="23"/>
  <c r="J181" i="23"/>
  <c r="J180" i="23" s="1"/>
  <c r="Q180" i="23"/>
  <c r="Q174" i="23" s="1"/>
  <c r="Q173" i="23" s="1"/>
  <c r="Q172" i="23" s="1"/>
  <c r="P180" i="23"/>
  <c r="P174" i="23" s="1"/>
  <c r="P173" i="23" s="1"/>
  <c r="P172" i="23" s="1"/>
  <c r="K180" i="23"/>
  <c r="R179" i="23"/>
  <c r="R178" i="23"/>
  <c r="R176" i="23" s="1"/>
  <c r="R175" i="23" s="1"/>
  <c r="Q176" i="23"/>
  <c r="P176" i="23"/>
  <c r="O176" i="23"/>
  <c r="N176" i="23"/>
  <c r="M176" i="23"/>
  <c r="L176" i="23"/>
  <c r="K176" i="23"/>
  <c r="K175" i="23" s="1"/>
  <c r="J176" i="23"/>
  <c r="J175" i="23" s="1"/>
  <c r="Q175" i="23"/>
  <c r="P175" i="23"/>
  <c r="O175" i="23"/>
  <c r="O174" i="23" s="1"/>
  <c r="O173" i="23" s="1"/>
  <c r="O172" i="23" s="1"/>
  <c r="N175" i="23"/>
  <c r="N174" i="23" s="1"/>
  <c r="N173" i="23" s="1"/>
  <c r="N172" i="23" s="1"/>
  <c r="M175" i="23"/>
  <c r="M174" i="23" s="1"/>
  <c r="M173" i="23" s="1"/>
  <c r="M172" i="23" s="1"/>
  <c r="L175" i="23"/>
  <c r="R171" i="23"/>
  <c r="R170" i="23"/>
  <c r="R169" i="23"/>
  <c r="Q168" i="23"/>
  <c r="Q167" i="23" s="1"/>
  <c r="P168" i="23"/>
  <c r="O168" i="23"/>
  <c r="O167" i="23" s="1"/>
  <c r="N168" i="23"/>
  <c r="N167" i="23" s="1"/>
  <c r="M168" i="23"/>
  <c r="M167" i="23" s="1"/>
  <c r="L168" i="23"/>
  <c r="K168" i="23"/>
  <c r="K167" i="23" s="1"/>
  <c r="J168" i="23"/>
  <c r="J167" i="23" s="1"/>
  <c r="P167" i="23"/>
  <c r="L167" i="23"/>
  <c r="R166" i="23"/>
  <c r="R165" i="23"/>
  <c r="R164" i="23"/>
  <c r="Q163" i="23"/>
  <c r="P163" i="23"/>
  <c r="O163" i="23"/>
  <c r="N163" i="23"/>
  <c r="M163" i="23"/>
  <c r="L163" i="23"/>
  <c r="K163" i="23"/>
  <c r="J163" i="23"/>
  <c r="R162" i="23"/>
  <c r="R161" i="23"/>
  <c r="R160" i="23"/>
  <c r="Q159" i="23"/>
  <c r="P159" i="23"/>
  <c r="O159" i="23"/>
  <c r="N159" i="23"/>
  <c r="M159" i="23"/>
  <c r="L159" i="23"/>
  <c r="K159" i="23"/>
  <c r="J159" i="23"/>
  <c r="R158" i="23"/>
  <c r="R157" i="23"/>
  <c r="R156" i="23"/>
  <c r="R155" i="23" s="1"/>
  <c r="Q155" i="23"/>
  <c r="P155" i="23"/>
  <c r="O155" i="23"/>
  <c r="N155" i="23"/>
  <c r="M155" i="23"/>
  <c r="L155" i="23"/>
  <c r="K155" i="23"/>
  <c r="J155" i="23"/>
  <c r="R154" i="23"/>
  <c r="R153" i="23"/>
  <c r="R152" i="23"/>
  <c r="Q151" i="23"/>
  <c r="P151" i="23"/>
  <c r="O151" i="23"/>
  <c r="N151" i="23"/>
  <c r="M151" i="23"/>
  <c r="L151" i="23"/>
  <c r="K151" i="23"/>
  <c r="J151" i="23"/>
  <c r="R146" i="23"/>
  <c r="R145" i="23"/>
  <c r="R144" i="23"/>
  <c r="R143" i="23"/>
  <c r="R142" i="23"/>
  <c r="Q141" i="23"/>
  <c r="P141" i="23"/>
  <c r="O141" i="23"/>
  <c r="N141" i="23"/>
  <c r="M141" i="23"/>
  <c r="L141" i="23"/>
  <c r="K141" i="23"/>
  <c r="J141" i="23"/>
  <c r="R140" i="23"/>
  <c r="R139" i="23"/>
  <c r="R138" i="23"/>
  <c r="R137" i="23"/>
  <c r="R136" i="23"/>
  <c r="Q135" i="23"/>
  <c r="P135" i="23"/>
  <c r="O135" i="23"/>
  <c r="N135" i="23"/>
  <c r="M135" i="23"/>
  <c r="L135" i="23"/>
  <c r="K135" i="23"/>
  <c r="J135" i="23"/>
  <c r="R134" i="23"/>
  <c r="R133" i="23"/>
  <c r="R132" i="23"/>
  <c r="R131" i="23"/>
  <c r="R130" i="23"/>
  <c r="Q129" i="23"/>
  <c r="P129" i="23"/>
  <c r="O129" i="23"/>
  <c r="N129" i="23"/>
  <c r="M129" i="23"/>
  <c r="L129" i="23"/>
  <c r="K129" i="23"/>
  <c r="J129" i="23"/>
  <c r="R127" i="23"/>
  <c r="R126" i="23"/>
  <c r="R125" i="23"/>
  <c r="R124" i="23" s="1"/>
  <c r="R123" i="23" s="1"/>
  <c r="Q124" i="23"/>
  <c r="Q123" i="23" s="1"/>
  <c r="P124" i="23"/>
  <c r="O124" i="23"/>
  <c r="O123" i="23" s="1"/>
  <c r="N124" i="23"/>
  <c r="N123" i="23" s="1"/>
  <c r="M124" i="23"/>
  <c r="M123" i="23" s="1"/>
  <c r="L124" i="23"/>
  <c r="L123" i="23" s="1"/>
  <c r="K124" i="23"/>
  <c r="K123" i="23" s="1"/>
  <c r="J124" i="23"/>
  <c r="J123" i="23" s="1"/>
  <c r="P123" i="23"/>
  <c r="R119" i="23"/>
  <c r="R118" i="23"/>
  <c r="R117" i="23"/>
  <c r="Q116" i="23"/>
  <c r="Q115" i="23" s="1"/>
  <c r="P116" i="23"/>
  <c r="O116" i="23"/>
  <c r="O115" i="23" s="1"/>
  <c r="N116" i="23"/>
  <c r="N115" i="23" s="1"/>
  <c r="M116" i="23"/>
  <c r="M115" i="23" s="1"/>
  <c r="L116" i="23"/>
  <c r="L115" i="23" s="1"/>
  <c r="K116" i="23"/>
  <c r="K115" i="23" s="1"/>
  <c r="J116" i="23"/>
  <c r="J115" i="23" s="1"/>
  <c r="P115" i="23"/>
  <c r="R114" i="23"/>
  <c r="R113" i="23"/>
  <c r="R112" i="23"/>
  <c r="Q111" i="23"/>
  <c r="Q106" i="23" s="1"/>
  <c r="Q105" i="23" s="1"/>
  <c r="Q104" i="23" s="1"/>
  <c r="Q103" i="23" s="1"/>
  <c r="P111" i="23"/>
  <c r="O111" i="23"/>
  <c r="O106" i="23" s="1"/>
  <c r="O105" i="23" s="1"/>
  <c r="O104" i="23" s="1"/>
  <c r="O103" i="23" s="1"/>
  <c r="N111" i="23"/>
  <c r="M111" i="23"/>
  <c r="L111" i="23"/>
  <c r="K111" i="23"/>
  <c r="J111" i="23"/>
  <c r="R110" i="23"/>
  <c r="R109" i="23"/>
  <c r="R108" i="23"/>
  <c r="R107" i="23" s="1"/>
  <c r="Q107" i="23"/>
  <c r="P107" i="23"/>
  <c r="O107" i="23"/>
  <c r="N107" i="23"/>
  <c r="M107" i="23"/>
  <c r="L107" i="23"/>
  <c r="K107" i="23"/>
  <c r="K106" i="23" s="1"/>
  <c r="J107" i="23"/>
  <c r="R102" i="23"/>
  <c r="R101" i="23"/>
  <c r="R100" i="23"/>
  <c r="R99" i="23"/>
  <c r="R98" i="23" s="1"/>
  <c r="Q99" i="23"/>
  <c r="Q98" i="23" s="1"/>
  <c r="P99" i="23"/>
  <c r="P98" i="23" s="1"/>
  <c r="O99" i="23"/>
  <c r="O98" i="23" s="1"/>
  <c r="N99" i="23"/>
  <c r="N98" i="23" s="1"/>
  <c r="M99" i="23"/>
  <c r="L99" i="23"/>
  <c r="L98" i="23" s="1"/>
  <c r="K99" i="23"/>
  <c r="K98" i="23" s="1"/>
  <c r="J99" i="23"/>
  <c r="J98" i="23" s="1"/>
  <c r="M98" i="23"/>
  <c r="R97" i="23"/>
  <c r="R96" i="23"/>
  <c r="R95" i="23"/>
  <c r="Q94" i="23"/>
  <c r="Q93" i="23" s="1"/>
  <c r="P94" i="23"/>
  <c r="P93" i="23" s="1"/>
  <c r="O94" i="23"/>
  <c r="O93" i="23" s="1"/>
  <c r="N94" i="23"/>
  <c r="N93" i="23" s="1"/>
  <c r="M94" i="23"/>
  <c r="M93" i="23" s="1"/>
  <c r="L94" i="23"/>
  <c r="K94" i="23"/>
  <c r="J94" i="23"/>
  <c r="L93" i="23"/>
  <c r="K93" i="23"/>
  <c r="J93" i="23"/>
  <c r="R92" i="23"/>
  <c r="R91" i="23"/>
  <c r="R90" i="23"/>
  <c r="R89" i="23"/>
  <c r="R88" i="23" s="1"/>
  <c r="Q89" i="23"/>
  <c r="P89" i="23"/>
  <c r="P88" i="23" s="1"/>
  <c r="P87" i="23" s="1"/>
  <c r="P86" i="23" s="1"/>
  <c r="P85" i="23" s="1"/>
  <c r="O89" i="23"/>
  <c r="O88" i="23" s="1"/>
  <c r="N89" i="23"/>
  <c r="M89" i="23"/>
  <c r="L89" i="23"/>
  <c r="K89" i="23"/>
  <c r="J89" i="23"/>
  <c r="J88" i="23" s="1"/>
  <c r="Q88" i="23"/>
  <c r="N88" i="23"/>
  <c r="M88" i="23"/>
  <c r="L88" i="23"/>
  <c r="K88" i="23"/>
  <c r="R84" i="23"/>
  <c r="R83" i="23"/>
  <c r="R82" i="23"/>
  <c r="R81" i="23"/>
  <c r="R80" i="23"/>
  <c r="R79" i="23"/>
  <c r="Q78" i="23"/>
  <c r="P78" i="23"/>
  <c r="O78" i="23"/>
  <c r="O77" i="23" s="1"/>
  <c r="O69" i="23" s="1"/>
  <c r="O68" i="23" s="1"/>
  <c r="O67" i="23" s="1"/>
  <c r="N78" i="23"/>
  <c r="N77" i="23" s="1"/>
  <c r="M78" i="23"/>
  <c r="M77" i="23" s="1"/>
  <c r="L78" i="23"/>
  <c r="L77" i="23" s="1"/>
  <c r="K78" i="23"/>
  <c r="J78" i="23"/>
  <c r="J77" i="23" s="1"/>
  <c r="Q77" i="23"/>
  <c r="P77" i="23"/>
  <c r="K77" i="23"/>
  <c r="R76" i="23"/>
  <c r="R75" i="23"/>
  <c r="R74" i="23"/>
  <c r="R73" i="23"/>
  <c r="R72" i="23"/>
  <c r="Q71" i="23"/>
  <c r="P71" i="23"/>
  <c r="O71" i="23"/>
  <c r="N71" i="23"/>
  <c r="M71" i="23"/>
  <c r="L71" i="23"/>
  <c r="L70" i="23" s="1"/>
  <c r="K71" i="23"/>
  <c r="K70" i="23" s="1"/>
  <c r="J71" i="23"/>
  <c r="J70" i="23" s="1"/>
  <c r="J69" i="23" s="1"/>
  <c r="J68" i="23" s="1"/>
  <c r="J67" i="23" s="1"/>
  <c r="Q70" i="23"/>
  <c r="P70" i="23"/>
  <c r="O70" i="23"/>
  <c r="N70" i="23"/>
  <c r="M70" i="23"/>
  <c r="R66" i="23"/>
  <c r="R65" i="23"/>
  <c r="R64" i="23"/>
  <c r="Q63" i="23"/>
  <c r="P63" i="23"/>
  <c r="O63" i="23"/>
  <c r="O58" i="23" s="1"/>
  <c r="N63" i="23"/>
  <c r="M63" i="23"/>
  <c r="L63" i="23"/>
  <c r="K63" i="23"/>
  <c r="J63" i="23"/>
  <c r="R62" i="23"/>
  <c r="R61" i="23"/>
  <c r="R60" i="23"/>
  <c r="Q59" i="23"/>
  <c r="P59" i="23"/>
  <c r="O59" i="23"/>
  <c r="N59" i="23"/>
  <c r="M59" i="23"/>
  <c r="L59" i="23"/>
  <c r="L58" i="23" s="1"/>
  <c r="K59" i="23"/>
  <c r="K58" i="23" s="1"/>
  <c r="J59" i="23"/>
  <c r="J58" i="23" s="1"/>
  <c r="R57" i="23"/>
  <c r="R56" i="23"/>
  <c r="R55" i="23"/>
  <c r="Q54" i="23"/>
  <c r="P54" i="23"/>
  <c r="O54" i="23"/>
  <c r="O53" i="23" s="1"/>
  <c r="N54" i="23"/>
  <c r="N53" i="23" s="1"/>
  <c r="M54" i="23"/>
  <c r="M53" i="23" s="1"/>
  <c r="L54" i="23"/>
  <c r="L53" i="23" s="1"/>
  <c r="K54" i="23"/>
  <c r="J54" i="23"/>
  <c r="Q53" i="23"/>
  <c r="P53" i="23"/>
  <c r="K53" i="23"/>
  <c r="J53" i="23"/>
  <c r="R52" i="23"/>
  <c r="R51" i="23"/>
  <c r="R50" i="23"/>
  <c r="Q49" i="23"/>
  <c r="P49" i="23"/>
  <c r="O49" i="23"/>
  <c r="N49" i="23"/>
  <c r="M49" i="23"/>
  <c r="L49" i="23"/>
  <c r="L48" i="23" s="1"/>
  <c r="K49" i="23"/>
  <c r="J49" i="23"/>
  <c r="J48" i="23" s="1"/>
  <c r="Q48" i="23"/>
  <c r="P48" i="23"/>
  <c r="O48" i="23"/>
  <c r="N48" i="23"/>
  <c r="M48" i="23"/>
  <c r="K48" i="23"/>
  <c r="R46" i="23"/>
  <c r="R45" i="23"/>
  <c r="R44" i="23"/>
  <c r="Q43" i="23"/>
  <c r="Q42" i="23" s="1"/>
  <c r="P43" i="23"/>
  <c r="P42" i="23" s="1"/>
  <c r="O43" i="23"/>
  <c r="O42" i="23" s="1"/>
  <c r="N43" i="23"/>
  <c r="N42" i="23" s="1"/>
  <c r="M43" i="23"/>
  <c r="M42" i="23" s="1"/>
  <c r="L43" i="23"/>
  <c r="L42" i="23" s="1"/>
  <c r="K43" i="23"/>
  <c r="K42" i="23" s="1"/>
  <c r="J43" i="23"/>
  <c r="J42" i="23" s="1"/>
  <c r="R41" i="23"/>
  <c r="R40" i="23"/>
  <c r="R39" i="23"/>
  <c r="Q38" i="23"/>
  <c r="P38" i="23"/>
  <c r="O38" i="23"/>
  <c r="N38" i="23"/>
  <c r="M38" i="23"/>
  <c r="L38" i="23"/>
  <c r="K38" i="23"/>
  <c r="J38" i="23"/>
  <c r="R37" i="23"/>
  <c r="R36" i="23"/>
  <c r="R35" i="23"/>
  <c r="Q34" i="23"/>
  <c r="P34" i="23"/>
  <c r="O34" i="23"/>
  <c r="N34" i="23"/>
  <c r="M34" i="23"/>
  <c r="L34" i="23"/>
  <c r="K34" i="23"/>
  <c r="J34" i="23"/>
  <c r="R33" i="23"/>
  <c r="R32" i="23"/>
  <c r="R31" i="23"/>
  <c r="Q30" i="23"/>
  <c r="P30" i="23"/>
  <c r="O30" i="23"/>
  <c r="N30" i="23"/>
  <c r="M30" i="23"/>
  <c r="L30" i="23"/>
  <c r="K30" i="23"/>
  <c r="J30" i="23"/>
  <c r="N29" i="23"/>
  <c r="J29" i="23"/>
  <c r="R25" i="23"/>
  <c r="R24" i="23"/>
  <c r="R23" i="23"/>
  <c r="Q22" i="23"/>
  <c r="P22" i="23"/>
  <c r="O22" i="23"/>
  <c r="N22" i="23"/>
  <c r="M22" i="23"/>
  <c r="L22" i="23"/>
  <c r="K22" i="23"/>
  <c r="J22" i="23"/>
  <c r="R21" i="23"/>
  <c r="R20" i="23"/>
  <c r="R19" i="23"/>
  <c r="R18" i="23"/>
  <c r="Q18" i="23"/>
  <c r="Q13" i="23" s="1"/>
  <c r="Q7" i="23" s="1"/>
  <c r="Q6" i="23" s="1"/>
  <c r="Q5" i="23" s="1"/>
  <c r="P18" i="23"/>
  <c r="O18" i="23"/>
  <c r="N18" i="23"/>
  <c r="M18" i="23"/>
  <c r="L18" i="23"/>
  <c r="K18" i="23"/>
  <c r="K13" i="23" s="1"/>
  <c r="J18" i="23"/>
  <c r="J13" i="23" s="1"/>
  <c r="R17" i="23"/>
  <c r="R14" i="23" s="1"/>
  <c r="R16" i="23"/>
  <c r="R15" i="23"/>
  <c r="Q14" i="23"/>
  <c r="P14" i="23"/>
  <c r="O14" i="23"/>
  <c r="N14" i="23"/>
  <c r="N13" i="23" s="1"/>
  <c r="N7" i="23" s="1"/>
  <c r="N6" i="23" s="1"/>
  <c r="N5" i="23" s="1"/>
  <c r="M14" i="23"/>
  <c r="M13" i="23" s="1"/>
  <c r="L14" i="23"/>
  <c r="K14" i="23"/>
  <c r="J14" i="23"/>
  <c r="P13" i="23"/>
  <c r="O13" i="23"/>
  <c r="R12" i="23"/>
  <c r="R11" i="23"/>
  <c r="R10" i="23"/>
  <c r="Q9" i="23"/>
  <c r="P9" i="23"/>
  <c r="O9" i="23"/>
  <c r="N9" i="23"/>
  <c r="M9" i="23"/>
  <c r="M8" i="23" s="1"/>
  <c r="L9" i="23"/>
  <c r="K9" i="23"/>
  <c r="K8" i="23" s="1"/>
  <c r="J9" i="23"/>
  <c r="J8" i="23" s="1"/>
  <c r="Q8" i="23"/>
  <c r="P8" i="23"/>
  <c r="O8" i="23"/>
  <c r="N8" i="23"/>
  <c r="L8" i="23"/>
  <c r="R217" i="22"/>
  <c r="Q216" i="22"/>
  <c r="P216" i="22"/>
  <c r="O216" i="22"/>
  <c r="N216" i="22"/>
  <c r="M216" i="22"/>
  <c r="L216" i="22"/>
  <c r="K216" i="22"/>
  <c r="J216" i="22"/>
  <c r="R215" i="22"/>
  <c r="R214" i="22"/>
  <c r="R213" i="22"/>
  <c r="Q212" i="22"/>
  <c r="P212" i="22"/>
  <c r="O212" i="22"/>
  <c r="N212" i="22"/>
  <c r="M212" i="22"/>
  <c r="L212" i="22"/>
  <c r="K212" i="22"/>
  <c r="J212" i="22"/>
  <c r="R211" i="22"/>
  <c r="R210" i="22"/>
  <c r="R209" i="22"/>
  <c r="Q208" i="22"/>
  <c r="Q199" i="22" s="1"/>
  <c r="P208" i="22"/>
  <c r="O208" i="22"/>
  <c r="N208" i="22"/>
  <c r="M208" i="22"/>
  <c r="L208" i="22"/>
  <c r="K208" i="22"/>
  <c r="J208" i="22"/>
  <c r="R207" i="22"/>
  <c r="R206" i="22"/>
  <c r="R205" i="22"/>
  <c r="Q204" i="22"/>
  <c r="P204" i="22"/>
  <c r="O204" i="22"/>
  <c r="N204" i="22"/>
  <c r="M204" i="22"/>
  <c r="L204" i="22"/>
  <c r="K204" i="22"/>
  <c r="J204" i="22"/>
  <c r="R203" i="22"/>
  <c r="R202" i="22"/>
  <c r="R201" i="22"/>
  <c r="R200" i="22" s="1"/>
  <c r="Q200" i="22"/>
  <c r="P200" i="22"/>
  <c r="O200" i="22"/>
  <c r="N200" i="22"/>
  <c r="M200" i="22"/>
  <c r="L200" i="22"/>
  <c r="K200" i="22"/>
  <c r="J200" i="22"/>
  <c r="P199" i="22"/>
  <c r="R198" i="22"/>
  <c r="R197" i="22"/>
  <c r="R196" i="22"/>
  <c r="R195" i="22"/>
  <c r="R194" i="22"/>
  <c r="Q193" i="22"/>
  <c r="P193" i="22"/>
  <c r="O193" i="22"/>
  <c r="N193" i="22"/>
  <c r="N192" i="22" s="1"/>
  <c r="M193" i="22"/>
  <c r="M192" i="22" s="1"/>
  <c r="L193" i="22"/>
  <c r="L192" i="22" s="1"/>
  <c r="K193" i="22"/>
  <c r="K192" i="22" s="1"/>
  <c r="J193" i="22"/>
  <c r="J192" i="22" s="1"/>
  <c r="Q192" i="22"/>
  <c r="P192" i="22"/>
  <c r="P191" i="22" s="1"/>
  <c r="P190" i="22" s="1"/>
  <c r="P189" i="22" s="1"/>
  <c r="O192" i="22"/>
  <c r="R188" i="22"/>
  <c r="R187" i="22"/>
  <c r="R186" i="22"/>
  <c r="Q185" i="22"/>
  <c r="P185" i="22"/>
  <c r="O185" i="22"/>
  <c r="N185" i="22"/>
  <c r="M185" i="22"/>
  <c r="M180" i="22" s="1"/>
  <c r="L185" i="22"/>
  <c r="K185" i="22"/>
  <c r="J185" i="22"/>
  <c r="R184" i="22"/>
  <c r="R183" i="22"/>
  <c r="R182" i="22"/>
  <c r="R181" i="22" s="1"/>
  <c r="Q181" i="22"/>
  <c r="Q180" i="22" s="1"/>
  <c r="P181" i="22"/>
  <c r="P180" i="22" s="1"/>
  <c r="O181" i="22"/>
  <c r="O180" i="22" s="1"/>
  <c r="N181" i="22"/>
  <c r="M181" i="22"/>
  <c r="L181" i="22"/>
  <c r="K181" i="22"/>
  <c r="J181" i="22"/>
  <c r="L180" i="22"/>
  <c r="K180" i="22"/>
  <c r="R179" i="22"/>
  <c r="R176" i="22" s="1"/>
  <c r="R175" i="22" s="1"/>
  <c r="R178" i="22"/>
  <c r="Q176" i="22"/>
  <c r="P176" i="22"/>
  <c r="O176" i="22"/>
  <c r="O175" i="22" s="1"/>
  <c r="N176" i="22"/>
  <c r="N175" i="22" s="1"/>
  <c r="M176" i="22"/>
  <c r="M175" i="22" s="1"/>
  <c r="M174" i="22" s="1"/>
  <c r="M173" i="22" s="1"/>
  <c r="M172" i="22" s="1"/>
  <c r="L176" i="22"/>
  <c r="L175" i="22" s="1"/>
  <c r="L174" i="22" s="1"/>
  <c r="L173" i="22" s="1"/>
  <c r="L172" i="22" s="1"/>
  <c r="K176" i="22"/>
  <c r="K175" i="22" s="1"/>
  <c r="J176" i="22"/>
  <c r="J175" i="22" s="1"/>
  <c r="Q175" i="22"/>
  <c r="P175" i="22"/>
  <c r="Q174" i="22"/>
  <c r="Q173" i="22" s="1"/>
  <c r="Q172" i="22" s="1"/>
  <c r="R171" i="22"/>
  <c r="R170" i="22"/>
  <c r="R169" i="22"/>
  <c r="R168" i="22" s="1"/>
  <c r="R167" i="22" s="1"/>
  <c r="Q168" i="22"/>
  <c r="P168" i="22"/>
  <c r="O168" i="22"/>
  <c r="N168" i="22"/>
  <c r="N167" i="22" s="1"/>
  <c r="M168" i="22"/>
  <c r="M167" i="22" s="1"/>
  <c r="L168" i="22"/>
  <c r="L167" i="22" s="1"/>
  <c r="K168" i="22"/>
  <c r="K167" i="22" s="1"/>
  <c r="J168" i="22"/>
  <c r="J167" i="22" s="1"/>
  <c r="Q167" i="22"/>
  <c r="P167" i="22"/>
  <c r="O167" i="22"/>
  <c r="R166" i="22"/>
  <c r="R165" i="22"/>
  <c r="R164" i="22"/>
  <c r="R163" i="22" s="1"/>
  <c r="Q163" i="22"/>
  <c r="P163" i="22"/>
  <c r="O163" i="22"/>
  <c r="N163" i="22"/>
  <c r="M163" i="22"/>
  <c r="L163" i="22"/>
  <c r="K163" i="22"/>
  <c r="J163" i="22"/>
  <c r="R162" i="22"/>
  <c r="R161" i="22"/>
  <c r="R160" i="22"/>
  <c r="Q159" i="22"/>
  <c r="P159" i="22"/>
  <c r="O159" i="22"/>
  <c r="N159" i="22"/>
  <c r="M159" i="22"/>
  <c r="L159" i="22"/>
  <c r="K159" i="22"/>
  <c r="J159" i="22"/>
  <c r="R158" i="22"/>
  <c r="R157" i="22"/>
  <c r="R156" i="22"/>
  <c r="Q155" i="22"/>
  <c r="P155" i="22"/>
  <c r="O155" i="22"/>
  <c r="N155" i="22"/>
  <c r="M155" i="22"/>
  <c r="L155" i="22"/>
  <c r="K155" i="22"/>
  <c r="J155" i="22"/>
  <c r="R154" i="22"/>
  <c r="R153" i="22"/>
  <c r="R152" i="22"/>
  <c r="Q151" i="22"/>
  <c r="P151" i="22"/>
  <c r="O151" i="22"/>
  <c r="N151" i="22"/>
  <c r="M151" i="22"/>
  <c r="L151" i="22"/>
  <c r="K151" i="22"/>
  <c r="J151" i="22"/>
  <c r="R146" i="22"/>
  <c r="R145" i="22"/>
  <c r="R144" i="22"/>
  <c r="R143" i="22"/>
  <c r="R142" i="22"/>
  <c r="Q141" i="22"/>
  <c r="P141" i="22"/>
  <c r="O141" i="22"/>
  <c r="N141" i="22"/>
  <c r="M141" i="22"/>
  <c r="L141" i="22"/>
  <c r="K141" i="22"/>
  <c r="J141" i="22"/>
  <c r="R140" i="22"/>
  <c r="R139" i="22"/>
  <c r="R138" i="22"/>
  <c r="R137" i="22"/>
  <c r="R136" i="22"/>
  <c r="Q135" i="22"/>
  <c r="P135" i="22"/>
  <c r="O135" i="22"/>
  <c r="N135" i="22"/>
  <c r="M135" i="22"/>
  <c r="L135" i="22"/>
  <c r="K135" i="22"/>
  <c r="J135" i="22"/>
  <c r="R134" i="22"/>
  <c r="R133" i="22"/>
  <c r="R132" i="22"/>
  <c r="R131" i="22"/>
  <c r="R130" i="22"/>
  <c r="Q129" i="22"/>
  <c r="P129" i="22"/>
  <c r="O129" i="22"/>
  <c r="O128" i="22" s="1"/>
  <c r="N129" i="22"/>
  <c r="M129" i="22"/>
  <c r="L129" i="22"/>
  <c r="K129" i="22"/>
  <c r="J129" i="22"/>
  <c r="R127" i="22"/>
  <c r="R126" i="22"/>
  <c r="R125" i="22"/>
  <c r="Q124" i="22"/>
  <c r="Q123" i="22" s="1"/>
  <c r="P124" i="22"/>
  <c r="P123" i="22" s="1"/>
  <c r="O124" i="22"/>
  <c r="O123" i="22" s="1"/>
  <c r="N124" i="22"/>
  <c r="N123" i="22" s="1"/>
  <c r="M124" i="22"/>
  <c r="M123" i="22" s="1"/>
  <c r="L124" i="22"/>
  <c r="L123" i="22" s="1"/>
  <c r="K124" i="22"/>
  <c r="K123" i="22" s="1"/>
  <c r="J124" i="22"/>
  <c r="J123" i="22" s="1"/>
  <c r="R119" i="22"/>
  <c r="R118" i="22"/>
  <c r="R117" i="22"/>
  <c r="Q116" i="22"/>
  <c r="Q115" i="22" s="1"/>
  <c r="P116" i="22"/>
  <c r="P115" i="22" s="1"/>
  <c r="O116" i="22"/>
  <c r="O115" i="22" s="1"/>
  <c r="N116" i="22"/>
  <c r="N115" i="22" s="1"/>
  <c r="M116" i="22"/>
  <c r="L116" i="22"/>
  <c r="K116" i="22"/>
  <c r="K115" i="22" s="1"/>
  <c r="J116" i="22"/>
  <c r="J115" i="22" s="1"/>
  <c r="M115" i="22"/>
  <c r="L115" i="22"/>
  <c r="R114" i="22"/>
  <c r="R113" i="22"/>
  <c r="R112" i="22"/>
  <c r="Q111" i="22"/>
  <c r="P111" i="22"/>
  <c r="O111" i="22"/>
  <c r="N111" i="22"/>
  <c r="M111" i="22"/>
  <c r="L111" i="22"/>
  <c r="K111" i="22"/>
  <c r="J111" i="22"/>
  <c r="R110" i="22"/>
  <c r="R109" i="22"/>
  <c r="R108" i="22"/>
  <c r="Q107" i="22"/>
  <c r="P107" i="22"/>
  <c r="O107" i="22"/>
  <c r="N107" i="22"/>
  <c r="M107" i="22"/>
  <c r="L107" i="22"/>
  <c r="K107" i="22"/>
  <c r="K106" i="22" s="1"/>
  <c r="J107" i="22"/>
  <c r="J106" i="22" s="1"/>
  <c r="N106" i="22"/>
  <c r="N105" i="22" s="1"/>
  <c r="N104" i="22" s="1"/>
  <c r="N103" i="22" s="1"/>
  <c r="M106" i="22"/>
  <c r="M105" i="22" s="1"/>
  <c r="M104" i="22" s="1"/>
  <c r="M103" i="22" s="1"/>
  <c r="L106" i="22"/>
  <c r="R102" i="22"/>
  <c r="R101" i="22"/>
  <c r="R100" i="22"/>
  <c r="R99" i="22" s="1"/>
  <c r="R98" i="22" s="1"/>
  <c r="Q99" i="22"/>
  <c r="P99" i="22"/>
  <c r="P98" i="22" s="1"/>
  <c r="O99" i="22"/>
  <c r="O98" i="22" s="1"/>
  <c r="N99" i="22"/>
  <c r="N98" i="22" s="1"/>
  <c r="M99" i="22"/>
  <c r="M98" i="22" s="1"/>
  <c r="L99" i="22"/>
  <c r="L98" i="22" s="1"/>
  <c r="K99" i="22"/>
  <c r="K98" i="22" s="1"/>
  <c r="J99" i="22"/>
  <c r="J98" i="22" s="1"/>
  <c r="Q98" i="22"/>
  <c r="R97" i="22"/>
  <c r="R96" i="22"/>
  <c r="R95" i="22"/>
  <c r="R94" i="22" s="1"/>
  <c r="R93" i="22" s="1"/>
  <c r="Q94" i="22"/>
  <c r="P94" i="22"/>
  <c r="P93" i="22" s="1"/>
  <c r="O94" i="22"/>
  <c r="O93" i="22" s="1"/>
  <c r="N94" i="22"/>
  <c r="N93" i="22" s="1"/>
  <c r="M94" i="22"/>
  <c r="M93" i="22" s="1"/>
  <c r="L94" i="22"/>
  <c r="L93" i="22" s="1"/>
  <c r="K94" i="22"/>
  <c r="K93" i="22" s="1"/>
  <c r="J94" i="22"/>
  <c r="J93" i="22" s="1"/>
  <c r="Q93" i="22"/>
  <c r="R92" i="22"/>
  <c r="R91" i="22"/>
  <c r="R90" i="22"/>
  <c r="Q89" i="22"/>
  <c r="P89" i="22"/>
  <c r="O89" i="22"/>
  <c r="N89" i="22"/>
  <c r="N88" i="22" s="1"/>
  <c r="M89" i="22"/>
  <c r="M88" i="22" s="1"/>
  <c r="L89" i="22"/>
  <c r="L88" i="22" s="1"/>
  <c r="K89" i="22"/>
  <c r="K88" i="22" s="1"/>
  <c r="J89" i="22"/>
  <c r="J88" i="22" s="1"/>
  <c r="Q88" i="22"/>
  <c r="P88" i="22"/>
  <c r="O88" i="22"/>
  <c r="R84" i="22"/>
  <c r="R83" i="22"/>
  <c r="R82" i="22"/>
  <c r="R81" i="22"/>
  <c r="R80" i="22"/>
  <c r="R79" i="22"/>
  <c r="Q78" i="22"/>
  <c r="P78" i="22"/>
  <c r="P77" i="22" s="1"/>
  <c r="O78" i="22"/>
  <c r="O77" i="22" s="1"/>
  <c r="N78" i="22"/>
  <c r="N77" i="22" s="1"/>
  <c r="M78" i="22"/>
  <c r="M77" i="22" s="1"/>
  <c r="L78" i="22"/>
  <c r="L77" i="22" s="1"/>
  <c r="K78" i="22"/>
  <c r="K77" i="22" s="1"/>
  <c r="K69" i="22" s="1"/>
  <c r="K68" i="22" s="1"/>
  <c r="K67" i="22" s="1"/>
  <c r="J78" i="22"/>
  <c r="J77" i="22" s="1"/>
  <c r="Q77" i="22"/>
  <c r="R76" i="22"/>
  <c r="R75" i="22"/>
  <c r="R74" i="22"/>
  <c r="R73" i="22"/>
  <c r="R72" i="22"/>
  <c r="Q71" i="22"/>
  <c r="P71" i="22"/>
  <c r="P70" i="22" s="1"/>
  <c r="O71" i="22"/>
  <c r="O70" i="22" s="1"/>
  <c r="N71" i="22"/>
  <c r="N70" i="22" s="1"/>
  <c r="M71" i="22"/>
  <c r="M70" i="22" s="1"/>
  <c r="M69" i="22" s="1"/>
  <c r="M68" i="22" s="1"/>
  <c r="M67" i="22" s="1"/>
  <c r="L71" i="22"/>
  <c r="L70" i="22" s="1"/>
  <c r="K71" i="22"/>
  <c r="K70" i="22" s="1"/>
  <c r="J71" i="22"/>
  <c r="J70" i="22" s="1"/>
  <c r="Q70" i="22"/>
  <c r="Q69" i="22" s="1"/>
  <c r="Q68" i="22" s="1"/>
  <c r="Q67" i="22" s="1"/>
  <c r="R66" i="22"/>
  <c r="R65" i="22"/>
  <c r="R64" i="22"/>
  <c r="Q63" i="22"/>
  <c r="Q58" i="22" s="1"/>
  <c r="P63" i="22"/>
  <c r="O63" i="22"/>
  <c r="N63" i="22"/>
  <c r="M63" i="22"/>
  <c r="L63" i="22"/>
  <c r="K63" i="22"/>
  <c r="J63" i="22"/>
  <c r="R62" i="22"/>
  <c r="R61" i="22"/>
  <c r="R60" i="22"/>
  <c r="Q59" i="22"/>
  <c r="P59" i="22"/>
  <c r="O59" i="22"/>
  <c r="N59" i="22"/>
  <c r="N58" i="22" s="1"/>
  <c r="M59" i="22"/>
  <c r="M58" i="22" s="1"/>
  <c r="L59" i="22"/>
  <c r="L58" i="22" s="1"/>
  <c r="K59" i="22"/>
  <c r="J59" i="22"/>
  <c r="R57" i="22"/>
  <c r="R56" i="22"/>
  <c r="R55" i="22"/>
  <c r="R54" i="22" s="1"/>
  <c r="R53" i="22" s="1"/>
  <c r="Q54" i="22"/>
  <c r="Q53" i="22" s="1"/>
  <c r="P54" i="22"/>
  <c r="P53" i="22" s="1"/>
  <c r="O54" i="22"/>
  <c r="O53" i="22" s="1"/>
  <c r="N54" i="22"/>
  <c r="N53" i="22" s="1"/>
  <c r="M54" i="22"/>
  <c r="M53" i="22" s="1"/>
  <c r="L54" i="22"/>
  <c r="L53" i="22" s="1"/>
  <c r="K54" i="22"/>
  <c r="J54" i="22"/>
  <c r="K53" i="22"/>
  <c r="J53" i="22"/>
  <c r="R52" i="22"/>
  <c r="R49" i="22" s="1"/>
  <c r="R48" i="22" s="1"/>
  <c r="R51" i="22"/>
  <c r="R50" i="22"/>
  <c r="Q49" i="22"/>
  <c r="P49" i="22"/>
  <c r="P48" i="22" s="1"/>
  <c r="O49" i="22"/>
  <c r="O48" i="22" s="1"/>
  <c r="N49" i="22"/>
  <c r="N48" i="22" s="1"/>
  <c r="M49" i="22"/>
  <c r="M48" i="22" s="1"/>
  <c r="L49" i="22"/>
  <c r="L48" i="22" s="1"/>
  <c r="K49" i="22"/>
  <c r="J49" i="22"/>
  <c r="J48" i="22" s="1"/>
  <c r="Q48" i="22"/>
  <c r="K48" i="22"/>
  <c r="R46" i="22"/>
  <c r="R45" i="22"/>
  <c r="R44" i="22"/>
  <c r="Q43" i="22"/>
  <c r="P43" i="22"/>
  <c r="P42" i="22" s="1"/>
  <c r="O43" i="22"/>
  <c r="O42" i="22" s="1"/>
  <c r="N43" i="22"/>
  <c r="N42" i="22" s="1"/>
  <c r="M43" i="22"/>
  <c r="M42" i="22" s="1"/>
  <c r="L43" i="22"/>
  <c r="L42" i="22" s="1"/>
  <c r="K43" i="22"/>
  <c r="K42" i="22" s="1"/>
  <c r="J43" i="22"/>
  <c r="J42" i="22" s="1"/>
  <c r="Q42" i="22"/>
  <c r="R41" i="22"/>
  <c r="R40" i="22"/>
  <c r="R39" i="22"/>
  <c r="Q38" i="22"/>
  <c r="P38" i="22"/>
  <c r="O38" i="22"/>
  <c r="N38" i="22"/>
  <c r="M38" i="22"/>
  <c r="L38" i="22"/>
  <c r="K38" i="22"/>
  <c r="J38" i="22"/>
  <c r="R37" i="22"/>
  <c r="R36" i="22"/>
  <c r="R35" i="22"/>
  <c r="Q34" i="22"/>
  <c r="P34" i="22"/>
  <c r="O34" i="22"/>
  <c r="N34" i="22"/>
  <c r="M34" i="22"/>
  <c r="L34" i="22"/>
  <c r="K34" i="22"/>
  <c r="J34" i="22"/>
  <c r="R33" i="22"/>
  <c r="R32" i="22"/>
  <c r="R31" i="22"/>
  <c r="R30" i="22" s="1"/>
  <c r="Q30" i="22"/>
  <c r="P30" i="22"/>
  <c r="O30" i="22"/>
  <c r="N30" i="22"/>
  <c r="M30" i="22"/>
  <c r="L30" i="22"/>
  <c r="K30" i="22"/>
  <c r="J30" i="22"/>
  <c r="R25" i="22"/>
  <c r="R24" i="22"/>
  <c r="R23" i="22"/>
  <c r="R22" i="22" s="1"/>
  <c r="Q22" i="22"/>
  <c r="P22" i="22"/>
  <c r="O22" i="22"/>
  <c r="N22" i="22"/>
  <c r="M22" i="22"/>
  <c r="L22" i="22"/>
  <c r="K22" i="22"/>
  <c r="J22" i="22"/>
  <c r="R21" i="22"/>
  <c r="R20" i="22"/>
  <c r="R19" i="22"/>
  <c r="Q18" i="22"/>
  <c r="P18" i="22"/>
  <c r="O18" i="22"/>
  <c r="N18" i="22"/>
  <c r="N13" i="22" s="1"/>
  <c r="M18" i="22"/>
  <c r="L18" i="22"/>
  <c r="K18" i="22"/>
  <c r="J18" i="22"/>
  <c r="R17" i="22"/>
  <c r="R16" i="22"/>
  <c r="R15" i="22"/>
  <c r="R14" i="22"/>
  <c r="Q14" i="22"/>
  <c r="P14" i="22"/>
  <c r="O14" i="22"/>
  <c r="N14" i="22"/>
  <c r="M14" i="22"/>
  <c r="L14" i="22"/>
  <c r="K14" i="22"/>
  <c r="K13" i="22" s="1"/>
  <c r="J14" i="22"/>
  <c r="J13" i="22" s="1"/>
  <c r="Q13" i="22"/>
  <c r="Q7" i="22" s="1"/>
  <c r="Q6" i="22" s="1"/>
  <c r="Q5" i="22" s="1"/>
  <c r="R12" i="22"/>
  <c r="R11" i="22"/>
  <c r="R10" i="22"/>
  <c r="Q9" i="22"/>
  <c r="P9" i="22"/>
  <c r="P8" i="22" s="1"/>
  <c r="O9" i="22"/>
  <c r="O8" i="22" s="1"/>
  <c r="N9" i="22"/>
  <c r="N8" i="22" s="1"/>
  <c r="M9" i="22"/>
  <c r="M8" i="22" s="1"/>
  <c r="L9" i="22"/>
  <c r="L8" i="22" s="1"/>
  <c r="K9" i="22"/>
  <c r="J9" i="22"/>
  <c r="J8" i="22" s="1"/>
  <c r="Q8" i="22"/>
  <c r="K8" i="22"/>
  <c r="K105" i="23" l="1"/>
  <c r="K104" i="23" s="1"/>
  <c r="K103" i="23" s="1"/>
  <c r="M7" i="23"/>
  <c r="M6" i="23" s="1"/>
  <c r="M5" i="23" s="1"/>
  <c r="R13" i="23"/>
  <c r="R116" i="23"/>
  <c r="R115" i="23" s="1"/>
  <c r="P69" i="23"/>
  <c r="P68" i="23" s="1"/>
  <c r="P67" i="23" s="1"/>
  <c r="Q87" i="23"/>
  <c r="Q86" i="23" s="1"/>
  <c r="Q85" i="23" s="1"/>
  <c r="L87" i="23"/>
  <c r="L86" i="23" s="1"/>
  <c r="L85" i="23" s="1"/>
  <c r="R163" i="23"/>
  <c r="R9" i="23"/>
  <c r="R8" i="23" s="1"/>
  <c r="R38" i="23"/>
  <c r="N69" i="23"/>
  <c r="N68" i="23" s="1"/>
  <c r="N67" i="23" s="1"/>
  <c r="L13" i="23"/>
  <c r="L7" i="23" s="1"/>
  <c r="L6" i="23" s="1"/>
  <c r="L5" i="23" s="1"/>
  <c r="O47" i="23"/>
  <c r="O27" i="23" s="1"/>
  <c r="O26" i="23" s="1"/>
  <c r="R34" i="23"/>
  <c r="R43" i="23"/>
  <c r="R42" i="23" s="1"/>
  <c r="R63" i="23"/>
  <c r="K69" i="23"/>
  <c r="K68" i="23" s="1"/>
  <c r="K67" i="23" s="1"/>
  <c r="P106" i="23"/>
  <c r="L106" i="23"/>
  <c r="R141" i="23"/>
  <c r="N150" i="23"/>
  <c r="N149" i="23" s="1"/>
  <c r="N148" i="23" s="1"/>
  <c r="N147" i="23" s="1"/>
  <c r="R49" i="23"/>
  <c r="R48" i="23" s="1"/>
  <c r="M106" i="23"/>
  <c r="M105" i="23" s="1"/>
  <c r="M104" i="23" s="1"/>
  <c r="M103" i="23" s="1"/>
  <c r="O150" i="23"/>
  <c r="O29" i="23"/>
  <c r="O28" i="23" s="1"/>
  <c r="L29" i="23"/>
  <c r="M69" i="23"/>
  <c r="M68" i="23" s="1"/>
  <c r="M67" i="23" s="1"/>
  <c r="J106" i="23"/>
  <c r="J105" i="23" s="1"/>
  <c r="J104" i="23" s="1"/>
  <c r="J103" i="23" s="1"/>
  <c r="N106" i="23"/>
  <c r="N105" i="23" s="1"/>
  <c r="N104" i="23" s="1"/>
  <c r="N103" i="23" s="1"/>
  <c r="R151" i="26"/>
  <c r="R150" i="26" s="1"/>
  <c r="R149" i="26" s="1"/>
  <c r="R148" i="26" s="1"/>
  <c r="R70" i="26"/>
  <c r="R69" i="26" s="1"/>
  <c r="R68" i="26" s="1"/>
  <c r="L28" i="26"/>
  <c r="L27" i="26" s="1"/>
  <c r="O28" i="26"/>
  <c r="O27" i="26" s="1"/>
  <c r="R129" i="26"/>
  <c r="R123" i="26" s="1"/>
  <c r="R122" i="26" s="1"/>
  <c r="R121" i="26" s="1"/>
  <c r="R38" i="22"/>
  <c r="J150" i="22"/>
  <c r="K29" i="22"/>
  <c r="K28" i="22" s="1"/>
  <c r="R151" i="22"/>
  <c r="P150" i="22"/>
  <c r="P149" i="22" s="1"/>
  <c r="P148" i="22" s="1"/>
  <c r="P147" i="22" s="1"/>
  <c r="R124" i="22"/>
  <c r="R123" i="22" s="1"/>
  <c r="O106" i="22"/>
  <c r="O105" i="22" s="1"/>
  <c r="O104" i="22" s="1"/>
  <c r="O103" i="22" s="1"/>
  <c r="Q29" i="22"/>
  <c r="Q28" i="22" s="1"/>
  <c r="Q27" i="22" s="1"/>
  <c r="Q26" i="22" s="1"/>
  <c r="P87" i="22"/>
  <c r="P86" i="22" s="1"/>
  <c r="P85" i="22" s="1"/>
  <c r="L150" i="22"/>
  <c r="Q150" i="22"/>
  <c r="Q149" i="22" s="1"/>
  <c r="Q148" i="22" s="1"/>
  <c r="Q147" i="22" s="1"/>
  <c r="P13" i="22"/>
  <c r="P7" i="22" s="1"/>
  <c r="P6" i="22" s="1"/>
  <c r="P5" i="22" s="1"/>
  <c r="L13" i="22"/>
  <c r="L7" i="22" s="1"/>
  <c r="L6" i="22" s="1"/>
  <c r="L5" i="22" s="1"/>
  <c r="R59" i="22"/>
  <c r="R58" i="22" s="1"/>
  <c r="R47" i="22" s="1"/>
  <c r="R111" i="22"/>
  <c r="R141" i="22"/>
  <c r="R155" i="22"/>
  <c r="K7" i="22"/>
  <c r="K6" i="22" s="1"/>
  <c r="K5" i="22" s="1"/>
  <c r="J69" i="22"/>
  <c r="J68" i="22" s="1"/>
  <c r="J67" i="22" s="1"/>
  <c r="R71" i="22"/>
  <c r="R70" i="22" s="1"/>
  <c r="K87" i="25"/>
  <c r="K86" i="25" s="1"/>
  <c r="K85" i="25" s="1"/>
  <c r="J105" i="25"/>
  <c r="J104" i="25" s="1"/>
  <c r="J103" i="25" s="1"/>
  <c r="J29" i="25"/>
  <c r="J28" i="25" s="1"/>
  <c r="J27" i="25" s="1"/>
  <c r="J26" i="25" s="1"/>
  <c r="L28" i="25"/>
  <c r="L27" i="25" s="1"/>
  <c r="L26" i="25" s="1"/>
  <c r="R54" i="25"/>
  <c r="R53" i="25" s="1"/>
  <c r="R47" i="25" s="1"/>
  <c r="Q69" i="25"/>
  <c r="Q68" i="25" s="1"/>
  <c r="Q67" i="25" s="1"/>
  <c r="R89" i="25"/>
  <c r="R88" i="25" s="1"/>
  <c r="N128" i="25"/>
  <c r="P128" i="25"/>
  <c r="L47" i="25"/>
  <c r="K105" i="25"/>
  <c r="K104" i="25" s="1"/>
  <c r="K103" i="25" s="1"/>
  <c r="K13" i="25"/>
  <c r="K7" i="25" s="1"/>
  <c r="K6" i="25" s="1"/>
  <c r="K5" i="25" s="1"/>
  <c r="M47" i="25"/>
  <c r="O106" i="25"/>
  <c r="O105" i="25" s="1"/>
  <c r="O104" i="25" s="1"/>
  <c r="O103" i="25" s="1"/>
  <c r="Q47" i="25"/>
  <c r="Q27" i="25" s="1"/>
  <c r="Q26" i="25" s="1"/>
  <c r="L58" i="25"/>
  <c r="J128" i="25"/>
  <c r="J122" i="25" s="1"/>
  <c r="J121" i="25" s="1"/>
  <c r="J120" i="25" s="1"/>
  <c r="L128" i="25"/>
  <c r="O128" i="25"/>
  <c r="O122" i="25" s="1"/>
  <c r="O121" i="25" s="1"/>
  <c r="O120" i="25" s="1"/>
  <c r="R29" i="25"/>
  <c r="R28" i="25" s="1"/>
  <c r="Q128" i="25"/>
  <c r="Q122" i="25" s="1"/>
  <c r="Q121" i="25" s="1"/>
  <c r="Q120" i="25" s="1"/>
  <c r="R141" i="25"/>
  <c r="R18" i="25"/>
  <c r="Q29" i="25"/>
  <c r="Q28" i="25" s="1"/>
  <c r="M58" i="25"/>
  <c r="N106" i="25"/>
  <c r="N105" i="25" s="1"/>
  <c r="N104" i="25" s="1"/>
  <c r="N103" i="25" s="1"/>
  <c r="K128" i="25"/>
  <c r="M128" i="25"/>
  <c r="M122" i="25" s="1"/>
  <c r="M121" i="25" s="1"/>
  <c r="M120" i="25" s="1"/>
  <c r="O87" i="25"/>
  <c r="O86" i="25" s="1"/>
  <c r="O85" i="25" s="1"/>
  <c r="R43" i="25"/>
  <c r="R42" i="25" s="1"/>
  <c r="O58" i="25"/>
  <c r="O47" i="25" s="1"/>
  <c r="O27" i="25" s="1"/>
  <c r="O26" i="25" s="1"/>
  <c r="P69" i="25"/>
  <c r="P68" i="25" s="1"/>
  <c r="P67" i="25" s="1"/>
  <c r="R107" i="25"/>
  <c r="P122" i="25"/>
  <c r="P121" i="25" s="1"/>
  <c r="P120" i="25" s="1"/>
  <c r="O7" i="24"/>
  <c r="O6" i="24" s="1"/>
  <c r="O5" i="24" s="1"/>
  <c r="M7" i="24"/>
  <c r="M6" i="24" s="1"/>
  <c r="M5" i="24" s="1"/>
  <c r="M47" i="24"/>
  <c r="R34" i="24"/>
  <c r="P29" i="24"/>
  <c r="P28" i="24" s="1"/>
  <c r="P27" i="24" s="1"/>
  <c r="P26" i="24" s="1"/>
  <c r="N47" i="24"/>
  <c r="N128" i="24"/>
  <c r="N122" i="24" s="1"/>
  <c r="N121" i="24" s="1"/>
  <c r="N120" i="24" s="1"/>
  <c r="R141" i="24"/>
  <c r="P7" i="24"/>
  <c r="P6" i="24" s="1"/>
  <c r="P5" i="24" s="1"/>
  <c r="J69" i="24"/>
  <c r="J68" i="24" s="1"/>
  <c r="J67" i="24" s="1"/>
  <c r="R124" i="24"/>
  <c r="R123" i="24" s="1"/>
  <c r="L13" i="24"/>
  <c r="Q13" i="24"/>
  <c r="Q7" i="24" s="1"/>
  <c r="Q6" i="24" s="1"/>
  <c r="Q5" i="24" s="1"/>
  <c r="J106" i="24"/>
  <c r="J105" i="24" s="1"/>
  <c r="J104" i="24" s="1"/>
  <c r="J103" i="24" s="1"/>
  <c r="N106" i="24"/>
  <c r="N105" i="24" s="1"/>
  <c r="N104" i="24" s="1"/>
  <c r="N103" i="24" s="1"/>
  <c r="N13" i="24"/>
  <c r="N7" i="24" s="1"/>
  <c r="N6" i="24" s="1"/>
  <c r="N5" i="24" s="1"/>
  <c r="P58" i="24"/>
  <c r="L58" i="24"/>
  <c r="M69" i="24"/>
  <c r="M68" i="24" s="1"/>
  <c r="M67" i="24" s="1"/>
  <c r="M87" i="24"/>
  <c r="M86" i="24" s="1"/>
  <c r="M85" i="24" s="1"/>
  <c r="L106" i="24"/>
  <c r="L105" i="24" s="1"/>
  <c r="L104" i="24" s="1"/>
  <c r="L103" i="24" s="1"/>
  <c r="R14" i="24"/>
  <c r="R13" i="24" s="1"/>
  <c r="Q58" i="24"/>
  <c r="Q47" i="24" s="1"/>
  <c r="Q27" i="24" s="1"/>
  <c r="Q26" i="24" s="1"/>
  <c r="M58" i="24"/>
  <c r="R9" i="25"/>
  <c r="R8" i="25" s="1"/>
  <c r="R7" i="25" s="1"/>
  <c r="R6" i="25" s="1"/>
  <c r="R5" i="25" s="1"/>
  <c r="O13" i="25"/>
  <c r="O7" i="25" s="1"/>
  <c r="O6" i="25" s="1"/>
  <c r="O5" i="25" s="1"/>
  <c r="P7" i="25"/>
  <c r="P6" i="25" s="1"/>
  <c r="P5" i="25" s="1"/>
  <c r="R13" i="25"/>
  <c r="J13" i="25"/>
  <c r="N13" i="25"/>
  <c r="L7" i="25"/>
  <c r="L6" i="25" s="1"/>
  <c r="L5" i="25" s="1"/>
  <c r="N7" i="25"/>
  <c r="N6" i="25" s="1"/>
  <c r="N5" i="25" s="1"/>
  <c r="Q13" i="25"/>
  <c r="Q7" i="25" s="1"/>
  <c r="Q6" i="25" s="1"/>
  <c r="Q5" i="25" s="1"/>
  <c r="R168" i="25"/>
  <c r="R167" i="25" s="1"/>
  <c r="K150" i="25"/>
  <c r="K149" i="25" s="1"/>
  <c r="K148" i="25" s="1"/>
  <c r="K147" i="25" s="1"/>
  <c r="L150" i="25"/>
  <c r="Q150" i="25"/>
  <c r="Q149" i="25" s="1"/>
  <c r="Q148" i="25" s="1"/>
  <c r="Q147" i="25" s="1"/>
  <c r="R163" i="25"/>
  <c r="M150" i="25"/>
  <c r="M149" i="25" s="1"/>
  <c r="M148" i="25" s="1"/>
  <c r="M147" i="25" s="1"/>
  <c r="J150" i="25"/>
  <c r="J149" i="25" s="1"/>
  <c r="J148" i="25" s="1"/>
  <c r="J147" i="25" s="1"/>
  <c r="R155" i="25"/>
  <c r="R59" i="26"/>
  <c r="R48" i="26" s="1"/>
  <c r="P28" i="26"/>
  <c r="P27" i="26" s="1"/>
  <c r="R30" i="26"/>
  <c r="R29" i="26" s="1"/>
  <c r="R28" i="26" s="1"/>
  <c r="R27" i="26" s="1"/>
  <c r="R88" i="26"/>
  <c r="R87" i="26" s="1"/>
  <c r="R86" i="26" s="1"/>
  <c r="Q28" i="26"/>
  <c r="Q27" i="26" s="1"/>
  <c r="R175" i="26"/>
  <c r="R174" i="26" s="1"/>
  <c r="R173" i="26" s="1"/>
  <c r="R107" i="26"/>
  <c r="R106" i="26" s="1"/>
  <c r="R105" i="26" s="1"/>
  <c r="R104" i="26" s="1"/>
  <c r="R192" i="26"/>
  <c r="R191" i="26" s="1"/>
  <c r="R190" i="26" s="1"/>
  <c r="O4" i="26"/>
  <c r="P4" i="26"/>
  <c r="L4" i="26"/>
  <c r="M4" i="26"/>
  <c r="N4" i="26"/>
  <c r="K28" i="26"/>
  <c r="K27" i="26" s="1"/>
  <c r="K4" i="26" s="1"/>
  <c r="Q4" i="26"/>
  <c r="J28" i="26"/>
  <c r="J27" i="26" s="1"/>
  <c r="J4" i="26" s="1"/>
  <c r="P191" i="25"/>
  <c r="P190" i="25" s="1"/>
  <c r="P189" i="25" s="1"/>
  <c r="N87" i="25"/>
  <c r="N86" i="25" s="1"/>
  <c r="N85" i="25" s="1"/>
  <c r="R87" i="25"/>
  <c r="R86" i="25" s="1"/>
  <c r="R85" i="25" s="1"/>
  <c r="N47" i="25"/>
  <c r="N27" i="25" s="1"/>
  <c r="N26" i="25" s="1"/>
  <c r="R180" i="25"/>
  <c r="R174" i="25"/>
  <c r="R173" i="25" s="1"/>
  <c r="R172" i="25" s="1"/>
  <c r="K122" i="25"/>
  <c r="K121" i="25" s="1"/>
  <c r="K120" i="25" s="1"/>
  <c r="K174" i="25"/>
  <c r="K173" i="25" s="1"/>
  <c r="K172" i="25" s="1"/>
  <c r="K199" i="25"/>
  <c r="K191" i="25" s="1"/>
  <c r="K190" i="25" s="1"/>
  <c r="K189" i="25" s="1"/>
  <c r="Q199" i="25"/>
  <c r="J87" i="25"/>
  <c r="J86" i="25" s="1"/>
  <c r="J85" i="25" s="1"/>
  <c r="P150" i="25"/>
  <c r="P149" i="25" s="1"/>
  <c r="P148" i="25" s="1"/>
  <c r="P147" i="25" s="1"/>
  <c r="R159" i="25"/>
  <c r="N180" i="25"/>
  <c r="N174" i="25" s="1"/>
  <c r="N173" i="25" s="1"/>
  <c r="N172" i="25" s="1"/>
  <c r="R128" i="25"/>
  <c r="R122" i="25" s="1"/>
  <c r="R121" i="25" s="1"/>
  <c r="R120" i="25" s="1"/>
  <c r="L149" i="25"/>
  <c r="L148" i="25" s="1"/>
  <c r="L147" i="25" s="1"/>
  <c r="J174" i="25"/>
  <c r="J173" i="25" s="1"/>
  <c r="J172" i="25" s="1"/>
  <c r="M13" i="25"/>
  <c r="M7" i="25" s="1"/>
  <c r="M6" i="25" s="1"/>
  <c r="M5" i="25" s="1"/>
  <c r="J47" i="25"/>
  <c r="Q87" i="25"/>
  <c r="Q86" i="25" s="1"/>
  <c r="Q85" i="25" s="1"/>
  <c r="P58" i="25"/>
  <c r="P47" i="25" s="1"/>
  <c r="P27" i="25" s="1"/>
  <c r="P26" i="25" s="1"/>
  <c r="M69" i="25"/>
  <c r="M68" i="25" s="1"/>
  <c r="M67" i="25" s="1"/>
  <c r="L106" i="25"/>
  <c r="L105" i="25" s="1"/>
  <c r="L104" i="25" s="1"/>
  <c r="L103" i="25" s="1"/>
  <c r="L122" i="25"/>
  <c r="L121" i="25" s="1"/>
  <c r="L120" i="25" s="1"/>
  <c r="N122" i="25"/>
  <c r="N121" i="25" s="1"/>
  <c r="N120" i="25" s="1"/>
  <c r="R135" i="25"/>
  <c r="R191" i="25"/>
  <c r="R190" i="25" s="1"/>
  <c r="R189" i="25" s="1"/>
  <c r="J7" i="25"/>
  <c r="J6" i="25" s="1"/>
  <c r="J5" i="25" s="1"/>
  <c r="M29" i="25"/>
  <c r="M28" i="25" s="1"/>
  <c r="K47" i="25"/>
  <c r="K27" i="25" s="1"/>
  <c r="K26" i="25" s="1"/>
  <c r="R78" i="25"/>
  <c r="R77" i="25" s="1"/>
  <c r="R69" i="25" s="1"/>
  <c r="R68" i="25" s="1"/>
  <c r="R67" i="25" s="1"/>
  <c r="R111" i="25"/>
  <c r="R106" i="25" s="1"/>
  <c r="R105" i="25" s="1"/>
  <c r="R104" i="25" s="1"/>
  <c r="R103" i="25" s="1"/>
  <c r="R151" i="25"/>
  <c r="Q191" i="25"/>
  <c r="Q190" i="25" s="1"/>
  <c r="Q189" i="25" s="1"/>
  <c r="O199" i="25"/>
  <c r="O191" i="25" s="1"/>
  <c r="O190" i="25" s="1"/>
  <c r="O189" i="25" s="1"/>
  <c r="O180" i="24"/>
  <c r="O174" i="24" s="1"/>
  <c r="O173" i="24" s="1"/>
  <c r="O172" i="24" s="1"/>
  <c r="R181" i="24"/>
  <c r="R200" i="24"/>
  <c r="R199" i="24" s="1"/>
  <c r="P191" i="24"/>
  <c r="P190" i="24" s="1"/>
  <c r="P189" i="24" s="1"/>
  <c r="L87" i="24"/>
  <c r="L86" i="24" s="1"/>
  <c r="L85" i="24" s="1"/>
  <c r="P87" i="24"/>
  <c r="P86" i="24" s="1"/>
  <c r="P85" i="24" s="1"/>
  <c r="R168" i="24"/>
  <c r="R167" i="24" s="1"/>
  <c r="P47" i="24"/>
  <c r="O150" i="24"/>
  <c r="O149" i="24" s="1"/>
  <c r="O148" i="24" s="1"/>
  <c r="O147" i="24" s="1"/>
  <c r="R38" i="24"/>
  <c r="K87" i="24"/>
  <c r="K86" i="24" s="1"/>
  <c r="K85" i="24" s="1"/>
  <c r="Q128" i="24"/>
  <c r="Q122" i="24" s="1"/>
  <c r="Q121" i="24" s="1"/>
  <c r="Q120" i="24" s="1"/>
  <c r="L180" i="24"/>
  <c r="L174" i="24" s="1"/>
  <c r="L173" i="24" s="1"/>
  <c r="L172" i="24" s="1"/>
  <c r="R193" i="24"/>
  <c r="R192" i="24" s="1"/>
  <c r="N199" i="24"/>
  <c r="N191" i="24" s="1"/>
  <c r="N190" i="24" s="1"/>
  <c r="N189" i="24" s="1"/>
  <c r="R54" i="24"/>
  <c r="R53" i="24" s="1"/>
  <c r="K69" i="24"/>
  <c r="K68" i="24" s="1"/>
  <c r="K67" i="24" s="1"/>
  <c r="K128" i="24"/>
  <c r="K122" i="24" s="1"/>
  <c r="K121" i="24" s="1"/>
  <c r="K120" i="24" s="1"/>
  <c r="R151" i="24"/>
  <c r="R150" i="24" s="1"/>
  <c r="R149" i="24" s="1"/>
  <c r="R148" i="24" s="1"/>
  <c r="R147" i="24" s="1"/>
  <c r="M180" i="24"/>
  <c r="L199" i="24"/>
  <c r="L191" i="24" s="1"/>
  <c r="L190" i="24" s="1"/>
  <c r="L189" i="24" s="1"/>
  <c r="O69" i="24"/>
  <c r="O68" i="24" s="1"/>
  <c r="O67" i="24" s="1"/>
  <c r="J29" i="24"/>
  <c r="J28" i="24" s="1"/>
  <c r="N87" i="24"/>
  <c r="N86" i="24" s="1"/>
  <c r="N85" i="24" s="1"/>
  <c r="O106" i="24"/>
  <c r="O105" i="24" s="1"/>
  <c r="O104" i="24" s="1"/>
  <c r="O103" i="24" s="1"/>
  <c r="J122" i="24"/>
  <c r="J121" i="24" s="1"/>
  <c r="J120" i="24" s="1"/>
  <c r="L128" i="24"/>
  <c r="L122" i="24" s="1"/>
  <c r="L121" i="24" s="1"/>
  <c r="L120" i="24" s="1"/>
  <c r="O128" i="24"/>
  <c r="J180" i="24"/>
  <c r="O199" i="24"/>
  <c r="O191" i="24" s="1"/>
  <c r="O190" i="24" s="1"/>
  <c r="O189" i="24" s="1"/>
  <c r="M105" i="24"/>
  <c r="M104" i="24" s="1"/>
  <c r="M103" i="24" s="1"/>
  <c r="O47" i="24"/>
  <c r="O27" i="24" s="1"/>
  <c r="O26" i="24" s="1"/>
  <c r="K105" i="24"/>
  <c r="K104" i="24" s="1"/>
  <c r="K103" i="24" s="1"/>
  <c r="R176" i="24"/>
  <c r="R175" i="24" s="1"/>
  <c r="R174" i="24" s="1"/>
  <c r="R173" i="24" s="1"/>
  <c r="R172" i="24" s="1"/>
  <c r="K199" i="24"/>
  <c r="K191" i="24" s="1"/>
  <c r="K190" i="24" s="1"/>
  <c r="K189" i="24" s="1"/>
  <c r="K13" i="24"/>
  <c r="K7" i="24" s="1"/>
  <c r="K6" i="24" s="1"/>
  <c r="K5" i="24" s="1"/>
  <c r="R94" i="24"/>
  <c r="R93" i="24" s="1"/>
  <c r="Q199" i="24"/>
  <c r="Q191" i="24" s="1"/>
  <c r="Q190" i="24" s="1"/>
  <c r="Q189" i="24" s="1"/>
  <c r="R30" i="24"/>
  <c r="R29" i="24" s="1"/>
  <c r="R28" i="24" s="1"/>
  <c r="R71" i="24"/>
  <c r="R70" i="24" s="1"/>
  <c r="P180" i="24"/>
  <c r="P174" i="24" s="1"/>
  <c r="P173" i="24" s="1"/>
  <c r="P172" i="24" s="1"/>
  <c r="R22" i="24"/>
  <c r="K29" i="24"/>
  <c r="O29" i="24"/>
  <c r="O28" i="24" s="1"/>
  <c r="R63" i="24"/>
  <c r="R58" i="24" s="1"/>
  <c r="O87" i="24"/>
  <c r="O86" i="24" s="1"/>
  <c r="O85" i="24" s="1"/>
  <c r="M128" i="24"/>
  <c r="M122" i="24" s="1"/>
  <c r="M121" i="24" s="1"/>
  <c r="M120" i="24" s="1"/>
  <c r="P128" i="24"/>
  <c r="P122" i="24" s="1"/>
  <c r="P121" i="24" s="1"/>
  <c r="P120" i="24" s="1"/>
  <c r="Q150" i="24"/>
  <c r="Q149" i="24" s="1"/>
  <c r="Q148" i="24" s="1"/>
  <c r="Q147" i="24" s="1"/>
  <c r="N29" i="24"/>
  <c r="N28" i="24" s="1"/>
  <c r="Q105" i="24"/>
  <c r="Q104" i="24" s="1"/>
  <c r="Q103" i="24" s="1"/>
  <c r="O122" i="24"/>
  <c r="O121" i="24" s="1"/>
  <c r="O120" i="24" s="1"/>
  <c r="L7" i="24"/>
  <c r="L6" i="24" s="1"/>
  <c r="L5" i="24" s="1"/>
  <c r="L29" i="24"/>
  <c r="L28" i="24" s="1"/>
  <c r="L47" i="24"/>
  <c r="J87" i="24"/>
  <c r="J86" i="24" s="1"/>
  <c r="J85" i="24" s="1"/>
  <c r="R111" i="24"/>
  <c r="R106" i="24" s="1"/>
  <c r="R105" i="24" s="1"/>
  <c r="R104" i="24" s="1"/>
  <c r="R103" i="24" s="1"/>
  <c r="M150" i="24"/>
  <c r="M149" i="24" s="1"/>
  <c r="M148" i="24" s="1"/>
  <c r="M147" i="24" s="1"/>
  <c r="J150" i="24"/>
  <c r="J149" i="24" s="1"/>
  <c r="J148" i="24" s="1"/>
  <c r="J147" i="24" s="1"/>
  <c r="R185" i="24"/>
  <c r="R180" i="24" s="1"/>
  <c r="K28" i="24"/>
  <c r="K27" i="24" s="1"/>
  <c r="K26" i="24" s="1"/>
  <c r="M199" i="24"/>
  <c r="M191" i="24" s="1"/>
  <c r="M190" i="24" s="1"/>
  <c r="M189" i="24" s="1"/>
  <c r="J199" i="24"/>
  <c r="J191" i="24" s="1"/>
  <c r="J190" i="24" s="1"/>
  <c r="J189" i="24" s="1"/>
  <c r="R9" i="24"/>
  <c r="R8" i="24" s="1"/>
  <c r="R49" i="24"/>
  <c r="R48" i="24" s="1"/>
  <c r="Q87" i="24"/>
  <c r="Q86" i="24" s="1"/>
  <c r="Q85" i="24" s="1"/>
  <c r="K150" i="24"/>
  <c r="K149" i="24" s="1"/>
  <c r="K148" i="24" s="1"/>
  <c r="K147" i="24" s="1"/>
  <c r="K174" i="24"/>
  <c r="K173" i="24" s="1"/>
  <c r="K172" i="24" s="1"/>
  <c r="M27" i="24"/>
  <c r="M26" i="24" s="1"/>
  <c r="J174" i="24"/>
  <c r="J173" i="24" s="1"/>
  <c r="J172" i="24" s="1"/>
  <c r="J7" i="24"/>
  <c r="J6" i="24" s="1"/>
  <c r="J5" i="24" s="1"/>
  <c r="J47" i="24"/>
  <c r="N69" i="24"/>
  <c r="N68" i="24" s="1"/>
  <c r="N67" i="24" s="1"/>
  <c r="R78" i="24"/>
  <c r="R77" i="24" s="1"/>
  <c r="R89" i="24"/>
  <c r="R88" i="24" s="1"/>
  <c r="R87" i="24" s="1"/>
  <c r="R86" i="24" s="1"/>
  <c r="R85" i="24" s="1"/>
  <c r="R129" i="24"/>
  <c r="R128" i="24" s="1"/>
  <c r="R122" i="24" s="1"/>
  <c r="R121" i="24" s="1"/>
  <c r="R120" i="24" s="1"/>
  <c r="M174" i="24"/>
  <c r="M173" i="24" s="1"/>
  <c r="M172" i="24" s="1"/>
  <c r="N180" i="24"/>
  <c r="N174" i="24" s="1"/>
  <c r="N173" i="24" s="1"/>
  <c r="N172" i="24" s="1"/>
  <c r="P191" i="23"/>
  <c r="P190" i="23" s="1"/>
  <c r="P189" i="23" s="1"/>
  <c r="O191" i="23"/>
  <c r="O190" i="23" s="1"/>
  <c r="O189" i="23" s="1"/>
  <c r="O87" i="23"/>
  <c r="O86" i="23" s="1"/>
  <c r="O85" i="23" s="1"/>
  <c r="N87" i="23"/>
  <c r="N86" i="23" s="1"/>
  <c r="N85" i="23" s="1"/>
  <c r="P29" i="23"/>
  <c r="P28" i="23" s="1"/>
  <c r="K29" i="23"/>
  <c r="K28" i="23" s="1"/>
  <c r="Q58" i="23"/>
  <c r="Q47" i="23" s="1"/>
  <c r="N58" i="23"/>
  <c r="N47" i="23" s="1"/>
  <c r="P105" i="23"/>
  <c r="P104" i="23" s="1"/>
  <c r="P103" i="23" s="1"/>
  <c r="L105" i="23"/>
  <c r="L104" i="23" s="1"/>
  <c r="L103" i="23" s="1"/>
  <c r="L128" i="23"/>
  <c r="O128" i="23"/>
  <c r="M150" i="23"/>
  <c r="M149" i="23" s="1"/>
  <c r="M148" i="23" s="1"/>
  <c r="M147" i="23" s="1"/>
  <c r="R199" i="23"/>
  <c r="R59" i="23"/>
  <c r="R58" i="23" s="1"/>
  <c r="N191" i="23"/>
  <c r="N190" i="23" s="1"/>
  <c r="N189" i="23" s="1"/>
  <c r="L47" i="23"/>
  <c r="R71" i="23"/>
  <c r="R70" i="23" s="1"/>
  <c r="R94" i="23"/>
  <c r="R93" i="23" s="1"/>
  <c r="R87" i="23" s="1"/>
  <c r="R86" i="23" s="1"/>
  <c r="R85" i="23" s="1"/>
  <c r="J174" i="23"/>
  <c r="J173" i="23" s="1"/>
  <c r="J172" i="23" s="1"/>
  <c r="M199" i="23"/>
  <c r="M191" i="23" s="1"/>
  <c r="M190" i="23" s="1"/>
  <c r="M189" i="23" s="1"/>
  <c r="P7" i="23"/>
  <c r="P6" i="23" s="1"/>
  <c r="P5" i="23" s="1"/>
  <c r="L69" i="23"/>
  <c r="L68" i="23" s="1"/>
  <c r="L67" i="23" s="1"/>
  <c r="Q69" i="23"/>
  <c r="Q68" i="23" s="1"/>
  <c r="Q67" i="23" s="1"/>
  <c r="M87" i="23"/>
  <c r="M86" i="23" s="1"/>
  <c r="M85" i="23" s="1"/>
  <c r="N28" i="23"/>
  <c r="N27" i="23" s="1"/>
  <c r="N26" i="23" s="1"/>
  <c r="L122" i="23"/>
  <c r="L121" i="23" s="1"/>
  <c r="L120" i="23" s="1"/>
  <c r="R30" i="23"/>
  <c r="R29" i="23" s="1"/>
  <c r="R28" i="23" s="1"/>
  <c r="Q29" i="23"/>
  <c r="Q28" i="23" s="1"/>
  <c r="R54" i="23"/>
  <c r="R53" i="23" s="1"/>
  <c r="R129" i="23"/>
  <c r="R22" i="23"/>
  <c r="M58" i="23"/>
  <c r="M47" i="23" s="1"/>
  <c r="K128" i="23"/>
  <c r="K122" i="23" s="1"/>
  <c r="K121" i="23" s="1"/>
  <c r="K120" i="23" s="1"/>
  <c r="N128" i="23"/>
  <c r="N122" i="23" s="1"/>
  <c r="N121" i="23" s="1"/>
  <c r="N120" i="23" s="1"/>
  <c r="R151" i="23"/>
  <c r="R150" i="23" s="1"/>
  <c r="P150" i="23"/>
  <c r="P149" i="23" s="1"/>
  <c r="P148" i="23" s="1"/>
  <c r="P147" i="23" s="1"/>
  <c r="R185" i="23"/>
  <c r="R180" i="23" s="1"/>
  <c r="L150" i="23"/>
  <c r="L149" i="23" s="1"/>
  <c r="L148" i="23" s="1"/>
  <c r="L147" i="23" s="1"/>
  <c r="J28" i="23"/>
  <c r="O149" i="23"/>
  <c r="O148" i="23" s="1"/>
  <c r="O147" i="23" s="1"/>
  <c r="J47" i="23"/>
  <c r="R7" i="23"/>
  <c r="R6" i="23" s="1"/>
  <c r="R5" i="23" s="1"/>
  <c r="J87" i="23"/>
  <c r="J86" i="23" s="1"/>
  <c r="J85" i="23" s="1"/>
  <c r="O7" i="23"/>
  <c r="O6" i="23" s="1"/>
  <c r="O5" i="23" s="1"/>
  <c r="R128" i="23"/>
  <c r="R122" i="23" s="1"/>
  <c r="R121" i="23" s="1"/>
  <c r="R120" i="23" s="1"/>
  <c r="Q150" i="23"/>
  <c r="Q149" i="23" s="1"/>
  <c r="Q148" i="23" s="1"/>
  <c r="Q147" i="23" s="1"/>
  <c r="M128" i="23"/>
  <c r="M122" i="23" s="1"/>
  <c r="M121" i="23" s="1"/>
  <c r="M120" i="23" s="1"/>
  <c r="M29" i="23"/>
  <c r="M28" i="23" s="1"/>
  <c r="K87" i="23"/>
  <c r="K86" i="23" s="1"/>
  <c r="K85" i="23" s="1"/>
  <c r="J150" i="23"/>
  <c r="J149" i="23" s="1"/>
  <c r="J148" i="23" s="1"/>
  <c r="J147" i="23" s="1"/>
  <c r="L199" i="23"/>
  <c r="L191" i="23" s="1"/>
  <c r="L190" i="23" s="1"/>
  <c r="L189" i="23" s="1"/>
  <c r="Q199" i="23"/>
  <c r="Q191" i="23" s="1"/>
  <c r="Q190" i="23" s="1"/>
  <c r="Q189" i="23" s="1"/>
  <c r="J7" i="23"/>
  <c r="J6" i="23" s="1"/>
  <c r="J5" i="23" s="1"/>
  <c r="O122" i="23"/>
  <c r="O121" i="23" s="1"/>
  <c r="O120" i="23" s="1"/>
  <c r="P128" i="23"/>
  <c r="P122" i="23" s="1"/>
  <c r="P121" i="23" s="1"/>
  <c r="P120" i="23" s="1"/>
  <c r="K150" i="23"/>
  <c r="K149" i="23" s="1"/>
  <c r="K148" i="23" s="1"/>
  <c r="K147" i="23" s="1"/>
  <c r="J199" i="23"/>
  <c r="J191" i="23" s="1"/>
  <c r="J190" i="23" s="1"/>
  <c r="J189" i="23" s="1"/>
  <c r="K7" i="23"/>
  <c r="K6" i="23" s="1"/>
  <c r="K5" i="23" s="1"/>
  <c r="L28" i="23"/>
  <c r="L27" i="23" s="1"/>
  <c r="L26" i="23" s="1"/>
  <c r="P58" i="23"/>
  <c r="P47" i="23" s="1"/>
  <c r="Q128" i="23"/>
  <c r="Q122" i="23" s="1"/>
  <c r="Q121" i="23" s="1"/>
  <c r="Q120" i="23" s="1"/>
  <c r="R168" i="23"/>
  <c r="R167" i="23" s="1"/>
  <c r="K199" i="23"/>
  <c r="K191" i="23" s="1"/>
  <c r="K190" i="23" s="1"/>
  <c r="K189" i="23" s="1"/>
  <c r="K47" i="23"/>
  <c r="K27" i="23" s="1"/>
  <c r="K26" i="23" s="1"/>
  <c r="R174" i="23"/>
  <c r="R173" i="23" s="1"/>
  <c r="R172" i="23" s="1"/>
  <c r="R78" i="23"/>
  <c r="R77" i="23" s="1"/>
  <c r="R135" i="23"/>
  <c r="K174" i="23"/>
  <c r="K173" i="23" s="1"/>
  <c r="K172" i="23" s="1"/>
  <c r="R111" i="23"/>
  <c r="R106" i="23" s="1"/>
  <c r="R105" i="23" s="1"/>
  <c r="R104" i="23" s="1"/>
  <c r="R103" i="23" s="1"/>
  <c r="J128" i="23"/>
  <c r="J122" i="23" s="1"/>
  <c r="J121" i="23" s="1"/>
  <c r="J120" i="23" s="1"/>
  <c r="R159" i="23"/>
  <c r="L174" i="23"/>
  <c r="L173" i="23" s="1"/>
  <c r="L172" i="23" s="1"/>
  <c r="R193" i="23"/>
  <c r="R192" i="23" s="1"/>
  <c r="R191" i="23" s="1"/>
  <c r="R190" i="23" s="1"/>
  <c r="R189" i="23" s="1"/>
  <c r="K87" i="22"/>
  <c r="K86" i="22" s="1"/>
  <c r="K85" i="22" s="1"/>
  <c r="J149" i="22"/>
  <c r="J148" i="22" s="1"/>
  <c r="J147" i="22" s="1"/>
  <c r="Q191" i="22"/>
  <c r="Q190" i="22" s="1"/>
  <c r="Q189" i="22" s="1"/>
  <c r="P122" i="22"/>
  <c r="P121" i="22" s="1"/>
  <c r="P120" i="22" s="1"/>
  <c r="N87" i="22"/>
  <c r="N86" i="22" s="1"/>
  <c r="N85" i="22" s="1"/>
  <c r="Q87" i="22"/>
  <c r="Q86" i="22" s="1"/>
  <c r="Q85" i="22" s="1"/>
  <c r="M47" i="22"/>
  <c r="R185" i="22"/>
  <c r="R180" i="22" s="1"/>
  <c r="R174" i="22" s="1"/>
  <c r="R173" i="22" s="1"/>
  <c r="R172" i="22" s="1"/>
  <c r="R89" i="22"/>
  <c r="R88" i="22" s="1"/>
  <c r="R87" i="22" s="1"/>
  <c r="R86" i="22" s="1"/>
  <c r="R85" i="22" s="1"/>
  <c r="N150" i="22"/>
  <c r="N149" i="22" s="1"/>
  <c r="N148" i="22" s="1"/>
  <c r="N147" i="22" s="1"/>
  <c r="O174" i="22"/>
  <c r="O173" i="22" s="1"/>
  <c r="O172" i="22" s="1"/>
  <c r="O29" i="22"/>
  <c r="O28" i="22" s="1"/>
  <c r="M87" i="22"/>
  <c r="M86" i="22" s="1"/>
  <c r="M85" i="22" s="1"/>
  <c r="Q106" i="22"/>
  <c r="Q105" i="22" s="1"/>
  <c r="Q104" i="22" s="1"/>
  <c r="Q103" i="22" s="1"/>
  <c r="R116" i="22"/>
  <c r="R115" i="22" s="1"/>
  <c r="L128" i="22"/>
  <c r="L122" i="22" s="1"/>
  <c r="L121" i="22" s="1"/>
  <c r="L120" i="22" s="1"/>
  <c r="R129" i="22"/>
  <c r="P174" i="22"/>
  <c r="P173" i="22" s="1"/>
  <c r="P172" i="22" s="1"/>
  <c r="J180" i="22"/>
  <c r="R212" i="22"/>
  <c r="R63" i="22"/>
  <c r="L149" i="22"/>
  <c r="L148" i="22" s="1"/>
  <c r="L147" i="22" s="1"/>
  <c r="N47" i="22"/>
  <c r="R78" i="22"/>
  <c r="R77" i="22" s="1"/>
  <c r="O122" i="22"/>
  <c r="O121" i="22" s="1"/>
  <c r="O120" i="22" s="1"/>
  <c r="Q47" i="22"/>
  <c r="O58" i="22"/>
  <c r="O47" i="22" s="1"/>
  <c r="M128" i="22"/>
  <c r="M122" i="22" s="1"/>
  <c r="M121" i="22" s="1"/>
  <c r="M120" i="22" s="1"/>
  <c r="P128" i="22"/>
  <c r="M150" i="22"/>
  <c r="M149" i="22" s="1"/>
  <c r="M148" i="22" s="1"/>
  <c r="M147" i="22" s="1"/>
  <c r="R43" i="22"/>
  <c r="R42" i="22" s="1"/>
  <c r="K58" i="22"/>
  <c r="K47" i="22" s="1"/>
  <c r="O87" i="22"/>
  <c r="O86" i="22" s="1"/>
  <c r="O85" i="22" s="1"/>
  <c r="N128" i="22"/>
  <c r="N122" i="22" s="1"/>
  <c r="N121" i="22" s="1"/>
  <c r="N120" i="22" s="1"/>
  <c r="Q128" i="22"/>
  <c r="Q122" i="22" s="1"/>
  <c r="Q121" i="22" s="1"/>
  <c r="Q120" i="22" s="1"/>
  <c r="R159" i="22"/>
  <c r="R193" i="22"/>
  <c r="R192" i="22" s="1"/>
  <c r="M199" i="22"/>
  <c r="M191" i="22" s="1"/>
  <c r="M190" i="22" s="1"/>
  <c r="M189" i="22" s="1"/>
  <c r="J199" i="22"/>
  <c r="J191" i="22" s="1"/>
  <c r="J190" i="22" s="1"/>
  <c r="J189" i="22" s="1"/>
  <c r="R204" i="22"/>
  <c r="R199" i="22" s="1"/>
  <c r="O199" i="22"/>
  <c r="L199" i="22"/>
  <c r="L191" i="22" s="1"/>
  <c r="L190" i="22" s="1"/>
  <c r="L189" i="22" s="1"/>
  <c r="K122" i="22"/>
  <c r="K121" i="22" s="1"/>
  <c r="K120" i="22" s="1"/>
  <c r="R150" i="22"/>
  <c r="R149" i="22" s="1"/>
  <c r="R148" i="22" s="1"/>
  <c r="R147" i="22" s="1"/>
  <c r="L29" i="22"/>
  <c r="L28" i="22" s="1"/>
  <c r="J58" i="22"/>
  <c r="J47" i="22" s="1"/>
  <c r="L69" i="22"/>
  <c r="L68" i="22" s="1"/>
  <c r="L67" i="22" s="1"/>
  <c r="K128" i="22"/>
  <c r="R9" i="22"/>
  <c r="R8" i="22" s="1"/>
  <c r="O13" i="22"/>
  <c r="O7" i="22" s="1"/>
  <c r="O6" i="22" s="1"/>
  <c r="O5" i="22" s="1"/>
  <c r="J29" i="22"/>
  <c r="J28" i="22" s="1"/>
  <c r="N29" i="22"/>
  <c r="N28" i="22" s="1"/>
  <c r="N27" i="22" s="1"/>
  <c r="N26" i="22" s="1"/>
  <c r="N69" i="22"/>
  <c r="N68" i="22" s="1"/>
  <c r="N67" i="22" s="1"/>
  <c r="L105" i="22"/>
  <c r="L104" i="22" s="1"/>
  <c r="L103" i="22" s="1"/>
  <c r="K174" i="22"/>
  <c r="K173" i="22" s="1"/>
  <c r="K172" i="22" s="1"/>
  <c r="N199" i="22"/>
  <c r="N191" i="22" s="1"/>
  <c r="N190" i="22" s="1"/>
  <c r="N189" i="22" s="1"/>
  <c r="J174" i="22"/>
  <c r="J173" i="22" s="1"/>
  <c r="J172" i="22" s="1"/>
  <c r="O191" i="22"/>
  <c r="O190" i="22" s="1"/>
  <c r="O189" i="22" s="1"/>
  <c r="P29" i="22"/>
  <c r="P28" i="22" s="1"/>
  <c r="J7" i="22"/>
  <c r="J6" i="22" s="1"/>
  <c r="J5" i="22" s="1"/>
  <c r="P106" i="22"/>
  <c r="P105" i="22" s="1"/>
  <c r="P104" i="22" s="1"/>
  <c r="P103" i="22" s="1"/>
  <c r="R135" i="22"/>
  <c r="R216" i="22"/>
  <c r="P58" i="22"/>
  <c r="P47" i="22" s="1"/>
  <c r="K150" i="22"/>
  <c r="K149" i="22" s="1"/>
  <c r="K148" i="22" s="1"/>
  <c r="K147" i="22" s="1"/>
  <c r="J105" i="22"/>
  <c r="J104" i="22" s="1"/>
  <c r="J103" i="22" s="1"/>
  <c r="R107" i="22"/>
  <c r="J128" i="22"/>
  <c r="J122" i="22" s="1"/>
  <c r="J121" i="22" s="1"/>
  <c r="J120" i="22" s="1"/>
  <c r="O150" i="22"/>
  <c r="O149" i="22" s="1"/>
  <c r="O148" i="22" s="1"/>
  <c r="O147" i="22" s="1"/>
  <c r="N180" i="22"/>
  <c r="N174" i="22" s="1"/>
  <c r="N173" i="22" s="1"/>
  <c r="N172" i="22" s="1"/>
  <c r="L87" i="22"/>
  <c r="L86" i="22" s="1"/>
  <c r="L85" i="22" s="1"/>
  <c r="M13" i="22"/>
  <c r="M7" i="22" s="1"/>
  <c r="M6" i="22" s="1"/>
  <c r="M5" i="22" s="1"/>
  <c r="K105" i="22"/>
  <c r="K104" i="22" s="1"/>
  <c r="K103" i="22" s="1"/>
  <c r="K199" i="22"/>
  <c r="K191" i="22" s="1"/>
  <c r="K190" i="22" s="1"/>
  <c r="K189" i="22" s="1"/>
  <c r="N7" i="22"/>
  <c r="N6" i="22" s="1"/>
  <c r="N5" i="22" s="1"/>
  <c r="R18" i="22"/>
  <c r="R13" i="22" s="1"/>
  <c r="M29" i="22"/>
  <c r="M28" i="22" s="1"/>
  <c r="M27" i="22" s="1"/>
  <c r="M26" i="22" s="1"/>
  <c r="O69" i="22"/>
  <c r="O68" i="22" s="1"/>
  <c r="O67" i="22" s="1"/>
  <c r="J87" i="22"/>
  <c r="J86" i="22" s="1"/>
  <c r="J85" i="22" s="1"/>
  <c r="R34" i="22"/>
  <c r="R29" i="22" s="1"/>
  <c r="L47" i="22"/>
  <c r="L27" i="22" s="1"/>
  <c r="L26" i="22" s="1"/>
  <c r="P69" i="22"/>
  <c r="P68" i="22" s="1"/>
  <c r="P67" i="22" s="1"/>
  <c r="N4" i="23" l="1"/>
  <c r="P27" i="23"/>
  <c r="P26" i="23" s="1"/>
  <c r="R69" i="23"/>
  <c r="R68" i="23" s="1"/>
  <c r="R67" i="23" s="1"/>
  <c r="R47" i="23"/>
  <c r="K27" i="22"/>
  <c r="K26" i="22" s="1"/>
  <c r="K4" i="22" s="1"/>
  <c r="R69" i="22"/>
  <c r="R68" i="22" s="1"/>
  <c r="R67" i="22" s="1"/>
  <c r="O27" i="22"/>
  <c r="O26" i="22" s="1"/>
  <c r="R106" i="22"/>
  <c r="R105" i="22" s="1"/>
  <c r="R104" i="22" s="1"/>
  <c r="R103" i="22" s="1"/>
  <c r="R7" i="22"/>
  <c r="R6" i="22" s="1"/>
  <c r="R5" i="22" s="1"/>
  <c r="J27" i="22"/>
  <c r="J26" i="22" s="1"/>
  <c r="J4" i="22" s="1"/>
  <c r="R27" i="25"/>
  <c r="R26" i="25" s="1"/>
  <c r="O4" i="25"/>
  <c r="M27" i="25"/>
  <c r="M26" i="25" s="1"/>
  <c r="N27" i="24"/>
  <c r="N26" i="24" s="1"/>
  <c r="R7" i="24"/>
  <c r="R6" i="24" s="1"/>
  <c r="R5" i="24" s="1"/>
  <c r="Q4" i="25"/>
  <c r="P4" i="25"/>
  <c r="M4" i="25"/>
  <c r="L4" i="25"/>
  <c r="R4" i="26"/>
  <c r="N4" i="25"/>
  <c r="K4" i="25"/>
  <c r="R150" i="25"/>
  <c r="R149" i="25" s="1"/>
  <c r="R148" i="25" s="1"/>
  <c r="R147" i="25" s="1"/>
  <c r="R4" i="25"/>
  <c r="J4" i="25"/>
  <c r="P4" i="24"/>
  <c r="R191" i="24"/>
  <c r="R190" i="24" s="1"/>
  <c r="R189" i="24" s="1"/>
  <c r="O4" i="24"/>
  <c r="R47" i="24"/>
  <c r="R27" i="24" s="1"/>
  <c r="R26" i="24" s="1"/>
  <c r="M4" i="24"/>
  <c r="R69" i="24"/>
  <c r="R68" i="24" s="1"/>
  <c r="R67" i="24" s="1"/>
  <c r="J27" i="24"/>
  <c r="J26" i="24" s="1"/>
  <c r="N4" i="24"/>
  <c r="Q4" i="24"/>
  <c r="L27" i="24"/>
  <c r="L26" i="24" s="1"/>
  <c r="L4" i="24" s="1"/>
  <c r="J4" i="24"/>
  <c r="K4" i="24"/>
  <c r="Q27" i="23"/>
  <c r="Q26" i="23" s="1"/>
  <c r="Q4" i="23" s="1"/>
  <c r="R27" i="23"/>
  <c r="R26" i="23" s="1"/>
  <c r="L4" i="23"/>
  <c r="M27" i="23"/>
  <c r="M26" i="23" s="1"/>
  <c r="M4" i="23" s="1"/>
  <c r="K4" i="23"/>
  <c r="R149" i="23"/>
  <c r="R148" i="23" s="1"/>
  <c r="R147" i="23" s="1"/>
  <c r="P4" i="23"/>
  <c r="O4" i="23"/>
  <c r="J27" i="23"/>
  <c r="J26" i="23" s="1"/>
  <c r="J4" i="23" s="1"/>
  <c r="L4" i="22"/>
  <c r="R28" i="22"/>
  <c r="R27" i="22" s="1"/>
  <c r="R26" i="22" s="1"/>
  <c r="R191" i="22"/>
  <c r="R190" i="22" s="1"/>
  <c r="R189" i="22" s="1"/>
  <c r="R128" i="22"/>
  <c r="R122" i="22" s="1"/>
  <c r="R121" i="22" s="1"/>
  <c r="R120" i="22" s="1"/>
  <c r="Q4" i="22"/>
  <c r="M4" i="22"/>
  <c r="N4" i="22"/>
  <c r="P27" i="22"/>
  <c r="P26" i="22" s="1"/>
  <c r="P4" i="22" s="1"/>
  <c r="O4" i="22"/>
  <c r="R4" i="23" l="1"/>
  <c r="R4" i="24"/>
  <c r="R4" i="22"/>
  <c r="R217" i="20" l="1"/>
  <c r="R216" i="20" s="1"/>
  <c r="Q216" i="20"/>
  <c r="P216" i="20"/>
  <c r="O216" i="20"/>
  <c r="N216" i="20"/>
  <c r="M216" i="20"/>
  <c r="L216" i="20"/>
  <c r="K216" i="20"/>
  <c r="J216" i="20"/>
  <c r="R215" i="20"/>
  <c r="R214" i="20"/>
  <c r="R213" i="20"/>
  <c r="Q212" i="20"/>
  <c r="P212" i="20"/>
  <c r="O212" i="20"/>
  <c r="N212" i="20"/>
  <c r="M212" i="20"/>
  <c r="L212" i="20"/>
  <c r="K212" i="20"/>
  <c r="J212" i="20"/>
  <c r="R211" i="20"/>
  <c r="R210" i="20"/>
  <c r="R209" i="20"/>
  <c r="Q208" i="20"/>
  <c r="P208" i="20"/>
  <c r="O208" i="20"/>
  <c r="N208" i="20"/>
  <c r="M208" i="20"/>
  <c r="L208" i="20"/>
  <c r="K208" i="20"/>
  <c r="J208" i="20"/>
  <c r="R207" i="20"/>
  <c r="R204" i="20" s="1"/>
  <c r="R206" i="20"/>
  <c r="R205" i="20"/>
  <c r="Q204" i="20"/>
  <c r="P204" i="20"/>
  <c r="O204" i="20"/>
  <c r="N204" i="20"/>
  <c r="M204" i="20"/>
  <c r="M199" i="20" s="1"/>
  <c r="L204" i="20"/>
  <c r="L199" i="20" s="1"/>
  <c r="L191" i="20" s="1"/>
  <c r="L190" i="20" s="1"/>
  <c r="L189" i="20" s="1"/>
  <c r="K204" i="20"/>
  <c r="J204" i="20"/>
  <c r="R203" i="20"/>
  <c r="R202" i="20"/>
  <c r="R201" i="20"/>
  <c r="R200" i="20"/>
  <c r="Q200" i="20"/>
  <c r="P200" i="20"/>
  <c r="O200" i="20"/>
  <c r="N200" i="20"/>
  <c r="M200" i="20"/>
  <c r="L200" i="20"/>
  <c r="K200" i="20"/>
  <c r="J200" i="20"/>
  <c r="R198" i="20"/>
  <c r="R193" i="20" s="1"/>
  <c r="R192" i="20" s="1"/>
  <c r="R197" i="20"/>
  <c r="R196" i="20"/>
  <c r="R195" i="20"/>
  <c r="R194" i="20"/>
  <c r="Q193" i="20"/>
  <c r="Q192" i="20" s="1"/>
  <c r="P193" i="20"/>
  <c r="P192" i="20" s="1"/>
  <c r="O193" i="20"/>
  <c r="O192" i="20" s="1"/>
  <c r="N193" i="20"/>
  <c r="M193" i="20"/>
  <c r="M192" i="20" s="1"/>
  <c r="L193" i="20"/>
  <c r="K193" i="20"/>
  <c r="J193" i="20"/>
  <c r="J192" i="20" s="1"/>
  <c r="N192" i="20"/>
  <c r="L192" i="20"/>
  <c r="K192" i="20"/>
  <c r="R188" i="20"/>
  <c r="R187" i="20"/>
  <c r="R185" i="20" s="1"/>
  <c r="R186" i="20"/>
  <c r="Q185" i="20"/>
  <c r="P185" i="20"/>
  <c r="O185" i="20"/>
  <c r="N185" i="20"/>
  <c r="M185" i="20"/>
  <c r="L185" i="20"/>
  <c r="K185" i="20"/>
  <c r="J185" i="20"/>
  <c r="R184" i="20"/>
  <c r="R183" i="20"/>
  <c r="R182" i="20"/>
  <c r="R181" i="20" s="1"/>
  <c r="Q181" i="20"/>
  <c r="P181" i="20"/>
  <c r="O181" i="20"/>
  <c r="N181" i="20"/>
  <c r="M181" i="20"/>
  <c r="M180" i="20" s="1"/>
  <c r="L181" i="20"/>
  <c r="K181" i="20"/>
  <c r="J181" i="20"/>
  <c r="R179" i="20"/>
  <c r="R178" i="20"/>
  <c r="R177" i="20"/>
  <c r="Q176" i="20"/>
  <c r="Q175" i="20" s="1"/>
  <c r="P176" i="20"/>
  <c r="P175" i="20" s="1"/>
  <c r="O176" i="20"/>
  <c r="O175" i="20" s="1"/>
  <c r="N176" i="20"/>
  <c r="N175" i="20" s="1"/>
  <c r="M176" i="20"/>
  <c r="M175" i="20" s="1"/>
  <c r="L176" i="20"/>
  <c r="L175" i="20" s="1"/>
  <c r="K176" i="20"/>
  <c r="K175" i="20" s="1"/>
  <c r="J176" i="20"/>
  <c r="J175" i="20" s="1"/>
  <c r="R171" i="20"/>
  <c r="R170" i="20"/>
  <c r="R168" i="20" s="1"/>
  <c r="R167" i="20" s="1"/>
  <c r="R169" i="20"/>
  <c r="Q168" i="20"/>
  <c r="Q167" i="20" s="1"/>
  <c r="P168" i="20"/>
  <c r="P167" i="20" s="1"/>
  <c r="O168" i="20"/>
  <c r="O167" i="20" s="1"/>
  <c r="N168" i="20"/>
  <c r="N167" i="20" s="1"/>
  <c r="M168" i="20"/>
  <c r="M167" i="20" s="1"/>
  <c r="L168" i="20"/>
  <c r="L167" i="20" s="1"/>
  <c r="K168" i="20"/>
  <c r="K167" i="20" s="1"/>
  <c r="J168" i="20"/>
  <c r="J167" i="20" s="1"/>
  <c r="R166" i="20"/>
  <c r="R165" i="20"/>
  <c r="R164" i="20"/>
  <c r="Q163" i="20"/>
  <c r="P163" i="20"/>
  <c r="O163" i="20"/>
  <c r="N163" i="20"/>
  <c r="M163" i="20"/>
  <c r="L163" i="20"/>
  <c r="K163" i="20"/>
  <c r="J163" i="20"/>
  <c r="R162" i="20"/>
  <c r="R161" i="20"/>
  <c r="R160" i="20"/>
  <c r="Q159" i="20"/>
  <c r="P159" i="20"/>
  <c r="O159" i="20"/>
  <c r="N159" i="20"/>
  <c r="M159" i="20"/>
  <c r="L159" i="20"/>
  <c r="K159" i="20"/>
  <c r="J159" i="20"/>
  <c r="R158" i="20"/>
  <c r="R157" i="20"/>
  <c r="R156" i="20"/>
  <c r="Q155" i="20"/>
  <c r="P155" i="20"/>
  <c r="O155" i="20"/>
  <c r="N155" i="20"/>
  <c r="M155" i="20"/>
  <c r="L155" i="20"/>
  <c r="K155" i="20"/>
  <c r="J155" i="20"/>
  <c r="R154" i="20"/>
  <c r="R153" i="20"/>
  <c r="R152" i="20"/>
  <c r="Q151" i="20"/>
  <c r="P151" i="20"/>
  <c r="O151" i="20"/>
  <c r="N151" i="20"/>
  <c r="M151" i="20"/>
  <c r="L151" i="20"/>
  <c r="K151" i="20"/>
  <c r="J151" i="20"/>
  <c r="R146" i="20"/>
  <c r="R145" i="20"/>
  <c r="R144" i="20"/>
  <c r="R143" i="20"/>
  <c r="R142" i="20"/>
  <c r="Q141" i="20"/>
  <c r="P141" i="20"/>
  <c r="O141" i="20"/>
  <c r="N141" i="20"/>
  <c r="M141" i="20"/>
  <c r="L141" i="20"/>
  <c r="K141" i="20"/>
  <c r="J141" i="20"/>
  <c r="R140" i="20"/>
  <c r="R139" i="20"/>
  <c r="R138" i="20"/>
  <c r="R137" i="20"/>
  <c r="R136" i="20"/>
  <c r="Q135" i="20"/>
  <c r="P135" i="20"/>
  <c r="O135" i="20"/>
  <c r="N135" i="20"/>
  <c r="M135" i="20"/>
  <c r="L135" i="20"/>
  <c r="K135" i="20"/>
  <c r="J135" i="20"/>
  <c r="R134" i="20"/>
  <c r="R133" i="20"/>
  <c r="R132" i="20"/>
  <c r="R131" i="20"/>
  <c r="R130" i="20"/>
  <c r="R129" i="20" s="1"/>
  <c r="Q129" i="20"/>
  <c r="P129" i="20"/>
  <c r="O129" i="20"/>
  <c r="N129" i="20"/>
  <c r="M129" i="20"/>
  <c r="L129" i="20"/>
  <c r="K129" i="20"/>
  <c r="J129" i="20"/>
  <c r="R127" i="20"/>
  <c r="R126" i="20"/>
  <c r="R125" i="20"/>
  <c r="Q124" i="20"/>
  <c r="Q123" i="20" s="1"/>
  <c r="P124" i="20"/>
  <c r="O124" i="20"/>
  <c r="O123" i="20" s="1"/>
  <c r="N124" i="20"/>
  <c r="N123" i="20" s="1"/>
  <c r="M124" i="20"/>
  <c r="M123" i="20" s="1"/>
  <c r="L124" i="20"/>
  <c r="L123" i="20" s="1"/>
  <c r="K124" i="20"/>
  <c r="K123" i="20" s="1"/>
  <c r="J124" i="20"/>
  <c r="J123" i="20" s="1"/>
  <c r="P123" i="20"/>
  <c r="R119" i="20"/>
  <c r="R118" i="20"/>
  <c r="R117" i="20"/>
  <c r="Q116" i="20"/>
  <c r="P116" i="20"/>
  <c r="P115" i="20" s="1"/>
  <c r="O116" i="20"/>
  <c r="N116" i="20"/>
  <c r="M116" i="20"/>
  <c r="M115" i="20" s="1"/>
  <c r="L116" i="20"/>
  <c r="L115" i="20" s="1"/>
  <c r="K116" i="20"/>
  <c r="K115" i="20" s="1"/>
  <c r="J116" i="20"/>
  <c r="J115" i="20" s="1"/>
  <c r="Q115" i="20"/>
  <c r="O115" i="20"/>
  <c r="N115" i="20"/>
  <c r="R114" i="20"/>
  <c r="R113" i="20"/>
  <c r="R112" i="20"/>
  <c r="Q111" i="20"/>
  <c r="P111" i="20"/>
  <c r="O111" i="20"/>
  <c r="N111" i="20"/>
  <c r="M111" i="20"/>
  <c r="M106" i="20" s="1"/>
  <c r="M105" i="20" s="1"/>
  <c r="M104" i="20" s="1"/>
  <c r="M103" i="20" s="1"/>
  <c r="L111" i="20"/>
  <c r="L106" i="20" s="1"/>
  <c r="K111" i="20"/>
  <c r="J111" i="20"/>
  <c r="R110" i="20"/>
  <c r="R109" i="20"/>
  <c r="R108" i="20"/>
  <c r="R107" i="20" s="1"/>
  <c r="Q107" i="20"/>
  <c r="P107" i="20"/>
  <c r="O107" i="20"/>
  <c r="N107" i="20"/>
  <c r="M107" i="20"/>
  <c r="L107" i="20"/>
  <c r="K107" i="20"/>
  <c r="J107" i="20"/>
  <c r="Q106" i="20"/>
  <c r="Q105" i="20" s="1"/>
  <c r="Q104" i="20" s="1"/>
  <c r="Q103" i="20" s="1"/>
  <c r="P106" i="20"/>
  <c r="O106" i="20"/>
  <c r="O105" i="20" s="1"/>
  <c r="O104" i="20" s="1"/>
  <c r="O103" i="20" s="1"/>
  <c r="R102" i="20"/>
  <c r="R101" i="20"/>
  <c r="R100" i="20"/>
  <c r="Q99" i="20"/>
  <c r="Q98" i="20" s="1"/>
  <c r="P99" i="20"/>
  <c r="P98" i="20" s="1"/>
  <c r="O99" i="20"/>
  <c r="O98" i="20" s="1"/>
  <c r="N99" i="20"/>
  <c r="N98" i="20" s="1"/>
  <c r="M99" i="20"/>
  <c r="M98" i="20" s="1"/>
  <c r="L99" i="20"/>
  <c r="K99" i="20"/>
  <c r="K98" i="20" s="1"/>
  <c r="J99" i="20"/>
  <c r="L98" i="20"/>
  <c r="J98" i="20"/>
  <c r="R97" i="20"/>
  <c r="R96" i="20"/>
  <c r="R95" i="20"/>
  <c r="Q94" i="20"/>
  <c r="P94" i="20"/>
  <c r="P93" i="20" s="1"/>
  <c r="O94" i="20"/>
  <c r="O93" i="20" s="1"/>
  <c r="N94" i="20"/>
  <c r="N93" i="20" s="1"/>
  <c r="M94" i="20"/>
  <c r="M93" i="20" s="1"/>
  <c r="L94" i="20"/>
  <c r="L93" i="20" s="1"/>
  <c r="K94" i="20"/>
  <c r="K93" i="20" s="1"/>
  <c r="J94" i="20"/>
  <c r="Q93" i="20"/>
  <c r="J93" i="20"/>
  <c r="R92" i="20"/>
  <c r="R91" i="20"/>
  <c r="R90" i="20"/>
  <c r="Q89" i="20"/>
  <c r="P89" i="20"/>
  <c r="P88" i="20" s="1"/>
  <c r="O89" i="20"/>
  <c r="N89" i="20"/>
  <c r="N88" i="20" s="1"/>
  <c r="M89" i="20"/>
  <c r="M88" i="20" s="1"/>
  <c r="L89" i="20"/>
  <c r="L88" i="20" s="1"/>
  <c r="K89" i="20"/>
  <c r="K88" i="20" s="1"/>
  <c r="J89" i="20"/>
  <c r="J88" i="20" s="1"/>
  <c r="J87" i="20" s="1"/>
  <c r="J86" i="20" s="1"/>
  <c r="J85" i="20" s="1"/>
  <c r="Q88" i="20"/>
  <c r="O88" i="20"/>
  <c r="R84" i="20"/>
  <c r="R83" i="20"/>
  <c r="R82" i="20"/>
  <c r="R81" i="20"/>
  <c r="R80" i="20"/>
  <c r="R79" i="20"/>
  <c r="Q78" i="20"/>
  <c r="P78" i="20"/>
  <c r="P77" i="20" s="1"/>
  <c r="O78" i="20"/>
  <c r="N78" i="20"/>
  <c r="N77" i="20" s="1"/>
  <c r="M78" i="20"/>
  <c r="M77" i="20" s="1"/>
  <c r="L78" i="20"/>
  <c r="L77" i="20" s="1"/>
  <c r="K78" i="20"/>
  <c r="K77" i="20" s="1"/>
  <c r="J78" i="20"/>
  <c r="J77" i="20" s="1"/>
  <c r="Q77" i="20"/>
  <c r="O77" i="20"/>
  <c r="R76" i="20"/>
  <c r="R75" i="20"/>
  <c r="R74" i="20"/>
  <c r="R73" i="20"/>
  <c r="R72" i="20"/>
  <c r="Q71" i="20"/>
  <c r="P71" i="20"/>
  <c r="O71" i="20"/>
  <c r="O70" i="20" s="1"/>
  <c r="N71" i="20"/>
  <c r="N70" i="20" s="1"/>
  <c r="M71" i="20"/>
  <c r="M70" i="20" s="1"/>
  <c r="L71" i="20"/>
  <c r="L70" i="20" s="1"/>
  <c r="K71" i="20"/>
  <c r="K70" i="20" s="1"/>
  <c r="K69" i="20" s="1"/>
  <c r="K68" i="20" s="1"/>
  <c r="K67" i="20" s="1"/>
  <c r="J71" i="20"/>
  <c r="J70" i="20" s="1"/>
  <c r="Q70" i="20"/>
  <c r="P70" i="20"/>
  <c r="R66" i="20"/>
  <c r="R65" i="20"/>
  <c r="R64" i="20"/>
  <c r="Q63" i="20"/>
  <c r="P63" i="20"/>
  <c r="P58" i="20" s="1"/>
  <c r="O63" i="20"/>
  <c r="N63" i="20"/>
  <c r="M63" i="20"/>
  <c r="L63" i="20"/>
  <c r="L58" i="20" s="1"/>
  <c r="K63" i="20"/>
  <c r="J63" i="20"/>
  <c r="J58" i="20" s="1"/>
  <c r="R62" i="20"/>
  <c r="R61" i="20"/>
  <c r="R60" i="20"/>
  <c r="Q59" i="20"/>
  <c r="P59" i="20"/>
  <c r="O59" i="20"/>
  <c r="O58" i="20" s="1"/>
  <c r="N59" i="20"/>
  <c r="N58" i="20" s="1"/>
  <c r="M59" i="20"/>
  <c r="L59" i="20"/>
  <c r="K59" i="20"/>
  <c r="J59" i="20"/>
  <c r="Q58" i="20"/>
  <c r="R57" i="20"/>
  <c r="R56" i="20"/>
  <c r="R55" i="20"/>
  <c r="Q54" i="20"/>
  <c r="P54" i="20"/>
  <c r="P53" i="20" s="1"/>
  <c r="O54" i="20"/>
  <c r="N54" i="20"/>
  <c r="N53" i="20" s="1"/>
  <c r="M54" i="20"/>
  <c r="M53" i="20" s="1"/>
  <c r="L54" i="20"/>
  <c r="L53" i="20" s="1"/>
  <c r="K54" i="20"/>
  <c r="K53" i="20" s="1"/>
  <c r="J54" i="20"/>
  <c r="J53" i="20" s="1"/>
  <c r="Q53" i="20"/>
  <c r="O53" i="20"/>
  <c r="R52" i="20"/>
  <c r="R51" i="20"/>
  <c r="R50" i="20"/>
  <c r="R49" i="20" s="1"/>
  <c r="R48" i="20" s="1"/>
  <c r="Q49" i="20"/>
  <c r="Q48" i="20" s="1"/>
  <c r="P49" i="20"/>
  <c r="P48" i="20" s="1"/>
  <c r="O49" i="20"/>
  <c r="O48" i="20" s="1"/>
  <c r="N49" i="20"/>
  <c r="N48" i="20" s="1"/>
  <c r="M49" i="20"/>
  <c r="M48" i="20" s="1"/>
  <c r="L49" i="20"/>
  <c r="L48" i="20" s="1"/>
  <c r="K49" i="20"/>
  <c r="K48" i="20" s="1"/>
  <c r="J49" i="20"/>
  <c r="J48" i="20" s="1"/>
  <c r="R46" i="20"/>
  <c r="R45" i="20"/>
  <c r="R44" i="20"/>
  <c r="Q43" i="20"/>
  <c r="Q42" i="20" s="1"/>
  <c r="P43" i="20"/>
  <c r="P42" i="20" s="1"/>
  <c r="O43" i="20"/>
  <c r="O42" i="20" s="1"/>
  <c r="N43" i="20"/>
  <c r="N42" i="20" s="1"/>
  <c r="M43" i="20"/>
  <c r="M42" i="20" s="1"/>
  <c r="L43" i="20"/>
  <c r="L42" i="20" s="1"/>
  <c r="K43" i="20"/>
  <c r="K42" i="20" s="1"/>
  <c r="J43" i="20"/>
  <c r="J42" i="20" s="1"/>
  <c r="R41" i="20"/>
  <c r="R40" i="20"/>
  <c r="R39" i="20"/>
  <c r="Q38" i="20"/>
  <c r="P38" i="20"/>
  <c r="O38" i="20"/>
  <c r="N38" i="20"/>
  <c r="M38" i="20"/>
  <c r="L38" i="20"/>
  <c r="K38" i="20"/>
  <c r="J38" i="20"/>
  <c r="R37" i="20"/>
  <c r="R36" i="20"/>
  <c r="R35" i="20"/>
  <c r="Q34" i="20"/>
  <c r="P34" i="20"/>
  <c r="O34" i="20"/>
  <c r="O29" i="20" s="1"/>
  <c r="N34" i="20"/>
  <c r="M34" i="20"/>
  <c r="L34" i="20"/>
  <c r="K34" i="20"/>
  <c r="J34" i="20"/>
  <c r="R33" i="20"/>
  <c r="R32" i="20"/>
  <c r="R31" i="20"/>
  <c r="Q30" i="20"/>
  <c r="P30" i="20"/>
  <c r="O30" i="20"/>
  <c r="N30" i="20"/>
  <c r="M30" i="20"/>
  <c r="L30" i="20"/>
  <c r="K30" i="20"/>
  <c r="J30" i="20"/>
  <c r="R25" i="20"/>
  <c r="R24" i="20"/>
  <c r="R23" i="20"/>
  <c r="Q22" i="20"/>
  <c r="P22" i="20"/>
  <c r="O22" i="20"/>
  <c r="N22" i="20"/>
  <c r="M22" i="20"/>
  <c r="L22" i="20"/>
  <c r="K22" i="20"/>
  <c r="J22" i="20"/>
  <c r="R21" i="20"/>
  <c r="R20" i="20"/>
  <c r="R19" i="20"/>
  <c r="Q18" i="20"/>
  <c r="P18" i="20"/>
  <c r="O18" i="20"/>
  <c r="O13" i="20" s="1"/>
  <c r="N18" i="20"/>
  <c r="M18" i="20"/>
  <c r="L18" i="20"/>
  <c r="K18" i="20"/>
  <c r="J18" i="20"/>
  <c r="R17" i="20"/>
  <c r="R16" i="20"/>
  <c r="R15" i="20"/>
  <c r="Q14" i="20"/>
  <c r="P14" i="20"/>
  <c r="O14" i="20"/>
  <c r="N14" i="20"/>
  <c r="M14" i="20"/>
  <c r="L14" i="20"/>
  <c r="L13" i="20" s="1"/>
  <c r="K14" i="20"/>
  <c r="K13" i="20" s="1"/>
  <c r="J14" i="20"/>
  <c r="R12" i="20"/>
  <c r="R11" i="20"/>
  <c r="R10" i="20"/>
  <c r="Q9" i="20"/>
  <c r="Q8" i="20" s="1"/>
  <c r="P9" i="20"/>
  <c r="P8" i="20" s="1"/>
  <c r="O9" i="20"/>
  <c r="O8" i="20" s="1"/>
  <c r="N9" i="20"/>
  <c r="N8" i="20" s="1"/>
  <c r="M9" i="20"/>
  <c r="M8" i="20" s="1"/>
  <c r="L9" i="20"/>
  <c r="L8" i="20" s="1"/>
  <c r="L7" i="20" s="1"/>
  <c r="L6" i="20" s="1"/>
  <c r="L5" i="20" s="1"/>
  <c r="K9" i="20"/>
  <c r="K8" i="20" s="1"/>
  <c r="J9" i="20"/>
  <c r="J8" i="20" s="1"/>
  <c r="R223" i="19"/>
  <c r="R222" i="19"/>
  <c r="R221" i="19"/>
  <c r="R220" i="19"/>
  <c r="R219" i="19"/>
  <c r="R218" i="19"/>
  <c r="R217" i="19"/>
  <c r="R216" i="19" s="1"/>
  <c r="Q216" i="19"/>
  <c r="P216" i="19"/>
  <c r="O216" i="19"/>
  <c r="N216" i="19"/>
  <c r="M216" i="19"/>
  <c r="L216" i="19"/>
  <c r="K216" i="19"/>
  <c r="J216" i="19"/>
  <c r="R215" i="19"/>
  <c r="R214" i="19"/>
  <c r="R213" i="19"/>
  <c r="R212" i="19"/>
  <c r="Q212" i="19"/>
  <c r="P212" i="19"/>
  <c r="O212" i="19"/>
  <c r="N212" i="19"/>
  <c r="M212" i="19"/>
  <c r="L212" i="19"/>
  <c r="K212" i="19"/>
  <c r="J212" i="19"/>
  <c r="R211" i="19"/>
  <c r="R210" i="19"/>
  <c r="R209" i="19"/>
  <c r="Q208" i="19"/>
  <c r="P208" i="19"/>
  <c r="O208" i="19"/>
  <c r="N208" i="19"/>
  <c r="M208" i="19"/>
  <c r="L208" i="19"/>
  <c r="K208" i="19"/>
  <c r="J208" i="19"/>
  <c r="R207" i="19"/>
  <c r="R206" i="19"/>
  <c r="R205" i="19"/>
  <c r="R204" i="19" s="1"/>
  <c r="Q204" i="19"/>
  <c r="Q199" i="19" s="1"/>
  <c r="P204" i="19"/>
  <c r="O204" i="19"/>
  <c r="N204" i="19"/>
  <c r="M204" i="19"/>
  <c r="L204" i="19"/>
  <c r="L199" i="19" s="1"/>
  <c r="K204" i="19"/>
  <c r="K199" i="19" s="1"/>
  <c r="K191" i="19" s="1"/>
  <c r="K190" i="19" s="1"/>
  <c r="K189" i="19" s="1"/>
  <c r="J204" i="19"/>
  <c r="R203" i="19"/>
  <c r="R200" i="19" s="1"/>
  <c r="R202" i="19"/>
  <c r="R201" i="19"/>
  <c r="Q200" i="19"/>
  <c r="P200" i="19"/>
  <c r="O200" i="19"/>
  <c r="O199" i="19" s="1"/>
  <c r="N200" i="19"/>
  <c r="M200" i="19"/>
  <c r="L200" i="19"/>
  <c r="K200" i="19"/>
  <c r="J200" i="19"/>
  <c r="P199" i="19"/>
  <c r="P191" i="19" s="1"/>
  <c r="P190" i="19" s="1"/>
  <c r="P189" i="19" s="1"/>
  <c r="N199" i="19"/>
  <c r="R198" i="19"/>
  <c r="R197" i="19"/>
  <c r="R196" i="19"/>
  <c r="R195" i="19"/>
  <c r="R194" i="19"/>
  <c r="Q193" i="19"/>
  <c r="Q192" i="19" s="1"/>
  <c r="P193" i="19"/>
  <c r="O193" i="19"/>
  <c r="N193" i="19"/>
  <c r="M193" i="19"/>
  <c r="L193" i="19"/>
  <c r="L192" i="19" s="1"/>
  <c r="K193" i="19"/>
  <c r="J193" i="19"/>
  <c r="P192" i="19"/>
  <c r="O192" i="19"/>
  <c r="N192" i="19"/>
  <c r="M192" i="19"/>
  <c r="K192" i="19"/>
  <c r="J192" i="19"/>
  <c r="R188" i="19"/>
  <c r="R187" i="19"/>
  <c r="R186" i="19"/>
  <c r="Q185" i="19"/>
  <c r="P185" i="19"/>
  <c r="O185" i="19"/>
  <c r="O180" i="19" s="1"/>
  <c r="N185" i="19"/>
  <c r="N180" i="19" s="1"/>
  <c r="M185" i="19"/>
  <c r="L185" i="19"/>
  <c r="K185" i="19"/>
  <c r="J185" i="19"/>
  <c r="R184" i="19"/>
  <c r="R183" i="19"/>
  <c r="R182" i="19"/>
  <c r="Q181" i="19"/>
  <c r="P181" i="19"/>
  <c r="O181" i="19"/>
  <c r="N181" i="19"/>
  <c r="M181" i="19"/>
  <c r="L181" i="19"/>
  <c r="K181" i="19"/>
  <c r="K180" i="19" s="1"/>
  <c r="J181" i="19"/>
  <c r="J180" i="19" s="1"/>
  <c r="R179" i="19"/>
  <c r="R178" i="19"/>
  <c r="R177" i="19"/>
  <c r="Q176" i="19"/>
  <c r="Q175" i="19" s="1"/>
  <c r="P176" i="19"/>
  <c r="P175" i="19" s="1"/>
  <c r="O176" i="19"/>
  <c r="O175" i="19" s="1"/>
  <c r="N176" i="19"/>
  <c r="N175" i="19" s="1"/>
  <c r="M176" i="19"/>
  <c r="M175" i="19" s="1"/>
  <c r="L176" i="19"/>
  <c r="L175" i="19" s="1"/>
  <c r="K176" i="19"/>
  <c r="K175" i="19" s="1"/>
  <c r="J176" i="19"/>
  <c r="J175" i="19" s="1"/>
  <c r="R171" i="19"/>
  <c r="R168" i="19" s="1"/>
  <c r="R167" i="19" s="1"/>
  <c r="R170" i="19"/>
  <c r="R169" i="19"/>
  <c r="Q168" i="19"/>
  <c r="P168" i="19"/>
  <c r="O168" i="19"/>
  <c r="N168" i="19"/>
  <c r="M168" i="19"/>
  <c r="M167" i="19" s="1"/>
  <c r="L168" i="19"/>
  <c r="K168" i="19"/>
  <c r="J168" i="19"/>
  <c r="J167" i="19" s="1"/>
  <c r="Q167" i="19"/>
  <c r="P167" i="19"/>
  <c r="O167" i="19"/>
  <c r="N167" i="19"/>
  <c r="L167" i="19"/>
  <c r="K167" i="19"/>
  <c r="R166" i="19"/>
  <c r="R165" i="19"/>
  <c r="R164" i="19"/>
  <c r="R163" i="19" s="1"/>
  <c r="Q163" i="19"/>
  <c r="P163" i="19"/>
  <c r="O163" i="19"/>
  <c r="N163" i="19"/>
  <c r="M163" i="19"/>
  <c r="L163" i="19"/>
  <c r="K163" i="19"/>
  <c r="J163" i="19"/>
  <c r="R162" i="19"/>
  <c r="R161" i="19"/>
  <c r="R160" i="19"/>
  <c r="R159" i="19" s="1"/>
  <c r="Q159" i="19"/>
  <c r="P159" i="19"/>
  <c r="P150" i="19" s="1"/>
  <c r="P149" i="19" s="1"/>
  <c r="P148" i="19" s="1"/>
  <c r="P147" i="19" s="1"/>
  <c r="O159" i="19"/>
  <c r="O150" i="19" s="1"/>
  <c r="O149" i="19" s="1"/>
  <c r="O148" i="19" s="1"/>
  <c r="O147" i="19" s="1"/>
  <c r="N159" i="19"/>
  <c r="M159" i="19"/>
  <c r="L159" i="19"/>
  <c r="K159" i="19"/>
  <c r="J159" i="19"/>
  <c r="R158" i="19"/>
  <c r="R157" i="19"/>
  <c r="R156" i="19"/>
  <c r="R155" i="19"/>
  <c r="Q155" i="19"/>
  <c r="P155" i="19"/>
  <c r="O155" i="19"/>
  <c r="N155" i="19"/>
  <c r="M155" i="19"/>
  <c r="M150" i="19" s="1"/>
  <c r="M149" i="19" s="1"/>
  <c r="M148" i="19" s="1"/>
  <c r="M147" i="19" s="1"/>
  <c r="L155" i="19"/>
  <c r="K155" i="19"/>
  <c r="J155" i="19"/>
  <c r="J150" i="19" s="1"/>
  <c r="J149" i="19" s="1"/>
  <c r="J148" i="19" s="1"/>
  <c r="J147" i="19" s="1"/>
  <c r="R154" i="19"/>
  <c r="R153" i="19"/>
  <c r="R152" i="19"/>
  <c r="R151" i="19" s="1"/>
  <c r="Q151" i="19"/>
  <c r="P151" i="19"/>
  <c r="O151" i="19"/>
  <c r="N151" i="19"/>
  <c r="M151" i="19"/>
  <c r="L151" i="19"/>
  <c r="K151" i="19"/>
  <c r="J151" i="19"/>
  <c r="Q150" i="19"/>
  <c r="Q149" i="19"/>
  <c r="Q148" i="19" s="1"/>
  <c r="Q147" i="19" s="1"/>
  <c r="R146" i="19"/>
  <c r="R145" i="19"/>
  <c r="R144" i="19"/>
  <c r="R143" i="19"/>
  <c r="R142" i="19"/>
  <c r="R141" i="19" s="1"/>
  <c r="Q141" i="19"/>
  <c r="P141" i="19"/>
  <c r="O141" i="19"/>
  <c r="N141" i="19"/>
  <c r="M141" i="19"/>
  <c r="L141" i="19"/>
  <c r="K141" i="19"/>
  <c r="J141" i="19"/>
  <c r="R140" i="19"/>
  <c r="R139" i="19"/>
  <c r="R138" i="19"/>
  <c r="R137" i="19"/>
  <c r="R136" i="19"/>
  <c r="Q135" i="19"/>
  <c r="P135" i="19"/>
  <c r="O135" i="19"/>
  <c r="N135" i="19"/>
  <c r="M135" i="19"/>
  <c r="L135" i="19"/>
  <c r="K135" i="19"/>
  <c r="K128" i="19" s="1"/>
  <c r="J135" i="19"/>
  <c r="R134" i="19"/>
  <c r="R133" i="19"/>
  <c r="R132" i="19"/>
  <c r="R131" i="19"/>
  <c r="R130" i="19"/>
  <c r="Q129" i="19"/>
  <c r="Q128" i="19" s="1"/>
  <c r="P129" i="19"/>
  <c r="O129" i="19"/>
  <c r="N129" i="19"/>
  <c r="M129" i="19"/>
  <c r="L129" i="19"/>
  <c r="K129" i="19"/>
  <c r="J129" i="19"/>
  <c r="R127" i="19"/>
  <c r="R126" i="19"/>
  <c r="R125" i="19"/>
  <c r="Q124" i="19"/>
  <c r="Q123" i="19" s="1"/>
  <c r="P124" i="19"/>
  <c r="O124" i="19"/>
  <c r="O123" i="19" s="1"/>
  <c r="N124" i="19"/>
  <c r="N123" i="19" s="1"/>
  <c r="M124" i="19"/>
  <c r="M123" i="19" s="1"/>
  <c r="L124" i="19"/>
  <c r="L123" i="19" s="1"/>
  <c r="K124" i="19"/>
  <c r="K123" i="19" s="1"/>
  <c r="K122" i="19" s="1"/>
  <c r="K121" i="19" s="1"/>
  <c r="K120" i="19" s="1"/>
  <c r="J124" i="19"/>
  <c r="P123" i="19"/>
  <c r="J123" i="19"/>
  <c r="R119" i="19"/>
  <c r="R118" i="19"/>
  <c r="R116" i="19" s="1"/>
  <c r="R115" i="19" s="1"/>
  <c r="R117" i="19"/>
  <c r="Q116" i="19"/>
  <c r="Q115" i="19" s="1"/>
  <c r="P116" i="19"/>
  <c r="O116" i="19"/>
  <c r="O115" i="19" s="1"/>
  <c r="N116" i="19"/>
  <c r="N115" i="19" s="1"/>
  <c r="M116" i="19"/>
  <c r="M115" i="19" s="1"/>
  <c r="L116" i="19"/>
  <c r="L115" i="19" s="1"/>
  <c r="K116" i="19"/>
  <c r="K115" i="19" s="1"/>
  <c r="J116" i="19"/>
  <c r="J115" i="19" s="1"/>
  <c r="P115" i="19"/>
  <c r="R114" i="19"/>
  <c r="R113" i="19"/>
  <c r="R112" i="19"/>
  <c r="R111" i="19" s="1"/>
  <c r="Q111" i="19"/>
  <c r="Q106" i="19" s="1"/>
  <c r="Q105" i="19" s="1"/>
  <c r="Q104" i="19" s="1"/>
  <c r="P111" i="19"/>
  <c r="O111" i="19"/>
  <c r="N111" i="19"/>
  <c r="M111" i="19"/>
  <c r="L111" i="19"/>
  <c r="K111" i="19"/>
  <c r="K106" i="19" s="1"/>
  <c r="K105" i="19" s="1"/>
  <c r="K104" i="19" s="1"/>
  <c r="K103" i="19" s="1"/>
  <c r="J111" i="19"/>
  <c r="R110" i="19"/>
  <c r="R107" i="19" s="1"/>
  <c r="R109" i="19"/>
  <c r="R108" i="19"/>
  <c r="Q107" i="19"/>
  <c r="P107" i="19"/>
  <c r="O107" i="19"/>
  <c r="O106" i="19" s="1"/>
  <c r="N107" i="19"/>
  <c r="M107" i="19"/>
  <c r="M106" i="19" s="1"/>
  <c r="L107" i="19"/>
  <c r="L106" i="19" s="1"/>
  <c r="K107" i="19"/>
  <c r="J107" i="19"/>
  <c r="Q103" i="19"/>
  <c r="R102" i="19"/>
  <c r="R101" i="19"/>
  <c r="R100" i="19"/>
  <c r="R99" i="19" s="1"/>
  <c r="R98" i="19" s="1"/>
  <c r="Q99" i="19"/>
  <c r="P99" i="19"/>
  <c r="O99" i="19"/>
  <c r="O98" i="19" s="1"/>
  <c r="N99" i="19"/>
  <c r="N98" i="19" s="1"/>
  <c r="M99" i="19"/>
  <c r="M98" i="19" s="1"/>
  <c r="L99" i="19"/>
  <c r="L98" i="19" s="1"/>
  <c r="K99" i="19"/>
  <c r="K98" i="19" s="1"/>
  <c r="J99" i="19"/>
  <c r="J98" i="19" s="1"/>
  <c r="Q98" i="19"/>
  <c r="P98" i="19"/>
  <c r="R97" i="19"/>
  <c r="R96" i="19"/>
  <c r="R95" i="19"/>
  <c r="R94" i="19" s="1"/>
  <c r="R93" i="19" s="1"/>
  <c r="Q94" i="19"/>
  <c r="P94" i="19"/>
  <c r="P93" i="19" s="1"/>
  <c r="O94" i="19"/>
  <c r="O93" i="19" s="1"/>
  <c r="N94" i="19"/>
  <c r="N93" i="19" s="1"/>
  <c r="M94" i="19"/>
  <c r="M93" i="19" s="1"/>
  <c r="L94" i="19"/>
  <c r="L93" i="19" s="1"/>
  <c r="K94" i="19"/>
  <c r="J94" i="19"/>
  <c r="Q93" i="19"/>
  <c r="K93" i="19"/>
  <c r="J93" i="19"/>
  <c r="R92" i="19"/>
  <c r="R91" i="19"/>
  <c r="R90" i="19"/>
  <c r="Q89" i="19"/>
  <c r="Q88" i="19" s="1"/>
  <c r="P89" i="19"/>
  <c r="P88" i="19" s="1"/>
  <c r="O89" i="19"/>
  <c r="O88" i="19" s="1"/>
  <c r="O87" i="19" s="1"/>
  <c r="O86" i="19" s="1"/>
  <c r="O85" i="19" s="1"/>
  <c r="N89" i="19"/>
  <c r="N88" i="19" s="1"/>
  <c r="M89" i="19"/>
  <c r="M88" i="19" s="1"/>
  <c r="L89" i="19"/>
  <c r="L88" i="19" s="1"/>
  <c r="K89" i="19"/>
  <c r="J89" i="19"/>
  <c r="K88" i="19"/>
  <c r="J88" i="19"/>
  <c r="R84" i="19"/>
  <c r="R83" i="19"/>
  <c r="R82" i="19"/>
  <c r="R81" i="19"/>
  <c r="R80" i="19"/>
  <c r="R79" i="19"/>
  <c r="Q78" i="19"/>
  <c r="P78" i="19"/>
  <c r="P77" i="19" s="1"/>
  <c r="O78" i="19"/>
  <c r="O77" i="19" s="1"/>
  <c r="N78" i="19"/>
  <c r="N77" i="19" s="1"/>
  <c r="M78" i="19"/>
  <c r="L78" i="19"/>
  <c r="L77" i="19" s="1"/>
  <c r="K78" i="19"/>
  <c r="J78" i="19"/>
  <c r="J77" i="19" s="1"/>
  <c r="Q77" i="19"/>
  <c r="M77" i="19"/>
  <c r="K77" i="19"/>
  <c r="K69" i="19" s="1"/>
  <c r="K68" i="19" s="1"/>
  <c r="K67" i="19" s="1"/>
  <c r="R76" i="19"/>
  <c r="R75" i="19"/>
  <c r="R74" i="19"/>
  <c r="R73" i="19"/>
  <c r="R72" i="19"/>
  <c r="Q71" i="19"/>
  <c r="Q70" i="19" s="1"/>
  <c r="Q69" i="19" s="1"/>
  <c r="Q68" i="19" s="1"/>
  <c r="Q67" i="19" s="1"/>
  <c r="P71" i="19"/>
  <c r="P70" i="19" s="1"/>
  <c r="P69" i="19" s="1"/>
  <c r="P68" i="19" s="1"/>
  <c r="P67" i="19" s="1"/>
  <c r="O71" i="19"/>
  <c r="O70" i="19" s="1"/>
  <c r="O69" i="19" s="1"/>
  <c r="O68" i="19" s="1"/>
  <c r="O67" i="19" s="1"/>
  <c r="N71" i="19"/>
  <c r="N70" i="19" s="1"/>
  <c r="M71" i="19"/>
  <c r="L71" i="19"/>
  <c r="K71" i="19"/>
  <c r="K70" i="19" s="1"/>
  <c r="J71" i="19"/>
  <c r="J70" i="19" s="1"/>
  <c r="M70" i="19"/>
  <c r="M69" i="19" s="1"/>
  <c r="M68" i="19" s="1"/>
  <c r="M67" i="19" s="1"/>
  <c r="L70" i="19"/>
  <c r="L69" i="19" s="1"/>
  <c r="L68" i="19" s="1"/>
  <c r="L67" i="19" s="1"/>
  <c r="R66" i="19"/>
  <c r="R65" i="19"/>
  <c r="R64" i="19"/>
  <c r="Q63" i="19"/>
  <c r="P63" i="19"/>
  <c r="O63" i="19"/>
  <c r="N63" i="19"/>
  <c r="M63" i="19"/>
  <c r="L63" i="19"/>
  <c r="K63" i="19"/>
  <c r="K58" i="19" s="1"/>
  <c r="K47" i="19" s="1"/>
  <c r="J63" i="19"/>
  <c r="R62" i="19"/>
  <c r="R61" i="19"/>
  <c r="R60" i="19"/>
  <c r="R59" i="19" s="1"/>
  <c r="Q59" i="19"/>
  <c r="P59" i="19"/>
  <c r="O59" i="19"/>
  <c r="O58" i="19" s="1"/>
  <c r="N59" i="19"/>
  <c r="M59" i="19"/>
  <c r="M58" i="19" s="1"/>
  <c r="L59" i="19"/>
  <c r="K59" i="19"/>
  <c r="J59" i="19"/>
  <c r="R57" i="19"/>
  <c r="R56" i="19"/>
  <c r="R55" i="19"/>
  <c r="R54" i="19" s="1"/>
  <c r="R53" i="19" s="1"/>
  <c r="Q54" i="19"/>
  <c r="P54" i="19"/>
  <c r="O54" i="19"/>
  <c r="O53" i="19" s="1"/>
  <c r="N54" i="19"/>
  <c r="N53" i="19" s="1"/>
  <c r="M54" i="19"/>
  <c r="M53" i="19" s="1"/>
  <c r="L54" i="19"/>
  <c r="L53" i="19" s="1"/>
  <c r="K54" i="19"/>
  <c r="K53" i="19" s="1"/>
  <c r="J54" i="19"/>
  <c r="J53" i="19" s="1"/>
  <c r="Q53" i="19"/>
  <c r="P53" i="19"/>
  <c r="R52" i="19"/>
  <c r="R51" i="19"/>
  <c r="R50" i="19"/>
  <c r="Q49" i="19"/>
  <c r="Q48" i="19" s="1"/>
  <c r="P49" i="19"/>
  <c r="O49" i="19"/>
  <c r="N49" i="19"/>
  <c r="N48" i="19" s="1"/>
  <c r="M49" i="19"/>
  <c r="M48" i="19" s="1"/>
  <c r="L49" i="19"/>
  <c r="L48" i="19" s="1"/>
  <c r="K49" i="19"/>
  <c r="K48" i="19" s="1"/>
  <c r="J49" i="19"/>
  <c r="P48" i="19"/>
  <c r="O48" i="19"/>
  <c r="J48" i="19"/>
  <c r="R46" i="19"/>
  <c r="R45" i="19"/>
  <c r="R44" i="19"/>
  <c r="Q43" i="19"/>
  <c r="P43" i="19"/>
  <c r="O43" i="19"/>
  <c r="O42" i="19" s="1"/>
  <c r="N43" i="19"/>
  <c r="N42" i="19" s="1"/>
  <c r="M43" i="19"/>
  <c r="M42" i="19" s="1"/>
  <c r="L43" i="19"/>
  <c r="L42" i="19" s="1"/>
  <c r="K43" i="19"/>
  <c r="J43" i="19"/>
  <c r="J42" i="19" s="1"/>
  <c r="Q42" i="19"/>
  <c r="P42" i="19"/>
  <c r="K42" i="19"/>
  <c r="R41" i="19"/>
  <c r="R40" i="19"/>
  <c r="R39" i="19"/>
  <c r="R38" i="19" s="1"/>
  <c r="Q38" i="19"/>
  <c r="P38" i="19"/>
  <c r="O38" i="19"/>
  <c r="N38" i="19"/>
  <c r="M38" i="19"/>
  <c r="L38" i="19"/>
  <c r="K38" i="19"/>
  <c r="J38" i="19"/>
  <c r="R37" i="19"/>
  <c r="R36" i="19"/>
  <c r="R35" i="19"/>
  <c r="Q34" i="19"/>
  <c r="Q29" i="19" s="1"/>
  <c r="Q28" i="19" s="1"/>
  <c r="P34" i="19"/>
  <c r="O34" i="19"/>
  <c r="N34" i="19"/>
  <c r="M34" i="19"/>
  <c r="L34" i="19"/>
  <c r="K34" i="19"/>
  <c r="J34" i="19"/>
  <c r="R33" i="19"/>
  <c r="R32" i="19"/>
  <c r="R31" i="19"/>
  <c r="R30" i="19" s="1"/>
  <c r="Q30" i="19"/>
  <c r="P30" i="19"/>
  <c r="O30" i="19"/>
  <c r="N30" i="19"/>
  <c r="M30" i="19"/>
  <c r="L30" i="19"/>
  <c r="K30" i="19"/>
  <c r="K29" i="19" s="1"/>
  <c r="K28" i="19" s="1"/>
  <c r="J30" i="19"/>
  <c r="R25" i="19"/>
  <c r="R24" i="19"/>
  <c r="R23" i="19"/>
  <c r="Q22" i="19"/>
  <c r="P22" i="19"/>
  <c r="O22" i="19"/>
  <c r="N22" i="19"/>
  <c r="M22" i="19"/>
  <c r="L22" i="19"/>
  <c r="K22" i="19"/>
  <c r="J22" i="19"/>
  <c r="R21" i="19"/>
  <c r="R20" i="19"/>
  <c r="R19" i="19"/>
  <c r="Q18" i="19"/>
  <c r="P18" i="19"/>
  <c r="O18" i="19"/>
  <c r="N18" i="19"/>
  <c r="M18" i="19"/>
  <c r="L18" i="19"/>
  <c r="K18" i="19"/>
  <c r="J18" i="19"/>
  <c r="R17" i="19"/>
  <c r="R16" i="19"/>
  <c r="R15" i="19"/>
  <c r="Q14" i="19"/>
  <c r="P14" i="19"/>
  <c r="O14" i="19"/>
  <c r="O13" i="19" s="1"/>
  <c r="N14" i="19"/>
  <c r="M14" i="19"/>
  <c r="L14" i="19"/>
  <c r="K14" i="19"/>
  <c r="J14" i="19"/>
  <c r="R12" i="19"/>
  <c r="R11" i="19"/>
  <c r="R10" i="19"/>
  <c r="Q9" i="19"/>
  <c r="Q8" i="19" s="1"/>
  <c r="P9" i="19"/>
  <c r="P8" i="19" s="1"/>
  <c r="O9" i="19"/>
  <c r="O8" i="19" s="1"/>
  <c r="O7" i="19" s="1"/>
  <c r="O6" i="19" s="1"/>
  <c r="O5" i="19" s="1"/>
  <c r="N9" i="19"/>
  <c r="N8" i="19" s="1"/>
  <c r="M9" i="19"/>
  <c r="L9" i="19"/>
  <c r="L8" i="19" s="1"/>
  <c r="K9" i="19"/>
  <c r="K8" i="19" s="1"/>
  <c r="J9" i="19"/>
  <c r="J8" i="19" s="1"/>
  <c r="M8" i="19"/>
  <c r="R78" i="20" l="1"/>
  <c r="R77" i="20" s="1"/>
  <c r="R43" i="20"/>
  <c r="R42" i="20" s="1"/>
  <c r="L69" i="20"/>
  <c r="L68" i="20" s="1"/>
  <c r="L67" i="20" s="1"/>
  <c r="L87" i="20"/>
  <c r="L86" i="20" s="1"/>
  <c r="L85" i="20" s="1"/>
  <c r="R34" i="20"/>
  <c r="M58" i="20"/>
  <c r="M47" i="20" s="1"/>
  <c r="N69" i="20"/>
  <c r="N68" i="20" s="1"/>
  <c r="N67" i="20" s="1"/>
  <c r="Q69" i="20"/>
  <c r="Q68" i="20" s="1"/>
  <c r="Q67" i="20" s="1"/>
  <c r="O105" i="19"/>
  <c r="O104" i="19" s="1"/>
  <c r="O103" i="19" s="1"/>
  <c r="P87" i="19"/>
  <c r="P86" i="19" s="1"/>
  <c r="P85" i="19" s="1"/>
  <c r="P29" i="19"/>
  <c r="P28" i="19" s="1"/>
  <c r="P27" i="19" s="1"/>
  <c r="P26" i="19" s="1"/>
  <c r="J58" i="19"/>
  <c r="J47" i="19" s="1"/>
  <c r="J27" i="19" s="1"/>
  <c r="J26" i="19" s="1"/>
  <c r="J69" i="19"/>
  <c r="J68" i="19" s="1"/>
  <c r="J67" i="19" s="1"/>
  <c r="Q87" i="19"/>
  <c r="Q86" i="19" s="1"/>
  <c r="Q85" i="19" s="1"/>
  <c r="N106" i="19"/>
  <c r="N105" i="19" s="1"/>
  <c r="N104" i="19" s="1"/>
  <c r="N103" i="19" s="1"/>
  <c r="L128" i="19"/>
  <c r="L122" i="19" s="1"/>
  <c r="L121" i="19" s="1"/>
  <c r="L120" i="19" s="1"/>
  <c r="O128" i="19"/>
  <c r="O122" i="19" s="1"/>
  <c r="O121" i="19" s="1"/>
  <c r="O120" i="19" s="1"/>
  <c r="J128" i="19"/>
  <c r="J122" i="19" s="1"/>
  <c r="J121" i="19" s="1"/>
  <c r="J120" i="19" s="1"/>
  <c r="M105" i="19"/>
  <c r="M104" i="19" s="1"/>
  <c r="M103" i="19" s="1"/>
  <c r="N87" i="19"/>
  <c r="N86" i="19" s="1"/>
  <c r="N85" i="19" s="1"/>
  <c r="M29" i="19"/>
  <c r="M28" i="19" s="1"/>
  <c r="O47" i="19"/>
  <c r="P58" i="19"/>
  <c r="J106" i="19"/>
  <c r="M128" i="19"/>
  <c r="M122" i="19" s="1"/>
  <c r="M121" i="19" s="1"/>
  <c r="M120" i="19" s="1"/>
  <c r="P128" i="19"/>
  <c r="P122" i="19" s="1"/>
  <c r="P121" i="19" s="1"/>
  <c r="P120" i="19" s="1"/>
  <c r="M87" i="19"/>
  <c r="M86" i="19" s="1"/>
  <c r="M85" i="19" s="1"/>
  <c r="R78" i="19"/>
  <c r="R77" i="19" s="1"/>
  <c r="O29" i="19"/>
  <c r="N58" i="19"/>
  <c r="N47" i="19" s="1"/>
  <c r="J29" i="19"/>
  <c r="J28" i="19" s="1"/>
  <c r="N29" i="19"/>
  <c r="N28" i="19" s="1"/>
  <c r="N27" i="19" s="1"/>
  <c r="N26" i="19" s="1"/>
  <c r="P47" i="19"/>
  <c r="Q47" i="19"/>
  <c r="Q27" i="19" s="1"/>
  <c r="Q26" i="19" s="1"/>
  <c r="L58" i="19"/>
  <c r="L47" i="19" s="1"/>
  <c r="Q58" i="19"/>
  <c r="P106" i="19"/>
  <c r="P105" i="19" s="1"/>
  <c r="P104" i="19" s="1"/>
  <c r="P103" i="19" s="1"/>
  <c r="N128" i="19"/>
  <c r="R43" i="19"/>
  <c r="R42" i="19" s="1"/>
  <c r="R63" i="19"/>
  <c r="R58" i="19" s="1"/>
  <c r="N69" i="19"/>
  <c r="N68" i="19" s="1"/>
  <c r="N67" i="19" s="1"/>
  <c r="R106" i="19"/>
  <c r="R105" i="19" s="1"/>
  <c r="R104" i="19" s="1"/>
  <c r="R103" i="19" s="1"/>
  <c r="R124" i="19"/>
  <c r="R123" i="19" s="1"/>
  <c r="R135" i="19"/>
  <c r="O180" i="20"/>
  <c r="R180" i="20"/>
  <c r="R174" i="20" s="1"/>
  <c r="R173" i="20" s="1"/>
  <c r="R172" i="20" s="1"/>
  <c r="L180" i="20"/>
  <c r="R151" i="20"/>
  <c r="M13" i="20"/>
  <c r="N47" i="20"/>
  <c r="R199" i="20"/>
  <c r="R191" i="20" s="1"/>
  <c r="R190" i="20" s="1"/>
  <c r="R189" i="20" s="1"/>
  <c r="J199" i="20"/>
  <c r="Q13" i="20"/>
  <c r="Q7" i="20" s="1"/>
  <c r="Q6" i="20" s="1"/>
  <c r="Q5" i="20" s="1"/>
  <c r="K29" i="20"/>
  <c r="K28" i="20" s="1"/>
  <c r="K199" i="20"/>
  <c r="K191" i="20" s="1"/>
  <c r="K190" i="20" s="1"/>
  <c r="K189" i="20" s="1"/>
  <c r="R18" i="20"/>
  <c r="L29" i="20"/>
  <c r="L28" i="20" s="1"/>
  <c r="Q29" i="20"/>
  <c r="R59" i="20"/>
  <c r="O69" i="20"/>
  <c r="O68" i="20" s="1"/>
  <c r="O67" i="20" s="1"/>
  <c r="R99" i="20"/>
  <c r="R98" i="20" s="1"/>
  <c r="K106" i="20"/>
  <c r="K105" i="20" s="1"/>
  <c r="K104" i="20" s="1"/>
  <c r="K103" i="20" s="1"/>
  <c r="M150" i="20"/>
  <c r="M149" i="20" s="1"/>
  <c r="M148" i="20" s="1"/>
  <c r="M147" i="20" s="1"/>
  <c r="R176" i="20"/>
  <c r="R175" i="20" s="1"/>
  <c r="R212" i="20"/>
  <c r="R116" i="20"/>
  <c r="R115" i="20" s="1"/>
  <c r="O28" i="20"/>
  <c r="M69" i="20"/>
  <c r="M68" i="20" s="1"/>
  <c r="M67" i="20" s="1"/>
  <c r="M87" i="20"/>
  <c r="M86" i="20" s="1"/>
  <c r="M85" i="20" s="1"/>
  <c r="N13" i="20"/>
  <c r="N7" i="20" s="1"/>
  <c r="N6" i="20" s="1"/>
  <c r="N5" i="20" s="1"/>
  <c r="M29" i="20"/>
  <c r="M28" i="20" s="1"/>
  <c r="K58" i="20"/>
  <c r="Q128" i="20"/>
  <c r="Q122" i="20" s="1"/>
  <c r="Q121" i="20" s="1"/>
  <c r="Q120" i="20" s="1"/>
  <c r="N29" i="20"/>
  <c r="N28" i="20" s="1"/>
  <c r="N27" i="20" s="1"/>
  <c r="N26" i="20" s="1"/>
  <c r="J47" i="20"/>
  <c r="K87" i="20"/>
  <c r="K86" i="20" s="1"/>
  <c r="K85" i="20" s="1"/>
  <c r="J106" i="20"/>
  <c r="R111" i="20"/>
  <c r="R106" i="20" s="1"/>
  <c r="R105" i="20" s="1"/>
  <c r="R104" i="20" s="1"/>
  <c r="R103" i="20" s="1"/>
  <c r="R135" i="20"/>
  <c r="R159" i="20"/>
  <c r="L174" i="20"/>
  <c r="L173" i="20" s="1"/>
  <c r="L172" i="20" s="1"/>
  <c r="L105" i="20"/>
  <c r="L104" i="20" s="1"/>
  <c r="L103" i="20" s="1"/>
  <c r="P105" i="20"/>
  <c r="P104" i="20" s="1"/>
  <c r="P103" i="20" s="1"/>
  <c r="J29" i="20"/>
  <c r="J28" i="20" s="1"/>
  <c r="J27" i="20" s="1"/>
  <c r="J26" i="20" s="1"/>
  <c r="Q47" i="20"/>
  <c r="K47" i="20"/>
  <c r="R54" i="20"/>
  <c r="R53" i="20" s="1"/>
  <c r="R63" i="20"/>
  <c r="J69" i="20"/>
  <c r="J68" i="20" s="1"/>
  <c r="J67" i="20" s="1"/>
  <c r="R71" i="20"/>
  <c r="R70" i="20" s="1"/>
  <c r="R69" i="20" s="1"/>
  <c r="R68" i="20" s="1"/>
  <c r="R67" i="20" s="1"/>
  <c r="R89" i="20"/>
  <c r="R88" i="20" s="1"/>
  <c r="N106" i="20"/>
  <c r="J105" i="20"/>
  <c r="J104" i="20" s="1"/>
  <c r="J103" i="20" s="1"/>
  <c r="J191" i="20"/>
  <c r="J190" i="20" s="1"/>
  <c r="J189" i="20" s="1"/>
  <c r="K150" i="20"/>
  <c r="K149" i="20" s="1"/>
  <c r="K148" i="20" s="1"/>
  <c r="K147" i="20" s="1"/>
  <c r="J150" i="20"/>
  <c r="J149" i="20" s="1"/>
  <c r="J148" i="20" s="1"/>
  <c r="J147" i="20" s="1"/>
  <c r="N150" i="20"/>
  <c r="N149" i="20" s="1"/>
  <c r="N148" i="20" s="1"/>
  <c r="N147" i="20" s="1"/>
  <c r="L150" i="20"/>
  <c r="L149" i="20" s="1"/>
  <c r="L148" i="20" s="1"/>
  <c r="L147" i="20" s="1"/>
  <c r="R163" i="20"/>
  <c r="Q150" i="20"/>
  <c r="Q149" i="20" s="1"/>
  <c r="Q148" i="20" s="1"/>
  <c r="Q147" i="20" s="1"/>
  <c r="R155" i="20"/>
  <c r="R150" i="20" s="1"/>
  <c r="R149" i="20" s="1"/>
  <c r="R148" i="20" s="1"/>
  <c r="R147" i="20" s="1"/>
  <c r="K128" i="20"/>
  <c r="K122" i="20" s="1"/>
  <c r="K121" i="20" s="1"/>
  <c r="K120" i="20" s="1"/>
  <c r="J128" i="20"/>
  <c r="J122" i="20" s="1"/>
  <c r="J121" i="20" s="1"/>
  <c r="J120" i="20" s="1"/>
  <c r="N128" i="20"/>
  <c r="N122" i="20" s="1"/>
  <c r="N121" i="20" s="1"/>
  <c r="N120" i="20" s="1"/>
  <c r="R124" i="20"/>
  <c r="R123" i="20" s="1"/>
  <c r="P128" i="20"/>
  <c r="P122" i="20" s="1"/>
  <c r="P121" i="20" s="1"/>
  <c r="P120" i="20" s="1"/>
  <c r="O128" i="20"/>
  <c r="O122" i="20" s="1"/>
  <c r="O121" i="20" s="1"/>
  <c r="O120" i="20" s="1"/>
  <c r="P180" i="20"/>
  <c r="P174" i="20" s="1"/>
  <c r="P173" i="20" s="1"/>
  <c r="P172" i="20" s="1"/>
  <c r="J180" i="20"/>
  <c r="J174" i="20" s="1"/>
  <c r="J173" i="20" s="1"/>
  <c r="J172" i="20" s="1"/>
  <c r="K180" i="20"/>
  <c r="K174" i="20" s="1"/>
  <c r="K173" i="20" s="1"/>
  <c r="K172" i="20" s="1"/>
  <c r="M174" i="20"/>
  <c r="M173" i="20" s="1"/>
  <c r="M172" i="20" s="1"/>
  <c r="N180" i="20"/>
  <c r="N174" i="20" s="1"/>
  <c r="N173" i="20" s="1"/>
  <c r="N172" i="20" s="1"/>
  <c r="K7" i="20"/>
  <c r="K6" i="20" s="1"/>
  <c r="K5" i="20" s="1"/>
  <c r="J13" i="20"/>
  <c r="J7" i="20" s="1"/>
  <c r="J6" i="20" s="1"/>
  <c r="J5" i="20" s="1"/>
  <c r="R9" i="20"/>
  <c r="R8" i="20" s="1"/>
  <c r="O7" i="20"/>
  <c r="O6" i="20" s="1"/>
  <c r="O5" i="20" s="1"/>
  <c r="O47" i="20"/>
  <c r="O27" i="20" s="1"/>
  <c r="O26" i="20" s="1"/>
  <c r="M7" i="20"/>
  <c r="M6" i="20" s="1"/>
  <c r="M5" i="20" s="1"/>
  <c r="L47" i="20"/>
  <c r="L27" i="20" s="1"/>
  <c r="L26" i="20" s="1"/>
  <c r="Q28" i="20"/>
  <c r="Q191" i="20"/>
  <c r="Q190" i="20" s="1"/>
  <c r="Q189" i="20" s="1"/>
  <c r="N87" i="20"/>
  <c r="N86" i="20" s="1"/>
  <c r="N85" i="20" s="1"/>
  <c r="Q87" i="20"/>
  <c r="Q86" i="20" s="1"/>
  <c r="Q85" i="20" s="1"/>
  <c r="L128" i="20"/>
  <c r="L122" i="20" s="1"/>
  <c r="L121" i="20" s="1"/>
  <c r="L120" i="20" s="1"/>
  <c r="R14" i="20"/>
  <c r="R13" i="20" s="1"/>
  <c r="R30" i="20"/>
  <c r="R94" i="20"/>
  <c r="R93" i="20" s="1"/>
  <c r="N105" i="20"/>
  <c r="N104" i="20" s="1"/>
  <c r="N103" i="20" s="1"/>
  <c r="R141" i="20"/>
  <c r="Q180" i="20"/>
  <c r="Q174" i="20" s="1"/>
  <c r="Q173" i="20" s="1"/>
  <c r="Q172" i="20" s="1"/>
  <c r="Q199" i="20"/>
  <c r="P150" i="20"/>
  <c r="P149" i="20" s="1"/>
  <c r="P148" i="20" s="1"/>
  <c r="P147" i="20" s="1"/>
  <c r="M191" i="20"/>
  <c r="M190" i="20" s="1"/>
  <c r="M189" i="20" s="1"/>
  <c r="P13" i="20"/>
  <c r="P29" i="20"/>
  <c r="P28" i="20" s="1"/>
  <c r="P69" i="20"/>
  <c r="P68" i="20" s="1"/>
  <c r="P67" i="20" s="1"/>
  <c r="O87" i="20"/>
  <c r="O86" i="20" s="1"/>
  <c r="O85" i="20" s="1"/>
  <c r="O150" i="20"/>
  <c r="O149" i="20" s="1"/>
  <c r="O148" i="20" s="1"/>
  <c r="O147" i="20" s="1"/>
  <c r="P87" i="20"/>
  <c r="P86" i="20" s="1"/>
  <c r="P85" i="20" s="1"/>
  <c r="O199" i="20"/>
  <c r="O191" i="20" s="1"/>
  <c r="O190" i="20" s="1"/>
  <c r="O189" i="20" s="1"/>
  <c r="P7" i="20"/>
  <c r="P6" i="20" s="1"/>
  <c r="P5" i="20" s="1"/>
  <c r="P199" i="20"/>
  <c r="R22" i="20"/>
  <c r="R38" i="20"/>
  <c r="P47" i="20"/>
  <c r="M128" i="20"/>
  <c r="M122" i="20" s="1"/>
  <c r="M121" i="20" s="1"/>
  <c r="M120" i="20" s="1"/>
  <c r="O174" i="20"/>
  <c r="O173" i="20" s="1"/>
  <c r="O172" i="20" s="1"/>
  <c r="P191" i="20"/>
  <c r="P190" i="20" s="1"/>
  <c r="P189" i="20" s="1"/>
  <c r="N199" i="20"/>
  <c r="N191" i="20" s="1"/>
  <c r="N190" i="20" s="1"/>
  <c r="N189" i="20" s="1"/>
  <c r="R181" i="19"/>
  <c r="Q180" i="19"/>
  <c r="Q174" i="19" s="1"/>
  <c r="Q173" i="19" s="1"/>
  <c r="Q172" i="19" s="1"/>
  <c r="K13" i="19"/>
  <c r="K7" i="19" s="1"/>
  <c r="K6" i="19" s="1"/>
  <c r="K5" i="19" s="1"/>
  <c r="R14" i="19"/>
  <c r="Q13" i="19"/>
  <c r="Q7" i="19" s="1"/>
  <c r="Q6" i="19" s="1"/>
  <c r="Q5" i="19" s="1"/>
  <c r="M13" i="19"/>
  <c r="J13" i="19"/>
  <c r="J7" i="19" s="1"/>
  <c r="J6" i="19" s="1"/>
  <c r="J5" i="19" s="1"/>
  <c r="N13" i="19"/>
  <c r="N7" i="19" s="1"/>
  <c r="N6" i="19" s="1"/>
  <c r="N5" i="19" s="1"/>
  <c r="R22" i="19"/>
  <c r="R9" i="19"/>
  <c r="R8" i="19" s="1"/>
  <c r="L13" i="19"/>
  <c r="L7" i="19" s="1"/>
  <c r="L6" i="19" s="1"/>
  <c r="L5" i="19" s="1"/>
  <c r="P13" i="19"/>
  <c r="P7" i="19" s="1"/>
  <c r="P6" i="19" s="1"/>
  <c r="P5" i="19" s="1"/>
  <c r="R185" i="19"/>
  <c r="N174" i="19"/>
  <c r="N173" i="19" s="1"/>
  <c r="N172" i="19" s="1"/>
  <c r="P180" i="19"/>
  <c r="P174" i="19" s="1"/>
  <c r="P173" i="19" s="1"/>
  <c r="P172" i="19" s="1"/>
  <c r="L180" i="19"/>
  <c r="L174" i="19" s="1"/>
  <c r="L173" i="19" s="1"/>
  <c r="L172" i="19" s="1"/>
  <c r="O174" i="19"/>
  <c r="O173" i="19" s="1"/>
  <c r="O172" i="19" s="1"/>
  <c r="N191" i="19"/>
  <c r="N190" i="19" s="1"/>
  <c r="N189" i="19" s="1"/>
  <c r="Q191" i="19"/>
  <c r="Q190" i="19" s="1"/>
  <c r="Q189" i="19" s="1"/>
  <c r="R176" i="19"/>
  <c r="R175" i="19" s="1"/>
  <c r="O191" i="19"/>
  <c r="O190" i="19" s="1"/>
  <c r="O189" i="19" s="1"/>
  <c r="K27" i="19"/>
  <c r="K26" i="19" s="1"/>
  <c r="L105" i="19"/>
  <c r="L104" i="19" s="1"/>
  <c r="L103" i="19" s="1"/>
  <c r="L150" i="19"/>
  <c r="L149" i="19" s="1"/>
  <c r="L148" i="19" s="1"/>
  <c r="L147" i="19" s="1"/>
  <c r="N122" i="19"/>
  <c r="N121" i="19" s="1"/>
  <c r="N120" i="19" s="1"/>
  <c r="J199" i="19"/>
  <c r="R18" i="19"/>
  <c r="R13" i="19" s="1"/>
  <c r="L29" i="19"/>
  <c r="L28" i="19" s="1"/>
  <c r="R49" i="19"/>
  <c r="R48" i="19" s="1"/>
  <c r="R193" i="19"/>
  <c r="R192" i="19" s="1"/>
  <c r="K87" i="19"/>
  <c r="K86" i="19" s="1"/>
  <c r="K85" i="19" s="1"/>
  <c r="N150" i="19"/>
  <c r="N149" i="19" s="1"/>
  <c r="N148" i="19" s="1"/>
  <c r="N147" i="19" s="1"/>
  <c r="M7" i="19"/>
  <c r="M6" i="19" s="1"/>
  <c r="M5" i="19" s="1"/>
  <c r="R150" i="19"/>
  <c r="R149" i="19" s="1"/>
  <c r="R148" i="19" s="1"/>
  <c r="R147" i="19" s="1"/>
  <c r="J174" i="19"/>
  <c r="J173" i="19" s="1"/>
  <c r="J172" i="19" s="1"/>
  <c r="J191" i="19"/>
  <c r="J190" i="19" s="1"/>
  <c r="J189" i="19" s="1"/>
  <c r="L191" i="19"/>
  <c r="L190" i="19" s="1"/>
  <c r="L189" i="19" s="1"/>
  <c r="R199" i="19"/>
  <c r="R34" i="19"/>
  <c r="R29" i="19" s="1"/>
  <c r="R28" i="19" s="1"/>
  <c r="M47" i="19"/>
  <c r="M27" i="19" s="1"/>
  <c r="M26" i="19" s="1"/>
  <c r="R71" i="19"/>
  <c r="R70" i="19" s="1"/>
  <c r="R69" i="19" s="1"/>
  <c r="R68" i="19" s="1"/>
  <c r="R67" i="19" s="1"/>
  <c r="R89" i="19"/>
  <c r="R88" i="19" s="1"/>
  <c r="R87" i="19" s="1"/>
  <c r="R86" i="19" s="1"/>
  <c r="R85" i="19" s="1"/>
  <c r="Q122" i="19"/>
  <c r="Q121" i="19" s="1"/>
  <c r="Q120" i="19" s="1"/>
  <c r="K150" i="19"/>
  <c r="K149" i="19" s="1"/>
  <c r="K148" i="19" s="1"/>
  <c r="K147" i="19" s="1"/>
  <c r="M199" i="19"/>
  <c r="M191" i="19" s="1"/>
  <c r="M190" i="19" s="1"/>
  <c r="M189" i="19" s="1"/>
  <c r="J105" i="19"/>
  <c r="J104" i="19" s="1"/>
  <c r="J103" i="19" s="1"/>
  <c r="O28" i="19"/>
  <c r="O27" i="19" s="1"/>
  <c r="O26" i="19" s="1"/>
  <c r="J87" i="19"/>
  <c r="J86" i="19" s="1"/>
  <c r="J85" i="19" s="1"/>
  <c r="L87" i="19"/>
  <c r="L86" i="19" s="1"/>
  <c r="L85" i="19" s="1"/>
  <c r="R129" i="19"/>
  <c r="K174" i="19"/>
  <c r="K173" i="19" s="1"/>
  <c r="K172" i="19" s="1"/>
  <c r="M180" i="19"/>
  <c r="M174" i="19" s="1"/>
  <c r="M173" i="19" s="1"/>
  <c r="M172" i="19" s="1"/>
  <c r="Q27" i="20" l="1"/>
  <c r="Q26" i="20" s="1"/>
  <c r="M27" i="20"/>
  <c r="M26" i="20" s="1"/>
  <c r="P27" i="20"/>
  <c r="P26" i="20" s="1"/>
  <c r="R87" i="20"/>
  <c r="R86" i="20" s="1"/>
  <c r="R85" i="20" s="1"/>
  <c r="R58" i="20"/>
  <c r="R47" i="20" s="1"/>
  <c r="R47" i="19"/>
  <c r="R27" i="19" s="1"/>
  <c r="R26" i="19" s="1"/>
  <c r="R128" i="19"/>
  <c r="R122" i="19" s="1"/>
  <c r="R121" i="19" s="1"/>
  <c r="R120" i="19" s="1"/>
  <c r="K27" i="20"/>
  <c r="K26" i="20" s="1"/>
  <c r="R29" i="20"/>
  <c r="R28" i="20" s="1"/>
  <c r="R7" i="20"/>
  <c r="R6" i="20" s="1"/>
  <c r="R5" i="20" s="1"/>
  <c r="L4" i="20"/>
  <c r="R128" i="20"/>
  <c r="R122" i="20" s="1"/>
  <c r="R121" i="20" s="1"/>
  <c r="R120" i="20" s="1"/>
  <c r="K4" i="20"/>
  <c r="O4" i="20"/>
  <c r="J4" i="20"/>
  <c r="N4" i="20"/>
  <c r="M4" i="20"/>
  <c r="Q4" i="20"/>
  <c r="P4" i="20"/>
  <c r="R180" i="19"/>
  <c r="R174" i="19" s="1"/>
  <c r="R173" i="19" s="1"/>
  <c r="R172" i="19" s="1"/>
  <c r="P4" i="19"/>
  <c r="R7" i="19"/>
  <c r="R6" i="19" s="1"/>
  <c r="R5" i="19" s="1"/>
  <c r="J4" i="19"/>
  <c r="Q4" i="19"/>
  <c r="O4" i="19"/>
  <c r="K4" i="19"/>
  <c r="R191" i="19"/>
  <c r="R190" i="19" s="1"/>
  <c r="R189" i="19" s="1"/>
  <c r="N4" i="19"/>
  <c r="M4" i="19"/>
  <c r="L27" i="19"/>
  <c r="L26" i="19" s="1"/>
  <c r="L4" i="19" s="1"/>
  <c r="R27" i="20" l="1"/>
  <c r="R26" i="20" s="1"/>
  <c r="R4" i="20"/>
  <c r="R4" i="19"/>
  <c r="L219" i="18" l="1"/>
  <c r="M219" i="18"/>
  <c r="N219" i="18"/>
  <c r="O219" i="18"/>
  <c r="P219" i="18"/>
  <c r="Q219" i="18"/>
  <c r="K219" i="18"/>
  <c r="J219" i="18"/>
  <c r="R224" i="18"/>
  <c r="R225" i="18"/>
  <c r="R60" i="18"/>
  <c r="R61" i="18"/>
  <c r="R59" i="18"/>
  <c r="R222" i="18"/>
  <c r="R223" i="18"/>
  <c r="R226" i="18"/>
  <c r="R135" i="18"/>
  <c r="R136" i="18"/>
  <c r="R137" i="18"/>
  <c r="R134" i="18"/>
  <c r="R230" i="18"/>
  <c r="R229" i="18"/>
  <c r="R221" i="18"/>
  <c r="R220" i="18"/>
  <c r="R228" i="18"/>
  <c r="R227" i="18"/>
  <c r="R218" i="18"/>
  <c r="R217" i="18"/>
  <c r="R216" i="18"/>
  <c r="Q215" i="18"/>
  <c r="P215" i="18"/>
  <c r="O215" i="18"/>
  <c r="N215" i="18"/>
  <c r="M215" i="18"/>
  <c r="L215" i="18"/>
  <c r="K215" i="18"/>
  <c r="J215" i="18"/>
  <c r="R214" i="18"/>
  <c r="R213" i="18"/>
  <c r="R212" i="18"/>
  <c r="Q211" i="18"/>
  <c r="P211" i="18"/>
  <c r="O211" i="18"/>
  <c r="N211" i="18"/>
  <c r="M211" i="18"/>
  <c r="L211" i="18"/>
  <c r="K211" i="18"/>
  <c r="J211" i="18"/>
  <c r="R210" i="18"/>
  <c r="R209" i="18"/>
  <c r="R208" i="18"/>
  <c r="Q207" i="18"/>
  <c r="P207" i="18"/>
  <c r="O207" i="18"/>
  <c r="N207" i="18"/>
  <c r="M207" i="18"/>
  <c r="L207" i="18"/>
  <c r="K207" i="18"/>
  <c r="J207" i="18"/>
  <c r="R206" i="18"/>
  <c r="R205" i="18"/>
  <c r="R204" i="18"/>
  <c r="R203" i="18" s="1"/>
  <c r="Q203" i="18"/>
  <c r="P203" i="18"/>
  <c r="O203" i="18"/>
  <c r="N203" i="18"/>
  <c r="M203" i="18"/>
  <c r="L203" i="18"/>
  <c r="K203" i="18"/>
  <c r="J203" i="18"/>
  <c r="R201" i="18"/>
  <c r="R200" i="18"/>
  <c r="R199" i="18"/>
  <c r="R198" i="18"/>
  <c r="R197" i="18"/>
  <c r="Q196" i="18"/>
  <c r="Q195" i="18" s="1"/>
  <c r="P196" i="18"/>
  <c r="P195" i="18" s="1"/>
  <c r="O196" i="18"/>
  <c r="O195" i="18" s="1"/>
  <c r="N196" i="18"/>
  <c r="N195" i="18" s="1"/>
  <c r="M196" i="18"/>
  <c r="M195" i="18" s="1"/>
  <c r="L196" i="18"/>
  <c r="L195" i="18" s="1"/>
  <c r="K196" i="18"/>
  <c r="K195" i="18" s="1"/>
  <c r="J196" i="18"/>
  <c r="J195" i="18" s="1"/>
  <c r="R191" i="18"/>
  <c r="R190" i="18"/>
  <c r="R189" i="18"/>
  <c r="Q188" i="18"/>
  <c r="P188" i="18"/>
  <c r="O188" i="18"/>
  <c r="N188" i="18"/>
  <c r="M188" i="18"/>
  <c r="L188" i="18"/>
  <c r="K188" i="18"/>
  <c r="J188" i="18"/>
  <c r="R187" i="18"/>
  <c r="R186" i="18"/>
  <c r="R185" i="18"/>
  <c r="Q184" i="18"/>
  <c r="P184" i="18"/>
  <c r="O184" i="18"/>
  <c r="N184" i="18"/>
  <c r="M184" i="18"/>
  <c r="L184" i="18"/>
  <c r="K184" i="18"/>
  <c r="J184" i="18"/>
  <c r="R182" i="18"/>
  <c r="R181" i="18"/>
  <c r="R180" i="18"/>
  <c r="Q179" i="18"/>
  <c r="Q178" i="18" s="1"/>
  <c r="P179" i="18"/>
  <c r="P178" i="18" s="1"/>
  <c r="O179" i="18"/>
  <c r="O178" i="18" s="1"/>
  <c r="N179" i="18"/>
  <c r="N178" i="18" s="1"/>
  <c r="M179" i="18"/>
  <c r="M178" i="18" s="1"/>
  <c r="L179" i="18"/>
  <c r="L178" i="18" s="1"/>
  <c r="K179" i="18"/>
  <c r="K178" i="18" s="1"/>
  <c r="J179" i="18"/>
  <c r="J178" i="18" s="1"/>
  <c r="R174" i="18"/>
  <c r="R173" i="18"/>
  <c r="R172" i="18"/>
  <c r="Q171" i="18"/>
  <c r="Q170" i="18" s="1"/>
  <c r="P171" i="18"/>
  <c r="P170" i="18" s="1"/>
  <c r="O171" i="18"/>
  <c r="O170" i="18" s="1"/>
  <c r="N171" i="18"/>
  <c r="N170" i="18" s="1"/>
  <c r="M171" i="18"/>
  <c r="M170" i="18" s="1"/>
  <c r="L171" i="18"/>
  <c r="L170" i="18" s="1"/>
  <c r="K171" i="18"/>
  <c r="K170" i="18" s="1"/>
  <c r="J171" i="18"/>
  <c r="J170" i="18" s="1"/>
  <c r="R169" i="18"/>
  <c r="R168" i="18"/>
  <c r="R167" i="18"/>
  <c r="Q166" i="18"/>
  <c r="P166" i="18"/>
  <c r="O166" i="18"/>
  <c r="N166" i="18"/>
  <c r="M166" i="18"/>
  <c r="L166" i="18"/>
  <c r="K166" i="18"/>
  <c r="J166" i="18"/>
  <c r="R165" i="18"/>
  <c r="R164" i="18"/>
  <c r="R163" i="18"/>
  <c r="Q162" i="18"/>
  <c r="P162" i="18"/>
  <c r="O162" i="18"/>
  <c r="N162" i="18"/>
  <c r="M162" i="18"/>
  <c r="L162" i="18"/>
  <c r="K162" i="18"/>
  <c r="J162" i="18"/>
  <c r="R161" i="18"/>
  <c r="R160" i="18"/>
  <c r="R159" i="18"/>
  <c r="Q158" i="18"/>
  <c r="P158" i="18"/>
  <c r="O158" i="18"/>
  <c r="N158" i="18"/>
  <c r="M158" i="18"/>
  <c r="L158" i="18"/>
  <c r="K158" i="18"/>
  <c r="J158" i="18"/>
  <c r="R157" i="18"/>
  <c r="R156" i="18"/>
  <c r="R155" i="18"/>
  <c r="Q154" i="18"/>
  <c r="P154" i="18"/>
  <c r="O154" i="18"/>
  <c r="N154" i="18"/>
  <c r="M154" i="18"/>
  <c r="L154" i="18"/>
  <c r="K154" i="18"/>
  <c r="J154" i="18"/>
  <c r="R149" i="18"/>
  <c r="R148" i="18"/>
  <c r="R147" i="18"/>
  <c r="R146" i="18"/>
  <c r="R145" i="18"/>
  <c r="Q144" i="18"/>
  <c r="P144" i="18"/>
  <c r="O144" i="18"/>
  <c r="N144" i="18"/>
  <c r="M144" i="18"/>
  <c r="L144" i="18"/>
  <c r="K144" i="18"/>
  <c r="J144" i="18"/>
  <c r="R143" i="18"/>
  <c r="R142" i="18"/>
  <c r="R141" i="18"/>
  <c r="R140" i="18"/>
  <c r="R139" i="18"/>
  <c r="Q138" i="18"/>
  <c r="P138" i="18"/>
  <c r="O138" i="18"/>
  <c r="N138" i="18"/>
  <c r="M138" i="18"/>
  <c r="L138" i="18"/>
  <c r="K138" i="18"/>
  <c r="J138" i="18"/>
  <c r="R133" i="18"/>
  <c r="R132" i="18" s="1"/>
  <c r="R130" i="18"/>
  <c r="R129" i="18"/>
  <c r="R128" i="18"/>
  <c r="R127" i="18"/>
  <c r="R126" i="18"/>
  <c r="Q124" i="18"/>
  <c r="P124" i="18"/>
  <c r="O124" i="18"/>
  <c r="N124" i="18"/>
  <c r="M124" i="18"/>
  <c r="L124" i="18"/>
  <c r="K124" i="18"/>
  <c r="J124" i="18"/>
  <c r="R120" i="18"/>
  <c r="R119" i="18"/>
  <c r="R118" i="18"/>
  <c r="Q117" i="18"/>
  <c r="Q116" i="18" s="1"/>
  <c r="P117" i="18"/>
  <c r="P116" i="18" s="1"/>
  <c r="O117" i="18"/>
  <c r="O116" i="18" s="1"/>
  <c r="N117" i="18"/>
  <c r="N116" i="18" s="1"/>
  <c r="M117" i="18"/>
  <c r="M116" i="18" s="1"/>
  <c r="L117" i="18"/>
  <c r="L116" i="18" s="1"/>
  <c r="K117" i="18"/>
  <c r="K116" i="18" s="1"/>
  <c r="J117" i="18"/>
  <c r="J116" i="18" s="1"/>
  <c r="R115" i="18"/>
  <c r="R114" i="18"/>
  <c r="R113" i="18"/>
  <c r="Q112" i="18"/>
  <c r="P112" i="18"/>
  <c r="O112" i="18"/>
  <c r="N112" i="18"/>
  <c r="M112" i="18"/>
  <c r="L112" i="18"/>
  <c r="K112" i="18"/>
  <c r="J112" i="18"/>
  <c r="R111" i="18"/>
  <c r="R110" i="18"/>
  <c r="R109" i="18"/>
  <c r="Q108" i="18"/>
  <c r="P108" i="18"/>
  <c r="O108" i="18"/>
  <c r="N108" i="18"/>
  <c r="M108" i="18"/>
  <c r="L108" i="18"/>
  <c r="K108" i="18"/>
  <c r="J108" i="18"/>
  <c r="R103" i="18"/>
  <c r="R102" i="18"/>
  <c r="R101" i="18"/>
  <c r="Q100" i="18"/>
  <c r="P100" i="18"/>
  <c r="P99" i="18" s="1"/>
  <c r="O100" i="18"/>
  <c r="O99" i="18" s="1"/>
  <c r="N100" i="18"/>
  <c r="N99" i="18" s="1"/>
  <c r="M100" i="18"/>
  <c r="M99" i="18" s="1"/>
  <c r="L100" i="18"/>
  <c r="L99" i="18" s="1"/>
  <c r="K100" i="18"/>
  <c r="K99" i="18" s="1"/>
  <c r="J100" i="18"/>
  <c r="J99" i="18" s="1"/>
  <c r="Q99" i="18"/>
  <c r="R98" i="18"/>
  <c r="R97" i="18"/>
  <c r="R96" i="18"/>
  <c r="Q95" i="18"/>
  <c r="P95" i="18"/>
  <c r="P94" i="18" s="1"/>
  <c r="O95" i="18"/>
  <c r="O94" i="18" s="1"/>
  <c r="N95" i="18"/>
  <c r="N94" i="18" s="1"/>
  <c r="M95" i="18"/>
  <c r="M94" i="18" s="1"/>
  <c r="L95" i="18"/>
  <c r="L94" i="18" s="1"/>
  <c r="K95" i="18"/>
  <c r="K94" i="18" s="1"/>
  <c r="J95" i="18"/>
  <c r="J94" i="18" s="1"/>
  <c r="Q94" i="18"/>
  <c r="R93" i="18"/>
  <c r="R92" i="18"/>
  <c r="R91" i="18"/>
  <c r="Q90" i="18"/>
  <c r="Q89" i="18" s="1"/>
  <c r="P90" i="18"/>
  <c r="P89" i="18" s="1"/>
  <c r="O90" i="18"/>
  <c r="O89" i="18" s="1"/>
  <c r="N90" i="18"/>
  <c r="N89" i="18" s="1"/>
  <c r="M90" i="18"/>
  <c r="M89" i="18" s="1"/>
  <c r="L90" i="18"/>
  <c r="L89" i="18" s="1"/>
  <c r="K90" i="18"/>
  <c r="K89" i="18" s="1"/>
  <c r="J90" i="18"/>
  <c r="J89" i="18" s="1"/>
  <c r="R85" i="18"/>
  <c r="R84" i="18"/>
  <c r="R83" i="18"/>
  <c r="R82" i="18"/>
  <c r="R81" i="18"/>
  <c r="R80" i="18"/>
  <c r="Q79" i="18"/>
  <c r="P79" i="18"/>
  <c r="P78" i="18" s="1"/>
  <c r="O79" i="18"/>
  <c r="O78" i="18" s="1"/>
  <c r="N79" i="18"/>
  <c r="N78" i="18" s="1"/>
  <c r="M79" i="18"/>
  <c r="M78" i="18" s="1"/>
  <c r="L79" i="18"/>
  <c r="L78" i="18" s="1"/>
  <c r="K79" i="18"/>
  <c r="K78" i="18" s="1"/>
  <c r="J79" i="18"/>
  <c r="J78" i="18" s="1"/>
  <c r="Q78" i="18"/>
  <c r="R77" i="18"/>
  <c r="R76" i="18"/>
  <c r="R75" i="18"/>
  <c r="R74" i="18"/>
  <c r="R73" i="18"/>
  <c r="Q72" i="18"/>
  <c r="Q71" i="18" s="1"/>
  <c r="P72" i="18"/>
  <c r="P71" i="18" s="1"/>
  <c r="O72" i="18"/>
  <c r="O71" i="18" s="1"/>
  <c r="N72" i="18"/>
  <c r="N71" i="18" s="1"/>
  <c r="M72" i="18"/>
  <c r="M71" i="18" s="1"/>
  <c r="L72" i="18"/>
  <c r="L71" i="18" s="1"/>
  <c r="K72" i="18"/>
  <c r="K71" i="18" s="1"/>
  <c r="J72" i="18"/>
  <c r="J71" i="18" s="1"/>
  <c r="R67" i="18"/>
  <c r="R66" i="18"/>
  <c r="R65" i="18"/>
  <c r="Q64" i="18"/>
  <c r="P64" i="18"/>
  <c r="O64" i="18"/>
  <c r="N64" i="18"/>
  <c r="M64" i="18"/>
  <c r="L64" i="18"/>
  <c r="K64" i="18"/>
  <c r="J64" i="18"/>
  <c r="R63" i="18"/>
  <c r="R62" i="18"/>
  <c r="R58" i="18"/>
  <c r="Q57" i="18"/>
  <c r="P57" i="18"/>
  <c r="O57" i="18"/>
  <c r="N57" i="18"/>
  <c r="M57" i="18"/>
  <c r="L57" i="18"/>
  <c r="K57" i="18"/>
  <c r="J57" i="18"/>
  <c r="R55" i="18"/>
  <c r="Q54" i="18"/>
  <c r="P54" i="18"/>
  <c r="P53" i="18" s="1"/>
  <c r="O54" i="18"/>
  <c r="O53" i="18" s="1"/>
  <c r="N54" i="18"/>
  <c r="N53" i="18" s="1"/>
  <c r="M54" i="18"/>
  <c r="M53" i="18" s="1"/>
  <c r="L54" i="18"/>
  <c r="L53" i="18" s="1"/>
  <c r="K54" i="18"/>
  <c r="K53" i="18" s="1"/>
  <c r="J54" i="18"/>
  <c r="J53" i="18" s="1"/>
  <c r="Q53" i="18"/>
  <c r="R52" i="18"/>
  <c r="R51" i="18"/>
  <c r="R50" i="18"/>
  <c r="Q49" i="18"/>
  <c r="Q48" i="18" s="1"/>
  <c r="P49" i="18"/>
  <c r="P48" i="18" s="1"/>
  <c r="O49" i="18"/>
  <c r="O48" i="18" s="1"/>
  <c r="N49" i="18"/>
  <c r="N48" i="18" s="1"/>
  <c r="M49" i="18"/>
  <c r="M48" i="18" s="1"/>
  <c r="L49" i="18"/>
  <c r="L48" i="18" s="1"/>
  <c r="K49" i="18"/>
  <c r="K48" i="18" s="1"/>
  <c r="J49" i="18"/>
  <c r="J48" i="18" s="1"/>
  <c r="R46" i="18"/>
  <c r="R45" i="18"/>
  <c r="R44" i="18"/>
  <c r="Q43" i="18"/>
  <c r="P43" i="18"/>
  <c r="P42" i="18" s="1"/>
  <c r="O43" i="18"/>
  <c r="O42" i="18" s="1"/>
  <c r="N43" i="18"/>
  <c r="N42" i="18" s="1"/>
  <c r="M43" i="18"/>
  <c r="M42" i="18" s="1"/>
  <c r="L43" i="18"/>
  <c r="L42" i="18" s="1"/>
  <c r="K43" i="18"/>
  <c r="K42" i="18" s="1"/>
  <c r="J43" i="18"/>
  <c r="J42" i="18" s="1"/>
  <c r="Q42" i="18"/>
  <c r="R41" i="18"/>
  <c r="R40" i="18"/>
  <c r="R39" i="18"/>
  <c r="Q38" i="18"/>
  <c r="P38" i="18"/>
  <c r="O38" i="18"/>
  <c r="N38" i="18"/>
  <c r="M38" i="18"/>
  <c r="L38" i="18"/>
  <c r="K38" i="18"/>
  <c r="J38" i="18"/>
  <c r="R37" i="18"/>
  <c r="R36" i="18"/>
  <c r="R35" i="18"/>
  <c r="Q34" i="18"/>
  <c r="P34" i="18"/>
  <c r="O34" i="18"/>
  <c r="N34" i="18"/>
  <c r="M34" i="18"/>
  <c r="L34" i="18"/>
  <c r="K34" i="18"/>
  <c r="J34" i="18"/>
  <c r="R33" i="18"/>
  <c r="R32" i="18"/>
  <c r="R31" i="18"/>
  <c r="Q30" i="18"/>
  <c r="P30" i="18"/>
  <c r="O30" i="18"/>
  <c r="N30" i="18"/>
  <c r="M30" i="18"/>
  <c r="L30" i="18"/>
  <c r="K30" i="18"/>
  <c r="J30" i="18"/>
  <c r="R25" i="18"/>
  <c r="R24" i="18"/>
  <c r="R23" i="18"/>
  <c r="Q22" i="18"/>
  <c r="P22" i="18"/>
  <c r="O22" i="18"/>
  <c r="N22" i="18"/>
  <c r="M22" i="18"/>
  <c r="L22" i="18"/>
  <c r="K22" i="18"/>
  <c r="J22" i="18"/>
  <c r="R21" i="18"/>
  <c r="R20" i="18"/>
  <c r="R19" i="18"/>
  <c r="Q18" i="18"/>
  <c r="P18" i="18"/>
  <c r="O18" i="18"/>
  <c r="N18" i="18"/>
  <c r="M18" i="18"/>
  <c r="L18" i="18"/>
  <c r="K18" i="18"/>
  <c r="J18" i="18"/>
  <c r="R17" i="18"/>
  <c r="R16" i="18"/>
  <c r="R15" i="18"/>
  <c r="Q14" i="18"/>
  <c r="P14" i="18"/>
  <c r="O14" i="18"/>
  <c r="N14" i="18"/>
  <c r="M14" i="18"/>
  <c r="L14" i="18"/>
  <c r="K14" i="18"/>
  <c r="J14" i="18"/>
  <c r="R12" i="18"/>
  <c r="R11" i="18"/>
  <c r="R10" i="18"/>
  <c r="Q9" i="18"/>
  <c r="Q8" i="18" s="1"/>
  <c r="P9" i="18"/>
  <c r="P8" i="18" s="1"/>
  <c r="O9" i="18"/>
  <c r="O8" i="18" s="1"/>
  <c r="N9" i="18"/>
  <c r="N8" i="18" s="1"/>
  <c r="M9" i="18"/>
  <c r="M8" i="18" s="1"/>
  <c r="L9" i="18"/>
  <c r="L8" i="18" s="1"/>
  <c r="K9" i="18"/>
  <c r="K8" i="18" s="1"/>
  <c r="J9" i="18"/>
  <c r="J8" i="18" s="1"/>
  <c r="R125" i="18" l="1"/>
  <c r="P70" i="18"/>
  <c r="P69" i="18" s="1"/>
  <c r="P68" i="18" s="1"/>
  <c r="R219" i="18"/>
  <c r="M153" i="18"/>
  <c r="M152" i="18" s="1"/>
  <c r="M151" i="18" s="1"/>
  <c r="M150" i="18" s="1"/>
  <c r="N88" i="18"/>
  <c r="N87" i="18" s="1"/>
  <c r="N86" i="18" s="1"/>
  <c r="O88" i="18"/>
  <c r="O87" i="18" s="1"/>
  <c r="O86" i="18" s="1"/>
  <c r="M70" i="18"/>
  <c r="M69" i="18" s="1"/>
  <c r="M68" i="18" s="1"/>
  <c r="N70" i="18"/>
  <c r="N69" i="18" s="1"/>
  <c r="N68" i="18" s="1"/>
  <c r="M202" i="18"/>
  <c r="M194" i="18" s="1"/>
  <c r="M193" i="18" s="1"/>
  <c r="M192" i="18" s="1"/>
  <c r="R207" i="18"/>
  <c r="M13" i="18"/>
  <c r="M7" i="18" s="1"/>
  <c r="M6" i="18" s="1"/>
  <c r="M5" i="18" s="1"/>
  <c r="N107" i="18"/>
  <c r="N106" i="18" s="1"/>
  <c r="N105" i="18" s="1"/>
  <c r="N104" i="18" s="1"/>
  <c r="J153" i="18"/>
  <c r="J152" i="18" s="1"/>
  <c r="J151" i="18" s="1"/>
  <c r="J150" i="18" s="1"/>
  <c r="R100" i="18"/>
  <c r="R99" i="18" s="1"/>
  <c r="R166" i="18"/>
  <c r="O202" i="18"/>
  <c r="O194" i="18" s="1"/>
  <c r="O193" i="18" s="1"/>
  <c r="O192" i="18" s="1"/>
  <c r="L70" i="18"/>
  <c r="L69" i="18" s="1"/>
  <c r="L68" i="18" s="1"/>
  <c r="P183" i="18"/>
  <c r="P177" i="18" s="1"/>
  <c r="P176" i="18" s="1"/>
  <c r="P175" i="18" s="1"/>
  <c r="J107" i="18"/>
  <c r="J106" i="18" s="1"/>
  <c r="J105" i="18" s="1"/>
  <c r="J104" i="18" s="1"/>
  <c r="K202" i="18"/>
  <c r="K107" i="18"/>
  <c r="K106" i="18" s="1"/>
  <c r="K105" i="18" s="1"/>
  <c r="K104" i="18" s="1"/>
  <c r="N153" i="18"/>
  <c r="N152" i="18" s="1"/>
  <c r="N151" i="18" s="1"/>
  <c r="N150" i="18" s="1"/>
  <c r="L202" i="18"/>
  <c r="L194" i="18" s="1"/>
  <c r="L193" i="18" s="1"/>
  <c r="L192" i="18" s="1"/>
  <c r="N56" i="18"/>
  <c r="N47" i="18" s="1"/>
  <c r="K13" i="18"/>
  <c r="K7" i="18" s="1"/>
  <c r="K6" i="18" s="1"/>
  <c r="K5" i="18" s="1"/>
  <c r="P56" i="18"/>
  <c r="P47" i="18" s="1"/>
  <c r="L107" i="18"/>
  <c r="L106" i="18" s="1"/>
  <c r="L105" i="18" s="1"/>
  <c r="L104" i="18" s="1"/>
  <c r="Q107" i="18"/>
  <c r="Q106" i="18" s="1"/>
  <c r="Q105" i="18" s="1"/>
  <c r="Q104" i="18" s="1"/>
  <c r="P153" i="18"/>
  <c r="P152" i="18" s="1"/>
  <c r="P151" i="18" s="1"/>
  <c r="P150" i="18" s="1"/>
  <c r="R162" i="18"/>
  <c r="R171" i="18"/>
  <c r="R170" i="18" s="1"/>
  <c r="N183" i="18"/>
  <c r="N177" i="18" s="1"/>
  <c r="N176" i="18" s="1"/>
  <c r="N175" i="18" s="1"/>
  <c r="J70" i="18"/>
  <c r="J69" i="18" s="1"/>
  <c r="J68" i="18" s="1"/>
  <c r="J88" i="18"/>
  <c r="J87" i="18" s="1"/>
  <c r="J86" i="18" s="1"/>
  <c r="P202" i="18"/>
  <c r="P194" i="18" s="1"/>
  <c r="P193" i="18" s="1"/>
  <c r="P192" i="18" s="1"/>
  <c r="L88" i="18"/>
  <c r="L87" i="18" s="1"/>
  <c r="L86" i="18" s="1"/>
  <c r="J202" i="18"/>
  <c r="J194" i="18" s="1"/>
  <c r="Q202" i="18"/>
  <c r="Q194" i="18" s="1"/>
  <c r="Q193" i="18" s="1"/>
  <c r="Q192" i="18" s="1"/>
  <c r="K70" i="18"/>
  <c r="K69" i="18" s="1"/>
  <c r="K68" i="18" s="1"/>
  <c r="L153" i="18"/>
  <c r="L152" i="18" s="1"/>
  <c r="L151" i="18" s="1"/>
  <c r="L150" i="18" s="1"/>
  <c r="O29" i="18"/>
  <c r="O28" i="18" s="1"/>
  <c r="Q153" i="18"/>
  <c r="Q152" i="18" s="1"/>
  <c r="Q151" i="18" s="1"/>
  <c r="Q150" i="18" s="1"/>
  <c r="O183" i="18"/>
  <c r="O177" i="18" s="1"/>
  <c r="O176" i="18" s="1"/>
  <c r="O175" i="18" s="1"/>
  <c r="K88" i="18"/>
  <c r="K87" i="18" s="1"/>
  <c r="K86" i="18" s="1"/>
  <c r="Q13" i="18"/>
  <c r="Q7" i="18" s="1"/>
  <c r="Q6" i="18" s="1"/>
  <c r="Q5" i="18" s="1"/>
  <c r="K56" i="18"/>
  <c r="K47" i="18" s="1"/>
  <c r="P107" i="18"/>
  <c r="P106" i="18" s="1"/>
  <c r="P105" i="18" s="1"/>
  <c r="P104" i="18" s="1"/>
  <c r="M107" i="18"/>
  <c r="M106" i="18" s="1"/>
  <c r="M105" i="18" s="1"/>
  <c r="M104" i="18" s="1"/>
  <c r="R158" i="18"/>
  <c r="Q70" i="18"/>
  <c r="Q69" i="18" s="1"/>
  <c r="Q68" i="18" s="1"/>
  <c r="R90" i="18"/>
  <c r="R89" i="18" s="1"/>
  <c r="R18" i="18"/>
  <c r="O70" i="18"/>
  <c r="O69" i="18" s="1"/>
  <c r="O68" i="18" s="1"/>
  <c r="L183" i="18"/>
  <c r="L177" i="18" s="1"/>
  <c r="L176" i="18" s="1"/>
  <c r="L175" i="18" s="1"/>
  <c r="J29" i="18"/>
  <c r="J28" i="18" s="1"/>
  <c r="K29" i="18"/>
  <c r="M29" i="18"/>
  <c r="M28" i="18" s="1"/>
  <c r="R43" i="18"/>
  <c r="R42" i="18" s="1"/>
  <c r="R9" i="18"/>
  <c r="R8" i="18" s="1"/>
  <c r="J13" i="18"/>
  <c r="J7" i="18" s="1"/>
  <c r="J6" i="18" s="1"/>
  <c r="J5" i="18" s="1"/>
  <c r="O13" i="18"/>
  <c r="O7" i="18" s="1"/>
  <c r="O6" i="18" s="1"/>
  <c r="O5" i="18" s="1"/>
  <c r="P13" i="18"/>
  <c r="P7" i="18" s="1"/>
  <c r="P6" i="18" s="1"/>
  <c r="P5" i="18" s="1"/>
  <c r="R179" i="18"/>
  <c r="R178" i="18" s="1"/>
  <c r="R215" i="18"/>
  <c r="J56" i="18"/>
  <c r="J47" i="18" s="1"/>
  <c r="R196" i="18"/>
  <c r="R195" i="18" s="1"/>
  <c r="R138" i="18"/>
  <c r="R154" i="18"/>
  <c r="R144" i="18"/>
  <c r="R184" i="18"/>
  <c r="J183" i="18"/>
  <c r="J177" i="18" s="1"/>
  <c r="J176" i="18" s="1"/>
  <c r="J175" i="18" s="1"/>
  <c r="K183" i="18"/>
  <c r="K177" i="18" s="1"/>
  <c r="K176" i="18" s="1"/>
  <c r="K175" i="18" s="1"/>
  <c r="R188" i="18"/>
  <c r="Q183" i="18"/>
  <c r="Q177" i="18" s="1"/>
  <c r="Q176" i="18" s="1"/>
  <c r="Q175" i="18" s="1"/>
  <c r="R117" i="18"/>
  <c r="R116" i="18" s="1"/>
  <c r="R124" i="18"/>
  <c r="R54" i="18"/>
  <c r="R53" i="18" s="1"/>
  <c r="R108" i="18"/>
  <c r="R112" i="18"/>
  <c r="R34" i="18"/>
  <c r="R49" i="18"/>
  <c r="R48" i="18" s="1"/>
  <c r="N29" i="18"/>
  <c r="N28" i="18" s="1"/>
  <c r="L56" i="18"/>
  <c r="L47" i="18" s="1"/>
  <c r="K28" i="18"/>
  <c r="Q29" i="18"/>
  <c r="Q28" i="18" s="1"/>
  <c r="Q56" i="18"/>
  <c r="Q47" i="18" s="1"/>
  <c r="M56" i="18"/>
  <c r="M47" i="18" s="1"/>
  <c r="R57" i="18"/>
  <c r="R14" i="18"/>
  <c r="R22" i="18"/>
  <c r="N13" i="18"/>
  <c r="N7" i="18" s="1"/>
  <c r="N6" i="18" s="1"/>
  <c r="N5" i="18" s="1"/>
  <c r="K194" i="18"/>
  <c r="L29" i="18"/>
  <c r="L28" i="18" s="1"/>
  <c r="R72" i="18"/>
  <c r="R71" i="18" s="1"/>
  <c r="Q88" i="18"/>
  <c r="Q87" i="18" s="1"/>
  <c r="Q86" i="18" s="1"/>
  <c r="K153" i="18"/>
  <c r="K152" i="18" s="1"/>
  <c r="K151" i="18" s="1"/>
  <c r="K150" i="18" s="1"/>
  <c r="R64" i="18"/>
  <c r="P88" i="18"/>
  <c r="P87" i="18" s="1"/>
  <c r="P86" i="18" s="1"/>
  <c r="P29" i="18"/>
  <c r="P28" i="18" s="1"/>
  <c r="M183" i="18"/>
  <c r="M177" i="18" s="1"/>
  <c r="M176" i="18" s="1"/>
  <c r="M175" i="18" s="1"/>
  <c r="R38" i="18"/>
  <c r="O56" i="18"/>
  <c r="O47" i="18" s="1"/>
  <c r="R79" i="18"/>
  <c r="R78" i="18" s="1"/>
  <c r="R95" i="18"/>
  <c r="R94" i="18" s="1"/>
  <c r="L13" i="18"/>
  <c r="L7" i="18" s="1"/>
  <c r="L6" i="18" s="1"/>
  <c r="L5" i="18" s="1"/>
  <c r="R30" i="18"/>
  <c r="M88" i="18"/>
  <c r="M87" i="18" s="1"/>
  <c r="M86" i="18" s="1"/>
  <c r="O107" i="18"/>
  <c r="O106" i="18" s="1"/>
  <c r="O105" i="18" s="1"/>
  <c r="O104" i="18" s="1"/>
  <c r="O153" i="18"/>
  <c r="O152" i="18" s="1"/>
  <c r="O151" i="18" s="1"/>
  <c r="O150" i="18" s="1"/>
  <c r="N202" i="18"/>
  <c r="N194" i="18" s="1"/>
  <c r="N193" i="18" s="1"/>
  <c r="N192" i="18" s="1"/>
  <c r="R202" i="18" l="1"/>
  <c r="R194" i="18" s="1"/>
  <c r="R193" i="18" s="1"/>
  <c r="R192" i="18" s="1"/>
  <c r="R13" i="18"/>
  <c r="R7" i="18" s="1"/>
  <c r="R6" i="18" s="1"/>
  <c r="R5" i="18" s="1"/>
  <c r="J193" i="18"/>
  <c r="J192" i="18" s="1"/>
  <c r="K193" i="18"/>
  <c r="K192" i="18" s="1"/>
  <c r="R88" i="18"/>
  <c r="R87" i="18" s="1"/>
  <c r="R86" i="18" s="1"/>
  <c r="R153" i="18"/>
  <c r="R152" i="18" s="1"/>
  <c r="R151" i="18" s="1"/>
  <c r="R150" i="18" s="1"/>
  <c r="Q27" i="18"/>
  <c r="Q26" i="18" s="1"/>
  <c r="N27" i="18"/>
  <c r="N26" i="18" s="1"/>
  <c r="O27" i="18"/>
  <c r="O26" i="18" s="1"/>
  <c r="J27" i="18"/>
  <c r="J26" i="18" s="1"/>
  <c r="M27" i="18"/>
  <c r="M26" i="18" s="1"/>
  <c r="P27" i="18"/>
  <c r="P26" i="18" s="1"/>
  <c r="R183" i="18"/>
  <c r="R177" i="18" s="1"/>
  <c r="R176" i="18" s="1"/>
  <c r="R175" i="18" s="1"/>
  <c r="R107" i="18"/>
  <c r="R106" i="18" s="1"/>
  <c r="R105" i="18" s="1"/>
  <c r="R104" i="18" s="1"/>
  <c r="R29" i="18"/>
  <c r="R28" i="18" s="1"/>
  <c r="K27" i="18"/>
  <c r="K26" i="18" s="1"/>
  <c r="L27" i="18"/>
  <c r="L26" i="18" s="1"/>
  <c r="R56" i="18"/>
  <c r="R47" i="18" s="1"/>
  <c r="R70" i="18"/>
  <c r="R69" i="18" s="1"/>
  <c r="R68" i="18" s="1"/>
  <c r="R27" i="18" l="1"/>
  <c r="R26" i="18" s="1"/>
  <c r="R93" i="17" l="1"/>
  <c r="R107" i="17"/>
  <c r="R108" i="17"/>
  <c r="R109" i="17"/>
  <c r="R110" i="17"/>
  <c r="R111" i="17"/>
  <c r="R112" i="17"/>
  <c r="R113" i="17"/>
  <c r="R114" i="17"/>
  <c r="R115" i="17"/>
  <c r="R116" i="17"/>
  <c r="R117" i="17"/>
  <c r="R118" i="17"/>
  <c r="R119" i="17"/>
  <c r="R120" i="17"/>
  <c r="R106" i="17"/>
  <c r="R105" i="17"/>
  <c r="R104" i="17"/>
  <c r="R197" i="17"/>
  <c r="R92" i="17"/>
  <c r="R94" i="17"/>
  <c r="R89" i="17" s="1"/>
  <c r="R88" i="17" s="1"/>
  <c r="R243" i="17"/>
  <c r="R242" i="17"/>
  <c r="R241" i="17"/>
  <c r="R240" i="17"/>
  <c r="R239" i="17"/>
  <c r="R238" i="17"/>
  <c r="R237" i="17"/>
  <c r="Q236" i="17"/>
  <c r="P236" i="17"/>
  <c r="O236" i="17"/>
  <c r="N236" i="17"/>
  <c r="M236" i="17"/>
  <c r="L236" i="17"/>
  <c r="K236" i="17"/>
  <c r="J236" i="17"/>
  <c r="R235" i="17"/>
  <c r="R234" i="17"/>
  <c r="R233" i="17"/>
  <c r="R232" i="17" s="1"/>
  <c r="Q232" i="17"/>
  <c r="P232" i="17"/>
  <c r="O232" i="17"/>
  <c r="N232" i="17"/>
  <c r="M232" i="17"/>
  <c r="L232" i="17"/>
  <c r="K232" i="17"/>
  <c r="J232" i="17"/>
  <c r="R231" i="17"/>
  <c r="R230" i="17"/>
  <c r="R229" i="17"/>
  <c r="Q228" i="17"/>
  <c r="P228" i="17"/>
  <c r="O228" i="17"/>
  <c r="N228" i="17"/>
  <c r="M228" i="17"/>
  <c r="L228" i="17"/>
  <c r="K228" i="17"/>
  <c r="K219" i="17" s="1"/>
  <c r="J228" i="17"/>
  <c r="R227" i="17"/>
  <c r="R226" i="17"/>
  <c r="R224" i="17" s="1"/>
  <c r="R219" i="17" s="1"/>
  <c r="R225" i="17"/>
  <c r="Q224" i="17"/>
  <c r="P224" i="17"/>
  <c r="O224" i="17"/>
  <c r="N224" i="17"/>
  <c r="M224" i="17"/>
  <c r="L224" i="17"/>
  <c r="K224" i="17"/>
  <c r="J224" i="17"/>
  <c r="R223" i="17"/>
  <c r="R222" i="17"/>
  <c r="R221" i="17"/>
  <c r="R220" i="17"/>
  <c r="Q220" i="17"/>
  <c r="P220" i="17"/>
  <c r="O220" i="17"/>
  <c r="N220" i="17"/>
  <c r="M220" i="17"/>
  <c r="L220" i="17"/>
  <c r="K220" i="17"/>
  <c r="J220" i="17"/>
  <c r="J219" i="17" s="1"/>
  <c r="Q219" i="17"/>
  <c r="L219" i="17"/>
  <c r="L211" i="17" s="1"/>
  <c r="L210" i="17" s="1"/>
  <c r="L209" i="17" s="1"/>
  <c r="R218" i="17"/>
  <c r="R217" i="17"/>
  <c r="R216" i="17"/>
  <c r="R215" i="17"/>
  <c r="R214" i="17"/>
  <c r="R213" i="17"/>
  <c r="R212" i="17" s="1"/>
  <c r="Q213" i="17"/>
  <c r="Q212" i="17" s="1"/>
  <c r="P213" i="17"/>
  <c r="O213" i="17"/>
  <c r="O212" i="17" s="1"/>
  <c r="N213" i="17"/>
  <c r="M213" i="17"/>
  <c r="M212" i="17" s="1"/>
  <c r="L213" i="17"/>
  <c r="K213" i="17"/>
  <c r="J213" i="17"/>
  <c r="J212" i="17" s="1"/>
  <c r="P212" i="17"/>
  <c r="N212" i="17"/>
  <c r="L212" i="17"/>
  <c r="K212" i="17"/>
  <c r="R208" i="17"/>
  <c r="R207" i="17"/>
  <c r="R206" i="17"/>
  <c r="R205" i="17" s="1"/>
  <c r="Q205" i="17"/>
  <c r="P205" i="17"/>
  <c r="O205" i="17"/>
  <c r="N205" i="17"/>
  <c r="M205" i="17"/>
  <c r="L205" i="17"/>
  <c r="K205" i="17"/>
  <c r="J205" i="17"/>
  <c r="R204" i="17"/>
  <c r="R203" i="17"/>
  <c r="R202" i="17"/>
  <c r="Q201" i="17"/>
  <c r="P201" i="17"/>
  <c r="O201" i="17"/>
  <c r="N201" i="17"/>
  <c r="M201" i="17"/>
  <c r="L201" i="17"/>
  <c r="K201" i="17"/>
  <c r="J201" i="17"/>
  <c r="R199" i="17"/>
  <c r="R198" i="17"/>
  <c r="Q196" i="17"/>
  <c r="Q195" i="17" s="1"/>
  <c r="P196" i="17"/>
  <c r="P195" i="17" s="1"/>
  <c r="O196" i="17"/>
  <c r="O195" i="17" s="1"/>
  <c r="N196" i="17"/>
  <c r="N195" i="17" s="1"/>
  <c r="M196" i="17"/>
  <c r="M195" i="17" s="1"/>
  <c r="L196" i="17"/>
  <c r="L195" i="17" s="1"/>
  <c r="K196" i="17"/>
  <c r="K195" i="17" s="1"/>
  <c r="J196" i="17"/>
  <c r="J195" i="17" s="1"/>
  <c r="R191" i="17"/>
  <c r="R190" i="17"/>
  <c r="R189" i="17"/>
  <c r="R188" i="17"/>
  <c r="R187" i="17" s="1"/>
  <c r="Q188" i="17"/>
  <c r="Q187" i="17" s="1"/>
  <c r="P188" i="17"/>
  <c r="P187" i="17" s="1"/>
  <c r="O188" i="17"/>
  <c r="N188" i="17"/>
  <c r="N187" i="17" s="1"/>
  <c r="M188" i="17"/>
  <c r="L188" i="17"/>
  <c r="K188" i="17"/>
  <c r="K187" i="17" s="1"/>
  <c r="J188" i="17"/>
  <c r="J187" i="17" s="1"/>
  <c r="O187" i="17"/>
  <c r="M187" i="17"/>
  <c r="L187" i="17"/>
  <c r="R186" i="17"/>
  <c r="R185" i="17"/>
  <c r="R184" i="17"/>
  <c r="Q183" i="17"/>
  <c r="P183" i="17"/>
  <c r="O183" i="17"/>
  <c r="N183" i="17"/>
  <c r="M183" i="17"/>
  <c r="L183" i="17"/>
  <c r="K183" i="17"/>
  <c r="J183" i="17"/>
  <c r="R182" i="17"/>
  <c r="R181" i="17"/>
  <c r="R180" i="17"/>
  <c r="R179" i="17"/>
  <c r="Q179" i="17"/>
  <c r="P179" i="17"/>
  <c r="O179" i="17"/>
  <c r="N179" i="17"/>
  <c r="M179" i="17"/>
  <c r="L179" i="17"/>
  <c r="K179" i="17"/>
  <c r="J179" i="17"/>
  <c r="J170" i="17" s="1"/>
  <c r="R178" i="17"/>
  <c r="R177" i="17"/>
  <c r="R176" i="17"/>
  <c r="Q175" i="17"/>
  <c r="P175" i="17"/>
  <c r="O175" i="17"/>
  <c r="N175" i="17"/>
  <c r="M175" i="17"/>
  <c r="L175" i="17"/>
  <c r="K175" i="17"/>
  <c r="J175" i="17"/>
  <c r="R174" i="17"/>
  <c r="R173" i="17"/>
  <c r="R171" i="17" s="1"/>
  <c r="R172" i="17"/>
  <c r="Q171" i="17"/>
  <c r="P171" i="17"/>
  <c r="O171" i="17"/>
  <c r="O170" i="17" s="1"/>
  <c r="O169" i="17" s="1"/>
  <c r="O168" i="17" s="1"/>
  <c r="O167" i="17" s="1"/>
  <c r="N171" i="17"/>
  <c r="M171" i="17"/>
  <c r="L171" i="17"/>
  <c r="L170" i="17" s="1"/>
  <c r="L169" i="17" s="1"/>
  <c r="L168" i="17" s="1"/>
  <c r="L167" i="17" s="1"/>
  <c r="K171" i="17"/>
  <c r="K170" i="17" s="1"/>
  <c r="K169" i="17" s="1"/>
  <c r="K168" i="17" s="1"/>
  <c r="K167" i="17" s="1"/>
  <c r="J171" i="17"/>
  <c r="P170" i="17"/>
  <c r="P169" i="17" s="1"/>
  <c r="P168" i="17" s="1"/>
  <c r="P167" i="17" s="1"/>
  <c r="M170" i="17"/>
  <c r="M169" i="17" s="1"/>
  <c r="M168" i="17" s="1"/>
  <c r="M167" i="17" s="1"/>
  <c r="R166" i="17"/>
  <c r="R165" i="17"/>
  <c r="R164" i="17"/>
  <c r="R163" i="17"/>
  <c r="R162" i="17"/>
  <c r="R161" i="17" s="1"/>
  <c r="Q161" i="17"/>
  <c r="P161" i="17"/>
  <c r="O161" i="17"/>
  <c r="N161" i="17"/>
  <c r="M161" i="17"/>
  <c r="L161" i="17"/>
  <c r="K161" i="17"/>
  <c r="J161" i="17"/>
  <c r="R160" i="17"/>
  <c r="R159" i="17"/>
  <c r="R158" i="17"/>
  <c r="R157" i="17"/>
  <c r="R156" i="17"/>
  <c r="R155" i="17"/>
  <c r="Q155" i="17"/>
  <c r="Q148" i="17" s="1"/>
  <c r="Q142" i="17" s="1"/>
  <c r="Q141" i="17" s="1"/>
  <c r="Q140" i="17" s="1"/>
  <c r="P155" i="17"/>
  <c r="O155" i="17"/>
  <c r="N155" i="17"/>
  <c r="M155" i="17"/>
  <c r="L155" i="17"/>
  <c r="K155" i="17"/>
  <c r="J155" i="17"/>
  <c r="R154" i="17"/>
  <c r="R153" i="17"/>
  <c r="R152" i="17"/>
  <c r="R151" i="17"/>
  <c r="R150" i="17"/>
  <c r="Q149" i="17"/>
  <c r="P149" i="17"/>
  <c r="P148" i="17" s="1"/>
  <c r="O149" i="17"/>
  <c r="O148" i="17" s="1"/>
  <c r="O142" i="17" s="1"/>
  <c r="O141" i="17" s="1"/>
  <c r="O140" i="17" s="1"/>
  <c r="N149" i="17"/>
  <c r="N148" i="17" s="1"/>
  <c r="N142" i="17" s="1"/>
  <c r="N141" i="17" s="1"/>
  <c r="N140" i="17" s="1"/>
  <c r="M149" i="17"/>
  <c r="L149" i="17"/>
  <c r="K149" i="17"/>
  <c r="J149" i="17"/>
  <c r="R147" i="17"/>
  <c r="R146" i="17"/>
  <c r="R145" i="17"/>
  <c r="R144" i="17" s="1"/>
  <c r="R143" i="17" s="1"/>
  <c r="Q144" i="17"/>
  <c r="P144" i="17"/>
  <c r="O144" i="17"/>
  <c r="N144" i="17"/>
  <c r="M144" i="17"/>
  <c r="L144" i="17"/>
  <c r="L143" i="17" s="1"/>
  <c r="K144" i="17"/>
  <c r="K143" i="17" s="1"/>
  <c r="J144" i="17"/>
  <c r="J143" i="17" s="1"/>
  <c r="Q143" i="17"/>
  <c r="P143" i="17"/>
  <c r="O143" i="17"/>
  <c r="N143" i="17"/>
  <c r="M143" i="17"/>
  <c r="R139" i="17"/>
  <c r="R138" i="17"/>
  <c r="R137" i="17"/>
  <c r="Q136" i="17"/>
  <c r="P136" i="17"/>
  <c r="O136" i="17"/>
  <c r="N136" i="17"/>
  <c r="M136" i="17"/>
  <c r="L136" i="17"/>
  <c r="L135" i="17" s="1"/>
  <c r="K136" i="17"/>
  <c r="K135" i="17" s="1"/>
  <c r="J136" i="17"/>
  <c r="J135" i="17" s="1"/>
  <c r="Q135" i="17"/>
  <c r="P135" i="17"/>
  <c r="O135" i="17"/>
  <c r="N135" i="17"/>
  <c r="M135" i="17"/>
  <c r="R134" i="17"/>
  <c r="R133" i="17"/>
  <c r="R132" i="17"/>
  <c r="R131" i="17"/>
  <c r="Q131" i="17"/>
  <c r="Q126" i="17" s="1"/>
  <c r="Q125" i="17" s="1"/>
  <c r="Q124" i="17" s="1"/>
  <c r="Q123" i="17" s="1"/>
  <c r="P131" i="17"/>
  <c r="O131" i="17"/>
  <c r="O126" i="17" s="1"/>
  <c r="O125" i="17" s="1"/>
  <c r="O124" i="17" s="1"/>
  <c r="O123" i="17" s="1"/>
  <c r="N131" i="17"/>
  <c r="M131" i="17"/>
  <c r="L131" i="17"/>
  <c r="K131" i="17"/>
  <c r="J131" i="17"/>
  <c r="R130" i="17"/>
  <c r="R129" i="17"/>
  <c r="R128" i="17"/>
  <c r="R127" i="17" s="1"/>
  <c r="R126" i="17" s="1"/>
  <c r="Q127" i="17"/>
  <c r="P127" i="17"/>
  <c r="O127" i="17"/>
  <c r="N127" i="17"/>
  <c r="M127" i="17"/>
  <c r="M126" i="17" s="1"/>
  <c r="M125" i="17" s="1"/>
  <c r="M124" i="17" s="1"/>
  <c r="M123" i="17" s="1"/>
  <c r="L127" i="17"/>
  <c r="L126" i="17" s="1"/>
  <c r="K127" i="17"/>
  <c r="K126" i="17" s="1"/>
  <c r="J127" i="17"/>
  <c r="N126" i="17"/>
  <c r="R122" i="17"/>
  <c r="R103" i="17"/>
  <c r="R102" i="17"/>
  <c r="Q101" i="17"/>
  <c r="Q100" i="17" s="1"/>
  <c r="P101" i="17"/>
  <c r="P100" i="17" s="1"/>
  <c r="O101" i="17"/>
  <c r="O100" i="17" s="1"/>
  <c r="N101" i="17"/>
  <c r="N100" i="17" s="1"/>
  <c r="M101" i="17"/>
  <c r="M100" i="17" s="1"/>
  <c r="L101" i="17"/>
  <c r="L100" i="17" s="1"/>
  <c r="K101" i="17"/>
  <c r="K100" i="17" s="1"/>
  <c r="J101" i="17"/>
  <c r="J100" i="17" s="1"/>
  <c r="R99" i="17"/>
  <c r="R98" i="17"/>
  <c r="R97" i="17"/>
  <c r="Q96" i="17"/>
  <c r="P96" i="17"/>
  <c r="P95" i="17" s="1"/>
  <c r="O96" i="17"/>
  <c r="O95" i="17" s="1"/>
  <c r="N96" i="17"/>
  <c r="N95" i="17" s="1"/>
  <c r="M96" i="17"/>
  <c r="M95" i="17" s="1"/>
  <c r="L96" i="17"/>
  <c r="L95" i="17" s="1"/>
  <c r="K96" i="17"/>
  <c r="K95" i="17" s="1"/>
  <c r="J96" i="17"/>
  <c r="J95" i="17" s="1"/>
  <c r="Q95" i="17"/>
  <c r="R91" i="17"/>
  <c r="R90" i="17"/>
  <c r="Q89" i="17"/>
  <c r="P89" i="17"/>
  <c r="O89" i="17"/>
  <c r="O88" i="17" s="1"/>
  <c r="N89" i="17"/>
  <c r="M89" i="17"/>
  <c r="M88" i="17" s="1"/>
  <c r="L89" i="17"/>
  <c r="L88" i="17" s="1"/>
  <c r="K89" i="17"/>
  <c r="K88" i="17" s="1"/>
  <c r="J89" i="17"/>
  <c r="J88" i="17" s="1"/>
  <c r="Q88" i="17"/>
  <c r="Q87" i="17" s="1"/>
  <c r="Q86" i="17" s="1"/>
  <c r="Q85" i="17" s="1"/>
  <c r="P88" i="17"/>
  <c r="N88" i="17"/>
  <c r="R84" i="17"/>
  <c r="R83" i="17"/>
  <c r="R82" i="17"/>
  <c r="R81" i="17"/>
  <c r="R80" i="17"/>
  <c r="R79" i="17"/>
  <c r="Q78" i="17"/>
  <c r="P78" i="17"/>
  <c r="P77" i="17" s="1"/>
  <c r="O78" i="17"/>
  <c r="N78" i="17"/>
  <c r="N77" i="17" s="1"/>
  <c r="M78" i="17"/>
  <c r="L78" i="17"/>
  <c r="L77" i="17" s="1"/>
  <c r="K78" i="17"/>
  <c r="K77" i="17" s="1"/>
  <c r="K69" i="17" s="1"/>
  <c r="K68" i="17" s="1"/>
  <c r="K67" i="17" s="1"/>
  <c r="J78" i="17"/>
  <c r="J77" i="17" s="1"/>
  <c r="Q77" i="17"/>
  <c r="Q69" i="17" s="1"/>
  <c r="Q68" i="17" s="1"/>
  <c r="Q67" i="17" s="1"/>
  <c r="O77" i="17"/>
  <c r="M77" i="17"/>
  <c r="R76" i="17"/>
  <c r="R75" i="17"/>
  <c r="R74" i="17"/>
  <c r="R71" i="17" s="1"/>
  <c r="R70" i="17" s="1"/>
  <c r="R73" i="17"/>
  <c r="R72" i="17"/>
  <c r="Q71" i="17"/>
  <c r="Q70" i="17" s="1"/>
  <c r="P71" i="17"/>
  <c r="O71" i="17"/>
  <c r="O70" i="17" s="1"/>
  <c r="O69" i="17" s="1"/>
  <c r="O68" i="17" s="1"/>
  <c r="O67" i="17" s="1"/>
  <c r="N71" i="17"/>
  <c r="M71" i="17"/>
  <c r="M70" i="17" s="1"/>
  <c r="M69" i="17" s="1"/>
  <c r="M68" i="17" s="1"/>
  <c r="M67" i="17" s="1"/>
  <c r="L71" i="17"/>
  <c r="K71" i="17"/>
  <c r="J71" i="17"/>
  <c r="J70" i="17" s="1"/>
  <c r="J69" i="17" s="1"/>
  <c r="J68" i="17" s="1"/>
  <c r="J67" i="17" s="1"/>
  <c r="P70" i="17"/>
  <c r="P69" i="17" s="1"/>
  <c r="P68" i="17" s="1"/>
  <c r="P67" i="17" s="1"/>
  <c r="N70" i="17"/>
  <c r="L70" i="17"/>
  <c r="K70" i="17"/>
  <c r="R66" i="17"/>
  <c r="R65" i="17"/>
  <c r="R64" i="17"/>
  <c r="Q63" i="17"/>
  <c r="P63" i="17"/>
  <c r="O63" i="17"/>
  <c r="N63" i="17"/>
  <c r="M63" i="17"/>
  <c r="L63" i="17"/>
  <c r="K63" i="17"/>
  <c r="J63" i="17"/>
  <c r="R62" i="17"/>
  <c r="R61" i="17"/>
  <c r="R60" i="17"/>
  <c r="Q59" i="17"/>
  <c r="P59" i="17"/>
  <c r="O59" i="17"/>
  <c r="N59" i="17"/>
  <c r="N58" i="17" s="1"/>
  <c r="M59" i="17"/>
  <c r="L59" i="17"/>
  <c r="K59" i="17"/>
  <c r="J59" i="17"/>
  <c r="R57" i="17"/>
  <c r="R56" i="17"/>
  <c r="R55" i="17"/>
  <c r="R54" i="17" s="1"/>
  <c r="R53" i="17" s="1"/>
  <c r="Q54" i="17"/>
  <c r="P54" i="17"/>
  <c r="P53" i="17" s="1"/>
  <c r="O54" i="17"/>
  <c r="O53" i="17" s="1"/>
  <c r="N54" i="17"/>
  <c r="N53" i="17" s="1"/>
  <c r="M54" i="17"/>
  <c r="M53" i="17" s="1"/>
  <c r="L54" i="17"/>
  <c r="L53" i="17" s="1"/>
  <c r="K54" i="17"/>
  <c r="K53" i="17" s="1"/>
  <c r="J54" i="17"/>
  <c r="J53" i="17" s="1"/>
  <c r="Q53" i="17"/>
  <c r="R52" i="17"/>
  <c r="R51" i="17"/>
  <c r="R50" i="17"/>
  <c r="Q49" i="17"/>
  <c r="P49" i="17"/>
  <c r="P48" i="17" s="1"/>
  <c r="O49" i="17"/>
  <c r="O48" i="17" s="1"/>
  <c r="N49" i="17"/>
  <c r="N48" i="17" s="1"/>
  <c r="M49" i="17"/>
  <c r="M48" i="17" s="1"/>
  <c r="L49" i="17"/>
  <c r="L48" i="17" s="1"/>
  <c r="K49" i="17"/>
  <c r="K48" i="17" s="1"/>
  <c r="J49" i="17"/>
  <c r="J48" i="17" s="1"/>
  <c r="Q48" i="17"/>
  <c r="R46" i="17"/>
  <c r="R45" i="17"/>
  <c r="R44" i="17"/>
  <c r="Q43" i="17"/>
  <c r="Q42" i="17" s="1"/>
  <c r="P43" i="17"/>
  <c r="P42" i="17" s="1"/>
  <c r="O43" i="17"/>
  <c r="O42" i="17" s="1"/>
  <c r="N43" i="17"/>
  <c r="N42" i="17" s="1"/>
  <c r="M43" i="17"/>
  <c r="M42" i="17" s="1"/>
  <c r="L43" i="17"/>
  <c r="L42" i="17" s="1"/>
  <c r="K43" i="17"/>
  <c r="K42" i="17" s="1"/>
  <c r="J43" i="17"/>
  <c r="J42" i="17" s="1"/>
  <c r="R41" i="17"/>
  <c r="R40" i="17"/>
  <c r="R39" i="17"/>
  <c r="Q38" i="17"/>
  <c r="P38" i="17"/>
  <c r="O38" i="17"/>
  <c r="N38" i="17"/>
  <c r="M38" i="17"/>
  <c r="L38" i="17"/>
  <c r="K38" i="17"/>
  <c r="J38" i="17"/>
  <c r="R37" i="17"/>
  <c r="R36" i="17"/>
  <c r="R35" i="17"/>
  <c r="Q34" i="17"/>
  <c r="P34" i="17"/>
  <c r="O34" i="17"/>
  <c r="N34" i="17"/>
  <c r="M34" i="17"/>
  <c r="L34" i="17"/>
  <c r="K34" i="17"/>
  <c r="J34" i="17"/>
  <c r="R33" i="17"/>
  <c r="R32" i="17"/>
  <c r="R31" i="17"/>
  <c r="Q30" i="17"/>
  <c r="P30" i="17"/>
  <c r="O30" i="17"/>
  <c r="N30" i="17"/>
  <c r="M30" i="17"/>
  <c r="L30" i="17"/>
  <c r="K30" i="17"/>
  <c r="J30" i="17"/>
  <c r="R25" i="17"/>
  <c r="R24" i="17"/>
  <c r="R23" i="17"/>
  <c r="Q22" i="17"/>
  <c r="P22" i="17"/>
  <c r="O22" i="17"/>
  <c r="N22" i="17"/>
  <c r="M22" i="17"/>
  <c r="L22" i="17"/>
  <c r="K22" i="17"/>
  <c r="J22" i="17"/>
  <c r="R21" i="17"/>
  <c r="R20" i="17"/>
  <c r="R19" i="17"/>
  <c r="R18" i="17"/>
  <c r="Q18" i="17"/>
  <c r="Q13" i="17" s="1"/>
  <c r="P18" i="17"/>
  <c r="O18" i="17"/>
  <c r="N18" i="17"/>
  <c r="M18" i="17"/>
  <c r="L18" i="17"/>
  <c r="K18" i="17"/>
  <c r="J18" i="17"/>
  <c r="R17" i="17"/>
  <c r="R16" i="17"/>
  <c r="R15" i="17"/>
  <c r="Q14" i="17"/>
  <c r="P14" i="17"/>
  <c r="O14" i="17"/>
  <c r="O13" i="17" s="1"/>
  <c r="N14" i="17"/>
  <c r="N13" i="17" s="1"/>
  <c r="M14" i="17"/>
  <c r="M13" i="17" s="1"/>
  <c r="M7" i="17" s="1"/>
  <c r="M6" i="17" s="1"/>
  <c r="M5" i="17" s="1"/>
  <c r="L14" i="17"/>
  <c r="L13" i="17" s="1"/>
  <c r="K14" i="17"/>
  <c r="K13" i="17" s="1"/>
  <c r="J14" i="17"/>
  <c r="R12" i="17"/>
  <c r="R11" i="17"/>
  <c r="R10" i="17"/>
  <c r="R9" i="17"/>
  <c r="Q9" i="17"/>
  <c r="Q8" i="17" s="1"/>
  <c r="Q7" i="17" s="1"/>
  <c r="Q6" i="17" s="1"/>
  <c r="Q5" i="17" s="1"/>
  <c r="P9" i="17"/>
  <c r="O9" i="17"/>
  <c r="O8" i="17" s="1"/>
  <c r="N9" i="17"/>
  <c r="M9" i="17"/>
  <c r="M8" i="17" s="1"/>
  <c r="L9" i="17"/>
  <c r="L8" i="17" s="1"/>
  <c r="K9" i="17"/>
  <c r="K8" i="17" s="1"/>
  <c r="K7" i="17" s="1"/>
  <c r="K6" i="17" s="1"/>
  <c r="K5" i="17" s="1"/>
  <c r="J9" i="17"/>
  <c r="J8" i="17" s="1"/>
  <c r="R8" i="17"/>
  <c r="P8" i="17"/>
  <c r="N8" i="17"/>
  <c r="P142" i="17" l="1"/>
  <c r="P141" i="17" s="1"/>
  <c r="P140" i="17" s="1"/>
  <c r="J148" i="17"/>
  <c r="J126" i="17"/>
  <c r="J125" i="17" s="1"/>
  <c r="J124" i="17" s="1"/>
  <c r="J123" i="17" s="1"/>
  <c r="K148" i="17"/>
  <c r="P126" i="17"/>
  <c r="P125" i="17" s="1"/>
  <c r="P124" i="17" s="1"/>
  <c r="P123" i="17" s="1"/>
  <c r="R136" i="17"/>
  <c r="R135" i="17" s="1"/>
  <c r="R125" i="17" s="1"/>
  <c r="R124" i="17" s="1"/>
  <c r="R123" i="17" s="1"/>
  <c r="R149" i="17"/>
  <c r="R148" i="17" s="1"/>
  <c r="L7" i="17"/>
  <c r="L6" i="17" s="1"/>
  <c r="L5" i="17" s="1"/>
  <c r="K29" i="17"/>
  <c r="K28" i="17" s="1"/>
  <c r="J58" i="17"/>
  <c r="J47" i="17" s="1"/>
  <c r="R14" i="17"/>
  <c r="R13" i="17" s="1"/>
  <c r="M29" i="17"/>
  <c r="M28" i="17" s="1"/>
  <c r="O58" i="17"/>
  <c r="O47" i="17" s="1"/>
  <c r="O27" i="17" s="1"/>
  <c r="O26" i="17" s="1"/>
  <c r="R7" i="17"/>
  <c r="R6" i="17" s="1"/>
  <c r="R5" i="17" s="1"/>
  <c r="R22" i="17"/>
  <c r="O7" i="17"/>
  <c r="O6" i="17" s="1"/>
  <c r="O5" i="17" s="1"/>
  <c r="P13" i="17"/>
  <c r="P7" i="17"/>
  <c r="P6" i="17" s="1"/>
  <c r="P5" i="17" s="1"/>
  <c r="L200" i="17"/>
  <c r="N200" i="17"/>
  <c r="O200" i="17"/>
  <c r="O194" i="17" s="1"/>
  <c r="O193" i="17" s="1"/>
  <c r="O192" i="17" s="1"/>
  <c r="K200" i="17"/>
  <c r="K194" i="17" s="1"/>
  <c r="K193" i="17" s="1"/>
  <c r="K192" i="17" s="1"/>
  <c r="P200" i="17"/>
  <c r="M200" i="17"/>
  <c r="J200" i="17"/>
  <c r="J194" i="17" s="1"/>
  <c r="J193" i="17" s="1"/>
  <c r="J192" i="17" s="1"/>
  <c r="R196" i="17"/>
  <c r="R195" i="17" s="1"/>
  <c r="Q58" i="17"/>
  <c r="N29" i="17"/>
  <c r="N28" i="17" s="1"/>
  <c r="O29" i="17"/>
  <c r="O28" i="17" s="1"/>
  <c r="Q29" i="17"/>
  <c r="Q28" i="17" s="1"/>
  <c r="P58" i="17"/>
  <c r="Q47" i="17"/>
  <c r="P29" i="17"/>
  <c r="P28" i="17" s="1"/>
  <c r="L29" i="17"/>
  <c r="L28" i="17" s="1"/>
  <c r="J29" i="17"/>
  <c r="J28" i="17" s="1"/>
  <c r="L58" i="17"/>
  <c r="L47" i="17" s="1"/>
  <c r="P47" i="17"/>
  <c r="P87" i="17"/>
  <c r="P86" i="17" s="1"/>
  <c r="P85" i="17" s="1"/>
  <c r="J87" i="17"/>
  <c r="J86" i="17" s="1"/>
  <c r="J85" i="17" s="1"/>
  <c r="Q200" i="17"/>
  <c r="Q194" i="17" s="1"/>
  <c r="Q193" i="17" s="1"/>
  <c r="Q192" i="17" s="1"/>
  <c r="P194" i="17"/>
  <c r="P193" i="17" s="1"/>
  <c r="P192" i="17" s="1"/>
  <c r="R236" i="17"/>
  <c r="R211" i="17" s="1"/>
  <c r="R210" i="17" s="1"/>
  <c r="R209" i="17" s="1"/>
  <c r="R78" i="17"/>
  <c r="R77" i="17" s="1"/>
  <c r="R63" i="17"/>
  <c r="R49" i="17"/>
  <c r="R48" i="17" s="1"/>
  <c r="J211" i="17"/>
  <c r="J210" i="17" s="1"/>
  <c r="J209" i="17" s="1"/>
  <c r="Q211" i="17"/>
  <c r="Q210" i="17" s="1"/>
  <c r="Q209" i="17" s="1"/>
  <c r="R38" i="17"/>
  <c r="R30" i="17"/>
  <c r="R34" i="17"/>
  <c r="R69" i="17"/>
  <c r="R68" i="17" s="1"/>
  <c r="R67" i="17" s="1"/>
  <c r="K87" i="17"/>
  <c r="K86" i="17" s="1"/>
  <c r="K85" i="17" s="1"/>
  <c r="L87" i="17"/>
  <c r="L86" i="17" s="1"/>
  <c r="L85" i="17" s="1"/>
  <c r="R96" i="17"/>
  <c r="R95" i="17" s="1"/>
  <c r="O87" i="17"/>
  <c r="O86" i="17" s="1"/>
  <c r="O85" i="17" s="1"/>
  <c r="M87" i="17"/>
  <c r="M86" i="17" s="1"/>
  <c r="M85" i="17" s="1"/>
  <c r="R101" i="17"/>
  <c r="R100" i="17" s="1"/>
  <c r="L194" i="17"/>
  <c r="L193" i="17" s="1"/>
  <c r="L192" i="17" s="1"/>
  <c r="M194" i="17"/>
  <c r="M193" i="17" s="1"/>
  <c r="M192" i="17" s="1"/>
  <c r="R170" i="17"/>
  <c r="R169" i="17" s="1"/>
  <c r="R168" i="17" s="1"/>
  <c r="R167" i="17" s="1"/>
  <c r="L69" i="17"/>
  <c r="L68" i="17" s="1"/>
  <c r="L67" i="17" s="1"/>
  <c r="N69" i="17"/>
  <c r="N68" i="17" s="1"/>
  <c r="N67" i="17" s="1"/>
  <c r="J169" i="17"/>
  <c r="J168" i="17" s="1"/>
  <c r="J167" i="17" s="1"/>
  <c r="K211" i="17"/>
  <c r="K210" i="17" s="1"/>
  <c r="K209" i="17" s="1"/>
  <c r="P219" i="17"/>
  <c r="J142" i="17"/>
  <c r="J141" i="17" s="1"/>
  <c r="J140" i="17" s="1"/>
  <c r="R142" i="17"/>
  <c r="R141" i="17" s="1"/>
  <c r="R140" i="17" s="1"/>
  <c r="Q170" i="17"/>
  <c r="Q169" i="17" s="1"/>
  <c r="Q168" i="17" s="1"/>
  <c r="Q167" i="17" s="1"/>
  <c r="M219" i="17"/>
  <c r="N47" i="17"/>
  <c r="K125" i="17"/>
  <c r="K124" i="17" s="1"/>
  <c r="K123" i="17" s="1"/>
  <c r="N170" i="17"/>
  <c r="N169" i="17" s="1"/>
  <c r="N168" i="17" s="1"/>
  <c r="N167" i="17" s="1"/>
  <c r="M211" i="17"/>
  <c r="M210" i="17" s="1"/>
  <c r="M209" i="17" s="1"/>
  <c r="R59" i="17"/>
  <c r="K142" i="17"/>
  <c r="K141" i="17" s="1"/>
  <c r="K140" i="17" s="1"/>
  <c r="L148" i="17"/>
  <c r="L142" i="17" s="1"/>
  <c r="L141" i="17" s="1"/>
  <c r="L140" i="17" s="1"/>
  <c r="R201" i="17"/>
  <c r="R200" i="17" s="1"/>
  <c r="R194" i="17" s="1"/>
  <c r="R193" i="17" s="1"/>
  <c r="R192" i="17" s="1"/>
  <c r="O219" i="17"/>
  <c r="O211" i="17" s="1"/>
  <c r="O210" i="17" s="1"/>
  <c r="O209" i="17" s="1"/>
  <c r="L125" i="17"/>
  <c r="L124" i="17" s="1"/>
  <c r="L123" i="17" s="1"/>
  <c r="P211" i="17"/>
  <c r="P210" i="17" s="1"/>
  <c r="P209" i="17" s="1"/>
  <c r="R43" i="17"/>
  <c r="R42" i="17" s="1"/>
  <c r="N125" i="17"/>
  <c r="N124" i="17" s="1"/>
  <c r="N123" i="17" s="1"/>
  <c r="R183" i="17"/>
  <c r="N194" i="17"/>
  <c r="N193" i="17" s="1"/>
  <c r="N192" i="17" s="1"/>
  <c r="J13" i="17"/>
  <c r="J7" i="17" s="1"/>
  <c r="J6" i="17" s="1"/>
  <c r="J5" i="17" s="1"/>
  <c r="K58" i="17"/>
  <c r="K47" i="17" s="1"/>
  <c r="K27" i="17" s="1"/>
  <c r="K26" i="17" s="1"/>
  <c r="N7" i="17"/>
  <c r="N6" i="17" s="1"/>
  <c r="N5" i="17" s="1"/>
  <c r="M58" i="17"/>
  <c r="M47" i="17" s="1"/>
  <c r="M27" i="17" s="1"/>
  <c r="M26" i="17" s="1"/>
  <c r="N87" i="17"/>
  <c r="N86" i="17" s="1"/>
  <c r="N85" i="17" s="1"/>
  <c r="M148" i="17"/>
  <c r="M142" i="17" s="1"/>
  <c r="M141" i="17" s="1"/>
  <c r="M140" i="17" s="1"/>
  <c r="R175" i="17"/>
  <c r="N219" i="17"/>
  <c r="N211" i="17" s="1"/>
  <c r="N210" i="17" s="1"/>
  <c r="N209" i="17" s="1"/>
  <c r="L27" i="17" l="1"/>
  <c r="L26" i="17" s="1"/>
  <c r="L4" i="17" s="1"/>
  <c r="N27" i="17"/>
  <c r="N26" i="17" s="1"/>
  <c r="P27" i="17"/>
  <c r="P26" i="17" s="1"/>
  <c r="J27" i="17"/>
  <c r="J26" i="17" s="1"/>
  <c r="J4" i="17" s="1"/>
  <c r="Q27" i="17"/>
  <c r="Q26" i="17" s="1"/>
  <c r="Q4" i="17" s="1"/>
  <c r="P4" i="17"/>
  <c r="R58" i="17"/>
  <c r="R47" i="17" s="1"/>
  <c r="K4" i="17"/>
  <c r="R29" i="17"/>
  <c r="R28" i="17" s="1"/>
  <c r="R87" i="17"/>
  <c r="R86" i="17" s="1"/>
  <c r="R85" i="17" s="1"/>
  <c r="M4" i="17"/>
  <c r="O4" i="17"/>
  <c r="N4" i="17"/>
  <c r="R27" i="17" l="1"/>
  <c r="R26" i="17" s="1"/>
  <c r="R4" i="17" s="1"/>
  <c r="R217" i="16" l="1"/>
  <c r="R216" i="16" s="1"/>
  <c r="Q216" i="16"/>
  <c r="P216" i="16"/>
  <c r="O216" i="16"/>
  <c r="N216" i="16"/>
  <c r="M216" i="16"/>
  <c r="L216" i="16"/>
  <c r="K216" i="16"/>
  <c r="J216" i="16"/>
  <c r="R215" i="16"/>
  <c r="R214" i="16"/>
  <c r="R213" i="16"/>
  <c r="R212" i="16"/>
  <c r="Q212" i="16"/>
  <c r="P212" i="16"/>
  <c r="P199" i="16" s="1"/>
  <c r="P191" i="16" s="1"/>
  <c r="P190" i="16" s="1"/>
  <c r="P189" i="16" s="1"/>
  <c r="O212" i="16"/>
  <c r="N212" i="16"/>
  <c r="M212" i="16"/>
  <c r="L212" i="16"/>
  <c r="K212" i="16"/>
  <c r="J212" i="16"/>
  <c r="R211" i="16"/>
  <c r="R210" i="16"/>
  <c r="R209" i="16"/>
  <c r="Q208" i="16"/>
  <c r="P208" i="16"/>
  <c r="O208" i="16"/>
  <c r="N208" i="16"/>
  <c r="M208" i="16"/>
  <c r="L208" i="16"/>
  <c r="K208" i="16"/>
  <c r="J208" i="16"/>
  <c r="R207" i="16"/>
  <c r="R206" i="16"/>
  <c r="R205" i="16"/>
  <c r="R204" i="16"/>
  <c r="Q204" i="16"/>
  <c r="P204" i="16"/>
  <c r="O204" i="16"/>
  <c r="O199" i="16" s="1"/>
  <c r="N204" i="16"/>
  <c r="M204" i="16"/>
  <c r="L204" i="16"/>
  <c r="K204" i="16"/>
  <c r="J204" i="16"/>
  <c r="R203" i="16"/>
  <c r="R202" i="16"/>
  <c r="R201" i="16"/>
  <c r="R200" i="16"/>
  <c r="R199" i="16" s="1"/>
  <c r="Q200" i="16"/>
  <c r="P200" i="16"/>
  <c r="O200" i="16"/>
  <c r="N200" i="16"/>
  <c r="N199" i="16" s="1"/>
  <c r="N191" i="16" s="1"/>
  <c r="N190" i="16" s="1"/>
  <c r="N189" i="16" s="1"/>
  <c r="M200" i="16"/>
  <c r="M199" i="16" s="1"/>
  <c r="L200" i="16"/>
  <c r="L199" i="16" s="1"/>
  <c r="K200" i="16"/>
  <c r="K199" i="16" s="1"/>
  <c r="J200" i="16"/>
  <c r="J199" i="16" s="1"/>
  <c r="R198" i="16"/>
  <c r="R197" i="16"/>
  <c r="R196" i="16"/>
  <c r="R195" i="16"/>
  <c r="R194" i="16"/>
  <c r="R193" i="16" s="1"/>
  <c r="R192" i="16" s="1"/>
  <c r="R191" i="16" s="1"/>
  <c r="R190" i="16" s="1"/>
  <c r="R189" i="16" s="1"/>
  <c r="Q193" i="16"/>
  <c r="Q192" i="16" s="1"/>
  <c r="P193" i="16"/>
  <c r="O193" i="16"/>
  <c r="O192" i="16" s="1"/>
  <c r="O191" i="16" s="1"/>
  <c r="O190" i="16" s="1"/>
  <c r="O189" i="16" s="1"/>
  <c r="N193" i="16"/>
  <c r="N192" i="16" s="1"/>
  <c r="M193" i="16"/>
  <c r="M192" i="16" s="1"/>
  <c r="L193" i="16"/>
  <c r="L192" i="16" s="1"/>
  <c r="K193" i="16"/>
  <c r="K192" i="16" s="1"/>
  <c r="K191" i="16" s="1"/>
  <c r="K190" i="16" s="1"/>
  <c r="K189" i="16" s="1"/>
  <c r="J193" i="16"/>
  <c r="J192" i="16" s="1"/>
  <c r="P192" i="16"/>
  <c r="R188" i="16"/>
  <c r="R187" i="16"/>
  <c r="R186" i="16"/>
  <c r="R185" i="16" s="1"/>
  <c r="Q185" i="16"/>
  <c r="P185" i="16"/>
  <c r="O185" i="16"/>
  <c r="N185" i="16"/>
  <c r="M185" i="16"/>
  <c r="L185" i="16"/>
  <c r="K185" i="16"/>
  <c r="J185" i="16"/>
  <c r="R184" i="16"/>
  <c r="R183" i="16"/>
  <c r="R182" i="16"/>
  <c r="Q181" i="16"/>
  <c r="P181" i="16"/>
  <c r="P180" i="16" s="1"/>
  <c r="O181" i="16"/>
  <c r="N181" i="16"/>
  <c r="M181" i="16"/>
  <c r="L181" i="16"/>
  <c r="K181" i="16"/>
  <c r="K180" i="16" s="1"/>
  <c r="J181" i="16"/>
  <c r="J180" i="16" s="1"/>
  <c r="O180" i="16"/>
  <c r="N180" i="16"/>
  <c r="R179" i="16"/>
  <c r="R178" i="16"/>
  <c r="R176" i="16"/>
  <c r="R175" i="16" s="1"/>
  <c r="Q176" i="16"/>
  <c r="Q175" i="16" s="1"/>
  <c r="P176" i="16"/>
  <c r="P175" i="16" s="1"/>
  <c r="O176" i="16"/>
  <c r="O175" i="16" s="1"/>
  <c r="O174" i="16" s="1"/>
  <c r="O173" i="16" s="1"/>
  <c r="O172" i="16" s="1"/>
  <c r="N176" i="16"/>
  <c r="N175" i="16" s="1"/>
  <c r="M176" i="16"/>
  <c r="M175" i="16" s="1"/>
  <c r="L176" i="16"/>
  <c r="K176" i="16"/>
  <c r="K175" i="16" s="1"/>
  <c r="J176" i="16"/>
  <c r="J175" i="16" s="1"/>
  <c r="L175" i="16"/>
  <c r="R171" i="16"/>
  <c r="R170" i="16"/>
  <c r="R169" i="16"/>
  <c r="Q168" i="16"/>
  <c r="P168" i="16"/>
  <c r="O168" i="16"/>
  <c r="O167" i="16" s="1"/>
  <c r="N168" i="16"/>
  <c r="M168" i="16"/>
  <c r="M167" i="16" s="1"/>
  <c r="L168" i="16"/>
  <c r="L167" i="16" s="1"/>
  <c r="K168" i="16"/>
  <c r="K167" i="16" s="1"/>
  <c r="J168" i="16"/>
  <c r="J167" i="16" s="1"/>
  <c r="Q167" i="16"/>
  <c r="P167" i="16"/>
  <c r="N167" i="16"/>
  <c r="R166" i="16"/>
  <c r="R165" i="16"/>
  <c r="R164" i="16"/>
  <c r="Q163" i="16"/>
  <c r="P163" i="16"/>
  <c r="O163" i="16"/>
  <c r="N163" i="16"/>
  <c r="M163" i="16"/>
  <c r="L163" i="16"/>
  <c r="K163" i="16"/>
  <c r="J163" i="16"/>
  <c r="R162" i="16"/>
  <c r="R161" i="16"/>
  <c r="R160" i="16"/>
  <c r="R159" i="16" s="1"/>
  <c r="Q159" i="16"/>
  <c r="P159" i="16"/>
  <c r="O159" i="16"/>
  <c r="N159" i="16"/>
  <c r="M159" i="16"/>
  <c r="L159" i="16"/>
  <c r="K159" i="16"/>
  <c r="J159" i="16"/>
  <c r="R158" i="16"/>
  <c r="R157" i="16"/>
  <c r="R156" i="16"/>
  <c r="Q155" i="16"/>
  <c r="P155" i="16"/>
  <c r="O155" i="16"/>
  <c r="N155" i="16"/>
  <c r="M155" i="16"/>
  <c r="L155" i="16"/>
  <c r="K155" i="16"/>
  <c r="J155" i="16"/>
  <c r="R154" i="16"/>
  <c r="R153" i="16"/>
  <c r="R152" i="16"/>
  <c r="R151" i="16" s="1"/>
  <c r="Q151" i="16"/>
  <c r="P151" i="16"/>
  <c r="O151" i="16"/>
  <c r="N151" i="16"/>
  <c r="M151" i="16"/>
  <c r="L151" i="16"/>
  <c r="K151" i="16"/>
  <c r="J151" i="16"/>
  <c r="R146" i="16"/>
  <c r="R145" i="16"/>
  <c r="R144" i="16"/>
  <c r="R143" i="16"/>
  <c r="R142" i="16"/>
  <c r="Q141" i="16"/>
  <c r="P141" i="16"/>
  <c r="O141" i="16"/>
  <c r="N141" i="16"/>
  <c r="M141" i="16"/>
  <c r="L141" i="16"/>
  <c r="K141" i="16"/>
  <c r="J141" i="16"/>
  <c r="R140" i="16"/>
  <c r="R139" i="16"/>
  <c r="R138" i="16"/>
  <c r="R137" i="16"/>
  <c r="R136" i="16"/>
  <c r="Q135" i="16"/>
  <c r="P135" i="16"/>
  <c r="O135" i="16"/>
  <c r="N135" i="16"/>
  <c r="M135" i="16"/>
  <c r="L135" i="16"/>
  <c r="K135" i="16"/>
  <c r="K128" i="16" s="1"/>
  <c r="J135" i="16"/>
  <c r="R134" i="16"/>
  <c r="R133" i="16"/>
  <c r="R132" i="16"/>
  <c r="R131" i="16"/>
  <c r="R130" i="16"/>
  <c r="Q129" i="16"/>
  <c r="P129" i="16"/>
  <c r="O129" i="16"/>
  <c r="N129" i="16"/>
  <c r="M129" i="16"/>
  <c r="L129" i="16"/>
  <c r="K129" i="16"/>
  <c r="J129" i="16"/>
  <c r="R127" i="16"/>
  <c r="R126" i="16"/>
  <c r="R125" i="16"/>
  <c r="R124" i="16" s="1"/>
  <c r="R123" i="16" s="1"/>
  <c r="Q124" i="16"/>
  <c r="Q123" i="16" s="1"/>
  <c r="P124" i="16"/>
  <c r="P123" i="16" s="1"/>
  <c r="O124" i="16"/>
  <c r="O123" i="16" s="1"/>
  <c r="N124" i="16"/>
  <c r="N123" i="16" s="1"/>
  <c r="M124" i="16"/>
  <c r="M123" i="16" s="1"/>
  <c r="L124" i="16"/>
  <c r="L123" i="16" s="1"/>
  <c r="K124" i="16"/>
  <c r="K123" i="16" s="1"/>
  <c r="J124" i="16"/>
  <c r="J123" i="16" s="1"/>
  <c r="R119" i="16"/>
  <c r="R118" i="16"/>
  <c r="R117" i="16"/>
  <c r="R116" i="16"/>
  <c r="R115" i="16" s="1"/>
  <c r="Q116" i="16"/>
  <c r="Q115" i="16" s="1"/>
  <c r="P116" i="16"/>
  <c r="P115" i="16" s="1"/>
  <c r="O116" i="16"/>
  <c r="O115" i="16" s="1"/>
  <c r="N116" i="16"/>
  <c r="N115" i="16" s="1"/>
  <c r="M116" i="16"/>
  <c r="M115" i="16" s="1"/>
  <c r="L116" i="16"/>
  <c r="L115" i="16" s="1"/>
  <c r="K116" i="16"/>
  <c r="K115" i="16" s="1"/>
  <c r="J116" i="16"/>
  <c r="J115" i="16" s="1"/>
  <c r="R114" i="16"/>
  <c r="R113" i="16"/>
  <c r="R112" i="16"/>
  <c r="Q111" i="16"/>
  <c r="P111" i="16"/>
  <c r="P106" i="16" s="1"/>
  <c r="P105" i="16" s="1"/>
  <c r="P104" i="16" s="1"/>
  <c r="P103" i="16" s="1"/>
  <c r="O111" i="16"/>
  <c r="N111" i="16"/>
  <c r="M111" i="16"/>
  <c r="L111" i="16"/>
  <c r="K111" i="16"/>
  <c r="J111" i="16"/>
  <c r="R110" i="16"/>
  <c r="R109" i="16"/>
  <c r="R108" i="16"/>
  <c r="Q107" i="16"/>
  <c r="P107" i="16"/>
  <c r="O107" i="16"/>
  <c r="N107" i="16"/>
  <c r="M107" i="16"/>
  <c r="M106" i="16" s="1"/>
  <c r="L107" i="16"/>
  <c r="L106" i="16" s="1"/>
  <c r="K107" i="16"/>
  <c r="J107" i="16"/>
  <c r="R102" i="16"/>
  <c r="R101" i="16"/>
  <c r="R100" i="16"/>
  <c r="R99" i="16" s="1"/>
  <c r="R98" i="16" s="1"/>
  <c r="Q99" i="16"/>
  <c r="P99" i="16"/>
  <c r="O99" i="16"/>
  <c r="O98" i="16" s="1"/>
  <c r="N99" i="16"/>
  <c r="N98" i="16" s="1"/>
  <c r="M99" i="16"/>
  <c r="M98" i="16" s="1"/>
  <c r="L99" i="16"/>
  <c r="L98" i="16" s="1"/>
  <c r="K99" i="16"/>
  <c r="K98" i="16" s="1"/>
  <c r="J99" i="16"/>
  <c r="J98" i="16" s="1"/>
  <c r="Q98" i="16"/>
  <c r="P98" i="16"/>
  <c r="R97" i="16"/>
  <c r="R96" i="16"/>
  <c r="R94" i="16" s="1"/>
  <c r="R93" i="16" s="1"/>
  <c r="R95" i="16"/>
  <c r="Q94" i="16"/>
  <c r="P94" i="16"/>
  <c r="O94" i="16"/>
  <c r="O93" i="16" s="1"/>
  <c r="N94" i="16"/>
  <c r="N93" i="16" s="1"/>
  <c r="M94" i="16"/>
  <c r="M93" i="16" s="1"/>
  <c r="L94" i="16"/>
  <c r="L93" i="16" s="1"/>
  <c r="K94" i="16"/>
  <c r="K93" i="16" s="1"/>
  <c r="K87" i="16" s="1"/>
  <c r="K86" i="16" s="1"/>
  <c r="K85" i="16" s="1"/>
  <c r="J94" i="16"/>
  <c r="Q93" i="16"/>
  <c r="P93" i="16"/>
  <c r="J93" i="16"/>
  <c r="R92" i="16"/>
  <c r="R89" i="16" s="1"/>
  <c r="R88" i="16" s="1"/>
  <c r="R91" i="16"/>
  <c r="R90" i="16"/>
  <c r="Q89" i="16"/>
  <c r="Q88" i="16" s="1"/>
  <c r="P89" i="16"/>
  <c r="P88" i="16" s="1"/>
  <c r="P87" i="16" s="1"/>
  <c r="P86" i="16" s="1"/>
  <c r="P85" i="16" s="1"/>
  <c r="O89" i="16"/>
  <c r="O88" i="16" s="1"/>
  <c r="O87" i="16" s="1"/>
  <c r="O86" i="16" s="1"/>
  <c r="O85" i="16" s="1"/>
  <c r="N89" i="16"/>
  <c r="N88" i="16" s="1"/>
  <c r="M89" i="16"/>
  <c r="M88" i="16" s="1"/>
  <c r="L89" i="16"/>
  <c r="L88" i="16" s="1"/>
  <c r="K89" i="16"/>
  <c r="J89" i="16"/>
  <c r="J88" i="16" s="1"/>
  <c r="K88" i="16"/>
  <c r="R84" i="16"/>
  <c r="R83" i="16"/>
  <c r="R82" i="16"/>
  <c r="R81" i="16"/>
  <c r="R80" i="16"/>
  <c r="R79" i="16"/>
  <c r="Q78" i="16"/>
  <c r="P78" i="16"/>
  <c r="O78" i="16"/>
  <c r="O77" i="16" s="1"/>
  <c r="N78" i="16"/>
  <c r="N77" i="16" s="1"/>
  <c r="M78" i="16"/>
  <c r="L78" i="16"/>
  <c r="L77" i="16" s="1"/>
  <c r="K78" i="16"/>
  <c r="K77" i="16" s="1"/>
  <c r="J78" i="16"/>
  <c r="J77" i="16" s="1"/>
  <c r="Q77" i="16"/>
  <c r="P77" i="16"/>
  <c r="M77" i="16"/>
  <c r="R76" i="16"/>
  <c r="R75" i="16"/>
  <c r="R74" i="16"/>
  <c r="R73" i="16"/>
  <c r="R72" i="16"/>
  <c r="Q71" i="16"/>
  <c r="Q70" i="16" s="1"/>
  <c r="P71" i="16"/>
  <c r="O71" i="16"/>
  <c r="O70" i="16" s="1"/>
  <c r="O69" i="16" s="1"/>
  <c r="O68" i="16" s="1"/>
  <c r="O67" i="16" s="1"/>
  <c r="N71" i="16"/>
  <c r="N70" i="16" s="1"/>
  <c r="M71" i="16"/>
  <c r="M70" i="16" s="1"/>
  <c r="M69" i="16" s="1"/>
  <c r="M68" i="16" s="1"/>
  <c r="M67" i="16" s="1"/>
  <c r="L71" i="16"/>
  <c r="L70" i="16" s="1"/>
  <c r="K71" i="16"/>
  <c r="K70" i="16" s="1"/>
  <c r="J71" i="16"/>
  <c r="P70" i="16"/>
  <c r="J70" i="16"/>
  <c r="R66" i="16"/>
  <c r="R65" i="16"/>
  <c r="R64" i="16"/>
  <c r="Q63" i="16"/>
  <c r="P63" i="16"/>
  <c r="O63" i="16"/>
  <c r="N63" i="16"/>
  <c r="M63" i="16"/>
  <c r="M58" i="16" s="1"/>
  <c r="L63" i="16"/>
  <c r="K63" i="16"/>
  <c r="J63" i="16"/>
  <c r="R62" i="16"/>
  <c r="R61" i="16"/>
  <c r="R60" i="16"/>
  <c r="R59" i="16" s="1"/>
  <c r="Q59" i="16"/>
  <c r="Q58" i="16" s="1"/>
  <c r="P59" i="16"/>
  <c r="O59" i="16"/>
  <c r="N59" i="16"/>
  <c r="M59" i="16"/>
  <c r="L59" i="16"/>
  <c r="L58" i="16" s="1"/>
  <c r="K59" i="16"/>
  <c r="K58" i="16" s="1"/>
  <c r="K47" i="16" s="1"/>
  <c r="J59" i="16"/>
  <c r="J58" i="16" s="1"/>
  <c r="P58" i="16"/>
  <c r="R57" i="16"/>
  <c r="R56" i="16"/>
  <c r="R55" i="16"/>
  <c r="Q54" i="16"/>
  <c r="Q53" i="16" s="1"/>
  <c r="P54" i="16"/>
  <c r="P53" i="16" s="1"/>
  <c r="P47" i="16" s="1"/>
  <c r="O54" i="16"/>
  <c r="O53" i="16" s="1"/>
  <c r="N54" i="16"/>
  <c r="M54" i="16"/>
  <c r="L54" i="16"/>
  <c r="L53" i="16" s="1"/>
  <c r="K54" i="16"/>
  <c r="K53" i="16" s="1"/>
  <c r="J54" i="16"/>
  <c r="J53" i="16" s="1"/>
  <c r="N53" i="16"/>
  <c r="M53" i="16"/>
  <c r="R52" i="16"/>
  <c r="R51" i="16"/>
  <c r="R49" i="16" s="1"/>
  <c r="R48" i="16" s="1"/>
  <c r="R50" i="16"/>
  <c r="Q49" i="16"/>
  <c r="Q48" i="16" s="1"/>
  <c r="P49" i="16"/>
  <c r="O49" i="16"/>
  <c r="O48" i="16" s="1"/>
  <c r="N49" i="16"/>
  <c r="N48" i="16" s="1"/>
  <c r="M49" i="16"/>
  <c r="M48" i="16" s="1"/>
  <c r="L49" i="16"/>
  <c r="L48" i="16" s="1"/>
  <c r="K49" i="16"/>
  <c r="K48" i="16" s="1"/>
  <c r="J49" i="16"/>
  <c r="J48" i="16" s="1"/>
  <c r="P48" i="16"/>
  <c r="R46" i="16"/>
  <c r="R45" i="16"/>
  <c r="R43" i="16" s="1"/>
  <c r="R42" i="16" s="1"/>
  <c r="R44" i="16"/>
  <c r="Q43" i="16"/>
  <c r="P43" i="16"/>
  <c r="O43" i="16"/>
  <c r="O42" i="16" s="1"/>
  <c r="N43" i="16"/>
  <c r="M43" i="16"/>
  <c r="M42" i="16" s="1"/>
  <c r="L43" i="16"/>
  <c r="L42" i="16" s="1"/>
  <c r="K43" i="16"/>
  <c r="K42" i="16" s="1"/>
  <c r="J43" i="16"/>
  <c r="J42" i="16" s="1"/>
  <c r="Q42" i="16"/>
  <c r="P42" i="16"/>
  <c r="N42" i="16"/>
  <c r="R41" i="16"/>
  <c r="R40" i="16"/>
  <c r="R39" i="16"/>
  <c r="Q38" i="16"/>
  <c r="Q29" i="16" s="1"/>
  <c r="Q28" i="16" s="1"/>
  <c r="P38" i="16"/>
  <c r="O38" i="16"/>
  <c r="N38" i="16"/>
  <c r="M38" i="16"/>
  <c r="L38" i="16"/>
  <c r="K38" i="16"/>
  <c r="J38" i="16"/>
  <c r="R37" i="16"/>
  <c r="R36" i="16"/>
  <c r="R35" i="16"/>
  <c r="Q34" i="16"/>
  <c r="P34" i="16"/>
  <c r="O34" i="16"/>
  <c r="N34" i="16"/>
  <c r="M34" i="16"/>
  <c r="L34" i="16"/>
  <c r="K34" i="16"/>
  <c r="K29" i="16" s="1"/>
  <c r="K28" i="16" s="1"/>
  <c r="J34" i="16"/>
  <c r="R33" i="16"/>
  <c r="R32" i="16"/>
  <c r="R31" i="16"/>
  <c r="Q30" i="16"/>
  <c r="P30" i="16"/>
  <c r="P29" i="16" s="1"/>
  <c r="P28" i="16" s="1"/>
  <c r="O30" i="16"/>
  <c r="N30" i="16"/>
  <c r="N29" i="16" s="1"/>
  <c r="N28" i="16" s="1"/>
  <c r="M30" i="16"/>
  <c r="L30" i="16"/>
  <c r="K30" i="16"/>
  <c r="J30" i="16"/>
  <c r="R25" i="16"/>
  <c r="R24" i="16"/>
  <c r="R23" i="16"/>
  <c r="Q22" i="16"/>
  <c r="P22" i="16"/>
  <c r="O22" i="16"/>
  <c r="N22" i="16"/>
  <c r="M22" i="16"/>
  <c r="L22" i="16"/>
  <c r="K22" i="16"/>
  <c r="J22" i="16"/>
  <c r="R21" i="16"/>
  <c r="R20" i="16"/>
  <c r="R19" i="16"/>
  <c r="Q18" i="16"/>
  <c r="Q13" i="16" s="1"/>
  <c r="P18" i="16"/>
  <c r="O18" i="16"/>
  <c r="N18" i="16"/>
  <c r="M18" i="16"/>
  <c r="L18" i="16"/>
  <c r="K18" i="16"/>
  <c r="J18" i="16"/>
  <c r="R17" i="16"/>
  <c r="R16" i="16"/>
  <c r="R15" i="16"/>
  <c r="Q14" i="16"/>
  <c r="P14" i="16"/>
  <c r="P13" i="16" s="1"/>
  <c r="O14" i="16"/>
  <c r="N14" i="16"/>
  <c r="M14" i="16"/>
  <c r="L14" i="16"/>
  <c r="K14" i="16"/>
  <c r="J14" i="16"/>
  <c r="R12" i="16"/>
  <c r="R11" i="16"/>
  <c r="R10" i="16"/>
  <c r="Q9" i="16"/>
  <c r="Q8" i="16" s="1"/>
  <c r="P9" i="16"/>
  <c r="P8" i="16" s="1"/>
  <c r="O9" i="16"/>
  <c r="O8" i="16" s="1"/>
  <c r="N9" i="16"/>
  <c r="N8" i="16" s="1"/>
  <c r="M9" i="16"/>
  <c r="M8" i="16" s="1"/>
  <c r="L9" i="16"/>
  <c r="K9" i="16"/>
  <c r="K8" i="16" s="1"/>
  <c r="J9" i="16"/>
  <c r="L8" i="16"/>
  <c r="J8" i="16"/>
  <c r="J128" i="16" l="1"/>
  <c r="R163" i="16"/>
  <c r="N128" i="16"/>
  <c r="R168" i="16"/>
  <c r="R167" i="16" s="1"/>
  <c r="Q150" i="16"/>
  <c r="Q149" i="16" s="1"/>
  <c r="Q148" i="16" s="1"/>
  <c r="Q147" i="16" s="1"/>
  <c r="N150" i="16"/>
  <c r="N149" i="16" s="1"/>
  <c r="N148" i="16" s="1"/>
  <c r="N147" i="16" s="1"/>
  <c r="M150" i="16"/>
  <c r="M149" i="16" s="1"/>
  <c r="M148" i="16" s="1"/>
  <c r="M147" i="16" s="1"/>
  <c r="O7" i="16"/>
  <c r="O6" i="16" s="1"/>
  <c r="O5" i="16" s="1"/>
  <c r="P7" i="16"/>
  <c r="P6" i="16" s="1"/>
  <c r="P5" i="16" s="1"/>
  <c r="N69" i="16"/>
  <c r="N68" i="16" s="1"/>
  <c r="N67" i="16" s="1"/>
  <c r="N58" i="16"/>
  <c r="N47" i="16"/>
  <c r="N27" i="16" s="1"/>
  <c r="N26" i="16" s="1"/>
  <c r="J13" i="16"/>
  <c r="J7" i="16" s="1"/>
  <c r="J6" i="16" s="1"/>
  <c r="J5" i="16" s="1"/>
  <c r="L47" i="16"/>
  <c r="N13" i="16"/>
  <c r="N7" i="16" s="1"/>
  <c r="N6" i="16" s="1"/>
  <c r="N5" i="16" s="1"/>
  <c r="K13" i="16"/>
  <c r="J69" i="16"/>
  <c r="J68" i="16" s="1"/>
  <c r="J67" i="16" s="1"/>
  <c r="R9" i="16"/>
  <c r="R8" i="16" s="1"/>
  <c r="O13" i="16"/>
  <c r="J29" i="16"/>
  <c r="J28" i="16" s="1"/>
  <c r="L69" i="16"/>
  <c r="L68" i="16" s="1"/>
  <c r="L67" i="16" s="1"/>
  <c r="Q106" i="16"/>
  <c r="M105" i="16"/>
  <c r="M104" i="16" s="1"/>
  <c r="M103" i="16" s="1"/>
  <c r="L105" i="16"/>
  <c r="L104" i="16" s="1"/>
  <c r="L103" i="16" s="1"/>
  <c r="J106" i="16"/>
  <c r="J105" i="16" s="1"/>
  <c r="J104" i="16" s="1"/>
  <c r="J103" i="16" s="1"/>
  <c r="N87" i="16"/>
  <c r="N86" i="16" s="1"/>
  <c r="N85" i="16" s="1"/>
  <c r="J27" i="16"/>
  <c r="J26" i="16" s="1"/>
  <c r="P27" i="16"/>
  <c r="P26" i="16" s="1"/>
  <c r="K27" i="16"/>
  <c r="K26" i="16" s="1"/>
  <c r="R87" i="16"/>
  <c r="R86" i="16" s="1"/>
  <c r="R85" i="16" s="1"/>
  <c r="L87" i="16"/>
  <c r="L86" i="16" s="1"/>
  <c r="L85" i="16" s="1"/>
  <c r="R107" i="16"/>
  <c r="P174" i="16"/>
  <c r="P173" i="16" s="1"/>
  <c r="P172" i="16" s="1"/>
  <c r="L191" i="16"/>
  <c r="L190" i="16" s="1"/>
  <c r="L189" i="16" s="1"/>
  <c r="O29" i="16"/>
  <c r="O28" i="16" s="1"/>
  <c r="R78" i="16"/>
  <c r="R77" i="16" s="1"/>
  <c r="J122" i="16"/>
  <c r="J121" i="16" s="1"/>
  <c r="J120" i="16" s="1"/>
  <c r="O128" i="16"/>
  <c r="O122" i="16" s="1"/>
  <c r="O121" i="16" s="1"/>
  <c r="O120" i="16" s="1"/>
  <c r="K106" i="16"/>
  <c r="K105" i="16" s="1"/>
  <c r="K104" i="16" s="1"/>
  <c r="K103" i="16" s="1"/>
  <c r="P128" i="16"/>
  <c r="P122" i="16" s="1"/>
  <c r="P121" i="16" s="1"/>
  <c r="P120" i="16" s="1"/>
  <c r="R181" i="16"/>
  <c r="R180" i="16" s="1"/>
  <c r="Q7" i="16"/>
  <c r="Q6" i="16" s="1"/>
  <c r="Q5" i="16" s="1"/>
  <c r="R22" i="16"/>
  <c r="P69" i="16"/>
  <c r="P68" i="16" s="1"/>
  <c r="P67" i="16" s="1"/>
  <c r="O106" i="16"/>
  <c r="O105" i="16" s="1"/>
  <c r="O104" i="16" s="1"/>
  <c r="O103" i="16" s="1"/>
  <c r="R141" i="16"/>
  <c r="P150" i="16"/>
  <c r="P149" i="16" s="1"/>
  <c r="P148" i="16" s="1"/>
  <c r="P147" i="16" s="1"/>
  <c r="M180" i="16"/>
  <c r="J47" i="16"/>
  <c r="K69" i="16"/>
  <c r="K68" i="16" s="1"/>
  <c r="K67" i="16" s="1"/>
  <c r="M87" i="16"/>
  <c r="M86" i="16" s="1"/>
  <c r="M85" i="16" s="1"/>
  <c r="M29" i="16"/>
  <c r="M28" i="16" s="1"/>
  <c r="R54" i="16"/>
  <c r="R53" i="16" s="1"/>
  <c r="Q199" i="16"/>
  <c r="K174" i="16"/>
  <c r="K173" i="16" s="1"/>
  <c r="K172" i="16" s="1"/>
  <c r="R63" i="16"/>
  <c r="Q69" i="16"/>
  <c r="Q68" i="16" s="1"/>
  <c r="Q67" i="16" s="1"/>
  <c r="L150" i="16"/>
  <c r="L149" i="16" s="1"/>
  <c r="L148" i="16" s="1"/>
  <c r="L147" i="16" s="1"/>
  <c r="R129" i="16"/>
  <c r="L128" i="16"/>
  <c r="R174" i="16"/>
  <c r="R173" i="16" s="1"/>
  <c r="R172" i="16" s="1"/>
  <c r="M13" i="16"/>
  <c r="M7" i="16" s="1"/>
  <c r="M6" i="16" s="1"/>
  <c r="M5" i="16" s="1"/>
  <c r="R38" i="16"/>
  <c r="K122" i="16"/>
  <c r="K121" i="16" s="1"/>
  <c r="K120" i="16" s="1"/>
  <c r="M128" i="16"/>
  <c r="M122" i="16" s="1"/>
  <c r="M121" i="16" s="1"/>
  <c r="M120" i="16" s="1"/>
  <c r="K7" i="16"/>
  <c r="K6" i="16" s="1"/>
  <c r="K5" i="16" s="1"/>
  <c r="Q47" i="16"/>
  <c r="Q27" i="16" s="1"/>
  <c r="Q26" i="16" s="1"/>
  <c r="O58" i="16"/>
  <c r="O47" i="16" s="1"/>
  <c r="N106" i="16"/>
  <c r="N105" i="16" s="1"/>
  <c r="N104" i="16" s="1"/>
  <c r="N103" i="16" s="1"/>
  <c r="L122" i="16"/>
  <c r="L121" i="16" s="1"/>
  <c r="L120" i="16" s="1"/>
  <c r="N122" i="16"/>
  <c r="N121" i="16" s="1"/>
  <c r="N120" i="16" s="1"/>
  <c r="R155" i="16"/>
  <c r="R150" i="16" s="1"/>
  <c r="N174" i="16"/>
  <c r="N173" i="16" s="1"/>
  <c r="N172" i="16" s="1"/>
  <c r="L180" i="16"/>
  <c r="L174" i="16" s="1"/>
  <c r="L173" i="16" s="1"/>
  <c r="L172" i="16" s="1"/>
  <c r="J191" i="16"/>
  <c r="J190" i="16" s="1"/>
  <c r="J189" i="16" s="1"/>
  <c r="M174" i="16"/>
  <c r="M173" i="16" s="1"/>
  <c r="M172" i="16" s="1"/>
  <c r="Q180" i="16"/>
  <c r="Q174" i="16" s="1"/>
  <c r="Q173" i="16" s="1"/>
  <c r="Q172" i="16" s="1"/>
  <c r="J87" i="16"/>
  <c r="J86" i="16" s="1"/>
  <c r="J85" i="16" s="1"/>
  <c r="Q105" i="16"/>
  <c r="Q104" i="16" s="1"/>
  <c r="Q103" i="16" s="1"/>
  <c r="O150" i="16"/>
  <c r="O149" i="16" s="1"/>
  <c r="O148" i="16" s="1"/>
  <c r="O147" i="16" s="1"/>
  <c r="K150" i="16"/>
  <c r="K149" i="16" s="1"/>
  <c r="K148" i="16" s="1"/>
  <c r="K147" i="16" s="1"/>
  <c r="M191" i="16"/>
  <c r="M190" i="16" s="1"/>
  <c r="M189" i="16" s="1"/>
  <c r="R14" i="16"/>
  <c r="R30" i="16"/>
  <c r="R71" i="16"/>
  <c r="R70" i="16" s="1"/>
  <c r="Q87" i="16"/>
  <c r="Q86" i="16" s="1"/>
  <c r="Q85" i="16" s="1"/>
  <c r="R135" i="16"/>
  <c r="J150" i="16"/>
  <c r="J149" i="16" s="1"/>
  <c r="J148" i="16" s="1"/>
  <c r="J147" i="16" s="1"/>
  <c r="J174" i="16"/>
  <c r="J173" i="16" s="1"/>
  <c r="J172" i="16" s="1"/>
  <c r="L13" i="16"/>
  <c r="L7" i="16" s="1"/>
  <c r="L6" i="16" s="1"/>
  <c r="L5" i="16" s="1"/>
  <c r="M47" i="16"/>
  <c r="M27" i="16" s="1"/>
  <c r="M26" i="16" s="1"/>
  <c r="R58" i="16"/>
  <c r="Q128" i="16"/>
  <c r="Q122" i="16" s="1"/>
  <c r="Q121" i="16" s="1"/>
  <c r="Q120" i="16" s="1"/>
  <c r="R18" i="16"/>
  <c r="R34" i="16"/>
  <c r="L29" i="16"/>
  <c r="L28" i="16" s="1"/>
  <c r="L27" i="16" s="1"/>
  <c r="L26" i="16" s="1"/>
  <c r="R111" i="16"/>
  <c r="Q191" i="16"/>
  <c r="Q190" i="16" s="1"/>
  <c r="Q189" i="16" s="1"/>
  <c r="R149" i="16" l="1"/>
  <c r="R148" i="16" s="1"/>
  <c r="R147" i="16" s="1"/>
  <c r="R69" i="16"/>
  <c r="R68" i="16" s="1"/>
  <c r="R67" i="16" s="1"/>
  <c r="P4" i="16"/>
  <c r="M4" i="16"/>
  <c r="R106" i="16"/>
  <c r="R105" i="16" s="1"/>
  <c r="R104" i="16" s="1"/>
  <c r="R103" i="16" s="1"/>
  <c r="K4" i="16"/>
  <c r="N4" i="16"/>
  <c r="R128" i="16"/>
  <c r="R122" i="16" s="1"/>
  <c r="R121" i="16" s="1"/>
  <c r="R120" i="16" s="1"/>
  <c r="O27" i="16"/>
  <c r="O26" i="16" s="1"/>
  <c r="O4" i="16" s="1"/>
  <c r="L4" i="16"/>
  <c r="R47" i="16"/>
  <c r="J4" i="16"/>
  <c r="Q4" i="16"/>
  <c r="R29" i="16"/>
  <c r="R28" i="16" s="1"/>
  <c r="R27" i="16" s="1"/>
  <c r="R26" i="16" s="1"/>
  <c r="R13" i="16"/>
  <c r="R7" i="16" s="1"/>
  <c r="R6" i="16" s="1"/>
  <c r="R5" i="16" s="1"/>
  <c r="R4" i="16" l="1"/>
  <c r="R222" i="15" l="1"/>
  <c r="R221" i="15"/>
  <c r="R220" i="15"/>
  <c r="R219" i="15"/>
  <c r="R218" i="15"/>
  <c r="Q217" i="15"/>
  <c r="P217" i="15"/>
  <c r="O217" i="15"/>
  <c r="N217" i="15"/>
  <c r="M217" i="15"/>
  <c r="L217" i="15"/>
  <c r="K217" i="15"/>
  <c r="J217" i="15"/>
  <c r="R216" i="15"/>
  <c r="R215" i="15"/>
  <c r="R214" i="15"/>
  <c r="Q213" i="15"/>
  <c r="P213" i="15"/>
  <c r="O213" i="15"/>
  <c r="N213" i="15"/>
  <c r="M213" i="15"/>
  <c r="L213" i="15"/>
  <c r="K213" i="15"/>
  <c r="J213" i="15"/>
  <c r="R212" i="15"/>
  <c r="R211" i="15"/>
  <c r="R210" i="15"/>
  <c r="Q209" i="15"/>
  <c r="P209" i="15"/>
  <c r="O209" i="15"/>
  <c r="N209" i="15"/>
  <c r="M209" i="15"/>
  <c r="L209" i="15"/>
  <c r="K209" i="15"/>
  <c r="J209" i="15"/>
  <c r="R208" i="15"/>
  <c r="R207" i="15"/>
  <c r="R206" i="15"/>
  <c r="Q205" i="15"/>
  <c r="P205" i="15"/>
  <c r="O205" i="15"/>
  <c r="N205" i="15"/>
  <c r="M205" i="15"/>
  <c r="L205" i="15"/>
  <c r="K205" i="15"/>
  <c r="J205" i="15"/>
  <c r="R204" i="15"/>
  <c r="R203" i="15"/>
  <c r="R202" i="15"/>
  <c r="Q201" i="15"/>
  <c r="P201" i="15"/>
  <c r="O201" i="15"/>
  <c r="N201" i="15"/>
  <c r="M201" i="15"/>
  <c r="L201" i="15"/>
  <c r="K201" i="15"/>
  <c r="J201" i="15"/>
  <c r="R199" i="15"/>
  <c r="R198" i="15"/>
  <c r="R197" i="15"/>
  <c r="R196" i="15"/>
  <c r="R195" i="15"/>
  <c r="R194" i="15" s="1"/>
  <c r="R193" i="15" s="1"/>
  <c r="Q194" i="15"/>
  <c r="Q193" i="15" s="1"/>
  <c r="P194" i="15"/>
  <c r="P193" i="15" s="1"/>
  <c r="O194" i="15"/>
  <c r="O193" i="15" s="1"/>
  <c r="N194" i="15"/>
  <c r="N193" i="15" s="1"/>
  <c r="M194" i="15"/>
  <c r="M193" i="15" s="1"/>
  <c r="L194" i="15"/>
  <c r="K194" i="15"/>
  <c r="K193" i="15" s="1"/>
  <c r="J194" i="15"/>
  <c r="J193" i="15" s="1"/>
  <c r="L193" i="15"/>
  <c r="R188" i="15"/>
  <c r="R187" i="15"/>
  <c r="R186" i="15"/>
  <c r="Q185" i="15"/>
  <c r="P185" i="15"/>
  <c r="O185" i="15"/>
  <c r="N185" i="15"/>
  <c r="M185" i="15"/>
  <c r="L185" i="15"/>
  <c r="K185" i="15"/>
  <c r="J185" i="15"/>
  <c r="R184" i="15"/>
  <c r="R183" i="15"/>
  <c r="R182" i="15"/>
  <c r="Q181" i="15"/>
  <c r="P181" i="15"/>
  <c r="O181" i="15"/>
  <c r="O180" i="15" s="1"/>
  <c r="N181" i="15"/>
  <c r="M181" i="15"/>
  <c r="L181" i="15"/>
  <c r="K181" i="15"/>
  <c r="J181" i="15"/>
  <c r="R179" i="15"/>
  <c r="R178" i="15"/>
  <c r="R177" i="15"/>
  <c r="R176" i="15" s="1"/>
  <c r="R175" i="15" s="1"/>
  <c r="Q176" i="15"/>
  <c r="Q175" i="15" s="1"/>
  <c r="P176" i="15"/>
  <c r="O176" i="15"/>
  <c r="N176" i="15"/>
  <c r="N175" i="15" s="1"/>
  <c r="M176" i="15"/>
  <c r="M175" i="15" s="1"/>
  <c r="L176" i="15"/>
  <c r="L175" i="15" s="1"/>
  <c r="K176" i="15"/>
  <c r="K175" i="15" s="1"/>
  <c r="J176" i="15"/>
  <c r="J175" i="15" s="1"/>
  <c r="P175" i="15"/>
  <c r="O175" i="15"/>
  <c r="R171" i="15"/>
  <c r="R170" i="15"/>
  <c r="R169" i="15"/>
  <c r="Q168" i="15"/>
  <c r="Q167" i="15" s="1"/>
  <c r="P168" i="15"/>
  <c r="P167" i="15" s="1"/>
  <c r="O168" i="15"/>
  <c r="O167" i="15" s="1"/>
  <c r="N168" i="15"/>
  <c r="N167" i="15" s="1"/>
  <c r="M168" i="15"/>
  <c r="M167" i="15" s="1"/>
  <c r="L168" i="15"/>
  <c r="L167" i="15" s="1"/>
  <c r="K168" i="15"/>
  <c r="K167" i="15" s="1"/>
  <c r="J168" i="15"/>
  <c r="J167" i="15" s="1"/>
  <c r="R166" i="15"/>
  <c r="R165" i="15"/>
  <c r="R164" i="15"/>
  <c r="Q163" i="15"/>
  <c r="P163" i="15"/>
  <c r="O163" i="15"/>
  <c r="N163" i="15"/>
  <c r="M163" i="15"/>
  <c r="L163" i="15"/>
  <c r="L150" i="15" s="1"/>
  <c r="L149" i="15" s="1"/>
  <c r="L148" i="15" s="1"/>
  <c r="L147" i="15" s="1"/>
  <c r="K163" i="15"/>
  <c r="J163" i="15"/>
  <c r="R162" i="15"/>
  <c r="R161" i="15"/>
  <c r="R160" i="15"/>
  <c r="Q159" i="15"/>
  <c r="P159" i="15"/>
  <c r="O159" i="15"/>
  <c r="N159" i="15"/>
  <c r="M159" i="15"/>
  <c r="L159" i="15"/>
  <c r="K159" i="15"/>
  <c r="J159" i="15"/>
  <c r="R158" i="15"/>
  <c r="R157" i="15"/>
  <c r="R156" i="15"/>
  <c r="R155" i="15" s="1"/>
  <c r="Q155" i="15"/>
  <c r="P155" i="15"/>
  <c r="O155" i="15"/>
  <c r="N155" i="15"/>
  <c r="M155" i="15"/>
  <c r="L155" i="15"/>
  <c r="K155" i="15"/>
  <c r="K150" i="15" s="1"/>
  <c r="J155" i="15"/>
  <c r="R154" i="15"/>
  <c r="R153" i="15"/>
  <c r="R152" i="15"/>
  <c r="R151" i="15" s="1"/>
  <c r="Q151" i="15"/>
  <c r="P151" i="15"/>
  <c r="O151" i="15"/>
  <c r="N151" i="15"/>
  <c r="M151" i="15"/>
  <c r="L151" i="15"/>
  <c r="K151" i="15"/>
  <c r="J151" i="15"/>
  <c r="R146" i="15"/>
  <c r="R145" i="15"/>
  <c r="R144" i="15"/>
  <c r="R143" i="15"/>
  <c r="R142" i="15"/>
  <c r="Q141" i="15"/>
  <c r="P141" i="15"/>
  <c r="O141" i="15"/>
  <c r="N141" i="15"/>
  <c r="M141" i="15"/>
  <c r="L141" i="15"/>
  <c r="K141" i="15"/>
  <c r="J141" i="15"/>
  <c r="R140" i="15"/>
  <c r="R139" i="15"/>
  <c r="R138" i="15"/>
  <c r="R137" i="15"/>
  <c r="R136" i="15"/>
  <c r="Q135" i="15"/>
  <c r="P135" i="15"/>
  <c r="O135" i="15"/>
  <c r="N135" i="15"/>
  <c r="M135" i="15"/>
  <c r="L135" i="15"/>
  <c r="K135" i="15"/>
  <c r="J135" i="15"/>
  <c r="R134" i="15"/>
  <c r="R133" i="15"/>
  <c r="R132" i="15"/>
  <c r="R131" i="15"/>
  <c r="R130" i="15"/>
  <c r="Q129" i="15"/>
  <c r="P129" i="15"/>
  <c r="O129" i="15"/>
  <c r="N129" i="15"/>
  <c r="M129" i="15"/>
  <c r="L129" i="15"/>
  <c r="K129" i="15"/>
  <c r="J129" i="15"/>
  <c r="R127" i="15"/>
  <c r="R126" i="15"/>
  <c r="R125" i="15"/>
  <c r="R124" i="15"/>
  <c r="R123" i="15" s="1"/>
  <c r="Q124" i="15"/>
  <c r="Q123" i="15" s="1"/>
  <c r="P124" i="15"/>
  <c r="P123" i="15" s="1"/>
  <c r="O124" i="15"/>
  <c r="O123" i="15" s="1"/>
  <c r="N124" i="15"/>
  <c r="N123" i="15" s="1"/>
  <c r="M124" i="15"/>
  <c r="M123" i="15" s="1"/>
  <c r="L124" i="15"/>
  <c r="L123" i="15" s="1"/>
  <c r="K124" i="15"/>
  <c r="K123" i="15" s="1"/>
  <c r="J124" i="15"/>
  <c r="J123" i="15" s="1"/>
  <c r="R119" i="15"/>
  <c r="R118" i="15"/>
  <c r="R117" i="15"/>
  <c r="R116" i="15" s="1"/>
  <c r="R115" i="15" s="1"/>
  <c r="Q116" i="15"/>
  <c r="Q115" i="15" s="1"/>
  <c r="P116" i="15"/>
  <c r="P115" i="15" s="1"/>
  <c r="O116" i="15"/>
  <c r="O115" i="15" s="1"/>
  <c r="N116" i="15"/>
  <c r="N115" i="15" s="1"/>
  <c r="M116" i="15"/>
  <c r="M115" i="15" s="1"/>
  <c r="L116" i="15"/>
  <c r="L115" i="15" s="1"/>
  <c r="K116" i="15"/>
  <c r="K115" i="15" s="1"/>
  <c r="J116" i="15"/>
  <c r="J115" i="15" s="1"/>
  <c r="R114" i="15"/>
  <c r="R113" i="15"/>
  <c r="R112" i="15"/>
  <c r="Q111" i="15"/>
  <c r="P111" i="15"/>
  <c r="O111" i="15"/>
  <c r="N111" i="15"/>
  <c r="M111" i="15"/>
  <c r="L111" i="15"/>
  <c r="K111" i="15"/>
  <c r="J111" i="15"/>
  <c r="R110" i="15"/>
  <c r="R109" i="15"/>
  <c r="R108" i="15"/>
  <c r="Q107" i="15"/>
  <c r="P107" i="15"/>
  <c r="O107" i="15"/>
  <c r="N107" i="15"/>
  <c r="M107" i="15"/>
  <c r="L107" i="15"/>
  <c r="K107" i="15"/>
  <c r="J107" i="15"/>
  <c r="R102" i="15"/>
  <c r="R101" i="15"/>
  <c r="R100" i="15"/>
  <c r="Q99" i="15"/>
  <c r="Q98" i="15" s="1"/>
  <c r="P99" i="15"/>
  <c r="P98" i="15" s="1"/>
  <c r="O99" i="15"/>
  <c r="O98" i="15" s="1"/>
  <c r="N99" i="15"/>
  <c r="N98" i="15" s="1"/>
  <c r="M99" i="15"/>
  <c r="L99" i="15"/>
  <c r="L98" i="15" s="1"/>
  <c r="K99" i="15"/>
  <c r="K98" i="15" s="1"/>
  <c r="J99" i="15"/>
  <c r="J98" i="15" s="1"/>
  <c r="M98" i="15"/>
  <c r="R97" i="15"/>
  <c r="R96" i="15"/>
  <c r="R95" i="15"/>
  <c r="Q94" i="15"/>
  <c r="Q93" i="15" s="1"/>
  <c r="P94" i="15"/>
  <c r="P93" i="15" s="1"/>
  <c r="O94" i="15"/>
  <c r="O93" i="15" s="1"/>
  <c r="N94" i="15"/>
  <c r="N93" i="15" s="1"/>
  <c r="M94" i="15"/>
  <c r="M93" i="15" s="1"/>
  <c r="L94" i="15"/>
  <c r="K94" i="15"/>
  <c r="K93" i="15" s="1"/>
  <c r="J94" i="15"/>
  <c r="J93" i="15" s="1"/>
  <c r="L93" i="15"/>
  <c r="R92" i="15"/>
  <c r="R91" i="15"/>
  <c r="R90" i="15"/>
  <c r="R89" i="15"/>
  <c r="R88" i="15" s="1"/>
  <c r="Q89" i="15"/>
  <c r="P89" i="15"/>
  <c r="P88" i="15" s="1"/>
  <c r="O89" i="15"/>
  <c r="N89" i="15"/>
  <c r="N88" i="15" s="1"/>
  <c r="M89" i="15"/>
  <c r="M88" i="15" s="1"/>
  <c r="L89" i="15"/>
  <c r="L88" i="15" s="1"/>
  <c r="L87" i="15" s="1"/>
  <c r="L86" i="15" s="1"/>
  <c r="L85" i="15" s="1"/>
  <c r="K89" i="15"/>
  <c r="K88" i="15" s="1"/>
  <c r="K87" i="15" s="1"/>
  <c r="K86" i="15" s="1"/>
  <c r="K85" i="15" s="1"/>
  <c r="J89" i="15"/>
  <c r="J88" i="15" s="1"/>
  <c r="Q88" i="15"/>
  <c r="O88" i="15"/>
  <c r="R84" i="15"/>
  <c r="R83" i="15"/>
  <c r="R82" i="15"/>
  <c r="R81" i="15"/>
  <c r="R80" i="15"/>
  <c r="R79" i="15"/>
  <c r="Q78" i="15"/>
  <c r="P78" i="15"/>
  <c r="P77" i="15" s="1"/>
  <c r="O78" i="15"/>
  <c r="O77" i="15" s="1"/>
  <c r="N78" i="15"/>
  <c r="N77" i="15" s="1"/>
  <c r="M78" i="15"/>
  <c r="M77" i="15" s="1"/>
  <c r="L78" i="15"/>
  <c r="L77" i="15" s="1"/>
  <c r="K78" i="15"/>
  <c r="K77" i="15" s="1"/>
  <c r="J78" i="15"/>
  <c r="Q77" i="15"/>
  <c r="J77" i="15"/>
  <c r="R76" i="15"/>
  <c r="R75" i="15"/>
  <c r="R74" i="15"/>
  <c r="R73" i="15"/>
  <c r="R72" i="15"/>
  <c r="Q71" i="15"/>
  <c r="P71" i="15"/>
  <c r="O71" i="15"/>
  <c r="O70" i="15" s="1"/>
  <c r="N71" i="15"/>
  <c r="N70" i="15" s="1"/>
  <c r="M71" i="15"/>
  <c r="M70" i="15" s="1"/>
  <c r="L71" i="15"/>
  <c r="L70" i="15" s="1"/>
  <c r="K71" i="15"/>
  <c r="K70" i="15" s="1"/>
  <c r="J71" i="15"/>
  <c r="J70" i="15" s="1"/>
  <c r="Q70" i="15"/>
  <c r="P70" i="15"/>
  <c r="R66" i="15"/>
  <c r="R65" i="15"/>
  <c r="R64" i="15"/>
  <c r="Q63" i="15"/>
  <c r="P63" i="15"/>
  <c r="O63" i="15"/>
  <c r="N63" i="15"/>
  <c r="M63" i="15"/>
  <c r="L63" i="15"/>
  <c r="K63" i="15"/>
  <c r="J63" i="15"/>
  <c r="J58" i="15" s="1"/>
  <c r="R62" i="15"/>
  <c r="R61" i="15"/>
  <c r="R60" i="15"/>
  <c r="Q59" i="15"/>
  <c r="P59" i="15"/>
  <c r="O59" i="15"/>
  <c r="N59" i="15"/>
  <c r="N58" i="15" s="1"/>
  <c r="M59" i="15"/>
  <c r="L59" i="15"/>
  <c r="K59" i="15"/>
  <c r="J59" i="15"/>
  <c r="R57" i="15"/>
  <c r="R56" i="15"/>
  <c r="R55" i="15"/>
  <c r="Q54" i="15"/>
  <c r="Q53" i="15" s="1"/>
  <c r="P54" i="15"/>
  <c r="P53" i="15" s="1"/>
  <c r="O54" i="15"/>
  <c r="O53" i="15" s="1"/>
  <c r="N54" i="15"/>
  <c r="N53" i="15" s="1"/>
  <c r="M54" i="15"/>
  <c r="M53" i="15" s="1"/>
  <c r="L54" i="15"/>
  <c r="L53" i="15" s="1"/>
  <c r="K54" i="15"/>
  <c r="K53" i="15" s="1"/>
  <c r="J54" i="15"/>
  <c r="J53" i="15" s="1"/>
  <c r="R52" i="15"/>
  <c r="R51" i="15"/>
  <c r="R50" i="15"/>
  <c r="R49" i="15" s="1"/>
  <c r="R48" i="15" s="1"/>
  <c r="Q49" i="15"/>
  <c r="Q48" i="15" s="1"/>
  <c r="P49" i="15"/>
  <c r="P48" i="15" s="1"/>
  <c r="O49" i="15"/>
  <c r="O48" i="15" s="1"/>
  <c r="N49" i="15"/>
  <c r="N48" i="15" s="1"/>
  <c r="M49" i="15"/>
  <c r="M48" i="15" s="1"/>
  <c r="L49" i="15"/>
  <c r="L48" i="15" s="1"/>
  <c r="K49" i="15"/>
  <c r="K48" i="15" s="1"/>
  <c r="J49" i="15"/>
  <c r="J48" i="15" s="1"/>
  <c r="R46" i="15"/>
  <c r="R45" i="15"/>
  <c r="R44" i="15"/>
  <c r="Q43" i="15"/>
  <c r="Q42" i="15" s="1"/>
  <c r="P43" i="15"/>
  <c r="P42" i="15" s="1"/>
  <c r="O43" i="15"/>
  <c r="O42" i="15" s="1"/>
  <c r="N43" i="15"/>
  <c r="N42" i="15" s="1"/>
  <c r="M43" i="15"/>
  <c r="M42" i="15" s="1"/>
  <c r="L43" i="15"/>
  <c r="L42" i="15" s="1"/>
  <c r="K43" i="15"/>
  <c r="K42" i="15" s="1"/>
  <c r="J43" i="15"/>
  <c r="J42" i="15"/>
  <c r="R41" i="15"/>
  <c r="R40" i="15"/>
  <c r="R39" i="15"/>
  <c r="R38" i="15" s="1"/>
  <c r="Q38" i="15"/>
  <c r="P38" i="15"/>
  <c r="O38" i="15"/>
  <c r="N38" i="15"/>
  <c r="M38" i="15"/>
  <c r="L38" i="15"/>
  <c r="K38" i="15"/>
  <c r="J38" i="15"/>
  <c r="R37" i="15"/>
  <c r="R36" i="15"/>
  <c r="R35" i="15"/>
  <c r="Q34" i="15"/>
  <c r="P34" i="15"/>
  <c r="O34" i="15"/>
  <c r="N34" i="15"/>
  <c r="M34" i="15"/>
  <c r="L34" i="15"/>
  <c r="K34" i="15"/>
  <c r="J34" i="15"/>
  <c r="R33" i="15"/>
  <c r="R32" i="15"/>
  <c r="R31" i="15"/>
  <c r="Q30" i="15"/>
  <c r="P30" i="15"/>
  <c r="O30" i="15"/>
  <c r="N30" i="15"/>
  <c r="M30" i="15"/>
  <c r="L30" i="15"/>
  <c r="K30" i="15"/>
  <c r="J30" i="15"/>
  <c r="R25" i="15"/>
  <c r="R24" i="15"/>
  <c r="R23" i="15"/>
  <c r="R22" i="15" s="1"/>
  <c r="Q22" i="15"/>
  <c r="P22" i="15"/>
  <c r="O22" i="15"/>
  <c r="N22" i="15"/>
  <c r="M22" i="15"/>
  <c r="L22" i="15"/>
  <c r="K22" i="15"/>
  <c r="J22" i="15"/>
  <c r="R21" i="15"/>
  <c r="R20" i="15"/>
  <c r="R18" i="15" s="1"/>
  <c r="R19" i="15"/>
  <c r="Q18" i="15"/>
  <c r="P18" i="15"/>
  <c r="O18" i="15"/>
  <c r="N18" i="15"/>
  <c r="M18" i="15"/>
  <c r="L18" i="15"/>
  <c r="K18" i="15"/>
  <c r="J18" i="15"/>
  <c r="R17" i="15"/>
  <c r="R16" i="15"/>
  <c r="R15" i="15"/>
  <c r="Q14" i="15"/>
  <c r="Q13" i="15" s="1"/>
  <c r="P14" i="15"/>
  <c r="O14" i="15"/>
  <c r="N14" i="15"/>
  <c r="M14" i="15"/>
  <c r="L14" i="15"/>
  <c r="K14" i="15"/>
  <c r="J14" i="15"/>
  <c r="R12" i="15"/>
  <c r="R11" i="15"/>
  <c r="R10" i="15"/>
  <c r="Q9" i="15"/>
  <c r="P9" i="15"/>
  <c r="P8" i="15" s="1"/>
  <c r="O9" i="15"/>
  <c r="O8" i="15" s="1"/>
  <c r="N9" i="15"/>
  <c r="N8" i="15" s="1"/>
  <c r="M9" i="15"/>
  <c r="M8" i="15" s="1"/>
  <c r="L9" i="15"/>
  <c r="L8" i="15" s="1"/>
  <c r="K9" i="15"/>
  <c r="K8" i="15" s="1"/>
  <c r="J9" i="15"/>
  <c r="J8" i="15" s="1"/>
  <c r="Q8" i="15"/>
  <c r="N128" i="15" l="1"/>
  <c r="M13" i="15"/>
  <c r="J13" i="15"/>
  <c r="N13" i="15"/>
  <c r="M29" i="15"/>
  <c r="M28" i="15" s="1"/>
  <c r="J29" i="15"/>
  <c r="J7" i="15"/>
  <c r="J6" i="15" s="1"/>
  <c r="J5" i="15" s="1"/>
  <c r="R9" i="15"/>
  <c r="R8" i="15" s="1"/>
  <c r="M150" i="15"/>
  <c r="R71" i="15"/>
  <c r="R70" i="15" s="1"/>
  <c r="K128" i="15"/>
  <c r="Q128" i="15"/>
  <c r="Q122" i="15" s="1"/>
  <c r="Q121" i="15" s="1"/>
  <c r="Q120" i="15" s="1"/>
  <c r="R168" i="15"/>
  <c r="R167" i="15" s="1"/>
  <c r="L200" i="15"/>
  <c r="O58" i="15"/>
  <c r="O47" i="15" s="1"/>
  <c r="O87" i="15"/>
  <c r="O86" i="15" s="1"/>
  <c r="O85" i="15" s="1"/>
  <c r="J128" i="15"/>
  <c r="J122" i="15" s="1"/>
  <c r="J121" i="15" s="1"/>
  <c r="J120" i="15" s="1"/>
  <c r="L180" i="15"/>
  <c r="L174" i="15" s="1"/>
  <c r="L173" i="15" s="1"/>
  <c r="L172" i="15" s="1"/>
  <c r="M7" i="15"/>
  <c r="M6" i="15" s="1"/>
  <c r="M5" i="15" s="1"/>
  <c r="K200" i="15"/>
  <c r="K192" i="15" s="1"/>
  <c r="K191" i="15" s="1"/>
  <c r="K190" i="15" s="1"/>
  <c r="P69" i="15"/>
  <c r="P68" i="15" s="1"/>
  <c r="P67" i="15" s="1"/>
  <c r="P180" i="15"/>
  <c r="J28" i="15"/>
  <c r="J27" i="15" s="1"/>
  <c r="J26" i="15" s="1"/>
  <c r="P58" i="15"/>
  <c r="P47" i="15" s="1"/>
  <c r="L106" i="15"/>
  <c r="M180" i="15"/>
  <c r="M174" i="15" s="1"/>
  <c r="M173" i="15" s="1"/>
  <c r="M172" i="15" s="1"/>
  <c r="M69" i="15"/>
  <c r="M68" i="15" s="1"/>
  <c r="M67" i="15" s="1"/>
  <c r="L29" i="15"/>
  <c r="L28" i="15" s="1"/>
  <c r="Q29" i="15"/>
  <c r="L58" i="15"/>
  <c r="L47" i="15" s="1"/>
  <c r="Q58" i="15"/>
  <c r="Q47" i="15" s="1"/>
  <c r="R111" i="15"/>
  <c r="R129" i="15"/>
  <c r="P174" i="15"/>
  <c r="P173" i="15" s="1"/>
  <c r="P172" i="15" s="1"/>
  <c r="R185" i="15"/>
  <c r="R201" i="15"/>
  <c r="P106" i="15"/>
  <c r="P105" i="15" s="1"/>
  <c r="P104" i="15" s="1"/>
  <c r="P103" i="15" s="1"/>
  <c r="Q106" i="15"/>
  <c r="Q105" i="15" s="1"/>
  <c r="Q104" i="15" s="1"/>
  <c r="Q103" i="15" s="1"/>
  <c r="N106" i="15"/>
  <c r="J106" i="15"/>
  <c r="O106" i="15"/>
  <c r="O105" i="15"/>
  <c r="O104" i="15" s="1"/>
  <c r="O103" i="15" s="1"/>
  <c r="N105" i="15"/>
  <c r="N104" i="15" s="1"/>
  <c r="N103" i="15" s="1"/>
  <c r="R107" i="15"/>
  <c r="R106" i="15" s="1"/>
  <c r="R105" i="15" s="1"/>
  <c r="R104" i="15" s="1"/>
  <c r="R103" i="15" s="1"/>
  <c r="J105" i="15"/>
  <c r="J104" i="15" s="1"/>
  <c r="J103" i="15" s="1"/>
  <c r="R99" i="15"/>
  <c r="R98" i="15" s="1"/>
  <c r="R135" i="15"/>
  <c r="R159" i="15"/>
  <c r="Q28" i="15"/>
  <c r="M149" i="15"/>
  <c r="M148" i="15" s="1"/>
  <c r="M147" i="15" s="1"/>
  <c r="O69" i="15"/>
  <c r="O68" i="15" s="1"/>
  <c r="O67" i="15" s="1"/>
  <c r="J47" i="15"/>
  <c r="R181" i="15"/>
  <c r="R180" i="15" s="1"/>
  <c r="R174" i="15" s="1"/>
  <c r="R173" i="15" s="1"/>
  <c r="R172" i="15" s="1"/>
  <c r="J174" i="15"/>
  <c r="J173" i="15" s="1"/>
  <c r="J172" i="15" s="1"/>
  <c r="R205" i="15"/>
  <c r="R217" i="15"/>
  <c r="J69" i="15"/>
  <c r="J68" i="15" s="1"/>
  <c r="J67" i="15" s="1"/>
  <c r="J87" i="15"/>
  <c r="J86" i="15" s="1"/>
  <c r="J85" i="15" s="1"/>
  <c r="M106" i="15"/>
  <c r="M105" i="15" s="1"/>
  <c r="M104" i="15" s="1"/>
  <c r="M103" i="15" s="1"/>
  <c r="J180" i="15"/>
  <c r="M200" i="15"/>
  <c r="M192" i="15" s="1"/>
  <c r="M191" i="15" s="1"/>
  <c r="M190" i="15" s="1"/>
  <c r="L192" i="15"/>
  <c r="L191" i="15" s="1"/>
  <c r="L190" i="15" s="1"/>
  <c r="R14" i="15"/>
  <c r="R13" i="15" s="1"/>
  <c r="R7" i="15" s="1"/>
  <c r="R6" i="15" s="1"/>
  <c r="R5" i="15" s="1"/>
  <c r="O13" i="15"/>
  <c r="O7" i="15" s="1"/>
  <c r="O6" i="15" s="1"/>
  <c r="O5" i="15" s="1"/>
  <c r="R63" i="15"/>
  <c r="K69" i="15"/>
  <c r="K68" i="15" s="1"/>
  <c r="K67" i="15" s="1"/>
  <c r="O128" i="15"/>
  <c r="O122" i="15" s="1"/>
  <c r="O121" i="15" s="1"/>
  <c r="O120" i="15" s="1"/>
  <c r="J150" i="15"/>
  <c r="J149" i="15" s="1"/>
  <c r="J148" i="15" s="1"/>
  <c r="J147" i="15" s="1"/>
  <c r="N150" i="15"/>
  <c r="N149" i="15" s="1"/>
  <c r="N148" i="15" s="1"/>
  <c r="N147" i="15" s="1"/>
  <c r="N180" i="15"/>
  <c r="N174" i="15" s="1"/>
  <c r="N173" i="15" s="1"/>
  <c r="N172" i="15" s="1"/>
  <c r="K180" i="15"/>
  <c r="K174" i="15" s="1"/>
  <c r="K173" i="15" s="1"/>
  <c r="K172" i="15" s="1"/>
  <c r="J200" i="15"/>
  <c r="J192" i="15" s="1"/>
  <c r="J191" i="15" s="1"/>
  <c r="J190" i="15" s="1"/>
  <c r="N69" i="15"/>
  <c r="N68" i="15" s="1"/>
  <c r="N67" i="15" s="1"/>
  <c r="L105" i="15"/>
  <c r="L104" i="15" s="1"/>
  <c r="L103" i="15" s="1"/>
  <c r="N29" i="15"/>
  <c r="N28" i="15" s="1"/>
  <c r="Q69" i="15"/>
  <c r="Q68" i="15" s="1"/>
  <c r="Q67" i="15" s="1"/>
  <c r="K13" i="15"/>
  <c r="K7" i="15" s="1"/>
  <c r="K6" i="15" s="1"/>
  <c r="K5" i="15" s="1"/>
  <c r="M58" i="15"/>
  <c r="M47" i="15" s="1"/>
  <c r="L13" i="15"/>
  <c r="L7" i="15" s="1"/>
  <c r="L6" i="15" s="1"/>
  <c r="L5" i="15" s="1"/>
  <c r="R43" i="15"/>
  <c r="R42" i="15" s="1"/>
  <c r="M87" i="15"/>
  <c r="M86" i="15" s="1"/>
  <c r="M85" i="15" s="1"/>
  <c r="P150" i="15"/>
  <c r="P149" i="15" s="1"/>
  <c r="P148" i="15" s="1"/>
  <c r="P147" i="15" s="1"/>
  <c r="R163" i="15"/>
  <c r="R150" i="15" s="1"/>
  <c r="R149" i="15" s="1"/>
  <c r="R148" i="15" s="1"/>
  <c r="R147" i="15" s="1"/>
  <c r="P200" i="15"/>
  <c r="P192" i="15" s="1"/>
  <c r="P191" i="15" s="1"/>
  <c r="P190" i="15" s="1"/>
  <c r="R213" i="15"/>
  <c r="Q87" i="15"/>
  <c r="Q86" i="15" s="1"/>
  <c r="Q85" i="15" s="1"/>
  <c r="R34" i="15"/>
  <c r="R30" i="15"/>
  <c r="R29" i="15" s="1"/>
  <c r="O29" i="15"/>
  <c r="O28" i="15" s="1"/>
  <c r="R59" i="15"/>
  <c r="P128" i="15"/>
  <c r="P122" i="15" s="1"/>
  <c r="P121" i="15" s="1"/>
  <c r="P120" i="15" s="1"/>
  <c r="Q150" i="15"/>
  <c r="Q149" i="15" s="1"/>
  <c r="Q148" i="15" s="1"/>
  <c r="Q147" i="15" s="1"/>
  <c r="Q180" i="15"/>
  <c r="R141" i="15"/>
  <c r="R94" i="15"/>
  <c r="R93" i="15" s="1"/>
  <c r="R87" i="15" s="1"/>
  <c r="R86" i="15" s="1"/>
  <c r="R85" i="15" s="1"/>
  <c r="L69" i="15"/>
  <c r="L68" i="15" s="1"/>
  <c r="L67" i="15" s="1"/>
  <c r="P87" i="15"/>
  <c r="P86" i="15" s="1"/>
  <c r="P85" i="15" s="1"/>
  <c r="O150" i="15"/>
  <c r="O149" i="15" s="1"/>
  <c r="O148" i="15" s="1"/>
  <c r="O147" i="15" s="1"/>
  <c r="Q200" i="15"/>
  <c r="Q192" i="15" s="1"/>
  <c r="Q191" i="15" s="1"/>
  <c r="Q190" i="15" s="1"/>
  <c r="L128" i="15"/>
  <c r="L122" i="15" s="1"/>
  <c r="L121" i="15" s="1"/>
  <c r="L120" i="15" s="1"/>
  <c r="N7" i="15"/>
  <c r="N6" i="15" s="1"/>
  <c r="N5" i="15" s="1"/>
  <c r="R54" i="15"/>
  <c r="R53" i="15" s="1"/>
  <c r="K122" i="15"/>
  <c r="K121" i="15" s="1"/>
  <c r="K120" i="15" s="1"/>
  <c r="O200" i="15"/>
  <c r="O192" i="15" s="1"/>
  <c r="O191" i="15" s="1"/>
  <c r="O190" i="15" s="1"/>
  <c r="Q174" i="15"/>
  <c r="Q173" i="15" s="1"/>
  <c r="Q172" i="15" s="1"/>
  <c r="Q7" i="15"/>
  <c r="Q6" i="15" s="1"/>
  <c r="Q5" i="15" s="1"/>
  <c r="N47" i="15"/>
  <c r="K58" i="15"/>
  <c r="K47" i="15" s="1"/>
  <c r="R78" i="15"/>
  <c r="R77" i="15" s="1"/>
  <c r="R69" i="15" s="1"/>
  <c r="R68" i="15" s="1"/>
  <c r="R67" i="15" s="1"/>
  <c r="K106" i="15"/>
  <c r="K105" i="15" s="1"/>
  <c r="K104" i="15" s="1"/>
  <c r="K103" i="15" s="1"/>
  <c r="N122" i="15"/>
  <c r="N121" i="15" s="1"/>
  <c r="N120" i="15" s="1"/>
  <c r="M128" i="15"/>
  <c r="M122" i="15" s="1"/>
  <c r="M121" i="15" s="1"/>
  <c r="M120" i="15" s="1"/>
  <c r="K149" i="15"/>
  <c r="K148" i="15" s="1"/>
  <c r="K147" i="15" s="1"/>
  <c r="K29" i="15"/>
  <c r="K28" i="15" s="1"/>
  <c r="P13" i="15"/>
  <c r="P7" i="15" s="1"/>
  <c r="P6" i="15" s="1"/>
  <c r="P5" i="15" s="1"/>
  <c r="P29" i="15"/>
  <c r="P28" i="15" s="1"/>
  <c r="N87" i="15"/>
  <c r="N86" i="15" s="1"/>
  <c r="N85" i="15" s="1"/>
  <c r="O174" i="15"/>
  <c r="O173" i="15" s="1"/>
  <c r="O172" i="15" s="1"/>
  <c r="N200" i="15"/>
  <c r="N192" i="15" s="1"/>
  <c r="N191" i="15" s="1"/>
  <c r="N190" i="15" s="1"/>
  <c r="R128" i="15" l="1"/>
  <c r="R122" i="15" s="1"/>
  <c r="R121" i="15" s="1"/>
  <c r="R120" i="15" s="1"/>
  <c r="R58" i="15"/>
  <c r="R47" i="15" s="1"/>
  <c r="N27" i="15"/>
  <c r="N26" i="15" s="1"/>
  <c r="P27" i="15"/>
  <c r="P26" i="15" s="1"/>
  <c r="L27" i="15"/>
  <c r="L26" i="15" s="1"/>
  <c r="L4" i="15" s="1"/>
  <c r="R28" i="15"/>
  <c r="O27" i="15"/>
  <c r="O26" i="15" s="1"/>
  <c r="O4" i="15" s="1"/>
  <c r="R200" i="15"/>
  <c r="R192" i="15"/>
  <c r="R191" i="15" s="1"/>
  <c r="R190" i="15" s="1"/>
  <c r="J4" i="15"/>
  <c r="K27" i="15"/>
  <c r="K26" i="15" s="1"/>
  <c r="K4" i="15" s="1"/>
  <c r="M27" i="15"/>
  <c r="M26" i="15" s="1"/>
  <c r="M4" i="15" s="1"/>
  <c r="Q27" i="15"/>
  <c r="Q26" i="15" s="1"/>
  <c r="Q4" i="15" s="1"/>
  <c r="P4" i="15"/>
  <c r="R27" i="15"/>
  <c r="R26" i="15" s="1"/>
  <c r="N4" i="15"/>
  <c r="R4" i="15" l="1"/>
  <c r="R220" i="14"/>
  <c r="R219" i="14"/>
  <c r="R218" i="14"/>
  <c r="R217" i="14"/>
  <c r="Q216" i="14"/>
  <c r="P216" i="14"/>
  <c r="O216" i="14"/>
  <c r="N216" i="14"/>
  <c r="M216" i="14"/>
  <c r="L216" i="14"/>
  <c r="K216" i="14"/>
  <c r="J216" i="14"/>
  <c r="R215" i="14"/>
  <c r="R214" i="14"/>
  <c r="R213" i="14"/>
  <c r="Q212" i="14"/>
  <c r="P212" i="14"/>
  <c r="O212" i="14"/>
  <c r="N212" i="14"/>
  <c r="M212" i="14"/>
  <c r="L212" i="14"/>
  <c r="K212" i="14"/>
  <c r="J212" i="14"/>
  <c r="R211" i="14"/>
  <c r="R210" i="14"/>
  <c r="R209" i="14"/>
  <c r="Q208" i="14"/>
  <c r="P208" i="14"/>
  <c r="O208" i="14"/>
  <c r="N208" i="14"/>
  <c r="M208" i="14"/>
  <c r="L208" i="14"/>
  <c r="K208" i="14"/>
  <c r="J208" i="14"/>
  <c r="R207" i="14"/>
  <c r="R206" i="14"/>
  <c r="R205" i="14"/>
  <c r="Q204" i="14"/>
  <c r="Q199" i="14" s="1"/>
  <c r="P204" i="14"/>
  <c r="P199" i="14" s="1"/>
  <c r="O204" i="14"/>
  <c r="N204" i="14"/>
  <c r="M204" i="14"/>
  <c r="L204" i="14"/>
  <c r="K204" i="14"/>
  <c r="J204" i="14"/>
  <c r="J199" i="14" s="1"/>
  <c r="R203" i="14"/>
  <c r="R202" i="14"/>
  <c r="R201" i="14"/>
  <c r="R200" i="14" s="1"/>
  <c r="Q200" i="14"/>
  <c r="P200" i="14"/>
  <c r="O200" i="14"/>
  <c r="N200" i="14"/>
  <c r="M200" i="14"/>
  <c r="L200" i="14"/>
  <c r="K200" i="14"/>
  <c r="J200" i="14"/>
  <c r="R198" i="14"/>
  <c r="R197" i="14"/>
  <c r="R196" i="14"/>
  <c r="R195" i="14"/>
  <c r="R194" i="14"/>
  <c r="Q193" i="14"/>
  <c r="P193" i="14"/>
  <c r="O193" i="14"/>
  <c r="N193" i="14"/>
  <c r="N192" i="14" s="1"/>
  <c r="M193" i="14"/>
  <c r="M192" i="14" s="1"/>
  <c r="L193" i="14"/>
  <c r="L192" i="14" s="1"/>
  <c r="K193" i="14"/>
  <c r="J193" i="14"/>
  <c r="Q192" i="14"/>
  <c r="P192" i="14"/>
  <c r="O192" i="14"/>
  <c r="K192" i="14"/>
  <c r="J192" i="14"/>
  <c r="R188" i="14"/>
  <c r="R187" i="14"/>
  <c r="R186" i="14"/>
  <c r="R185" i="14"/>
  <c r="Q185" i="14"/>
  <c r="P185" i="14"/>
  <c r="P180" i="14" s="1"/>
  <c r="O185" i="14"/>
  <c r="O180" i="14" s="1"/>
  <c r="N185" i="14"/>
  <c r="M185" i="14"/>
  <c r="L185" i="14"/>
  <c r="K185" i="14"/>
  <c r="J185" i="14"/>
  <c r="R184" i="14"/>
  <c r="R183" i="14"/>
  <c r="R182" i="14"/>
  <c r="R181" i="14" s="1"/>
  <c r="R180" i="14" s="1"/>
  <c r="Q181" i="14"/>
  <c r="P181" i="14"/>
  <c r="O181" i="14"/>
  <c r="N181" i="14"/>
  <c r="M181" i="14"/>
  <c r="M180" i="14" s="1"/>
  <c r="L181" i="14"/>
  <c r="L180" i="14" s="1"/>
  <c r="K181" i="14"/>
  <c r="K180" i="14" s="1"/>
  <c r="J181" i="14"/>
  <c r="R179" i="14"/>
  <c r="R178" i="14"/>
  <c r="R176" i="14"/>
  <c r="R175" i="14" s="1"/>
  <c r="Q176" i="14"/>
  <c r="Q175" i="14" s="1"/>
  <c r="P176" i="14"/>
  <c r="P175" i="14" s="1"/>
  <c r="O176" i="14"/>
  <c r="O175" i="14" s="1"/>
  <c r="N176" i="14"/>
  <c r="N175" i="14" s="1"/>
  <c r="M176" i="14"/>
  <c r="M175" i="14" s="1"/>
  <c r="L176" i="14"/>
  <c r="L175" i="14" s="1"/>
  <c r="K176" i="14"/>
  <c r="K175" i="14" s="1"/>
  <c r="J176" i="14"/>
  <c r="J175" i="14" s="1"/>
  <c r="R171" i="14"/>
  <c r="R170" i="14"/>
  <c r="R169" i="14"/>
  <c r="R168" i="14" s="1"/>
  <c r="R167" i="14" s="1"/>
  <c r="Q168" i="14"/>
  <c r="P168" i="14"/>
  <c r="P167" i="14" s="1"/>
  <c r="O168" i="14"/>
  <c r="O167" i="14" s="1"/>
  <c r="N168" i="14"/>
  <c r="N167" i="14" s="1"/>
  <c r="M168" i="14"/>
  <c r="M167" i="14" s="1"/>
  <c r="L168" i="14"/>
  <c r="L167" i="14" s="1"/>
  <c r="K168" i="14"/>
  <c r="K167" i="14" s="1"/>
  <c r="J168" i="14"/>
  <c r="J167" i="14" s="1"/>
  <c r="Q167" i="14"/>
  <c r="R166" i="14"/>
  <c r="R165" i="14"/>
  <c r="R164" i="14"/>
  <c r="R163" i="14" s="1"/>
  <c r="Q163" i="14"/>
  <c r="P163" i="14"/>
  <c r="O163" i="14"/>
  <c r="N163" i="14"/>
  <c r="M163" i="14"/>
  <c r="L163" i="14"/>
  <c r="K163" i="14"/>
  <c r="J163" i="14"/>
  <c r="R162" i="14"/>
  <c r="R161" i="14"/>
  <c r="R160" i="14"/>
  <c r="R159" i="14" s="1"/>
  <c r="Q159" i="14"/>
  <c r="P159" i="14"/>
  <c r="O159" i="14"/>
  <c r="N159" i="14"/>
  <c r="M159" i="14"/>
  <c r="L159" i="14"/>
  <c r="K159" i="14"/>
  <c r="J159" i="14"/>
  <c r="R158" i="14"/>
  <c r="R157" i="14"/>
  <c r="R156" i="14"/>
  <c r="Q155" i="14"/>
  <c r="P155" i="14"/>
  <c r="O155" i="14"/>
  <c r="N155" i="14"/>
  <c r="M155" i="14"/>
  <c r="L155" i="14"/>
  <c r="K155" i="14"/>
  <c r="J155" i="14"/>
  <c r="R154" i="14"/>
  <c r="R153" i="14"/>
  <c r="R152" i="14"/>
  <c r="R151" i="14"/>
  <c r="Q151" i="14"/>
  <c r="P151" i="14"/>
  <c r="O151" i="14"/>
  <c r="N151" i="14"/>
  <c r="M151" i="14"/>
  <c r="L151" i="14"/>
  <c r="K151" i="14"/>
  <c r="K150" i="14" s="1"/>
  <c r="J151" i="14"/>
  <c r="J150" i="14" s="1"/>
  <c r="R146" i="14"/>
  <c r="R145" i="14"/>
  <c r="R144" i="14"/>
  <c r="R143" i="14"/>
  <c r="R142" i="14"/>
  <c r="R141" i="14"/>
  <c r="Q141" i="14"/>
  <c r="P141" i="14"/>
  <c r="O141" i="14"/>
  <c r="N141" i="14"/>
  <c r="M141" i="14"/>
  <c r="L141" i="14"/>
  <c r="K141" i="14"/>
  <c r="J141" i="14"/>
  <c r="R140" i="14"/>
  <c r="R135" i="14" s="1"/>
  <c r="R139" i="14"/>
  <c r="R138" i="14"/>
  <c r="R137" i="14"/>
  <c r="R136" i="14"/>
  <c r="Q135" i="14"/>
  <c r="P135" i="14"/>
  <c r="P128" i="14" s="1"/>
  <c r="O135" i="14"/>
  <c r="N135" i="14"/>
  <c r="M135" i="14"/>
  <c r="L135" i="14"/>
  <c r="K135" i="14"/>
  <c r="J135" i="14"/>
  <c r="R134" i="14"/>
  <c r="R133" i="14"/>
  <c r="R132" i="14"/>
  <c r="R131" i="14"/>
  <c r="R130" i="14"/>
  <c r="Q129" i="14"/>
  <c r="P129" i="14"/>
  <c r="O129" i="14"/>
  <c r="N129" i="14"/>
  <c r="N128" i="14" s="1"/>
  <c r="M129" i="14"/>
  <c r="L129" i="14"/>
  <c r="K129" i="14"/>
  <c r="J129" i="14"/>
  <c r="R127" i="14"/>
  <c r="R126" i="14"/>
  <c r="R125" i="14"/>
  <c r="R124" i="14" s="1"/>
  <c r="R123" i="14" s="1"/>
  <c r="Q124" i="14"/>
  <c r="P124" i="14"/>
  <c r="O124" i="14"/>
  <c r="N124" i="14"/>
  <c r="N123" i="14" s="1"/>
  <c r="M124" i="14"/>
  <c r="L124" i="14"/>
  <c r="L123" i="14" s="1"/>
  <c r="K124" i="14"/>
  <c r="K123" i="14" s="1"/>
  <c r="J124" i="14"/>
  <c r="J123" i="14" s="1"/>
  <c r="Q123" i="14"/>
  <c r="P123" i="14"/>
  <c r="O123" i="14"/>
  <c r="M123" i="14"/>
  <c r="R119" i="14"/>
  <c r="R118" i="14"/>
  <c r="R117" i="14"/>
  <c r="Q116" i="14"/>
  <c r="P116" i="14"/>
  <c r="O116" i="14"/>
  <c r="O115" i="14" s="1"/>
  <c r="N116" i="14"/>
  <c r="N115" i="14" s="1"/>
  <c r="M116" i="14"/>
  <c r="L116" i="14"/>
  <c r="L115" i="14" s="1"/>
  <c r="K116" i="14"/>
  <c r="K115" i="14" s="1"/>
  <c r="J116" i="14"/>
  <c r="Q115" i="14"/>
  <c r="P115" i="14"/>
  <c r="M115" i="14"/>
  <c r="J115" i="14"/>
  <c r="R114" i="14"/>
  <c r="R113" i="14"/>
  <c r="R112" i="14"/>
  <c r="Q111" i="14"/>
  <c r="P111" i="14"/>
  <c r="P106" i="14" s="1"/>
  <c r="P105" i="14" s="1"/>
  <c r="P104" i="14" s="1"/>
  <c r="P103" i="14" s="1"/>
  <c r="O111" i="14"/>
  <c r="N111" i="14"/>
  <c r="M111" i="14"/>
  <c r="L111" i="14"/>
  <c r="K111" i="14"/>
  <c r="J111" i="14"/>
  <c r="R110" i="14"/>
  <c r="R109" i="14"/>
  <c r="R108" i="14"/>
  <c r="R107" i="14" s="1"/>
  <c r="Q107" i="14"/>
  <c r="P107" i="14"/>
  <c r="O107" i="14"/>
  <c r="N107" i="14"/>
  <c r="M107" i="14"/>
  <c r="M106" i="14" s="1"/>
  <c r="L107" i="14"/>
  <c r="L106" i="14" s="1"/>
  <c r="K107" i="14"/>
  <c r="J107" i="14"/>
  <c r="O106" i="14"/>
  <c r="R102" i="14"/>
  <c r="R101" i="14"/>
  <c r="R100" i="14"/>
  <c r="Q99" i="14"/>
  <c r="P99" i="14"/>
  <c r="O99" i="14"/>
  <c r="N99" i="14"/>
  <c r="M99" i="14"/>
  <c r="L99" i="14"/>
  <c r="L98" i="14" s="1"/>
  <c r="K99" i="14"/>
  <c r="J99" i="14"/>
  <c r="J98" i="14" s="1"/>
  <c r="Q98" i="14"/>
  <c r="P98" i="14"/>
  <c r="O98" i="14"/>
  <c r="N98" i="14"/>
  <c r="M98" i="14"/>
  <c r="K98" i="14"/>
  <c r="R97" i="14"/>
  <c r="R96" i="14"/>
  <c r="R95" i="14"/>
  <c r="R94" i="14" s="1"/>
  <c r="R93" i="14" s="1"/>
  <c r="Q94" i="14"/>
  <c r="Q93" i="14" s="1"/>
  <c r="P94" i="14"/>
  <c r="P93" i="14" s="1"/>
  <c r="O94" i="14"/>
  <c r="O93" i="14" s="1"/>
  <c r="N94" i="14"/>
  <c r="N93" i="14" s="1"/>
  <c r="M94" i="14"/>
  <c r="L94" i="14"/>
  <c r="L93" i="14" s="1"/>
  <c r="K94" i="14"/>
  <c r="K93" i="14" s="1"/>
  <c r="J94" i="14"/>
  <c r="J93" i="14" s="1"/>
  <c r="M93" i="14"/>
  <c r="R92" i="14"/>
  <c r="R91" i="14"/>
  <c r="R90" i="14"/>
  <c r="Q89" i="14"/>
  <c r="Q88" i="14" s="1"/>
  <c r="P89" i="14"/>
  <c r="O89" i="14"/>
  <c r="O88" i="14" s="1"/>
  <c r="N89" i="14"/>
  <c r="N88" i="14" s="1"/>
  <c r="M89" i="14"/>
  <c r="M88" i="14" s="1"/>
  <c r="L89" i="14"/>
  <c r="L88" i="14" s="1"/>
  <c r="K89" i="14"/>
  <c r="J89" i="14"/>
  <c r="P88" i="14"/>
  <c r="K88" i="14"/>
  <c r="J88" i="14"/>
  <c r="R84" i="14"/>
  <c r="R83" i="14"/>
  <c r="R82" i="14"/>
  <c r="R81" i="14"/>
  <c r="R80" i="14"/>
  <c r="R79" i="14"/>
  <c r="Q78" i="14"/>
  <c r="Q77" i="14" s="1"/>
  <c r="P78" i="14"/>
  <c r="P77" i="14" s="1"/>
  <c r="O78" i="14"/>
  <c r="O77" i="14" s="1"/>
  <c r="N78" i="14"/>
  <c r="N77" i="14" s="1"/>
  <c r="M78" i="14"/>
  <c r="M77" i="14" s="1"/>
  <c r="L78" i="14"/>
  <c r="K78" i="14"/>
  <c r="K77" i="14" s="1"/>
  <c r="J78" i="14"/>
  <c r="L77" i="14"/>
  <c r="J77" i="14"/>
  <c r="R76" i="14"/>
  <c r="R75" i="14"/>
  <c r="R74" i="14"/>
  <c r="R73" i="14"/>
  <c r="R72" i="14"/>
  <c r="Q71" i="14"/>
  <c r="P71" i="14"/>
  <c r="P70" i="14" s="1"/>
  <c r="O71" i="14"/>
  <c r="O70" i="14" s="1"/>
  <c r="N71" i="14"/>
  <c r="N70" i="14" s="1"/>
  <c r="N69" i="14" s="1"/>
  <c r="N68" i="14" s="1"/>
  <c r="N67" i="14" s="1"/>
  <c r="M71" i="14"/>
  <c r="M70" i="14" s="1"/>
  <c r="L71" i="14"/>
  <c r="L70" i="14" s="1"/>
  <c r="K71" i="14"/>
  <c r="K70" i="14" s="1"/>
  <c r="K69" i="14" s="1"/>
  <c r="K68" i="14" s="1"/>
  <c r="K67" i="14" s="1"/>
  <c r="J71" i="14"/>
  <c r="J70" i="14" s="1"/>
  <c r="Q70" i="14"/>
  <c r="R66" i="14"/>
  <c r="R65" i="14"/>
  <c r="R64" i="14"/>
  <c r="R63" i="14" s="1"/>
  <c r="Q63" i="14"/>
  <c r="P63" i="14"/>
  <c r="O63" i="14"/>
  <c r="N63" i="14"/>
  <c r="M63" i="14"/>
  <c r="L63" i="14"/>
  <c r="K63" i="14"/>
  <c r="K58" i="14" s="1"/>
  <c r="J63" i="14"/>
  <c r="R62" i="14"/>
  <c r="R61" i="14"/>
  <c r="R60" i="14"/>
  <c r="Q59" i="14"/>
  <c r="P59" i="14"/>
  <c r="O59" i="14"/>
  <c r="O58" i="14" s="1"/>
  <c r="N59" i="14"/>
  <c r="N58" i="14" s="1"/>
  <c r="M59" i="14"/>
  <c r="L59" i="14"/>
  <c r="K59" i="14"/>
  <c r="J59" i="14"/>
  <c r="R57" i="14"/>
  <c r="R56" i="14"/>
  <c r="R55" i="14"/>
  <c r="R54" i="14" s="1"/>
  <c r="R53" i="14" s="1"/>
  <c r="Q54" i="14"/>
  <c r="Q53" i="14" s="1"/>
  <c r="P54" i="14"/>
  <c r="O54" i="14"/>
  <c r="O53" i="14" s="1"/>
  <c r="N54" i="14"/>
  <c r="M54" i="14"/>
  <c r="M53" i="14" s="1"/>
  <c r="L54" i="14"/>
  <c r="L53" i="14" s="1"/>
  <c r="K54" i="14"/>
  <c r="K53" i="14" s="1"/>
  <c r="J54" i="14"/>
  <c r="J53" i="14" s="1"/>
  <c r="P53" i="14"/>
  <c r="N53" i="14"/>
  <c r="R52" i="14"/>
  <c r="R51" i="14"/>
  <c r="R50" i="14"/>
  <c r="R49" i="14" s="1"/>
  <c r="R48" i="14" s="1"/>
  <c r="Q49" i="14"/>
  <c r="Q48" i="14" s="1"/>
  <c r="P49" i="14"/>
  <c r="P48" i="14" s="1"/>
  <c r="O49" i="14"/>
  <c r="O48" i="14" s="1"/>
  <c r="N49" i="14"/>
  <c r="N48" i="14" s="1"/>
  <c r="M49" i="14"/>
  <c r="M48" i="14" s="1"/>
  <c r="L49" i="14"/>
  <c r="L48" i="14" s="1"/>
  <c r="K49" i="14"/>
  <c r="J49" i="14"/>
  <c r="K48" i="14"/>
  <c r="J48" i="14"/>
  <c r="R46" i="14"/>
  <c r="R45" i="14"/>
  <c r="R44" i="14"/>
  <c r="Q43" i="14"/>
  <c r="Q42" i="14" s="1"/>
  <c r="P43" i="14"/>
  <c r="O43" i="14"/>
  <c r="O42" i="14" s="1"/>
  <c r="N43" i="14"/>
  <c r="N42" i="14" s="1"/>
  <c r="M43" i="14"/>
  <c r="M42" i="14" s="1"/>
  <c r="L43" i="14"/>
  <c r="L42" i="14" s="1"/>
  <c r="K43" i="14"/>
  <c r="J43" i="14"/>
  <c r="J42" i="14" s="1"/>
  <c r="P42" i="14"/>
  <c r="K42" i="14"/>
  <c r="R41" i="14"/>
  <c r="R40" i="14"/>
  <c r="R39" i="14"/>
  <c r="Q38" i="14"/>
  <c r="P38" i="14"/>
  <c r="O38" i="14"/>
  <c r="N38" i="14"/>
  <c r="M38" i="14"/>
  <c r="L38" i="14"/>
  <c r="K38" i="14"/>
  <c r="J38" i="14"/>
  <c r="R37" i="14"/>
  <c r="R36" i="14"/>
  <c r="R35" i="14"/>
  <c r="Q34" i="14"/>
  <c r="P34" i="14"/>
  <c r="O34" i="14"/>
  <c r="O29" i="14" s="1"/>
  <c r="N34" i="14"/>
  <c r="M34" i="14"/>
  <c r="L34" i="14"/>
  <c r="K34" i="14"/>
  <c r="J34" i="14"/>
  <c r="R33" i="14"/>
  <c r="R32" i="14"/>
  <c r="R31" i="14"/>
  <c r="R30" i="14" s="1"/>
  <c r="Q30" i="14"/>
  <c r="P30" i="14"/>
  <c r="O30" i="14"/>
  <c r="N30" i="14"/>
  <c r="M30" i="14"/>
  <c r="L30" i="14"/>
  <c r="K30" i="14"/>
  <c r="J30" i="14"/>
  <c r="R25" i="14"/>
  <c r="R24" i="14"/>
  <c r="R23" i="14"/>
  <c r="Q22" i="14"/>
  <c r="P22" i="14"/>
  <c r="O22" i="14"/>
  <c r="N22" i="14"/>
  <c r="M22" i="14"/>
  <c r="L22" i="14"/>
  <c r="K22" i="14"/>
  <c r="J22" i="14"/>
  <c r="R21" i="14"/>
  <c r="R20" i="14"/>
  <c r="R19" i="14"/>
  <c r="Q18" i="14"/>
  <c r="P18" i="14"/>
  <c r="O18" i="14"/>
  <c r="N18" i="14"/>
  <c r="M18" i="14"/>
  <c r="L18" i="14"/>
  <c r="L13" i="14" s="1"/>
  <c r="K18" i="14"/>
  <c r="J18" i="14"/>
  <c r="R17" i="14"/>
  <c r="R16" i="14"/>
  <c r="R15" i="14"/>
  <c r="Q14" i="14"/>
  <c r="P14" i="14"/>
  <c r="O14" i="14"/>
  <c r="N14" i="14"/>
  <c r="M14" i="14"/>
  <c r="M13" i="14" s="1"/>
  <c r="M7" i="14" s="1"/>
  <c r="M6" i="14" s="1"/>
  <c r="M5" i="14" s="1"/>
  <c r="L14" i="14"/>
  <c r="K14" i="14"/>
  <c r="J14" i="14"/>
  <c r="R12" i="14"/>
  <c r="R11" i="14"/>
  <c r="R10" i="14"/>
  <c r="R9" i="14" s="1"/>
  <c r="R8" i="14" s="1"/>
  <c r="Q9" i="14"/>
  <c r="Q8" i="14" s="1"/>
  <c r="P9" i="14"/>
  <c r="O9" i="14"/>
  <c r="N9" i="14"/>
  <c r="N8" i="14" s="1"/>
  <c r="M9" i="14"/>
  <c r="M8" i="14" s="1"/>
  <c r="L9" i="14"/>
  <c r="L8" i="14" s="1"/>
  <c r="K9" i="14"/>
  <c r="K8" i="14" s="1"/>
  <c r="J9" i="14"/>
  <c r="J8" i="14" s="1"/>
  <c r="P8" i="14"/>
  <c r="O8" i="14"/>
  <c r="R129" i="14" l="1"/>
  <c r="R128" i="14" s="1"/>
  <c r="O128" i="14"/>
  <c r="O122" i="14" s="1"/>
  <c r="O121" i="14" s="1"/>
  <c r="O120" i="14" s="1"/>
  <c r="J87" i="14"/>
  <c r="J86" i="14" s="1"/>
  <c r="J85" i="14" s="1"/>
  <c r="R111" i="14"/>
  <c r="M69" i="14"/>
  <c r="M68" i="14" s="1"/>
  <c r="M67" i="14" s="1"/>
  <c r="J149" i="14"/>
  <c r="J148" i="14" s="1"/>
  <c r="J147" i="14" s="1"/>
  <c r="Q128" i="14"/>
  <c r="L29" i="14"/>
  <c r="L28" i="14" s="1"/>
  <c r="R34" i="14"/>
  <c r="R71" i="14"/>
  <c r="R70" i="14" s="1"/>
  <c r="R78" i="14"/>
  <c r="R77" i="14" s="1"/>
  <c r="P87" i="14"/>
  <c r="P86" i="14" s="1"/>
  <c r="P85" i="14" s="1"/>
  <c r="K87" i="14"/>
  <c r="K86" i="14" s="1"/>
  <c r="K85" i="14" s="1"/>
  <c r="O105" i="14"/>
  <c r="O104" i="14" s="1"/>
  <c r="O103" i="14" s="1"/>
  <c r="P122" i="14"/>
  <c r="P121" i="14" s="1"/>
  <c r="P120" i="14" s="1"/>
  <c r="O69" i="14"/>
  <c r="O68" i="14" s="1"/>
  <c r="O67" i="14" s="1"/>
  <c r="M29" i="14"/>
  <c r="M28" i="14" s="1"/>
  <c r="R38" i="14"/>
  <c r="Q150" i="14"/>
  <c r="R14" i="14"/>
  <c r="N29" i="14"/>
  <c r="N28" i="14" s="1"/>
  <c r="M58" i="14"/>
  <c r="M47" i="14" s="1"/>
  <c r="M27" i="14" s="1"/>
  <c r="M26" i="14" s="1"/>
  <c r="J58" i="14"/>
  <c r="R89" i="14"/>
  <c r="R88" i="14" s="1"/>
  <c r="R87" i="14" s="1"/>
  <c r="R86" i="14" s="1"/>
  <c r="R85" i="14" s="1"/>
  <c r="N122" i="14"/>
  <c r="N121" i="14" s="1"/>
  <c r="N120" i="14" s="1"/>
  <c r="R216" i="14"/>
  <c r="J191" i="14"/>
  <c r="J190" i="14" s="1"/>
  <c r="J189" i="14" s="1"/>
  <c r="K149" i="14"/>
  <c r="K148" i="14" s="1"/>
  <c r="K147" i="14" s="1"/>
  <c r="K47" i="14"/>
  <c r="Q122" i="14"/>
  <c r="Q121" i="14" s="1"/>
  <c r="Q120" i="14" s="1"/>
  <c r="R150" i="14"/>
  <c r="R149" i="14" s="1"/>
  <c r="R148" i="14" s="1"/>
  <c r="R147" i="14" s="1"/>
  <c r="L7" i="14"/>
  <c r="L6" i="14" s="1"/>
  <c r="L5" i="14" s="1"/>
  <c r="O87" i="14"/>
  <c r="O86" i="14" s="1"/>
  <c r="O85" i="14" s="1"/>
  <c r="Q106" i="14"/>
  <c r="Q105" i="14" s="1"/>
  <c r="Q104" i="14" s="1"/>
  <c r="Q103" i="14" s="1"/>
  <c r="R174" i="14"/>
  <c r="R173" i="14" s="1"/>
  <c r="R172" i="14" s="1"/>
  <c r="O199" i="14"/>
  <c r="K199" i="14"/>
  <c r="K191" i="14" s="1"/>
  <c r="K190" i="14" s="1"/>
  <c r="K189" i="14" s="1"/>
  <c r="Q13" i="14"/>
  <c r="Q7" i="14" s="1"/>
  <c r="Q6" i="14" s="1"/>
  <c r="Q5" i="14" s="1"/>
  <c r="R22" i="14"/>
  <c r="P29" i="14"/>
  <c r="P28" i="14" s="1"/>
  <c r="R43" i="14"/>
  <c r="R42" i="14" s="1"/>
  <c r="R99" i="14"/>
  <c r="R98" i="14" s="1"/>
  <c r="M105" i="14"/>
  <c r="M104" i="14" s="1"/>
  <c r="M103" i="14" s="1"/>
  <c r="J106" i="14"/>
  <c r="J105" i="14" s="1"/>
  <c r="J104" i="14" s="1"/>
  <c r="J103" i="14" s="1"/>
  <c r="P191" i="14"/>
  <c r="P190" i="14" s="1"/>
  <c r="P189" i="14" s="1"/>
  <c r="L199" i="14"/>
  <c r="L191" i="14" s="1"/>
  <c r="L190" i="14" s="1"/>
  <c r="L189" i="14" s="1"/>
  <c r="J47" i="14"/>
  <c r="Q87" i="14"/>
  <c r="Q86" i="14" s="1"/>
  <c r="Q85" i="14" s="1"/>
  <c r="J29" i="14"/>
  <c r="J28" i="14" s="1"/>
  <c r="N150" i="14"/>
  <c r="N149" i="14" s="1"/>
  <c r="N148" i="14" s="1"/>
  <c r="N147" i="14" s="1"/>
  <c r="O28" i="14"/>
  <c r="J13" i="14"/>
  <c r="J7" i="14" s="1"/>
  <c r="J6" i="14" s="1"/>
  <c r="J5" i="14" s="1"/>
  <c r="N13" i="14"/>
  <c r="N7" i="14" s="1"/>
  <c r="N6" i="14" s="1"/>
  <c r="N5" i="14" s="1"/>
  <c r="M87" i="14"/>
  <c r="M86" i="14" s="1"/>
  <c r="M85" i="14" s="1"/>
  <c r="K106" i="14"/>
  <c r="K105" i="14" s="1"/>
  <c r="K104" i="14" s="1"/>
  <c r="K103" i="14" s="1"/>
  <c r="M128" i="14"/>
  <c r="M122" i="14" s="1"/>
  <c r="M121" i="14" s="1"/>
  <c r="M120" i="14" s="1"/>
  <c r="K13" i="14"/>
  <c r="K7" i="14" s="1"/>
  <c r="K6" i="14" s="1"/>
  <c r="K5" i="14" s="1"/>
  <c r="O13" i="14"/>
  <c r="O7" i="14" s="1"/>
  <c r="O6" i="14" s="1"/>
  <c r="O5" i="14" s="1"/>
  <c r="P58" i="14"/>
  <c r="P47" i="14" s="1"/>
  <c r="Q69" i="14"/>
  <c r="Q68" i="14" s="1"/>
  <c r="Q67" i="14" s="1"/>
  <c r="R155" i="14"/>
  <c r="Q180" i="14"/>
  <c r="Q174" i="14" s="1"/>
  <c r="Q173" i="14" s="1"/>
  <c r="Q172" i="14" s="1"/>
  <c r="R106" i="14"/>
  <c r="R122" i="14"/>
  <c r="R121" i="14" s="1"/>
  <c r="R120" i="14" s="1"/>
  <c r="R18" i="14"/>
  <c r="R13" i="14" s="1"/>
  <c r="R7" i="14" s="1"/>
  <c r="R6" i="14" s="1"/>
  <c r="R5" i="14" s="1"/>
  <c r="K29" i="14"/>
  <c r="K28" i="14" s="1"/>
  <c r="O47" i="14"/>
  <c r="P69" i="14"/>
  <c r="P68" i="14" s="1"/>
  <c r="P67" i="14" s="1"/>
  <c r="N106" i="14"/>
  <c r="N105" i="14" s="1"/>
  <c r="N104" i="14" s="1"/>
  <c r="N103" i="14" s="1"/>
  <c r="Q191" i="14"/>
  <c r="Q190" i="14" s="1"/>
  <c r="Q189" i="14" s="1"/>
  <c r="P13" i="14"/>
  <c r="P7" i="14" s="1"/>
  <c r="P6" i="14" s="1"/>
  <c r="P5" i="14" s="1"/>
  <c r="L58" i="14"/>
  <c r="L47" i="14" s="1"/>
  <c r="Q58" i="14"/>
  <c r="Q47" i="14" s="1"/>
  <c r="J69" i="14"/>
  <c r="J68" i="14" s="1"/>
  <c r="J67" i="14" s="1"/>
  <c r="L69" i="14"/>
  <c r="L68" i="14" s="1"/>
  <c r="L67" i="14" s="1"/>
  <c r="O150" i="14"/>
  <c r="O149" i="14" s="1"/>
  <c r="O148" i="14" s="1"/>
  <c r="O147" i="14" s="1"/>
  <c r="J180" i="14"/>
  <c r="J174" i="14" s="1"/>
  <c r="J173" i="14" s="1"/>
  <c r="J172" i="14" s="1"/>
  <c r="N180" i="14"/>
  <c r="M174" i="14"/>
  <c r="M173" i="14" s="1"/>
  <c r="M172" i="14" s="1"/>
  <c r="K174" i="14"/>
  <c r="K173" i="14" s="1"/>
  <c r="K172" i="14" s="1"/>
  <c r="L174" i="14"/>
  <c r="L173" i="14" s="1"/>
  <c r="L172" i="14" s="1"/>
  <c r="R69" i="14"/>
  <c r="R68" i="14" s="1"/>
  <c r="R67" i="14" s="1"/>
  <c r="R29" i="14"/>
  <c r="R28" i="14" s="1"/>
  <c r="N27" i="14"/>
  <c r="N26" i="14" s="1"/>
  <c r="J128" i="14"/>
  <c r="J122" i="14" s="1"/>
  <c r="J121" i="14" s="1"/>
  <c r="J120" i="14" s="1"/>
  <c r="Q149" i="14"/>
  <c r="Q148" i="14" s="1"/>
  <c r="Q147" i="14" s="1"/>
  <c r="P150" i="14"/>
  <c r="P149" i="14" s="1"/>
  <c r="P148" i="14" s="1"/>
  <c r="P147" i="14" s="1"/>
  <c r="L150" i="14"/>
  <c r="L149" i="14" s="1"/>
  <c r="L148" i="14" s="1"/>
  <c r="L147" i="14" s="1"/>
  <c r="N47" i="14"/>
  <c r="R59" i="14"/>
  <c r="R58" i="14" s="1"/>
  <c r="R47" i="14" s="1"/>
  <c r="N87" i="14"/>
  <c r="N86" i="14" s="1"/>
  <c r="N85" i="14" s="1"/>
  <c r="K128" i="14"/>
  <c r="K122" i="14" s="1"/>
  <c r="K121" i="14" s="1"/>
  <c r="K120" i="14" s="1"/>
  <c r="M150" i="14"/>
  <c r="M149" i="14" s="1"/>
  <c r="M148" i="14" s="1"/>
  <c r="M147" i="14" s="1"/>
  <c r="N174" i="14"/>
  <c r="N173" i="14" s="1"/>
  <c r="N172" i="14" s="1"/>
  <c r="M191" i="14"/>
  <c r="M190" i="14" s="1"/>
  <c r="M189" i="14" s="1"/>
  <c r="R193" i="14"/>
  <c r="R192" i="14" s="1"/>
  <c r="R212" i="14"/>
  <c r="R116" i="14"/>
  <c r="R115" i="14" s="1"/>
  <c r="R105" i="14" s="1"/>
  <c r="R104" i="14" s="1"/>
  <c r="R103" i="14" s="1"/>
  <c r="L128" i="14"/>
  <c r="L122" i="14" s="1"/>
  <c r="L121" i="14" s="1"/>
  <c r="L120" i="14" s="1"/>
  <c r="P174" i="14"/>
  <c r="P173" i="14" s="1"/>
  <c r="P172" i="14" s="1"/>
  <c r="O174" i="14"/>
  <c r="O173" i="14" s="1"/>
  <c r="O172" i="14" s="1"/>
  <c r="L105" i="14"/>
  <c r="L104" i="14" s="1"/>
  <c r="L103" i="14" s="1"/>
  <c r="M199" i="14"/>
  <c r="Q29" i="14"/>
  <c r="Q28" i="14" s="1"/>
  <c r="L87" i="14"/>
  <c r="L86" i="14" s="1"/>
  <c r="L85" i="14" s="1"/>
  <c r="O191" i="14"/>
  <c r="O190" i="14" s="1"/>
  <c r="O189" i="14" s="1"/>
  <c r="N199" i="14"/>
  <c r="N191" i="14" s="1"/>
  <c r="N190" i="14" s="1"/>
  <c r="N189" i="14" s="1"/>
  <c r="R204" i="14"/>
  <c r="R199" i="14" s="1"/>
  <c r="J27" i="14" l="1"/>
  <c r="J26" i="14" s="1"/>
  <c r="K27" i="14"/>
  <c r="K26" i="14" s="1"/>
  <c r="O27" i="14"/>
  <c r="O26" i="14" s="1"/>
  <c r="L27" i="14"/>
  <c r="L26" i="14" s="1"/>
  <c r="L4" i="14" s="1"/>
  <c r="M4" i="14"/>
  <c r="Q27" i="14"/>
  <c r="Q26" i="14" s="1"/>
  <c r="Q4" i="14" s="1"/>
  <c r="J4" i="14"/>
  <c r="P27" i="14"/>
  <c r="P26" i="14" s="1"/>
  <c r="P4" i="14" s="1"/>
  <c r="K4" i="14"/>
  <c r="N4" i="14"/>
  <c r="R27" i="14"/>
  <c r="R26" i="14" s="1"/>
  <c r="O4" i="14"/>
  <c r="R191" i="14"/>
  <c r="R190" i="14" s="1"/>
  <c r="R189" i="14" s="1"/>
  <c r="K216" i="13"/>
  <c r="R218" i="13"/>
  <c r="J216" i="13"/>
  <c r="L216" i="13"/>
  <c r="M216" i="13"/>
  <c r="N216" i="13"/>
  <c r="O216" i="13"/>
  <c r="P216" i="13"/>
  <c r="Q216" i="13"/>
  <c r="R222" i="13"/>
  <c r="R221" i="13"/>
  <c r="R220" i="13"/>
  <c r="R219" i="13"/>
  <c r="R217" i="13"/>
  <c r="R215" i="13"/>
  <c r="R214" i="13"/>
  <c r="R213" i="13"/>
  <c r="Q212" i="13"/>
  <c r="P212" i="13"/>
  <c r="O212" i="13"/>
  <c r="N212" i="13"/>
  <c r="M212" i="13"/>
  <c r="L212" i="13"/>
  <c r="K212" i="13"/>
  <c r="J212" i="13"/>
  <c r="R211" i="13"/>
  <c r="R210" i="13"/>
  <c r="R209" i="13"/>
  <c r="Q208" i="13"/>
  <c r="P208" i="13"/>
  <c r="O208" i="13"/>
  <c r="N208" i="13"/>
  <c r="M208" i="13"/>
  <c r="L208" i="13"/>
  <c r="K208" i="13"/>
  <c r="J208" i="13"/>
  <c r="R207" i="13"/>
  <c r="R206" i="13"/>
  <c r="R205" i="13"/>
  <c r="Q204" i="13"/>
  <c r="Q199" i="13" s="1"/>
  <c r="P204" i="13"/>
  <c r="O204" i="13"/>
  <c r="O199" i="13" s="1"/>
  <c r="N204" i="13"/>
  <c r="M204" i="13"/>
  <c r="L204" i="13"/>
  <c r="K204" i="13"/>
  <c r="J204" i="13"/>
  <c r="R203" i="13"/>
  <c r="R202" i="13"/>
  <c r="R201" i="13"/>
  <c r="R200" i="13" s="1"/>
  <c r="Q200" i="13"/>
  <c r="P200" i="13"/>
  <c r="O200" i="13"/>
  <c r="N200" i="13"/>
  <c r="M200" i="13"/>
  <c r="L200" i="13"/>
  <c r="K200" i="13"/>
  <c r="K199" i="13" s="1"/>
  <c r="J200" i="13"/>
  <c r="J199" i="13" s="1"/>
  <c r="R198" i="13"/>
  <c r="R197" i="13"/>
  <c r="R196" i="13"/>
  <c r="R195" i="13"/>
  <c r="R194" i="13"/>
  <c r="Q193" i="13"/>
  <c r="P193" i="13"/>
  <c r="O193" i="13"/>
  <c r="O192" i="13" s="1"/>
  <c r="N193" i="13"/>
  <c r="N192" i="13" s="1"/>
  <c r="M193" i="13"/>
  <c r="M192" i="13" s="1"/>
  <c r="L193" i="13"/>
  <c r="L192" i="13" s="1"/>
  <c r="K193" i="13"/>
  <c r="K192" i="13" s="1"/>
  <c r="J193" i="13"/>
  <c r="Q192" i="13"/>
  <c r="P192" i="13"/>
  <c r="J192" i="13"/>
  <c r="R188" i="13"/>
  <c r="R187" i="13"/>
  <c r="R186" i="13"/>
  <c r="Q185" i="13"/>
  <c r="P185" i="13"/>
  <c r="O185" i="13"/>
  <c r="N185" i="13"/>
  <c r="M185" i="13"/>
  <c r="L185" i="13"/>
  <c r="K185" i="13"/>
  <c r="J185" i="13"/>
  <c r="R184" i="13"/>
  <c r="R183" i="13"/>
  <c r="R182" i="13"/>
  <c r="Q181" i="13"/>
  <c r="Q180" i="13" s="1"/>
  <c r="P181" i="13"/>
  <c r="O181" i="13"/>
  <c r="O180" i="13" s="1"/>
  <c r="N181" i="13"/>
  <c r="N180" i="13" s="1"/>
  <c r="M181" i="13"/>
  <c r="L181" i="13"/>
  <c r="K181" i="13"/>
  <c r="J181" i="13"/>
  <c r="M180" i="13"/>
  <c r="J180" i="13"/>
  <c r="R179" i="13"/>
  <c r="R178" i="13"/>
  <c r="Q176" i="13"/>
  <c r="Q175" i="13" s="1"/>
  <c r="P176" i="13"/>
  <c r="P175" i="13" s="1"/>
  <c r="O176" i="13"/>
  <c r="O175" i="13" s="1"/>
  <c r="O174" i="13" s="1"/>
  <c r="O173" i="13" s="1"/>
  <c r="O172" i="13" s="1"/>
  <c r="N176" i="13"/>
  <c r="N175" i="13" s="1"/>
  <c r="M176" i="13"/>
  <c r="M175" i="13" s="1"/>
  <c r="L176" i="13"/>
  <c r="L175" i="13" s="1"/>
  <c r="K176" i="13"/>
  <c r="K175" i="13" s="1"/>
  <c r="J176" i="13"/>
  <c r="J175" i="13" s="1"/>
  <c r="R171" i="13"/>
  <c r="R170" i="13"/>
  <c r="R169" i="13"/>
  <c r="Q168" i="13"/>
  <c r="P168" i="13"/>
  <c r="P167" i="13" s="1"/>
  <c r="O168" i="13"/>
  <c r="O167" i="13" s="1"/>
  <c r="N168" i="13"/>
  <c r="N167" i="13" s="1"/>
  <c r="M168" i="13"/>
  <c r="M167" i="13" s="1"/>
  <c r="L168" i="13"/>
  <c r="L167" i="13" s="1"/>
  <c r="K168" i="13"/>
  <c r="J168" i="13"/>
  <c r="J167" i="13" s="1"/>
  <c r="Q167" i="13"/>
  <c r="K167" i="13"/>
  <c r="R166" i="13"/>
  <c r="R165" i="13"/>
  <c r="R164" i="13"/>
  <c r="Q163" i="13"/>
  <c r="P163" i="13"/>
  <c r="O163" i="13"/>
  <c r="N163" i="13"/>
  <c r="M163" i="13"/>
  <c r="L163" i="13"/>
  <c r="K163" i="13"/>
  <c r="J163" i="13"/>
  <c r="R162" i="13"/>
  <c r="R161" i="13"/>
  <c r="R160" i="13"/>
  <c r="Q159" i="13"/>
  <c r="P159" i="13"/>
  <c r="O159" i="13"/>
  <c r="N159" i="13"/>
  <c r="M159" i="13"/>
  <c r="L159" i="13"/>
  <c r="K159" i="13"/>
  <c r="J159" i="13"/>
  <c r="R158" i="13"/>
  <c r="R157" i="13"/>
  <c r="R156" i="13"/>
  <c r="Q155" i="13"/>
  <c r="P155" i="13"/>
  <c r="O155" i="13"/>
  <c r="N155" i="13"/>
  <c r="M155" i="13"/>
  <c r="L155" i="13"/>
  <c r="K155" i="13"/>
  <c r="J155" i="13"/>
  <c r="R154" i="13"/>
  <c r="R153" i="13"/>
  <c r="R152" i="13"/>
  <c r="Q151" i="13"/>
  <c r="P151" i="13"/>
  <c r="O151" i="13"/>
  <c r="N151" i="13"/>
  <c r="M151" i="13"/>
  <c r="L151" i="13"/>
  <c r="K151" i="13"/>
  <c r="J151" i="13"/>
  <c r="R146" i="13"/>
  <c r="R145" i="13"/>
  <c r="R144" i="13"/>
  <c r="R143" i="13"/>
  <c r="R142" i="13"/>
  <c r="Q141" i="13"/>
  <c r="P141" i="13"/>
  <c r="O141" i="13"/>
  <c r="N141" i="13"/>
  <c r="M141" i="13"/>
  <c r="L141" i="13"/>
  <c r="L128" i="13" s="1"/>
  <c r="K141" i="13"/>
  <c r="J141" i="13"/>
  <c r="R140" i="13"/>
  <c r="R139" i="13"/>
  <c r="R138" i="13"/>
  <c r="R137" i="13"/>
  <c r="R135" i="13" s="1"/>
  <c r="R136" i="13"/>
  <c r="Q135" i="13"/>
  <c r="P135" i="13"/>
  <c r="O135" i="13"/>
  <c r="N135" i="13"/>
  <c r="M135" i="13"/>
  <c r="L135" i="13"/>
  <c r="K135" i="13"/>
  <c r="J135" i="13"/>
  <c r="J128" i="13" s="1"/>
  <c r="R134" i="13"/>
  <c r="R133" i="13"/>
  <c r="R132" i="13"/>
  <c r="R131" i="13"/>
  <c r="R130" i="13"/>
  <c r="Q129" i="13"/>
  <c r="Q128" i="13" s="1"/>
  <c r="Q122" i="13" s="1"/>
  <c r="Q121" i="13" s="1"/>
  <c r="Q120" i="13" s="1"/>
  <c r="P129" i="13"/>
  <c r="O129" i="13"/>
  <c r="O128" i="13" s="1"/>
  <c r="N129" i="13"/>
  <c r="N128" i="13" s="1"/>
  <c r="M129" i="13"/>
  <c r="L129" i="13"/>
  <c r="K129" i="13"/>
  <c r="J129" i="13"/>
  <c r="P128" i="13"/>
  <c r="R127" i="13"/>
  <c r="R126" i="13"/>
  <c r="R125" i="13"/>
  <c r="Q124" i="13"/>
  <c r="P124" i="13"/>
  <c r="P123" i="13" s="1"/>
  <c r="O124" i="13"/>
  <c r="O123" i="13" s="1"/>
  <c r="N124" i="13"/>
  <c r="N123" i="13" s="1"/>
  <c r="M124" i="13"/>
  <c r="M123" i="13" s="1"/>
  <c r="L124" i="13"/>
  <c r="L123" i="13" s="1"/>
  <c r="K124" i="13"/>
  <c r="J124" i="13"/>
  <c r="J123" i="13" s="1"/>
  <c r="Q123" i="13"/>
  <c r="K123" i="13"/>
  <c r="R119" i="13"/>
  <c r="R118" i="13"/>
  <c r="R117" i="13"/>
  <c r="Q116" i="13"/>
  <c r="P116" i="13"/>
  <c r="O116" i="13"/>
  <c r="N116" i="13"/>
  <c r="M116" i="13"/>
  <c r="L116" i="13"/>
  <c r="L115" i="13" s="1"/>
  <c r="K116" i="13"/>
  <c r="K115" i="13" s="1"/>
  <c r="J116" i="13"/>
  <c r="J115" i="13" s="1"/>
  <c r="Q115" i="13"/>
  <c r="P115" i="13"/>
  <c r="O115" i="13"/>
  <c r="N115" i="13"/>
  <c r="M115" i="13"/>
  <c r="R114" i="13"/>
  <c r="R113" i="13"/>
  <c r="R112" i="13"/>
  <c r="Q111" i="13"/>
  <c r="P111" i="13"/>
  <c r="O111" i="13"/>
  <c r="N111" i="13"/>
  <c r="M111" i="13"/>
  <c r="L111" i="13"/>
  <c r="K111" i="13"/>
  <c r="J111" i="13"/>
  <c r="J106" i="13" s="1"/>
  <c r="J105" i="13" s="1"/>
  <c r="J104" i="13" s="1"/>
  <c r="J103" i="13" s="1"/>
  <c r="R110" i="13"/>
  <c r="R109" i="13"/>
  <c r="R108" i="13"/>
  <c r="Q107" i="13"/>
  <c r="P107" i="13"/>
  <c r="P106" i="13" s="1"/>
  <c r="P105" i="13" s="1"/>
  <c r="P104" i="13" s="1"/>
  <c r="P103" i="13" s="1"/>
  <c r="O107" i="13"/>
  <c r="O106" i="13" s="1"/>
  <c r="O105" i="13" s="1"/>
  <c r="O104" i="13" s="1"/>
  <c r="O103" i="13" s="1"/>
  <c r="N107" i="13"/>
  <c r="M107" i="13"/>
  <c r="L107" i="13"/>
  <c r="L106" i="13" s="1"/>
  <c r="L105" i="13" s="1"/>
  <c r="L104" i="13" s="1"/>
  <c r="L103" i="13" s="1"/>
  <c r="K107" i="13"/>
  <c r="J107" i="13"/>
  <c r="R102" i="13"/>
  <c r="R101" i="13"/>
  <c r="R100" i="13"/>
  <c r="R99" i="13" s="1"/>
  <c r="R98" i="13" s="1"/>
  <c r="Q99" i="13"/>
  <c r="P99" i="13"/>
  <c r="P98" i="13" s="1"/>
  <c r="O99" i="13"/>
  <c r="O98" i="13" s="1"/>
  <c r="N99" i="13"/>
  <c r="N98" i="13" s="1"/>
  <c r="M99" i="13"/>
  <c r="M98" i="13" s="1"/>
  <c r="L99" i="13"/>
  <c r="L98" i="13" s="1"/>
  <c r="K99" i="13"/>
  <c r="K98" i="13" s="1"/>
  <c r="J99" i="13"/>
  <c r="J98" i="13" s="1"/>
  <c r="Q98" i="13"/>
  <c r="R97" i="13"/>
  <c r="R96" i="13"/>
  <c r="R95" i="13"/>
  <c r="R94" i="13"/>
  <c r="R93" i="13" s="1"/>
  <c r="Q94" i="13"/>
  <c r="P94" i="13"/>
  <c r="P93" i="13" s="1"/>
  <c r="O94" i="13"/>
  <c r="O93" i="13" s="1"/>
  <c r="N94" i="13"/>
  <c r="M94" i="13"/>
  <c r="M93" i="13" s="1"/>
  <c r="L94" i="13"/>
  <c r="L93" i="13" s="1"/>
  <c r="K94" i="13"/>
  <c r="K93" i="13" s="1"/>
  <c r="J94" i="13"/>
  <c r="J93" i="13" s="1"/>
  <c r="Q93" i="13"/>
  <c r="N93" i="13"/>
  <c r="R92" i="13"/>
  <c r="R91" i="13"/>
  <c r="R90" i="13"/>
  <c r="Q89" i="13"/>
  <c r="Q88" i="13" s="1"/>
  <c r="P89" i="13"/>
  <c r="O89" i="13"/>
  <c r="O88" i="13" s="1"/>
  <c r="N89" i="13"/>
  <c r="N88" i="13" s="1"/>
  <c r="M89" i="13"/>
  <c r="M88" i="13" s="1"/>
  <c r="L89" i="13"/>
  <c r="L88" i="13" s="1"/>
  <c r="K89" i="13"/>
  <c r="K88" i="13" s="1"/>
  <c r="J89" i="13"/>
  <c r="J88" i="13" s="1"/>
  <c r="P88" i="13"/>
  <c r="R84" i="13"/>
  <c r="R83" i="13"/>
  <c r="R82" i="13"/>
  <c r="R81" i="13"/>
  <c r="R80" i="13"/>
  <c r="R79" i="13"/>
  <c r="Q78" i="13"/>
  <c r="Q77" i="13" s="1"/>
  <c r="P78" i="13"/>
  <c r="P77" i="13" s="1"/>
  <c r="O78" i="13"/>
  <c r="O77" i="13" s="1"/>
  <c r="N78" i="13"/>
  <c r="M78" i="13"/>
  <c r="M77" i="13" s="1"/>
  <c r="L78" i="13"/>
  <c r="K78" i="13"/>
  <c r="K77" i="13" s="1"/>
  <c r="J78" i="13"/>
  <c r="J77" i="13" s="1"/>
  <c r="N77" i="13"/>
  <c r="L77" i="13"/>
  <c r="R76" i="13"/>
  <c r="R71" i="13" s="1"/>
  <c r="R70" i="13" s="1"/>
  <c r="R75" i="13"/>
  <c r="R74" i="13"/>
  <c r="R73" i="13"/>
  <c r="R72" i="13"/>
  <c r="Q71" i="13"/>
  <c r="Q70" i="13" s="1"/>
  <c r="P71" i="13"/>
  <c r="P70" i="13" s="1"/>
  <c r="O71" i="13"/>
  <c r="O70" i="13" s="1"/>
  <c r="N71" i="13"/>
  <c r="M71" i="13"/>
  <c r="M70" i="13" s="1"/>
  <c r="M69" i="13" s="1"/>
  <c r="M68" i="13" s="1"/>
  <c r="M67" i="13" s="1"/>
  <c r="L71" i="13"/>
  <c r="L70" i="13" s="1"/>
  <c r="K71" i="13"/>
  <c r="K70" i="13" s="1"/>
  <c r="J71" i="13"/>
  <c r="J70" i="13" s="1"/>
  <c r="J69" i="13" s="1"/>
  <c r="J68" i="13" s="1"/>
  <c r="J67" i="13" s="1"/>
  <c r="N70" i="13"/>
  <c r="R66" i="13"/>
  <c r="R65" i="13"/>
  <c r="R64" i="13"/>
  <c r="Q63" i="13"/>
  <c r="P63" i="13"/>
  <c r="O63" i="13"/>
  <c r="N63" i="13"/>
  <c r="M63" i="13"/>
  <c r="L63" i="13"/>
  <c r="K63" i="13"/>
  <c r="J63" i="13"/>
  <c r="R62" i="13"/>
  <c r="R61" i="13"/>
  <c r="R60" i="13"/>
  <c r="Q59" i="13"/>
  <c r="P59" i="13"/>
  <c r="O59" i="13"/>
  <c r="N59" i="13"/>
  <c r="M59" i="13"/>
  <c r="L59" i="13"/>
  <c r="K59" i="13"/>
  <c r="K58" i="13" s="1"/>
  <c r="J59" i="13"/>
  <c r="R57" i="13"/>
  <c r="R56" i="13"/>
  <c r="R55" i="13"/>
  <c r="Q54" i="13"/>
  <c r="P54" i="13"/>
  <c r="P53" i="13" s="1"/>
  <c r="O54" i="13"/>
  <c r="O53" i="13" s="1"/>
  <c r="N54" i="13"/>
  <c r="N53" i="13" s="1"/>
  <c r="M54" i="13"/>
  <c r="M53" i="13" s="1"/>
  <c r="L54" i="13"/>
  <c r="L53" i="13" s="1"/>
  <c r="K54" i="13"/>
  <c r="K53" i="13" s="1"/>
  <c r="J54" i="13"/>
  <c r="J53" i="13" s="1"/>
  <c r="Q53" i="13"/>
  <c r="R52" i="13"/>
  <c r="R51" i="13"/>
  <c r="R50" i="13"/>
  <c r="Q49" i="13"/>
  <c r="Q48" i="13" s="1"/>
  <c r="P49" i="13"/>
  <c r="O49" i="13"/>
  <c r="O48" i="13" s="1"/>
  <c r="N49" i="13"/>
  <c r="N48" i="13" s="1"/>
  <c r="M49" i="13"/>
  <c r="M48" i="13" s="1"/>
  <c r="L49" i="13"/>
  <c r="L48" i="13" s="1"/>
  <c r="K49" i="13"/>
  <c r="K48" i="13" s="1"/>
  <c r="J49" i="13"/>
  <c r="J48" i="13" s="1"/>
  <c r="P48" i="13"/>
  <c r="R46" i="13"/>
  <c r="R45" i="13"/>
  <c r="R44" i="13"/>
  <c r="Q43" i="13"/>
  <c r="Q42" i="13" s="1"/>
  <c r="P43" i="13"/>
  <c r="O43" i="13"/>
  <c r="O42" i="13" s="1"/>
  <c r="N43" i="13"/>
  <c r="N42" i="13" s="1"/>
  <c r="M43" i="13"/>
  <c r="M42" i="13" s="1"/>
  <c r="L43" i="13"/>
  <c r="L42" i="13" s="1"/>
  <c r="K43" i="13"/>
  <c r="K42" i="13" s="1"/>
  <c r="J43" i="13"/>
  <c r="J42" i="13" s="1"/>
  <c r="P42" i="13"/>
  <c r="R41" i="13"/>
  <c r="R40" i="13"/>
  <c r="R39" i="13"/>
  <c r="Q38" i="13"/>
  <c r="P38" i="13"/>
  <c r="O38" i="13"/>
  <c r="N38" i="13"/>
  <c r="M38" i="13"/>
  <c r="L38" i="13"/>
  <c r="K38" i="13"/>
  <c r="J38" i="13"/>
  <c r="R37" i="13"/>
  <c r="R36" i="13"/>
  <c r="R35" i="13"/>
  <c r="Q34" i="13"/>
  <c r="P34" i="13"/>
  <c r="O34" i="13"/>
  <c r="O29" i="13" s="1"/>
  <c r="N34" i="13"/>
  <c r="M34" i="13"/>
  <c r="L34" i="13"/>
  <c r="K34" i="13"/>
  <c r="J34" i="13"/>
  <c r="R33" i="13"/>
  <c r="R32" i="13"/>
  <c r="R31" i="13"/>
  <c r="Q30" i="13"/>
  <c r="P30" i="13"/>
  <c r="O30" i="13"/>
  <c r="N30" i="13"/>
  <c r="M30" i="13"/>
  <c r="L30" i="13"/>
  <c r="K30" i="13"/>
  <c r="J30" i="13"/>
  <c r="R25" i="13"/>
  <c r="R24" i="13"/>
  <c r="R23" i="13"/>
  <c r="R22" i="13" s="1"/>
  <c r="Q22" i="13"/>
  <c r="P22" i="13"/>
  <c r="O22" i="13"/>
  <c r="N22" i="13"/>
  <c r="M22" i="13"/>
  <c r="L22" i="13"/>
  <c r="K22" i="13"/>
  <c r="J22" i="13"/>
  <c r="R21" i="13"/>
  <c r="R20" i="13"/>
  <c r="R19" i="13"/>
  <c r="Q18" i="13"/>
  <c r="Q13" i="13" s="1"/>
  <c r="P18" i="13"/>
  <c r="O18" i="13"/>
  <c r="N18" i="13"/>
  <c r="M18" i="13"/>
  <c r="L18" i="13"/>
  <c r="K18" i="13"/>
  <c r="J18" i="13"/>
  <c r="R17" i="13"/>
  <c r="R16" i="13"/>
  <c r="R15" i="13"/>
  <c r="Q14" i="13"/>
  <c r="P14" i="13"/>
  <c r="P13" i="13" s="1"/>
  <c r="O14" i="13"/>
  <c r="N14" i="13"/>
  <c r="M14" i="13"/>
  <c r="M13" i="13" s="1"/>
  <c r="L14" i="13"/>
  <c r="L13" i="13" s="1"/>
  <c r="K14" i="13"/>
  <c r="J14" i="13"/>
  <c r="R12" i="13"/>
  <c r="R11" i="13"/>
  <c r="R10" i="13"/>
  <c r="Q9" i="13"/>
  <c r="Q8" i="13" s="1"/>
  <c r="P9" i="13"/>
  <c r="O9" i="13"/>
  <c r="O8" i="13" s="1"/>
  <c r="N9" i="13"/>
  <c r="N8" i="13" s="1"/>
  <c r="M9" i="13"/>
  <c r="M8" i="13" s="1"/>
  <c r="L9" i="13"/>
  <c r="L8" i="13" s="1"/>
  <c r="K9" i="13"/>
  <c r="K8" i="13" s="1"/>
  <c r="J9" i="13"/>
  <c r="J8" i="13" s="1"/>
  <c r="P8" i="13"/>
  <c r="P58" i="13" l="1"/>
  <c r="R89" i="13"/>
  <c r="R88" i="13" s="1"/>
  <c r="L87" i="13"/>
  <c r="L86" i="13" s="1"/>
  <c r="L85" i="13" s="1"/>
  <c r="L58" i="13"/>
  <c r="Q58" i="13"/>
  <c r="Q47" i="13" s="1"/>
  <c r="Q27" i="13" s="1"/>
  <c r="Q26" i="13" s="1"/>
  <c r="K87" i="13"/>
  <c r="K86" i="13" s="1"/>
  <c r="K85" i="13" s="1"/>
  <c r="J13" i="13"/>
  <c r="J7" i="13" s="1"/>
  <c r="J6" i="13" s="1"/>
  <c r="J5" i="13" s="1"/>
  <c r="R38" i="13"/>
  <c r="M58" i="13"/>
  <c r="J58" i="13"/>
  <c r="K106" i="13"/>
  <c r="K105" i="13" s="1"/>
  <c r="K104" i="13" s="1"/>
  <c r="K103" i="13" s="1"/>
  <c r="O28" i="13"/>
  <c r="N69" i="13"/>
  <c r="N68" i="13" s="1"/>
  <c r="N67" i="13" s="1"/>
  <c r="M29" i="13"/>
  <c r="M28" i="13" s="1"/>
  <c r="Q29" i="13"/>
  <c r="Q28" i="13" s="1"/>
  <c r="N29" i="13"/>
  <c r="R4" i="14"/>
  <c r="R216" i="13"/>
  <c r="R116" i="13"/>
  <c r="R115" i="13" s="1"/>
  <c r="R176" i="13"/>
  <c r="R175" i="13" s="1"/>
  <c r="R43" i="13"/>
  <c r="R42" i="13" s="1"/>
  <c r="J191" i="13"/>
  <c r="J190" i="13" s="1"/>
  <c r="J189" i="13" s="1"/>
  <c r="K47" i="13"/>
  <c r="N122" i="13"/>
  <c r="N121" i="13" s="1"/>
  <c r="N120" i="13" s="1"/>
  <c r="P69" i="13"/>
  <c r="P68" i="13" s="1"/>
  <c r="P67" i="13" s="1"/>
  <c r="L69" i="13"/>
  <c r="L68" i="13" s="1"/>
  <c r="L67" i="13" s="1"/>
  <c r="M106" i="13"/>
  <c r="M105" i="13" s="1"/>
  <c r="M104" i="13" s="1"/>
  <c r="M103" i="13" s="1"/>
  <c r="R111" i="13"/>
  <c r="J122" i="13"/>
  <c r="J121" i="13" s="1"/>
  <c r="J120" i="13" s="1"/>
  <c r="J174" i="13"/>
  <c r="J173" i="13" s="1"/>
  <c r="J172" i="13" s="1"/>
  <c r="L180" i="13"/>
  <c r="L174" i="13" s="1"/>
  <c r="L173" i="13" s="1"/>
  <c r="L172" i="13" s="1"/>
  <c r="O58" i="13"/>
  <c r="O47" i="13" s="1"/>
  <c r="Q69" i="13"/>
  <c r="Q68" i="13" s="1"/>
  <c r="Q67" i="13" s="1"/>
  <c r="Q87" i="13"/>
  <c r="Q86" i="13" s="1"/>
  <c r="Q85" i="13" s="1"/>
  <c r="N106" i="13"/>
  <c r="N105" i="13" s="1"/>
  <c r="N104" i="13" s="1"/>
  <c r="N103" i="13" s="1"/>
  <c r="M128" i="13"/>
  <c r="M122" i="13"/>
  <c r="M121" i="13" s="1"/>
  <c r="M120" i="13" s="1"/>
  <c r="K29" i="13"/>
  <c r="K28" i="13" s="1"/>
  <c r="K27" i="13" s="1"/>
  <c r="K26" i="13" s="1"/>
  <c r="N174" i="13"/>
  <c r="N173" i="13" s="1"/>
  <c r="N172" i="13" s="1"/>
  <c r="N13" i="13"/>
  <c r="N7" i="13" s="1"/>
  <c r="N6" i="13" s="1"/>
  <c r="N5" i="13" s="1"/>
  <c r="N58" i="13"/>
  <c r="M87" i="13"/>
  <c r="M86" i="13" s="1"/>
  <c r="M85" i="13" s="1"/>
  <c r="R14" i="13"/>
  <c r="O13" i="13"/>
  <c r="O7" i="13" s="1"/>
  <c r="O6" i="13" s="1"/>
  <c r="O5" i="13" s="1"/>
  <c r="N28" i="13"/>
  <c r="M47" i="13"/>
  <c r="K69" i="13"/>
  <c r="K68" i="13" s="1"/>
  <c r="K67" i="13" s="1"/>
  <c r="R151" i="13"/>
  <c r="R168" i="13"/>
  <c r="R167" i="13" s="1"/>
  <c r="N199" i="13"/>
  <c r="K191" i="13"/>
  <c r="K190" i="13" s="1"/>
  <c r="K189" i="13" s="1"/>
  <c r="L7" i="13"/>
  <c r="L6" i="13" s="1"/>
  <c r="L5" i="13" s="1"/>
  <c r="J87" i="13"/>
  <c r="J86" i="13" s="1"/>
  <c r="J85" i="13" s="1"/>
  <c r="O122" i="13"/>
  <c r="O121" i="13" s="1"/>
  <c r="O120" i="13" s="1"/>
  <c r="J47" i="13"/>
  <c r="L199" i="13"/>
  <c r="L29" i="13"/>
  <c r="L28" i="13" s="1"/>
  <c r="R54" i="13"/>
  <c r="R53" i="13" s="1"/>
  <c r="R63" i="13"/>
  <c r="R78" i="13"/>
  <c r="R77" i="13" s="1"/>
  <c r="R69" i="13" s="1"/>
  <c r="R68" i="13" s="1"/>
  <c r="R67" i="13" s="1"/>
  <c r="P7" i="13"/>
  <c r="P6" i="13" s="1"/>
  <c r="P5" i="13" s="1"/>
  <c r="Q7" i="13"/>
  <c r="Q6" i="13" s="1"/>
  <c r="Q5" i="13" s="1"/>
  <c r="K13" i="13"/>
  <c r="K7" i="13" s="1"/>
  <c r="K6" i="13" s="1"/>
  <c r="K5" i="13" s="1"/>
  <c r="L47" i="13"/>
  <c r="O69" i="13"/>
  <c r="O68" i="13" s="1"/>
  <c r="O67" i="13" s="1"/>
  <c r="N87" i="13"/>
  <c r="N86" i="13" s="1"/>
  <c r="N85" i="13" s="1"/>
  <c r="O87" i="13"/>
  <c r="O86" i="13" s="1"/>
  <c r="O85" i="13" s="1"/>
  <c r="Q106" i="13"/>
  <c r="Q105" i="13" s="1"/>
  <c r="Q104" i="13" s="1"/>
  <c r="Q103" i="13" s="1"/>
  <c r="K128" i="13"/>
  <c r="Q174" i="13"/>
  <c r="Q173" i="13" s="1"/>
  <c r="Q172" i="13" s="1"/>
  <c r="K180" i="13"/>
  <c r="P180" i="13"/>
  <c r="R49" i="13"/>
  <c r="R48" i="13" s="1"/>
  <c r="R124" i="13"/>
  <c r="R123" i="13" s="1"/>
  <c r="R141" i="13"/>
  <c r="R185" i="13"/>
  <c r="R129" i="13"/>
  <c r="R128" i="13" s="1"/>
  <c r="R159" i="13"/>
  <c r="R87" i="13"/>
  <c r="R86" i="13" s="1"/>
  <c r="R85" i="13" s="1"/>
  <c r="R30" i="13"/>
  <c r="R204" i="13"/>
  <c r="O191" i="13"/>
  <c r="O190" i="13" s="1"/>
  <c r="O189" i="13" s="1"/>
  <c r="Q191" i="13"/>
  <c r="Q190" i="13" s="1"/>
  <c r="Q189" i="13" s="1"/>
  <c r="L191" i="13"/>
  <c r="L190" i="13" s="1"/>
  <c r="L189" i="13" s="1"/>
  <c r="P150" i="13"/>
  <c r="P149" i="13" s="1"/>
  <c r="P148" i="13" s="1"/>
  <c r="P147" i="13" s="1"/>
  <c r="L150" i="13"/>
  <c r="L149" i="13" s="1"/>
  <c r="L148" i="13" s="1"/>
  <c r="L147" i="13" s="1"/>
  <c r="K150" i="13"/>
  <c r="K149" i="13" s="1"/>
  <c r="K148" i="13" s="1"/>
  <c r="K147" i="13" s="1"/>
  <c r="J150" i="13"/>
  <c r="J149" i="13" s="1"/>
  <c r="J148" i="13" s="1"/>
  <c r="J147" i="13" s="1"/>
  <c r="R163" i="13"/>
  <c r="O150" i="13"/>
  <c r="O149" i="13" s="1"/>
  <c r="O148" i="13" s="1"/>
  <c r="O147" i="13" s="1"/>
  <c r="K174" i="13"/>
  <c r="K173" i="13" s="1"/>
  <c r="K172" i="13" s="1"/>
  <c r="R59" i="13"/>
  <c r="R107" i="13"/>
  <c r="R155" i="13"/>
  <c r="R212" i="13"/>
  <c r="R199" i="13" s="1"/>
  <c r="M7" i="13"/>
  <c r="M6" i="13" s="1"/>
  <c r="M5" i="13" s="1"/>
  <c r="R18" i="13"/>
  <c r="R13" i="13" s="1"/>
  <c r="J29" i="13"/>
  <c r="J28" i="13" s="1"/>
  <c r="J27" i="13" s="1"/>
  <c r="J26" i="13" s="1"/>
  <c r="P122" i="13"/>
  <c r="P121" i="13" s="1"/>
  <c r="P120" i="13" s="1"/>
  <c r="R181" i="13"/>
  <c r="N191" i="13"/>
  <c r="N190" i="13" s="1"/>
  <c r="N189" i="13" s="1"/>
  <c r="Q150" i="13"/>
  <c r="Q149" i="13" s="1"/>
  <c r="Q148" i="13" s="1"/>
  <c r="Q147" i="13" s="1"/>
  <c r="N47" i="13"/>
  <c r="N150" i="13"/>
  <c r="N149" i="13" s="1"/>
  <c r="N148" i="13" s="1"/>
  <c r="N147" i="13" s="1"/>
  <c r="R193" i="13"/>
  <c r="R192" i="13" s="1"/>
  <c r="P199" i="13"/>
  <c r="P191" i="13" s="1"/>
  <c r="P190" i="13" s="1"/>
  <c r="P189" i="13" s="1"/>
  <c r="R34" i="13"/>
  <c r="P47" i="13"/>
  <c r="P87" i="13"/>
  <c r="P86" i="13" s="1"/>
  <c r="P85" i="13" s="1"/>
  <c r="L122" i="13"/>
  <c r="L121" i="13" s="1"/>
  <c r="L120" i="13" s="1"/>
  <c r="M174" i="13"/>
  <c r="M173" i="13" s="1"/>
  <c r="M172" i="13" s="1"/>
  <c r="M199" i="13"/>
  <c r="M191" i="13" s="1"/>
  <c r="M190" i="13" s="1"/>
  <c r="M189" i="13" s="1"/>
  <c r="K122" i="13"/>
  <c r="K121" i="13" s="1"/>
  <c r="K120" i="13" s="1"/>
  <c r="R9" i="13"/>
  <c r="R8" i="13" s="1"/>
  <c r="P29" i="13"/>
  <c r="P28" i="13" s="1"/>
  <c r="P27" i="13" s="1"/>
  <c r="P26" i="13" s="1"/>
  <c r="M150" i="13"/>
  <c r="M149" i="13" s="1"/>
  <c r="M148" i="13" s="1"/>
  <c r="M147" i="13" s="1"/>
  <c r="P174" i="13"/>
  <c r="P173" i="13" s="1"/>
  <c r="P172" i="13" s="1"/>
  <c r="L27" i="13" l="1"/>
  <c r="L26" i="13" s="1"/>
  <c r="N27" i="13"/>
  <c r="N26" i="13" s="1"/>
  <c r="O27" i="13"/>
  <c r="O26" i="13" s="1"/>
  <c r="M27" i="13"/>
  <c r="M26" i="13" s="1"/>
  <c r="M4" i="13" s="1"/>
  <c r="R122" i="13"/>
  <c r="R121" i="13" s="1"/>
  <c r="R120" i="13" s="1"/>
  <c r="R106" i="13"/>
  <c r="R105" i="13" s="1"/>
  <c r="R104" i="13" s="1"/>
  <c r="R103" i="13" s="1"/>
  <c r="R58" i="13"/>
  <c r="R47" i="13" s="1"/>
  <c r="R29" i="13"/>
  <c r="R28" i="13" s="1"/>
  <c r="R180" i="13"/>
  <c r="R174" i="13" s="1"/>
  <c r="R173" i="13" s="1"/>
  <c r="R172" i="13" s="1"/>
  <c r="J4" i="13"/>
  <c r="N4" i="13"/>
  <c r="O4" i="13"/>
  <c r="R150" i="13"/>
  <c r="R149" i="13" s="1"/>
  <c r="R148" i="13" s="1"/>
  <c r="R147" i="13" s="1"/>
  <c r="K4" i="13"/>
  <c r="Q4" i="13"/>
  <c r="L4" i="13"/>
  <c r="P4" i="13"/>
  <c r="R191" i="13"/>
  <c r="R190" i="13" s="1"/>
  <c r="R189" i="13" s="1"/>
  <c r="R7" i="13"/>
  <c r="R6" i="13" s="1"/>
  <c r="R5" i="13" s="1"/>
  <c r="R27" i="13" l="1"/>
  <c r="R26" i="13" s="1"/>
  <c r="R4" i="13"/>
  <c r="J191" i="12" l="1"/>
  <c r="J192" i="12"/>
  <c r="J193" i="12"/>
  <c r="R192" i="12"/>
  <c r="K193" i="12"/>
  <c r="L193" i="12"/>
  <c r="M193" i="12"/>
  <c r="N193" i="12"/>
  <c r="O193" i="12"/>
  <c r="P193" i="12"/>
  <c r="Q193" i="12"/>
  <c r="R193" i="12"/>
  <c r="J194" i="12"/>
  <c r="J195" i="12"/>
  <c r="J218" i="12"/>
  <c r="K195" i="12"/>
  <c r="L195" i="12"/>
  <c r="M195" i="12"/>
  <c r="M194" i="12" s="1"/>
  <c r="N195" i="12"/>
  <c r="O195" i="12"/>
  <c r="O194" i="12" s="1"/>
  <c r="P195" i="12"/>
  <c r="P194" i="12" s="1"/>
  <c r="Q195" i="12"/>
  <c r="R195" i="12"/>
  <c r="K218" i="12"/>
  <c r="L218" i="12"/>
  <c r="M218" i="12"/>
  <c r="N218" i="12"/>
  <c r="O218" i="12"/>
  <c r="P218" i="12"/>
  <c r="Q218" i="12"/>
  <c r="R218" i="12"/>
  <c r="J174" i="12"/>
  <c r="J175" i="12"/>
  <c r="K176" i="12"/>
  <c r="L176" i="12"/>
  <c r="M176" i="12"/>
  <c r="M175" i="12" s="1"/>
  <c r="N176" i="12"/>
  <c r="O176" i="12"/>
  <c r="O175" i="12" s="1"/>
  <c r="P176" i="12"/>
  <c r="Q176" i="12"/>
  <c r="Q175" i="12" s="1"/>
  <c r="R176" i="12"/>
  <c r="J176" i="12"/>
  <c r="R179" i="12"/>
  <c r="R180" i="12"/>
  <c r="R181" i="12"/>
  <c r="R220" i="12"/>
  <c r="R221" i="12"/>
  <c r="R222" i="12"/>
  <c r="R219" i="12"/>
  <c r="R217" i="12"/>
  <c r="R216" i="12"/>
  <c r="R215" i="12"/>
  <c r="Q214" i="12"/>
  <c r="P214" i="12"/>
  <c r="O214" i="12"/>
  <c r="N214" i="12"/>
  <c r="M214" i="12"/>
  <c r="L214" i="12"/>
  <c r="K214" i="12"/>
  <c r="J214" i="12"/>
  <c r="R213" i="12"/>
  <c r="R212" i="12"/>
  <c r="R211" i="12"/>
  <c r="Q210" i="12"/>
  <c r="P210" i="12"/>
  <c r="O210" i="12"/>
  <c r="N210" i="12"/>
  <c r="M210" i="12"/>
  <c r="L210" i="12"/>
  <c r="K210" i="12"/>
  <c r="J210" i="12"/>
  <c r="R209" i="12"/>
  <c r="R208" i="12"/>
  <c r="R207" i="12"/>
  <c r="Q206" i="12"/>
  <c r="P206" i="12"/>
  <c r="O206" i="12"/>
  <c r="N206" i="12"/>
  <c r="M206" i="12"/>
  <c r="L206" i="12"/>
  <c r="K206" i="12"/>
  <c r="J206" i="12"/>
  <c r="R205" i="12"/>
  <c r="R204" i="12"/>
  <c r="R203" i="12"/>
  <c r="R202" i="12" s="1"/>
  <c r="Q202" i="12"/>
  <c r="P202" i="12"/>
  <c r="O202" i="12"/>
  <c r="N202" i="12"/>
  <c r="M202" i="12"/>
  <c r="L202" i="12"/>
  <c r="K202" i="12"/>
  <c r="J202" i="12"/>
  <c r="R200" i="12"/>
  <c r="R199" i="12"/>
  <c r="R198" i="12"/>
  <c r="R197" i="12"/>
  <c r="R196" i="12"/>
  <c r="Q194" i="12"/>
  <c r="N194" i="12"/>
  <c r="L194" i="12"/>
  <c r="K194" i="12"/>
  <c r="R190" i="12"/>
  <c r="R189" i="12"/>
  <c r="R188" i="12"/>
  <c r="Q187" i="12"/>
  <c r="P187" i="12"/>
  <c r="O187" i="12"/>
  <c r="N187" i="12"/>
  <c r="M187" i="12"/>
  <c r="L187" i="12"/>
  <c r="K187" i="12"/>
  <c r="J187" i="12"/>
  <c r="R186" i="12"/>
  <c r="R185" i="12"/>
  <c r="R184" i="12"/>
  <c r="Q183" i="12"/>
  <c r="P183" i="12"/>
  <c r="O183" i="12"/>
  <c r="N183" i="12"/>
  <c r="M183" i="12"/>
  <c r="L183" i="12"/>
  <c r="K183" i="12"/>
  <c r="J183" i="12"/>
  <c r="R178" i="12"/>
  <c r="R177" i="12"/>
  <c r="P175" i="12"/>
  <c r="N175" i="12"/>
  <c r="L175" i="12"/>
  <c r="K175" i="12"/>
  <c r="R171" i="12"/>
  <c r="R170" i="12"/>
  <c r="R169" i="12"/>
  <c r="Q168" i="12"/>
  <c r="Q167" i="12" s="1"/>
  <c r="P168" i="12"/>
  <c r="P167" i="12" s="1"/>
  <c r="O168" i="12"/>
  <c r="O167" i="12" s="1"/>
  <c r="N168" i="12"/>
  <c r="N167" i="12" s="1"/>
  <c r="M168" i="12"/>
  <c r="L168" i="12"/>
  <c r="K168" i="12"/>
  <c r="K167" i="12" s="1"/>
  <c r="J168" i="12"/>
  <c r="J167" i="12" s="1"/>
  <c r="M167" i="12"/>
  <c r="L167" i="12"/>
  <c r="R166" i="12"/>
  <c r="R165" i="12"/>
  <c r="R164" i="12"/>
  <c r="Q163" i="12"/>
  <c r="P163" i="12"/>
  <c r="O163" i="12"/>
  <c r="N163" i="12"/>
  <c r="M163" i="12"/>
  <c r="L163" i="12"/>
  <c r="K163" i="12"/>
  <c r="J163" i="12"/>
  <c r="R162" i="12"/>
  <c r="R161" i="12"/>
  <c r="R160" i="12"/>
  <c r="Q159" i="12"/>
  <c r="P159" i="12"/>
  <c r="O159" i="12"/>
  <c r="N159" i="12"/>
  <c r="M159" i="12"/>
  <c r="L159" i="12"/>
  <c r="K159" i="12"/>
  <c r="J159" i="12"/>
  <c r="R158" i="12"/>
  <c r="R157" i="12"/>
  <c r="R156" i="12"/>
  <c r="Q155" i="12"/>
  <c r="P155" i="12"/>
  <c r="O155" i="12"/>
  <c r="N155" i="12"/>
  <c r="M155" i="12"/>
  <c r="L155" i="12"/>
  <c r="K155" i="12"/>
  <c r="J155" i="12"/>
  <c r="R154" i="12"/>
  <c r="R153" i="12"/>
  <c r="R152" i="12"/>
  <c r="Q151" i="12"/>
  <c r="P151" i="12"/>
  <c r="O151" i="12"/>
  <c r="N151" i="12"/>
  <c r="M151" i="12"/>
  <c r="L151" i="12"/>
  <c r="K151" i="12"/>
  <c r="J151" i="12"/>
  <c r="R146" i="12"/>
  <c r="R145" i="12"/>
  <c r="R144" i="12"/>
  <c r="R143" i="12"/>
  <c r="R142" i="12"/>
  <c r="Q141" i="12"/>
  <c r="P141" i="12"/>
  <c r="O141" i="12"/>
  <c r="N141" i="12"/>
  <c r="M141" i="12"/>
  <c r="L141" i="12"/>
  <c r="K141" i="12"/>
  <c r="J141" i="12"/>
  <c r="R140" i="12"/>
  <c r="R139" i="12"/>
  <c r="R138" i="12"/>
  <c r="R137" i="12"/>
  <c r="R136" i="12"/>
  <c r="Q135" i="12"/>
  <c r="P135" i="12"/>
  <c r="O135" i="12"/>
  <c r="N135" i="12"/>
  <c r="M135" i="12"/>
  <c r="L135" i="12"/>
  <c r="K135" i="12"/>
  <c r="J135" i="12"/>
  <c r="R134" i="12"/>
  <c r="R133" i="12"/>
  <c r="R132" i="12"/>
  <c r="R131" i="12"/>
  <c r="R130" i="12"/>
  <c r="Q129" i="12"/>
  <c r="P129" i="12"/>
  <c r="O129" i="12"/>
  <c r="N129" i="12"/>
  <c r="M129" i="12"/>
  <c r="L129" i="12"/>
  <c r="K129" i="12"/>
  <c r="J129" i="12"/>
  <c r="R127" i="12"/>
  <c r="R126" i="12"/>
  <c r="R125" i="12"/>
  <c r="R124" i="12" s="1"/>
  <c r="R123" i="12" s="1"/>
  <c r="Q124" i="12"/>
  <c r="P124" i="12"/>
  <c r="P123" i="12" s="1"/>
  <c r="O124" i="12"/>
  <c r="O123" i="12" s="1"/>
  <c r="N124" i="12"/>
  <c r="N123" i="12" s="1"/>
  <c r="M124" i="12"/>
  <c r="M123" i="12" s="1"/>
  <c r="L124" i="12"/>
  <c r="L123" i="12" s="1"/>
  <c r="K124" i="12"/>
  <c r="K123" i="12" s="1"/>
  <c r="J124" i="12"/>
  <c r="J123" i="12" s="1"/>
  <c r="Q123" i="12"/>
  <c r="R119" i="12"/>
  <c r="R118" i="12"/>
  <c r="R117" i="12"/>
  <c r="Q116" i="12"/>
  <c r="P116" i="12"/>
  <c r="O116" i="12"/>
  <c r="N116" i="12"/>
  <c r="N115" i="12" s="1"/>
  <c r="M116" i="12"/>
  <c r="M115" i="12" s="1"/>
  <c r="L116" i="12"/>
  <c r="L115" i="12" s="1"/>
  <c r="K116" i="12"/>
  <c r="K115" i="12" s="1"/>
  <c r="J116" i="12"/>
  <c r="J115" i="12" s="1"/>
  <c r="Q115" i="12"/>
  <c r="P115" i="12"/>
  <c r="O115" i="12"/>
  <c r="R114" i="12"/>
  <c r="R113" i="12"/>
  <c r="R112" i="12"/>
  <c r="Q111" i="12"/>
  <c r="P111" i="12"/>
  <c r="O111" i="12"/>
  <c r="N111" i="12"/>
  <c r="M111" i="12"/>
  <c r="L111" i="12"/>
  <c r="K111" i="12"/>
  <c r="J111" i="12"/>
  <c r="R110" i="12"/>
  <c r="R109" i="12"/>
  <c r="R108" i="12"/>
  <c r="Q107" i="12"/>
  <c r="P107" i="12"/>
  <c r="O107" i="12"/>
  <c r="N107" i="12"/>
  <c r="N106" i="12" s="1"/>
  <c r="M107" i="12"/>
  <c r="L107" i="12"/>
  <c r="K107" i="12"/>
  <c r="J107" i="12"/>
  <c r="R102" i="12"/>
  <c r="R101" i="12"/>
  <c r="R100" i="12"/>
  <c r="Q99" i="12"/>
  <c r="P99" i="12"/>
  <c r="O99" i="12"/>
  <c r="O98" i="12" s="1"/>
  <c r="N99" i="12"/>
  <c r="N98" i="12" s="1"/>
  <c r="M99" i="12"/>
  <c r="M98" i="12" s="1"/>
  <c r="L99" i="12"/>
  <c r="L98" i="12" s="1"/>
  <c r="K99" i="12"/>
  <c r="K98" i="12" s="1"/>
  <c r="J99" i="12"/>
  <c r="J98" i="12" s="1"/>
  <c r="Q98" i="12"/>
  <c r="P98" i="12"/>
  <c r="R97" i="12"/>
  <c r="R96" i="12"/>
  <c r="R95" i="12"/>
  <c r="Q94" i="12"/>
  <c r="P94" i="12"/>
  <c r="P93" i="12" s="1"/>
  <c r="O94" i="12"/>
  <c r="O93" i="12" s="1"/>
  <c r="N94" i="12"/>
  <c r="N93" i="12" s="1"/>
  <c r="M94" i="12"/>
  <c r="M93" i="12" s="1"/>
  <c r="L94" i="12"/>
  <c r="L93" i="12" s="1"/>
  <c r="K94" i="12"/>
  <c r="K93" i="12" s="1"/>
  <c r="J94" i="12"/>
  <c r="J93" i="12" s="1"/>
  <c r="Q93" i="12"/>
  <c r="R92" i="12"/>
  <c r="R91" i="12"/>
  <c r="R90" i="12"/>
  <c r="R89" i="12" s="1"/>
  <c r="R88" i="12" s="1"/>
  <c r="Q89" i="12"/>
  <c r="Q88" i="12" s="1"/>
  <c r="P89" i="12"/>
  <c r="P88" i="12" s="1"/>
  <c r="O89" i="12"/>
  <c r="O88" i="12" s="1"/>
  <c r="N89" i="12"/>
  <c r="N88" i="12" s="1"/>
  <c r="M89" i="12"/>
  <c r="M88" i="12" s="1"/>
  <c r="L89" i="12"/>
  <c r="L88" i="12" s="1"/>
  <c r="K89" i="12"/>
  <c r="K88" i="12" s="1"/>
  <c r="J89" i="12"/>
  <c r="J88" i="12" s="1"/>
  <c r="R84" i="12"/>
  <c r="R83" i="12"/>
  <c r="R82" i="12"/>
  <c r="R81" i="12"/>
  <c r="R80" i="12"/>
  <c r="R79" i="12"/>
  <c r="Q78" i="12"/>
  <c r="Q77" i="12" s="1"/>
  <c r="P78" i="12"/>
  <c r="P77" i="12" s="1"/>
  <c r="O78" i="12"/>
  <c r="O77" i="12" s="1"/>
  <c r="N78" i="12"/>
  <c r="N77" i="12" s="1"/>
  <c r="M78" i="12"/>
  <c r="M77" i="12" s="1"/>
  <c r="L78" i="12"/>
  <c r="L77" i="12" s="1"/>
  <c r="K78" i="12"/>
  <c r="K77" i="12" s="1"/>
  <c r="J78" i="12"/>
  <c r="J77" i="12" s="1"/>
  <c r="R76" i="12"/>
  <c r="R75" i="12"/>
  <c r="R74" i="12"/>
  <c r="R73" i="12"/>
  <c r="R72" i="12"/>
  <c r="Q71" i="12"/>
  <c r="P71" i="12"/>
  <c r="O71" i="12"/>
  <c r="O70" i="12" s="1"/>
  <c r="N71" i="12"/>
  <c r="N70" i="12" s="1"/>
  <c r="M71" i="12"/>
  <c r="M70" i="12" s="1"/>
  <c r="L71" i="12"/>
  <c r="L70" i="12" s="1"/>
  <c r="K71" i="12"/>
  <c r="K70" i="12" s="1"/>
  <c r="J71" i="12"/>
  <c r="J70" i="12" s="1"/>
  <c r="Q70" i="12"/>
  <c r="P70" i="12"/>
  <c r="R66" i="12"/>
  <c r="R65" i="12"/>
  <c r="R64" i="12"/>
  <c r="Q63" i="12"/>
  <c r="P63" i="12"/>
  <c r="O63" i="12"/>
  <c r="N63" i="12"/>
  <c r="M63" i="12"/>
  <c r="L63" i="12"/>
  <c r="K63" i="12"/>
  <c r="J63" i="12"/>
  <c r="R62" i="12"/>
  <c r="R61" i="12"/>
  <c r="R60" i="12"/>
  <c r="Q59" i="12"/>
  <c r="P59" i="12"/>
  <c r="O59" i="12"/>
  <c r="N59" i="12"/>
  <c r="M59" i="12"/>
  <c r="L59" i="12"/>
  <c r="K59" i="12"/>
  <c r="J59" i="12"/>
  <c r="R57" i="12"/>
  <c r="R56" i="12"/>
  <c r="R55" i="12"/>
  <c r="Q54" i="12"/>
  <c r="Q53" i="12" s="1"/>
  <c r="P54" i="12"/>
  <c r="P53" i="12" s="1"/>
  <c r="O54" i="12"/>
  <c r="O53" i="12" s="1"/>
  <c r="N54" i="12"/>
  <c r="N53" i="12" s="1"/>
  <c r="M54" i="12"/>
  <c r="M53" i="12" s="1"/>
  <c r="L54" i="12"/>
  <c r="L53" i="12" s="1"/>
  <c r="K54" i="12"/>
  <c r="K53" i="12" s="1"/>
  <c r="J54" i="12"/>
  <c r="J53" i="12" s="1"/>
  <c r="R52" i="12"/>
  <c r="R51" i="12"/>
  <c r="R50" i="12"/>
  <c r="Q49" i="12"/>
  <c r="Q48" i="12" s="1"/>
  <c r="P49" i="12"/>
  <c r="P48" i="12" s="1"/>
  <c r="O49" i="12"/>
  <c r="O48" i="12" s="1"/>
  <c r="N49" i="12"/>
  <c r="N48" i="12" s="1"/>
  <c r="M49" i="12"/>
  <c r="M48" i="12" s="1"/>
  <c r="L49" i="12"/>
  <c r="L48" i="12" s="1"/>
  <c r="K49" i="12"/>
  <c r="K48" i="12" s="1"/>
  <c r="J49" i="12"/>
  <c r="J48" i="12" s="1"/>
  <c r="R46" i="12"/>
  <c r="R45" i="12"/>
  <c r="R44" i="12"/>
  <c r="Q43" i="12"/>
  <c r="Q42" i="12" s="1"/>
  <c r="P43" i="12"/>
  <c r="P42" i="12" s="1"/>
  <c r="O43" i="12"/>
  <c r="O42" i="12" s="1"/>
  <c r="N43" i="12"/>
  <c r="N42" i="12" s="1"/>
  <c r="M43" i="12"/>
  <c r="M42" i="12" s="1"/>
  <c r="L43" i="12"/>
  <c r="L42" i="12" s="1"/>
  <c r="K43" i="12"/>
  <c r="K42" i="12" s="1"/>
  <c r="J43" i="12"/>
  <c r="J42" i="12" s="1"/>
  <c r="R41" i="12"/>
  <c r="R40" i="12"/>
  <c r="R39" i="12"/>
  <c r="Q38" i="12"/>
  <c r="P38" i="12"/>
  <c r="O38" i="12"/>
  <c r="N38" i="12"/>
  <c r="M38" i="12"/>
  <c r="L38" i="12"/>
  <c r="K38" i="12"/>
  <c r="J38" i="12"/>
  <c r="R37" i="12"/>
  <c r="R36" i="12"/>
  <c r="R35" i="12"/>
  <c r="Q34" i="12"/>
  <c r="P34" i="12"/>
  <c r="O34" i="12"/>
  <c r="N34" i="12"/>
  <c r="M34" i="12"/>
  <c r="L34" i="12"/>
  <c r="K34" i="12"/>
  <c r="J34" i="12"/>
  <c r="R33" i="12"/>
  <c r="R32" i="12"/>
  <c r="R31" i="12"/>
  <c r="Q30" i="12"/>
  <c r="P30" i="12"/>
  <c r="O30" i="12"/>
  <c r="N30" i="12"/>
  <c r="M30" i="12"/>
  <c r="L30" i="12"/>
  <c r="K30" i="12"/>
  <c r="J30" i="12"/>
  <c r="R25" i="12"/>
  <c r="R24" i="12"/>
  <c r="R23" i="12"/>
  <c r="Q22" i="12"/>
  <c r="P22" i="12"/>
  <c r="O22" i="12"/>
  <c r="N22" i="12"/>
  <c r="M22" i="12"/>
  <c r="L22" i="12"/>
  <c r="K22" i="12"/>
  <c r="J22" i="12"/>
  <c r="R21" i="12"/>
  <c r="R20" i="12"/>
  <c r="R19" i="12"/>
  <c r="Q18" i="12"/>
  <c r="P18" i="12"/>
  <c r="O18" i="12"/>
  <c r="N18" i="12"/>
  <c r="M18" i="12"/>
  <c r="L18" i="12"/>
  <c r="K18" i="12"/>
  <c r="J18" i="12"/>
  <c r="R17" i="12"/>
  <c r="R16" i="12"/>
  <c r="R15" i="12"/>
  <c r="Q14" i="12"/>
  <c r="P14" i="12"/>
  <c r="O14" i="12"/>
  <c r="N14" i="12"/>
  <c r="M14" i="12"/>
  <c r="L14" i="12"/>
  <c r="K14" i="12"/>
  <c r="J14" i="12"/>
  <c r="R12" i="12"/>
  <c r="R11" i="12"/>
  <c r="R10" i="12"/>
  <c r="Q9" i="12"/>
  <c r="Q8" i="12" s="1"/>
  <c r="P9" i="12"/>
  <c r="P8" i="12" s="1"/>
  <c r="O9" i="12"/>
  <c r="O8" i="12" s="1"/>
  <c r="N9" i="12"/>
  <c r="M9" i="12"/>
  <c r="M8" i="12" s="1"/>
  <c r="L9" i="12"/>
  <c r="L8" i="12" s="1"/>
  <c r="K9" i="12"/>
  <c r="K8" i="12" s="1"/>
  <c r="J9" i="12"/>
  <c r="J8" i="12" s="1"/>
  <c r="N8" i="12"/>
  <c r="N128" i="12" l="1"/>
  <c r="Q29" i="12"/>
  <c r="R107" i="12"/>
  <c r="Q58" i="12"/>
  <c r="J106" i="12"/>
  <c r="M69" i="12"/>
  <c r="M68" i="12" s="1"/>
  <c r="M67" i="12" s="1"/>
  <c r="P106" i="12"/>
  <c r="P182" i="12"/>
  <c r="P174" i="12" s="1"/>
  <c r="P173" i="12" s="1"/>
  <c r="P172" i="12" s="1"/>
  <c r="O87" i="12"/>
  <c r="O86" i="12" s="1"/>
  <c r="O85" i="12" s="1"/>
  <c r="N58" i="12"/>
  <c r="N47" i="12" s="1"/>
  <c r="L106" i="12"/>
  <c r="L105" i="12" s="1"/>
  <c r="L104" i="12" s="1"/>
  <c r="L103" i="12" s="1"/>
  <c r="Q182" i="12"/>
  <c r="K29" i="12"/>
  <c r="J182" i="12"/>
  <c r="O201" i="12"/>
  <c r="L201" i="12"/>
  <c r="L192" i="12" s="1"/>
  <c r="L191" i="12" s="1"/>
  <c r="N182" i="12"/>
  <c r="R187" i="12"/>
  <c r="O150" i="12"/>
  <c r="O149" i="12" s="1"/>
  <c r="O148" i="12" s="1"/>
  <c r="O147" i="12" s="1"/>
  <c r="M150" i="12"/>
  <c r="M149" i="12" s="1"/>
  <c r="M148" i="12" s="1"/>
  <c r="M147" i="12" s="1"/>
  <c r="L69" i="12"/>
  <c r="L68" i="12" s="1"/>
  <c r="L67" i="12" s="1"/>
  <c r="N69" i="12"/>
  <c r="N68" i="12" s="1"/>
  <c r="N67" i="12" s="1"/>
  <c r="P69" i="12"/>
  <c r="P68" i="12" s="1"/>
  <c r="P67" i="12" s="1"/>
  <c r="Q28" i="12"/>
  <c r="P58" i="12"/>
  <c r="Q13" i="12"/>
  <c r="Q7" i="12" s="1"/>
  <c r="Q6" i="12" s="1"/>
  <c r="Q5" i="12" s="1"/>
  <c r="N13" i="12"/>
  <c r="N7" i="12" s="1"/>
  <c r="N6" i="12" s="1"/>
  <c r="N5" i="12" s="1"/>
  <c r="K13" i="12"/>
  <c r="K7" i="12" s="1"/>
  <c r="K6" i="12" s="1"/>
  <c r="K5" i="12" s="1"/>
  <c r="O13" i="12"/>
  <c r="O7" i="12" s="1"/>
  <c r="O6" i="12" s="1"/>
  <c r="O5" i="12" s="1"/>
  <c r="J13" i="12"/>
  <c r="J7" i="12" s="1"/>
  <c r="J6" i="12" s="1"/>
  <c r="J5" i="12" s="1"/>
  <c r="P13" i="12"/>
  <c r="P7" i="12" s="1"/>
  <c r="P6" i="12" s="1"/>
  <c r="P5" i="12" s="1"/>
  <c r="R22" i="12"/>
  <c r="Q106" i="12"/>
  <c r="Q105" i="12" s="1"/>
  <c r="Q104" i="12" s="1"/>
  <c r="Q103" i="12" s="1"/>
  <c r="J128" i="12"/>
  <c r="J122" i="12" s="1"/>
  <c r="J121" i="12" s="1"/>
  <c r="J120" i="12" s="1"/>
  <c r="K182" i="12"/>
  <c r="K174" i="12" s="1"/>
  <c r="K173" i="12" s="1"/>
  <c r="K172" i="12" s="1"/>
  <c r="R206" i="12"/>
  <c r="N150" i="12"/>
  <c r="N149" i="12" s="1"/>
  <c r="N148" i="12" s="1"/>
  <c r="N147" i="12" s="1"/>
  <c r="R9" i="12"/>
  <c r="R8" i="12" s="1"/>
  <c r="R49" i="12"/>
  <c r="R48" i="12" s="1"/>
  <c r="J58" i="12"/>
  <c r="J47" i="12" s="1"/>
  <c r="O128" i="12"/>
  <c r="O122" i="12" s="1"/>
  <c r="O121" i="12" s="1"/>
  <c r="O120" i="12" s="1"/>
  <c r="L150" i="12"/>
  <c r="L149" i="12" s="1"/>
  <c r="L148" i="12" s="1"/>
  <c r="L147" i="12" s="1"/>
  <c r="O182" i="12"/>
  <c r="O174" i="12" s="1"/>
  <c r="O173" i="12" s="1"/>
  <c r="O172" i="12" s="1"/>
  <c r="Q201" i="12"/>
  <c r="M201" i="12"/>
  <c r="M192" i="12" s="1"/>
  <c r="M191" i="12" s="1"/>
  <c r="R18" i="12"/>
  <c r="P150" i="12"/>
  <c r="P149" i="12" s="1"/>
  <c r="P148" i="12" s="1"/>
  <c r="P147" i="12" s="1"/>
  <c r="O29" i="12"/>
  <c r="O28" i="12" s="1"/>
  <c r="R30" i="12"/>
  <c r="J69" i="12"/>
  <c r="J68" i="12" s="1"/>
  <c r="J67" i="12" s="1"/>
  <c r="M106" i="12"/>
  <c r="N105" i="12"/>
  <c r="N104" i="12" s="1"/>
  <c r="N103" i="12" s="1"/>
  <c r="M128" i="12"/>
  <c r="M122" i="12" s="1"/>
  <c r="M121" i="12" s="1"/>
  <c r="M120" i="12" s="1"/>
  <c r="K128" i="12"/>
  <c r="K122" i="12" s="1"/>
  <c r="K121" i="12" s="1"/>
  <c r="K120" i="12" s="1"/>
  <c r="J201" i="12"/>
  <c r="R34" i="12"/>
  <c r="R116" i="12"/>
  <c r="R115" i="12" s="1"/>
  <c r="R99" i="12"/>
  <c r="R98" i="12" s="1"/>
  <c r="R175" i="12"/>
  <c r="R43" i="12"/>
  <c r="R42" i="12" s="1"/>
  <c r="R159" i="12"/>
  <c r="R129" i="12"/>
  <c r="M13" i="12"/>
  <c r="M7" i="12" s="1"/>
  <c r="M6" i="12" s="1"/>
  <c r="M5" i="12" s="1"/>
  <c r="N87" i="12"/>
  <c r="N86" i="12" s="1"/>
  <c r="N85" i="12" s="1"/>
  <c r="O69" i="12"/>
  <c r="O68" i="12" s="1"/>
  <c r="O67" i="12" s="1"/>
  <c r="J87" i="12"/>
  <c r="J86" i="12" s="1"/>
  <c r="J85" i="12" s="1"/>
  <c r="P87" i="12"/>
  <c r="P86" i="12" s="1"/>
  <c r="P85" i="12" s="1"/>
  <c r="R141" i="12"/>
  <c r="M29" i="12"/>
  <c r="M28" i="12" s="1"/>
  <c r="J29" i="12"/>
  <c r="J28" i="12" s="1"/>
  <c r="L58" i="12"/>
  <c r="L47" i="12" s="1"/>
  <c r="R111" i="12"/>
  <c r="R106" i="12" s="1"/>
  <c r="N122" i="12"/>
  <c r="N121" i="12" s="1"/>
  <c r="N120" i="12" s="1"/>
  <c r="J150" i="12"/>
  <c r="J149" i="12" s="1"/>
  <c r="J148" i="12" s="1"/>
  <c r="J147" i="12" s="1"/>
  <c r="R151" i="12"/>
  <c r="R14" i="12"/>
  <c r="N29" i="12"/>
  <c r="N28" i="12" s="1"/>
  <c r="M58" i="12"/>
  <c r="M47" i="12" s="1"/>
  <c r="Q69" i="12"/>
  <c r="Q68" i="12" s="1"/>
  <c r="Q67" i="12" s="1"/>
  <c r="R94" i="12"/>
  <c r="R93" i="12" s="1"/>
  <c r="J105" i="12"/>
  <c r="J104" i="12" s="1"/>
  <c r="J103" i="12" s="1"/>
  <c r="P128" i="12"/>
  <c r="P122" i="12" s="1"/>
  <c r="P121" i="12" s="1"/>
  <c r="P120" i="12" s="1"/>
  <c r="R163" i="12"/>
  <c r="R168" i="12"/>
  <c r="R167" i="12" s="1"/>
  <c r="K28" i="12"/>
  <c r="R54" i="12"/>
  <c r="R53" i="12" s="1"/>
  <c r="K69" i="12"/>
  <c r="K68" i="12" s="1"/>
  <c r="K67" i="12" s="1"/>
  <c r="K87" i="12"/>
  <c r="K86" i="12" s="1"/>
  <c r="K85" i="12" s="1"/>
  <c r="M87" i="12"/>
  <c r="M86" i="12" s="1"/>
  <c r="M85" i="12" s="1"/>
  <c r="O106" i="12"/>
  <c r="O105" i="12" s="1"/>
  <c r="O104" i="12" s="1"/>
  <c r="O103" i="12" s="1"/>
  <c r="L128" i="12"/>
  <c r="L122" i="12" s="1"/>
  <c r="L121" i="12" s="1"/>
  <c r="L120" i="12" s="1"/>
  <c r="Q150" i="12"/>
  <c r="Q149" i="12" s="1"/>
  <c r="Q148" i="12" s="1"/>
  <c r="Q147" i="12" s="1"/>
  <c r="R59" i="12"/>
  <c r="L87" i="12"/>
  <c r="L86" i="12" s="1"/>
  <c r="L85" i="12" s="1"/>
  <c r="M105" i="12"/>
  <c r="M104" i="12" s="1"/>
  <c r="M103" i="12" s="1"/>
  <c r="R155" i="12"/>
  <c r="K58" i="12"/>
  <c r="K47" i="12" s="1"/>
  <c r="K201" i="12"/>
  <c r="R214" i="12"/>
  <c r="O192" i="12"/>
  <c r="O191" i="12" s="1"/>
  <c r="L182" i="12"/>
  <c r="L174" i="12" s="1"/>
  <c r="L173" i="12" s="1"/>
  <c r="L172" i="12" s="1"/>
  <c r="R183" i="12"/>
  <c r="J173" i="12"/>
  <c r="J172" i="12" s="1"/>
  <c r="R194" i="12"/>
  <c r="N174" i="12"/>
  <c r="N173" i="12" s="1"/>
  <c r="N172" i="12" s="1"/>
  <c r="M182" i="12"/>
  <c r="M174" i="12" s="1"/>
  <c r="M173" i="12" s="1"/>
  <c r="M172" i="12" s="1"/>
  <c r="K192" i="12"/>
  <c r="K191" i="12" s="1"/>
  <c r="L29" i="12"/>
  <c r="L28" i="12" s="1"/>
  <c r="P201" i="12"/>
  <c r="P192" i="12" s="1"/>
  <c r="P191" i="12" s="1"/>
  <c r="R71" i="12"/>
  <c r="R70" i="12" s="1"/>
  <c r="P105" i="12"/>
  <c r="P104" i="12" s="1"/>
  <c r="P103" i="12" s="1"/>
  <c r="R135" i="12"/>
  <c r="L13" i="12"/>
  <c r="L7" i="12" s="1"/>
  <c r="L6" i="12" s="1"/>
  <c r="L5" i="12" s="1"/>
  <c r="R63" i="12"/>
  <c r="Q128" i="12"/>
  <c r="Q122" i="12" s="1"/>
  <c r="Q121" i="12" s="1"/>
  <c r="Q120" i="12" s="1"/>
  <c r="K150" i="12"/>
  <c r="K149" i="12" s="1"/>
  <c r="K148" i="12" s="1"/>
  <c r="K147" i="12" s="1"/>
  <c r="N201" i="12"/>
  <c r="N192" i="12" s="1"/>
  <c r="N191" i="12" s="1"/>
  <c r="Q192" i="12"/>
  <c r="Q191" i="12" s="1"/>
  <c r="P29" i="12"/>
  <c r="P28" i="12" s="1"/>
  <c r="Q47" i="12"/>
  <c r="R38" i="12"/>
  <c r="P47" i="12"/>
  <c r="O58" i="12"/>
  <c r="O47" i="12" s="1"/>
  <c r="R78" i="12"/>
  <c r="R77" i="12" s="1"/>
  <c r="Q87" i="12"/>
  <c r="Q86" i="12" s="1"/>
  <c r="Q85" i="12" s="1"/>
  <c r="K106" i="12"/>
  <c r="K105" i="12" s="1"/>
  <c r="K104" i="12" s="1"/>
  <c r="K103" i="12" s="1"/>
  <c r="Q174" i="12"/>
  <c r="Q173" i="12" s="1"/>
  <c r="Q172" i="12" s="1"/>
  <c r="K27" i="12" l="1"/>
  <c r="K26" i="12" s="1"/>
  <c r="Q27" i="12"/>
  <c r="Q26" i="12" s="1"/>
  <c r="Q4" i="12" s="1"/>
  <c r="R182" i="12"/>
  <c r="R174" i="12" s="1"/>
  <c r="R173" i="12" s="1"/>
  <c r="R172" i="12" s="1"/>
  <c r="R13" i="12"/>
  <c r="R7" i="12" s="1"/>
  <c r="R6" i="12" s="1"/>
  <c r="R5" i="12" s="1"/>
  <c r="R29" i="12"/>
  <c r="R28" i="12" s="1"/>
  <c r="J27" i="12"/>
  <c r="J26" i="12" s="1"/>
  <c r="J4" i="12" s="1"/>
  <c r="O27" i="12"/>
  <c r="O26" i="12" s="1"/>
  <c r="O4" i="12" s="1"/>
  <c r="R87" i="12"/>
  <c r="R86" i="12" s="1"/>
  <c r="R85" i="12" s="1"/>
  <c r="R201" i="12"/>
  <c r="R191" i="12" s="1"/>
  <c r="R105" i="12"/>
  <c r="R104" i="12" s="1"/>
  <c r="R103" i="12" s="1"/>
  <c r="R150" i="12"/>
  <c r="R149" i="12" s="1"/>
  <c r="R148" i="12" s="1"/>
  <c r="R147" i="12" s="1"/>
  <c r="R128" i="12"/>
  <c r="R122" i="12" s="1"/>
  <c r="R121" i="12" s="1"/>
  <c r="R120" i="12" s="1"/>
  <c r="M27" i="12"/>
  <c r="M26" i="12" s="1"/>
  <c r="M4" i="12" s="1"/>
  <c r="L27" i="12"/>
  <c r="L26" i="12" s="1"/>
  <c r="L4" i="12" s="1"/>
  <c r="R58" i="12"/>
  <c r="R47" i="12" s="1"/>
  <c r="N27" i="12"/>
  <c r="N26" i="12" s="1"/>
  <c r="N4" i="12" s="1"/>
  <c r="K4" i="12"/>
  <c r="R69" i="12"/>
  <c r="R68" i="12" s="1"/>
  <c r="R67" i="12" s="1"/>
  <c r="P27" i="12"/>
  <c r="P26" i="12" s="1"/>
  <c r="P4" i="12" s="1"/>
  <c r="R27" i="12" l="1"/>
  <c r="R26" i="12" s="1"/>
  <c r="R4" i="12" s="1"/>
  <c r="L189" i="11" l="1"/>
  <c r="K189" i="11"/>
  <c r="K191" i="11" l="1"/>
  <c r="K193" i="11"/>
  <c r="K192" i="11" s="1"/>
  <c r="K190" i="11" s="1"/>
  <c r="K216" i="11"/>
  <c r="K191" i="10"/>
  <c r="K190" i="10"/>
  <c r="K174" i="10"/>
  <c r="K173" i="10"/>
  <c r="R217" i="11"/>
  <c r="R216" i="11" s="1"/>
  <c r="Q216" i="11"/>
  <c r="P216" i="11"/>
  <c r="O216" i="11"/>
  <c r="N216" i="11"/>
  <c r="M216" i="11"/>
  <c r="L216" i="11"/>
  <c r="J216" i="11"/>
  <c r="R215" i="11"/>
  <c r="R214" i="11"/>
  <c r="R213" i="11"/>
  <c r="Q212" i="11"/>
  <c r="P212" i="11"/>
  <c r="O212" i="11"/>
  <c r="N212" i="11"/>
  <c r="M212" i="11"/>
  <c r="L212" i="11"/>
  <c r="K212" i="11"/>
  <c r="J212" i="11"/>
  <c r="R211" i="11"/>
  <c r="R210" i="11"/>
  <c r="R209" i="11"/>
  <c r="Q208" i="11"/>
  <c r="P208" i="11"/>
  <c r="O208" i="11"/>
  <c r="N208" i="11"/>
  <c r="M208" i="11"/>
  <c r="L208" i="11"/>
  <c r="K208" i="11"/>
  <c r="J208" i="11"/>
  <c r="R207" i="11"/>
  <c r="R206" i="11"/>
  <c r="R205" i="11"/>
  <c r="Q204" i="11"/>
  <c r="P204" i="11"/>
  <c r="O204" i="11"/>
  <c r="N204" i="11"/>
  <c r="M204" i="11"/>
  <c r="L204" i="11"/>
  <c r="K204" i="11"/>
  <c r="J204" i="11"/>
  <c r="R203" i="11"/>
  <c r="R202" i="11"/>
  <c r="R201" i="11"/>
  <c r="Q200" i="11"/>
  <c r="P200" i="11"/>
  <c r="P199" i="11" s="1"/>
  <c r="O200" i="11"/>
  <c r="N200" i="11"/>
  <c r="M200" i="11"/>
  <c r="L200" i="11"/>
  <c r="K200" i="11"/>
  <c r="J200" i="11"/>
  <c r="R198" i="11"/>
  <c r="R197" i="11"/>
  <c r="R196" i="11"/>
  <c r="R195" i="11"/>
  <c r="R194" i="11"/>
  <c r="Q193" i="11"/>
  <c r="Q192" i="11" s="1"/>
  <c r="P193" i="11"/>
  <c r="O193" i="11"/>
  <c r="O192" i="11" s="1"/>
  <c r="N193" i="11"/>
  <c r="N192" i="11" s="1"/>
  <c r="M193" i="11"/>
  <c r="M192" i="11" s="1"/>
  <c r="L193" i="11"/>
  <c r="L192" i="11" s="1"/>
  <c r="J193" i="11"/>
  <c r="J192" i="11" s="1"/>
  <c r="P192" i="11"/>
  <c r="R188" i="11"/>
  <c r="R187" i="11"/>
  <c r="R186" i="11"/>
  <c r="Q185" i="11"/>
  <c r="P185" i="11"/>
  <c r="O185" i="11"/>
  <c r="N185" i="11"/>
  <c r="M185" i="11"/>
  <c r="L185" i="11"/>
  <c r="L180" i="11" s="1"/>
  <c r="K185" i="11"/>
  <c r="J185" i="11"/>
  <c r="J180" i="11" s="1"/>
  <c r="R184" i="11"/>
  <c r="R183" i="11"/>
  <c r="R182" i="11"/>
  <c r="R181" i="11" s="1"/>
  <c r="Q181" i="11"/>
  <c r="Q180" i="11" s="1"/>
  <c r="P181" i="11"/>
  <c r="O181" i="11"/>
  <c r="N181" i="11"/>
  <c r="N180" i="11" s="1"/>
  <c r="M181" i="11"/>
  <c r="L181" i="11"/>
  <c r="K181" i="11"/>
  <c r="J181" i="11"/>
  <c r="R179" i="11"/>
  <c r="R178" i="11"/>
  <c r="R177" i="11"/>
  <c r="R176" i="11" s="1"/>
  <c r="R175" i="11" s="1"/>
  <c r="Q176" i="11"/>
  <c r="P176" i="11"/>
  <c r="O176" i="11"/>
  <c r="N176" i="11"/>
  <c r="N175" i="11" s="1"/>
  <c r="M176" i="11"/>
  <c r="M175" i="11" s="1"/>
  <c r="L176" i="11"/>
  <c r="L175" i="11" s="1"/>
  <c r="K176" i="11"/>
  <c r="K175" i="11" s="1"/>
  <c r="J176" i="11"/>
  <c r="J175" i="11" s="1"/>
  <c r="Q175" i="11"/>
  <c r="P175" i="11"/>
  <c r="O175" i="11"/>
  <c r="Q174" i="11"/>
  <c r="Q173" i="11" s="1"/>
  <c r="Q172" i="11" s="1"/>
  <c r="R171" i="11"/>
  <c r="R170" i="11"/>
  <c r="R169" i="11"/>
  <c r="Q168" i="11"/>
  <c r="P168" i="11"/>
  <c r="O168" i="11"/>
  <c r="N168" i="11"/>
  <c r="N167" i="11" s="1"/>
  <c r="M168" i="11"/>
  <c r="M167" i="11" s="1"/>
  <c r="L168" i="11"/>
  <c r="L167" i="11" s="1"/>
  <c r="K168" i="11"/>
  <c r="K167" i="11" s="1"/>
  <c r="J168" i="11"/>
  <c r="Q167" i="11"/>
  <c r="P167" i="11"/>
  <c r="O167" i="11"/>
  <c r="J167" i="11"/>
  <c r="R166" i="11"/>
  <c r="R165" i="11"/>
  <c r="R164" i="11"/>
  <c r="Q163" i="11"/>
  <c r="P163" i="11"/>
  <c r="O163" i="11"/>
  <c r="N163" i="11"/>
  <c r="M163" i="11"/>
  <c r="L163" i="11"/>
  <c r="K163" i="11"/>
  <c r="J163" i="11"/>
  <c r="R162" i="11"/>
  <c r="R161" i="11"/>
  <c r="R160" i="11"/>
  <c r="R159" i="11"/>
  <c r="Q159" i="11"/>
  <c r="Q150" i="11" s="1"/>
  <c r="Q149" i="11" s="1"/>
  <c r="Q148" i="11" s="1"/>
  <c r="Q147" i="11" s="1"/>
  <c r="P159" i="11"/>
  <c r="O159" i="11"/>
  <c r="N159" i="11"/>
  <c r="M159" i="11"/>
  <c r="L159" i="11"/>
  <c r="K159" i="11"/>
  <c r="J159" i="11"/>
  <c r="R158" i="11"/>
  <c r="R157" i="11"/>
  <c r="R156" i="11"/>
  <c r="Q155" i="11"/>
  <c r="P155" i="11"/>
  <c r="O155" i="11"/>
  <c r="N155" i="11"/>
  <c r="M155" i="11"/>
  <c r="L155" i="11"/>
  <c r="K155" i="11"/>
  <c r="J155" i="11"/>
  <c r="R154" i="11"/>
  <c r="R153" i="11"/>
  <c r="R152" i="11"/>
  <c r="R151" i="11"/>
  <c r="Q151" i="11"/>
  <c r="P151" i="11"/>
  <c r="P150" i="11" s="1"/>
  <c r="P149" i="11" s="1"/>
  <c r="P148" i="11" s="1"/>
  <c r="P147" i="11" s="1"/>
  <c r="O151" i="11"/>
  <c r="N151" i="11"/>
  <c r="M151" i="11"/>
  <c r="L151" i="11"/>
  <c r="K151" i="11"/>
  <c r="J151" i="11"/>
  <c r="J150" i="11"/>
  <c r="J149" i="11" s="1"/>
  <c r="J148" i="11" s="1"/>
  <c r="J147" i="11" s="1"/>
  <c r="R146" i="11"/>
  <c r="R145" i="11"/>
  <c r="R144" i="11"/>
  <c r="R143" i="11"/>
  <c r="R142" i="11"/>
  <c r="R141" i="11" s="1"/>
  <c r="Q141" i="11"/>
  <c r="P141" i="11"/>
  <c r="O141" i="11"/>
  <c r="N141" i="11"/>
  <c r="M141" i="11"/>
  <c r="L141" i="11"/>
  <c r="K141" i="11"/>
  <c r="J141" i="11"/>
  <c r="R140" i="11"/>
  <c r="R139" i="11"/>
  <c r="R138" i="11"/>
  <c r="R137" i="11"/>
  <c r="R136" i="11"/>
  <c r="Q135" i="11"/>
  <c r="P135" i="11"/>
  <c r="O135" i="11"/>
  <c r="N135" i="11"/>
  <c r="M135" i="11"/>
  <c r="L135" i="11"/>
  <c r="K135" i="11"/>
  <c r="J135" i="11"/>
  <c r="R134" i="11"/>
  <c r="R133" i="11"/>
  <c r="R132" i="11"/>
  <c r="R131" i="11"/>
  <c r="R130" i="11"/>
  <c r="Q129" i="11"/>
  <c r="P129" i="11"/>
  <c r="O129" i="11"/>
  <c r="N129" i="11"/>
  <c r="N128" i="11" s="1"/>
  <c r="M129" i="11"/>
  <c r="L129" i="11"/>
  <c r="K129" i="11"/>
  <c r="J129" i="11"/>
  <c r="R127" i="11"/>
  <c r="R126" i="11"/>
  <c r="R125" i="11"/>
  <c r="R124" i="11" s="1"/>
  <c r="R123" i="11" s="1"/>
  <c r="Q124" i="11"/>
  <c r="Q123" i="11" s="1"/>
  <c r="P124" i="11"/>
  <c r="P123" i="11" s="1"/>
  <c r="O124" i="11"/>
  <c r="O123" i="11" s="1"/>
  <c r="N124" i="11"/>
  <c r="N123" i="11" s="1"/>
  <c r="M124" i="11"/>
  <c r="L124" i="11"/>
  <c r="L123" i="11" s="1"/>
  <c r="K124" i="11"/>
  <c r="K123" i="11" s="1"/>
  <c r="J124" i="11"/>
  <c r="J123" i="11" s="1"/>
  <c r="M123" i="11"/>
  <c r="R119" i="11"/>
  <c r="R118" i="11"/>
  <c r="R116" i="11" s="1"/>
  <c r="R115" i="11" s="1"/>
  <c r="R117" i="11"/>
  <c r="Q116" i="11"/>
  <c r="P116" i="11"/>
  <c r="O116" i="11"/>
  <c r="O115" i="11" s="1"/>
  <c r="N116" i="11"/>
  <c r="N115" i="11" s="1"/>
  <c r="M116" i="11"/>
  <c r="M115" i="11" s="1"/>
  <c r="L116" i="11"/>
  <c r="L115" i="11" s="1"/>
  <c r="K116" i="11"/>
  <c r="K115" i="11" s="1"/>
  <c r="J116" i="11"/>
  <c r="J115" i="11" s="1"/>
  <c r="Q115" i="11"/>
  <c r="P115" i="11"/>
  <c r="R114" i="11"/>
  <c r="R113" i="11"/>
  <c r="R111" i="11" s="1"/>
  <c r="R112" i="11"/>
  <c r="Q111" i="11"/>
  <c r="P111" i="11"/>
  <c r="O111" i="11"/>
  <c r="N111" i="11"/>
  <c r="M111" i="11"/>
  <c r="L111" i="11"/>
  <c r="K111" i="11"/>
  <c r="J111" i="11"/>
  <c r="R110" i="11"/>
  <c r="R109" i="11"/>
  <c r="R108" i="11"/>
  <c r="Q107" i="11"/>
  <c r="P107" i="11"/>
  <c r="O107" i="11"/>
  <c r="N107" i="11"/>
  <c r="M107" i="11"/>
  <c r="L107" i="11"/>
  <c r="K107" i="11"/>
  <c r="K106" i="11" s="1"/>
  <c r="J107" i="11"/>
  <c r="N106" i="11"/>
  <c r="R102" i="11"/>
  <c r="R101" i="11"/>
  <c r="R100" i="11"/>
  <c r="Q99" i="11"/>
  <c r="P99" i="11"/>
  <c r="P98" i="11" s="1"/>
  <c r="O99" i="11"/>
  <c r="O98" i="11" s="1"/>
  <c r="N99" i="11"/>
  <c r="N98" i="11" s="1"/>
  <c r="M99" i="11"/>
  <c r="M98" i="11" s="1"/>
  <c r="L99" i="11"/>
  <c r="L98" i="11" s="1"/>
  <c r="K99" i="11"/>
  <c r="K98" i="11" s="1"/>
  <c r="J99" i="11"/>
  <c r="J98" i="11" s="1"/>
  <c r="Q98" i="11"/>
  <c r="R97" i="11"/>
  <c r="R96" i="11"/>
  <c r="R95" i="11"/>
  <c r="R94" i="11"/>
  <c r="R93" i="11" s="1"/>
  <c r="Q94" i="11"/>
  <c r="P94" i="11"/>
  <c r="P93" i="11" s="1"/>
  <c r="O94" i="11"/>
  <c r="O93" i="11" s="1"/>
  <c r="N94" i="11"/>
  <c r="N93" i="11" s="1"/>
  <c r="M94" i="11"/>
  <c r="M93" i="11" s="1"/>
  <c r="L94" i="11"/>
  <c r="L93" i="11" s="1"/>
  <c r="K94" i="11"/>
  <c r="K93" i="11" s="1"/>
  <c r="J94" i="11"/>
  <c r="J93" i="11" s="1"/>
  <c r="Q93" i="11"/>
  <c r="R92" i="11"/>
  <c r="R91" i="11"/>
  <c r="R90" i="11"/>
  <c r="Q89" i="11"/>
  <c r="P89" i="11"/>
  <c r="O89" i="11"/>
  <c r="O88" i="11" s="1"/>
  <c r="N89" i="11"/>
  <c r="N88" i="11" s="1"/>
  <c r="M89" i="11"/>
  <c r="M88" i="11" s="1"/>
  <c r="L89" i="11"/>
  <c r="K89" i="11"/>
  <c r="K88" i="11" s="1"/>
  <c r="J89" i="11"/>
  <c r="J88" i="11" s="1"/>
  <c r="Q88" i="11"/>
  <c r="P88" i="11"/>
  <c r="L88" i="11"/>
  <c r="R84" i="11"/>
  <c r="R83" i="11"/>
  <c r="R82" i="11"/>
  <c r="R81" i="11"/>
  <c r="R80" i="11"/>
  <c r="R79" i="11"/>
  <c r="Q78" i="11"/>
  <c r="P78" i="11"/>
  <c r="P77" i="11" s="1"/>
  <c r="O78" i="11"/>
  <c r="O77" i="11" s="1"/>
  <c r="N78" i="11"/>
  <c r="M78" i="11"/>
  <c r="M77" i="11" s="1"/>
  <c r="L78" i="11"/>
  <c r="L77" i="11" s="1"/>
  <c r="K78" i="11"/>
  <c r="K77" i="11" s="1"/>
  <c r="J78" i="11"/>
  <c r="J77" i="11" s="1"/>
  <c r="Q77" i="11"/>
  <c r="N77" i="11"/>
  <c r="R76" i="11"/>
  <c r="R75" i="11"/>
  <c r="R74" i="11"/>
  <c r="R73" i="11"/>
  <c r="R72" i="11"/>
  <c r="Q71" i="11"/>
  <c r="P71" i="11"/>
  <c r="P70" i="11" s="1"/>
  <c r="O71" i="11"/>
  <c r="O70" i="11" s="1"/>
  <c r="N71" i="11"/>
  <c r="N70" i="11" s="1"/>
  <c r="N69" i="11" s="1"/>
  <c r="N68" i="11" s="1"/>
  <c r="N67" i="11" s="1"/>
  <c r="M71" i="11"/>
  <c r="M70" i="11" s="1"/>
  <c r="M69" i="11" s="1"/>
  <c r="M68" i="11" s="1"/>
  <c r="M67" i="11" s="1"/>
  <c r="L71" i="11"/>
  <c r="L70" i="11" s="1"/>
  <c r="K71" i="11"/>
  <c r="J71" i="11"/>
  <c r="J70" i="11" s="1"/>
  <c r="Q70" i="11"/>
  <c r="K70" i="11"/>
  <c r="R66" i="11"/>
  <c r="R65" i="11"/>
  <c r="R64" i="11"/>
  <c r="R63" i="11" s="1"/>
  <c r="Q63" i="11"/>
  <c r="P63" i="11"/>
  <c r="O63" i="11"/>
  <c r="N63" i="11"/>
  <c r="M63" i="11"/>
  <c r="L63" i="11"/>
  <c r="K63" i="11"/>
  <c r="J63" i="11"/>
  <c r="R62" i="11"/>
  <c r="R61" i="11"/>
  <c r="R60" i="11"/>
  <c r="Q59" i="11"/>
  <c r="P59" i="11"/>
  <c r="P58" i="11" s="1"/>
  <c r="O59" i="11"/>
  <c r="N59" i="11"/>
  <c r="M59" i="11"/>
  <c r="L59" i="11"/>
  <c r="K59" i="11"/>
  <c r="J59" i="11"/>
  <c r="R57" i="11"/>
  <c r="R56" i="11"/>
  <c r="R55" i="11"/>
  <c r="R54" i="11" s="1"/>
  <c r="R53" i="11" s="1"/>
  <c r="Q54" i="11"/>
  <c r="Q53" i="11" s="1"/>
  <c r="P54" i="11"/>
  <c r="P53" i="11" s="1"/>
  <c r="O54" i="11"/>
  <c r="N54" i="11"/>
  <c r="N53" i="11" s="1"/>
  <c r="M54" i="11"/>
  <c r="M53" i="11" s="1"/>
  <c r="L54" i="11"/>
  <c r="L53" i="11" s="1"/>
  <c r="K54" i="11"/>
  <c r="K53" i="11" s="1"/>
  <c r="J54" i="11"/>
  <c r="J53" i="11" s="1"/>
  <c r="O53" i="11"/>
  <c r="R52" i="11"/>
  <c r="R51" i="11"/>
  <c r="R50" i="11"/>
  <c r="R49" i="11"/>
  <c r="R48" i="11" s="1"/>
  <c r="Q49" i="11"/>
  <c r="P49" i="11"/>
  <c r="O49" i="11"/>
  <c r="N49" i="11"/>
  <c r="M49" i="11"/>
  <c r="M48" i="11" s="1"/>
  <c r="L49" i="11"/>
  <c r="K49" i="11"/>
  <c r="K48" i="11" s="1"/>
  <c r="J49" i="11"/>
  <c r="J48" i="11" s="1"/>
  <c r="Q48" i="11"/>
  <c r="P48" i="11"/>
  <c r="O48" i="11"/>
  <c r="N48" i="11"/>
  <c r="L48" i="11"/>
  <c r="R46" i="11"/>
  <c r="R45" i="11"/>
  <c r="R44" i="11"/>
  <c r="Q43" i="11"/>
  <c r="Q42" i="11" s="1"/>
  <c r="P43" i="11"/>
  <c r="P42" i="11" s="1"/>
  <c r="O43" i="11"/>
  <c r="N43" i="11"/>
  <c r="N42" i="11" s="1"/>
  <c r="M43" i="11"/>
  <c r="M42" i="11" s="1"/>
  <c r="L43" i="11"/>
  <c r="L42" i="11" s="1"/>
  <c r="K43" i="11"/>
  <c r="K42" i="11" s="1"/>
  <c r="J43" i="11"/>
  <c r="J42" i="11" s="1"/>
  <c r="O42" i="11"/>
  <c r="R41" i="11"/>
  <c r="R40" i="11"/>
  <c r="R39" i="11"/>
  <c r="Q38" i="11"/>
  <c r="P38" i="11"/>
  <c r="O38" i="11"/>
  <c r="N38" i="11"/>
  <c r="M38" i="11"/>
  <c r="L38" i="11"/>
  <c r="K38" i="11"/>
  <c r="J38" i="11"/>
  <c r="R37" i="11"/>
  <c r="R36" i="11"/>
  <c r="R35" i="11"/>
  <c r="Q34" i="11"/>
  <c r="P34" i="11"/>
  <c r="O34" i="11"/>
  <c r="N34" i="11"/>
  <c r="M34" i="11"/>
  <c r="L34" i="11"/>
  <c r="K34" i="11"/>
  <c r="J34" i="11"/>
  <c r="R33" i="11"/>
  <c r="R32" i="11"/>
  <c r="R31" i="11"/>
  <c r="R30" i="11"/>
  <c r="Q30" i="11"/>
  <c r="P30" i="11"/>
  <c r="O30" i="11"/>
  <c r="N30" i="11"/>
  <c r="M30" i="11"/>
  <c r="L30" i="11"/>
  <c r="K30" i="11"/>
  <c r="J30" i="11"/>
  <c r="R25" i="11"/>
  <c r="R24" i="11"/>
  <c r="R23" i="11"/>
  <c r="R22" i="11" s="1"/>
  <c r="Q22" i="11"/>
  <c r="P22" i="11"/>
  <c r="O22" i="11"/>
  <c r="N22" i="11"/>
  <c r="M22" i="11"/>
  <c r="L22" i="11"/>
  <c r="K22" i="11"/>
  <c r="J22" i="11"/>
  <c r="R21" i="11"/>
  <c r="R20" i="11"/>
  <c r="R19" i="11"/>
  <c r="Q18" i="11"/>
  <c r="P18" i="11"/>
  <c r="O18" i="11"/>
  <c r="N18" i="11"/>
  <c r="M18" i="11"/>
  <c r="L18" i="11"/>
  <c r="L13" i="11" s="1"/>
  <c r="K18" i="11"/>
  <c r="J18" i="11"/>
  <c r="R17" i="11"/>
  <c r="R16" i="11"/>
  <c r="R15" i="11"/>
  <c r="Q14" i="11"/>
  <c r="P14" i="11"/>
  <c r="P13" i="11" s="1"/>
  <c r="P7" i="11" s="1"/>
  <c r="P6" i="11" s="1"/>
  <c r="P5" i="11" s="1"/>
  <c r="O14" i="11"/>
  <c r="N14" i="11"/>
  <c r="M14" i="11"/>
  <c r="L14" i="11"/>
  <c r="K14" i="11"/>
  <c r="J14" i="11"/>
  <c r="R12" i="11"/>
  <c r="R11" i="11"/>
  <c r="R10" i="11"/>
  <c r="Q9" i="11"/>
  <c r="P9" i="11"/>
  <c r="O9" i="11"/>
  <c r="N9" i="11"/>
  <c r="N8" i="11" s="1"/>
  <c r="M9" i="11"/>
  <c r="M8" i="11" s="1"/>
  <c r="L9" i="11"/>
  <c r="L8" i="11" s="1"/>
  <c r="K9" i="11"/>
  <c r="K8" i="11" s="1"/>
  <c r="J9" i="11"/>
  <c r="J8" i="11" s="1"/>
  <c r="Q8" i="11"/>
  <c r="P8" i="11"/>
  <c r="O8" i="11"/>
  <c r="J47" i="11" l="1"/>
  <c r="P69" i="11"/>
  <c r="P68" i="11" s="1"/>
  <c r="P67" i="11" s="1"/>
  <c r="R14" i="11"/>
  <c r="R38" i="11"/>
  <c r="Q69" i="11"/>
  <c r="Q68" i="11" s="1"/>
  <c r="Q67" i="11" s="1"/>
  <c r="R78" i="11"/>
  <c r="R77" i="11" s="1"/>
  <c r="Q87" i="11"/>
  <c r="Q86" i="11" s="1"/>
  <c r="Q85" i="11" s="1"/>
  <c r="R107" i="11"/>
  <c r="R106" i="11" s="1"/>
  <c r="R105" i="11" s="1"/>
  <c r="R104" i="11" s="1"/>
  <c r="R103" i="11" s="1"/>
  <c r="O106" i="11"/>
  <c r="O105" i="11" s="1"/>
  <c r="O104" i="11" s="1"/>
  <c r="O103" i="11" s="1"/>
  <c r="O29" i="11"/>
  <c r="L58" i="11"/>
  <c r="L47" i="11" s="1"/>
  <c r="Q58" i="11"/>
  <c r="L69" i="11"/>
  <c r="L68" i="11" s="1"/>
  <c r="L67" i="11" s="1"/>
  <c r="L106" i="11"/>
  <c r="L105" i="11" s="1"/>
  <c r="L104" i="11" s="1"/>
  <c r="L103" i="11" s="1"/>
  <c r="Q106" i="11"/>
  <c r="Q105" i="11" s="1"/>
  <c r="Q104" i="11" s="1"/>
  <c r="Q103" i="11" s="1"/>
  <c r="L128" i="11"/>
  <c r="L122" i="11" s="1"/>
  <c r="L121" i="11" s="1"/>
  <c r="L120" i="11" s="1"/>
  <c r="R34" i="11"/>
  <c r="N29" i="11"/>
  <c r="N28" i="11" s="1"/>
  <c r="L29" i="11"/>
  <c r="L28" i="11" s="1"/>
  <c r="L27" i="11" s="1"/>
  <c r="L26" i="11" s="1"/>
  <c r="M58" i="11"/>
  <c r="M47" i="11" s="1"/>
  <c r="J58" i="11"/>
  <c r="R71" i="11"/>
  <c r="R70" i="11" s="1"/>
  <c r="R69" i="11" s="1"/>
  <c r="R68" i="11" s="1"/>
  <c r="R67" i="11" s="1"/>
  <c r="M106" i="11"/>
  <c r="M105" i="11" s="1"/>
  <c r="M104" i="11" s="1"/>
  <c r="M103" i="11" s="1"/>
  <c r="J128" i="11"/>
  <c r="J122" i="11" s="1"/>
  <c r="J121" i="11" s="1"/>
  <c r="J120" i="11" s="1"/>
  <c r="J29" i="11"/>
  <c r="J28" i="11" s="1"/>
  <c r="J27" i="11" s="1"/>
  <c r="J26" i="11" s="1"/>
  <c r="N13" i="11"/>
  <c r="P47" i="11"/>
  <c r="N58" i="11"/>
  <c r="J174" i="11"/>
  <c r="J173" i="11" s="1"/>
  <c r="J172" i="11" s="1"/>
  <c r="R29" i="11"/>
  <c r="J69" i="11"/>
  <c r="J68" i="11" s="1"/>
  <c r="J67" i="11" s="1"/>
  <c r="N122" i="11"/>
  <c r="N121" i="11" s="1"/>
  <c r="N120" i="11" s="1"/>
  <c r="R18" i="11"/>
  <c r="R13" i="11" s="1"/>
  <c r="O87" i="11"/>
  <c r="O86" i="11" s="1"/>
  <c r="O85" i="11" s="1"/>
  <c r="R9" i="11"/>
  <c r="R8" i="11" s="1"/>
  <c r="P87" i="11"/>
  <c r="P86" i="11" s="1"/>
  <c r="P85" i="11" s="1"/>
  <c r="R185" i="11"/>
  <c r="J87" i="11"/>
  <c r="J86" i="11" s="1"/>
  <c r="J85" i="11" s="1"/>
  <c r="J106" i="11"/>
  <c r="J105" i="11" s="1"/>
  <c r="J104" i="11" s="1"/>
  <c r="J103" i="11" s="1"/>
  <c r="M180" i="11"/>
  <c r="J13" i="11"/>
  <c r="J7" i="11" s="1"/>
  <c r="J6" i="11" s="1"/>
  <c r="J5" i="11" s="1"/>
  <c r="M128" i="11"/>
  <c r="P128" i="11"/>
  <c r="P122" i="11" s="1"/>
  <c r="P121" i="11" s="1"/>
  <c r="P120" i="11" s="1"/>
  <c r="K128" i="11"/>
  <c r="K122" i="11" s="1"/>
  <c r="K121" i="11" s="1"/>
  <c r="K120" i="11" s="1"/>
  <c r="K29" i="11"/>
  <c r="K28" i="11" s="1"/>
  <c r="K69" i="11"/>
  <c r="K68" i="11" s="1"/>
  <c r="K67" i="11" s="1"/>
  <c r="L7" i="11"/>
  <c r="L6" i="11" s="1"/>
  <c r="L5" i="11" s="1"/>
  <c r="O69" i="11"/>
  <c r="O68" i="11" s="1"/>
  <c r="O67" i="11" s="1"/>
  <c r="R135" i="11"/>
  <c r="K13" i="11"/>
  <c r="K7" i="11" s="1"/>
  <c r="K6" i="11" s="1"/>
  <c r="K5" i="11" s="1"/>
  <c r="O13" i="11"/>
  <c r="R180" i="11"/>
  <c r="R174" i="11" s="1"/>
  <c r="R173" i="11" s="1"/>
  <c r="R172" i="11" s="1"/>
  <c r="O180" i="11"/>
  <c r="O174" i="11" s="1"/>
  <c r="O173" i="11" s="1"/>
  <c r="O172" i="11" s="1"/>
  <c r="R59" i="11"/>
  <c r="R58" i="11" s="1"/>
  <c r="R47" i="11" s="1"/>
  <c r="O58" i="11"/>
  <c r="O47" i="11" s="1"/>
  <c r="R89" i="11"/>
  <c r="R88" i="11" s="1"/>
  <c r="O128" i="11"/>
  <c r="R168" i="11"/>
  <c r="R167" i="11" s="1"/>
  <c r="P174" i="11"/>
  <c r="P173" i="11" s="1"/>
  <c r="P172" i="11" s="1"/>
  <c r="K180" i="11"/>
  <c r="P180" i="11"/>
  <c r="J199" i="11"/>
  <c r="R204" i="11"/>
  <c r="M122" i="11"/>
  <c r="M121" i="11" s="1"/>
  <c r="M120" i="11" s="1"/>
  <c r="N150" i="11"/>
  <c r="N149" i="11" s="1"/>
  <c r="N148" i="11" s="1"/>
  <c r="N147" i="11" s="1"/>
  <c r="O7" i="11"/>
  <c r="O6" i="11" s="1"/>
  <c r="O5" i="11" s="1"/>
  <c r="O28" i="11"/>
  <c r="M13" i="11"/>
  <c r="M7" i="11" s="1"/>
  <c r="M6" i="11" s="1"/>
  <c r="M5" i="11" s="1"/>
  <c r="Q13" i="11"/>
  <c r="Q7" i="11" s="1"/>
  <c r="Q6" i="11" s="1"/>
  <c r="Q5" i="11" s="1"/>
  <c r="Q29" i="11"/>
  <c r="Q28" i="11" s="1"/>
  <c r="K58" i="11"/>
  <c r="K47" i="11" s="1"/>
  <c r="N105" i="11"/>
  <c r="N104" i="11" s="1"/>
  <c r="N103" i="11" s="1"/>
  <c r="Q199" i="11"/>
  <c r="Q191" i="11" s="1"/>
  <c r="Q190" i="11" s="1"/>
  <c r="Q189" i="11" s="1"/>
  <c r="R200" i="11"/>
  <c r="K199" i="11"/>
  <c r="R212" i="11"/>
  <c r="R193" i="11"/>
  <c r="R192" i="11" s="1"/>
  <c r="O199" i="11"/>
  <c r="O191" i="11" s="1"/>
  <c r="O190" i="11" s="1"/>
  <c r="O189" i="11" s="1"/>
  <c r="N199" i="11"/>
  <c r="N191" i="11" s="1"/>
  <c r="N190" i="11" s="1"/>
  <c r="N189" i="11" s="1"/>
  <c r="M199" i="11"/>
  <c r="M191" i="11" s="1"/>
  <c r="M190" i="11" s="1"/>
  <c r="M189" i="11" s="1"/>
  <c r="P191" i="11"/>
  <c r="P190" i="11" s="1"/>
  <c r="P189" i="11" s="1"/>
  <c r="M174" i="11"/>
  <c r="M173" i="11" s="1"/>
  <c r="M172" i="11" s="1"/>
  <c r="R28" i="11"/>
  <c r="Q47" i="11"/>
  <c r="Q27" i="11" s="1"/>
  <c r="Q26" i="11" s="1"/>
  <c r="L87" i="11"/>
  <c r="L86" i="11" s="1"/>
  <c r="L85" i="11" s="1"/>
  <c r="L150" i="11"/>
  <c r="L149" i="11" s="1"/>
  <c r="L148" i="11" s="1"/>
  <c r="L147" i="11" s="1"/>
  <c r="K174" i="11"/>
  <c r="K173" i="11" s="1"/>
  <c r="K172" i="11" s="1"/>
  <c r="N7" i="11"/>
  <c r="N6" i="11" s="1"/>
  <c r="N5" i="11" s="1"/>
  <c r="R43" i="11"/>
  <c r="R42" i="11" s="1"/>
  <c r="K105" i="11"/>
  <c r="K104" i="11" s="1"/>
  <c r="K103" i="11" s="1"/>
  <c r="R129" i="11"/>
  <c r="R128" i="11" s="1"/>
  <c r="R122" i="11" s="1"/>
  <c r="R121" i="11" s="1"/>
  <c r="R120" i="11" s="1"/>
  <c r="R163" i="11"/>
  <c r="R155" i="11"/>
  <c r="L174" i="11"/>
  <c r="L173" i="11" s="1"/>
  <c r="L172" i="11" s="1"/>
  <c r="M29" i="11"/>
  <c r="M28" i="11" s="1"/>
  <c r="Q128" i="11"/>
  <c r="Q122" i="11" s="1"/>
  <c r="Q121" i="11" s="1"/>
  <c r="Q120" i="11" s="1"/>
  <c r="O150" i="11"/>
  <c r="O149" i="11" s="1"/>
  <c r="O148" i="11" s="1"/>
  <c r="O147" i="11" s="1"/>
  <c r="K150" i="11"/>
  <c r="K149" i="11" s="1"/>
  <c r="K148" i="11" s="1"/>
  <c r="K147" i="11" s="1"/>
  <c r="N174" i="11"/>
  <c r="N173" i="11" s="1"/>
  <c r="N172" i="11" s="1"/>
  <c r="L199" i="11"/>
  <c r="L191" i="11" s="1"/>
  <c r="L190" i="11" s="1"/>
  <c r="N47" i="11"/>
  <c r="N27" i="11" s="1"/>
  <c r="N26" i="11" s="1"/>
  <c r="K87" i="11"/>
  <c r="K86" i="11" s="1"/>
  <c r="K85" i="11" s="1"/>
  <c r="M87" i="11"/>
  <c r="M86" i="11" s="1"/>
  <c r="M85" i="11" s="1"/>
  <c r="O122" i="11"/>
  <c r="O121" i="11" s="1"/>
  <c r="O120" i="11" s="1"/>
  <c r="M150" i="11"/>
  <c r="M149" i="11" s="1"/>
  <c r="M148" i="11" s="1"/>
  <c r="M147" i="11" s="1"/>
  <c r="P29" i="11"/>
  <c r="P28" i="11" s="1"/>
  <c r="P27" i="11" s="1"/>
  <c r="P26" i="11" s="1"/>
  <c r="N87" i="11"/>
  <c r="N86" i="11" s="1"/>
  <c r="N85" i="11" s="1"/>
  <c r="R99" i="11"/>
  <c r="R98" i="11" s="1"/>
  <c r="P106" i="11"/>
  <c r="P105" i="11" s="1"/>
  <c r="P104" i="11" s="1"/>
  <c r="P103" i="11" s="1"/>
  <c r="J191" i="11"/>
  <c r="J190" i="11" s="1"/>
  <c r="J189" i="11" s="1"/>
  <c r="K27" i="11" l="1"/>
  <c r="K26" i="11" s="1"/>
  <c r="R87" i="11"/>
  <c r="R86" i="11" s="1"/>
  <c r="R85" i="11" s="1"/>
  <c r="O27" i="11"/>
  <c r="O26" i="11" s="1"/>
  <c r="R7" i="11"/>
  <c r="R6" i="11" s="1"/>
  <c r="R5" i="11" s="1"/>
  <c r="R27" i="11"/>
  <c r="R26" i="11" s="1"/>
  <c r="P4" i="11"/>
  <c r="Q4" i="11"/>
  <c r="R199" i="11"/>
  <c r="J4" i="11"/>
  <c r="L4" i="11"/>
  <c r="O4" i="11"/>
  <c r="N4" i="11"/>
  <c r="R191" i="11"/>
  <c r="R190" i="11" s="1"/>
  <c r="R189" i="11" s="1"/>
  <c r="M27" i="11"/>
  <c r="M26" i="11" s="1"/>
  <c r="M4" i="11" s="1"/>
  <c r="R150" i="11"/>
  <c r="R149" i="11" s="1"/>
  <c r="R148" i="11" s="1"/>
  <c r="R147" i="11" s="1"/>
  <c r="K4" i="11"/>
  <c r="R4" i="11" l="1"/>
  <c r="R220" i="10" l="1"/>
  <c r="R219" i="10"/>
  <c r="R218" i="10"/>
  <c r="R217" i="10"/>
  <c r="Q216" i="10"/>
  <c r="P216" i="10"/>
  <c r="O216" i="10"/>
  <c r="N216" i="10"/>
  <c r="M216" i="10"/>
  <c r="L216" i="10"/>
  <c r="K216" i="10"/>
  <c r="J216" i="10"/>
  <c r="R215" i="10"/>
  <c r="R214" i="10"/>
  <c r="R213" i="10"/>
  <c r="R212" i="10"/>
  <c r="Q212" i="10"/>
  <c r="P212" i="10"/>
  <c r="O212" i="10"/>
  <c r="N212" i="10"/>
  <c r="M212" i="10"/>
  <c r="L212" i="10"/>
  <c r="K212" i="10"/>
  <c r="J212" i="10"/>
  <c r="R211" i="10"/>
  <c r="R210" i="10"/>
  <c r="R209" i="10"/>
  <c r="Q208" i="10"/>
  <c r="P208" i="10"/>
  <c r="O208" i="10"/>
  <c r="N208" i="10"/>
  <c r="M208" i="10"/>
  <c r="L208" i="10"/>
  <c r="K208" i="10"/>
  <c r="J208" i="10"/>
  <c r="R207" i="10"/>
  <c r="R206" i="10"/>
  <c r="R205" i="10"/>
  <c r="Q204" i="10"/>
  <c r="P204" i="10"/>
  <c r="O204" i="10"/>
  <c r="N204" i="10"/>
  <c r="M204" i="10"/>
  <c r="L204" i="10"/>
  <c r="K204" i="10"/>
  <c r="J204" i="10"/>
  <c r="R203" i="10"/>
  <c r="R202" i="10"/>
  <c r="R200" i="10" s="1"/>
  <c r="R201" i="10"/>
  <c r="Q200" i="10"/>
  <c r="P200" i="10"/>
  <c r="O200" i="10"/>
  <c r="N200" i="10"/>
  <c r="M200" i="10"/>
  <c r="L200" i="10"/>
  <c r="L199" i="10" s="1"/>
  <c r="L191" i="10" s="1"/>
  <c r="L190" i="10" s="1"/>
  <c r="L189" i="10" s="1"/>
  <c r="K200" i="10"/>
  <c r="J200" i="10"/>
  <c r="R198" i="10"/>
  <c r="R197" i="10"/>
  <c r="R196" i="10"/>
  <c r="R195" i="10"/>
  <c r="R194" i="10"/>
  <c r="R193" i="10" s="1"/>
  <c r="R192" i="10" s="1"/>
  <c r="Q193" i="10"/>
  <c r="P193" i="10"/>
  <c r="P192" i="10" s="1"/>
  <c r="O193" i="10"/>
  <c r="N193" i="10"/>
  <c r="N192" i="10" s="1"/>
  <c r="M193" i="10"/>
  <c r="M192" i="10" s="1"/>
  <c r="L193" i="10"/>
  <c r="L192" i="10" s="1"/>
  <c r="K193" i="10"/>
  <c r="K192" i="10" s="1"/>
  <c r="J193" i="10"/>
  <c r="J192" i="10" s="1"/>
  <c r="Q192" i="10"/>
  <c r="O192" i="10"/>
  <c r="R188" i="10"/>
  <c r="R187" i="10"/>
  <c r="R186" i="10"/>
  <c r="R185" i="10" s="1"/>
  <c r="Q185" i="10"/>
  <c r="P185" i="10"/>
  <c r="O185" i="10"/>
  <c r="N185" i="10"/>
  <c r="M185" i="10"/>
  <c r="L185" i="10"/>
  <c r="K185" i="10"/>
  <c r="K180" i="10" s="1"/>
  <c r="J185" i="10"/>
  <c r="R184" i="10"/>
  <c r="R183" i="10"/>
  <c r="R182" i="10"/>
  <c r="Q181" i="10"/>
  <c r="P181" i="10"/>
  <c r="O181" i="10"/>
  <c r="O180" i="10" s="1"/>
  <c r="N181" i="10"/>
  <c r="M181" i="10"/>
  <c r="L181" i="10"/>
  <c r="K181" i="10"/>
  <c r="J181" i="10"/>
  <c r="J180" i="10" s="1"/>
  <c r="N180" i="10"/>
  <c r="R179" i="10"/>
  <c r="R176" i="10" s="1"/>
  <c r="R175" i="10" s="1"/>
  <c r="R178" i="10"/>
  <c r="R177" i="10"/>
  <c r="Q176" i="10"/>
  <c r="Q175" i="10" s="1"/>
  <c r="P176" i="10"/>
  <c r="P175" i="10" s="1"/>
  <c r="O176" i="10"/>
  <c r="O175" i="10" s="1"/>
  <c r="N176" i="10"/>
  <c r="N175" i="10" s="1"/>
  <c r="M176" i="10"/>
  <c r="M175" i="10" s="1"/>
  <c r="L176" i="10"/>
  <c r="L175" i="10" s="1"/>
  <c r="K176" i="10"/>
  <c r="K175" i="10" s="1"/>
  <c r="K172" i="10" s="1"/>
  <c r="J176" i="10"/>
  <c r="J175" i="10" s="1"/>
  <c r="R171" i="10"/>
  <c r="R170" i="10"/>
  <c r="R169" i="10"/>
  <c r="R168" i="10" s="1"/>
  <c r="R167" i="10" s="1"/>
  <c r="Q168" i="10"/>
  <c r="Q167" i="10" s="1"/>
  <c r="P168" i="10"/>
  <c r="P167" i="10" s="1"/>
  <c r="O168" i="10"/>
  <c r="O167" i="10" s="1"/>
  <c r="N168" i="10"/>
  <c r="N167" i="10" s="1"/>
  <c r="M168" i="10"/>
  <c r="M167" i="10" s="1"/>
  <c r="L168" i="10"/>
  <c r="K168" i="10"/>
  <c r="K167" i="10" s="1"/>
  <c r="J168" i="10"/>
  <c r="L167" i="10"/>
  <c r="J167" i="10"/>
  <c r="R166" i="10"/>
  <c r="R165" i="10"/>
  <c r="R164" i="10"/>
  <c r="R163" i="10" s="1"/>
  <c r="Q163" i="10"/>
  <c r="P163" i="10"/>
  <c r="O163" i="10"/>
  <c r="N163" i="10"/>
  <c r="M163" i="10"/>
  <c r="L163" i="10"/>
  <c r="K163" i="10"/>
  <c r="J163" i="10"/>
  <c r="R162" i="10"/>
  <c r="R161" i="10"/>
  <c r="R160" i="10"/>
  <c r="Q159" i="10"/>
  <c r="P159" i="10"/>
  <c r="O159" i="10"/>
  <c r="N159" i="10"/>
  <c r="M159" i="10"/>
  <c r="L159" i="10"/>
  <c r="K159" i="10"/>
  <c r="J159" i="10"/>
  <c r="R158" i="10"/>
  <c r="R155" i="10" s="1"/>
  <c r="R157" i="10"/>
  <c r="R156" i="10"/>
  <c r="Q155" i="10"/>
  <c r="P155" i="10"/>
  <c r="O155" i="10"/>
  <c r="N155" i="10"/>
  <c r="M155" i="10"/>
  <c r="M150" i="10" s="1"/>
  <c r="M149" i="10" s="1"/>
  <c r="M148" i="10" s="1"/>
  <c r="M147" i="10" s="1"/>
  <c r="L155" i="10"/>
  <c r="K155" i="10"/>
  <c r="J155" i="10"/>
  <c r="R154" i="10"/>
  <c r="R153" i="10"/>
  <c r="R152" i="10"/>
  <c r="Q151" i="10"/>
  <c r="P151" i="10"/>
  <c r="O151" i="10"/>
  <c r="N151" i="10"/>
  <c r="M151" i="10"/>
  <c r="L151" i="10"/>
  <c r="K151" i="10"/>
  <c r="J151" i="10"/>
  <c r="K150" i="10"/>
  <c r="R146" i="10"/>
  <c r="R145" i="10"/>
  <c r="R144" i="10"/>
  <c r="R143" i="10"/>
  <c r="R142" i="10"/>
  <c r="Q141" i="10"/>
  <c r="P141" i="10"/>
  <c r="O141" i="10"/>
  <c r="N141" i="10"/>
  <c r="M141" i="10"/>
  <c r="L141" i="10"/>
  <c r="K141" i="10"/>
  <c r="J141" i="10"/>
  <c r="R140" i="10"/>
  <c r="R139" i="10"/>
  <c r="R138" i="10"/>
  <c r="R137" i="10"/>
  <c r="R136" i="10"/>
  <c r="Q135" i="10"/>
  <c r="P135" i="10"/>
  <c r="O135" i="10"/>
  <c r="N135" i="10"/>
  <c r="M135" i="10"/>
  <c r="L135" i="10"/>
  <c r="K135" i="10"/>
  <c r="J135" i="10"/>
  <c r="R134" i="10"/>
  <c r="R133" i="10"/>
  <c r="R132" i="10"/>
  <c r="R131" i="10"/>
  <c r="R130" i="10"/>
  <c r="Q129" i="10"/>
  <c r="P129" i="10"/>
  <c r="O129" i="10"/>
  <c r="N129" i="10"/>
  <c r="M129" i="10"/>
  <c r="L129" i="10"/>
  <c r="K129" i="10"/>
  <c r="J129" i="10"/>
  <c r="R127" i="10"/>
  <c r="R126" i="10"/>
  <c r="R125" i="10"/>
  <c r="R124" i="10" s="1"/>
  <c r="R123" i="10" s="1"/>
  <c r="Q124" i="10"/>
  <c r="Q123" i="10" s="1"/>
  <c r="P124" i="10"/>
  <c r="O124" i="10"/>
  <c r="N124" i="10"/>
  <c r="N123" i="10" s="1"/>
  <c r="M124" i="10"/>
  <c r="M123" i="10" s="1"/>
  <c r="L124" i="10"/>
  <c r="L123" i="10" s="1"/>
  <c r="K124" i="10"/>
  <c r="K123" i="10" s="1"/>
  <c r="J124" i="10"/>
  <c r="J123" i="10" s="1"/>
  <c r="P123" i="10"/>
  <c r="O123" i="10"/>
  <c r="R119" i="10"/>
  <c r="R118" i="10"/>
  <c r="R117" i="10"/>
  <c r="Q116" i="10"/>
  <c r="P116" i="10"/>
  <c r="O116" i="10"/>
  <c r="O115" i="10" s="1"/>
  <c r="N116" i="10"/>
  <c r="M116" i="10"/>
  <c r="M115" i="10" s="1"/>
  <c r="L116" i="10"/>
  <c r="L115" i="10" s="1"/>
  <c r="K116" i="10"/>
  <c r="K115" i="10" s="1"/>
  <c r="J116" i="10"/>
  <c r="J115" i="10" s="1"/>
  <c r="Q115" i="10"/>
  <c r="P115" i="10"/>
  <c r="N115" i="10"/>
  <c r="R114" i="10"/>
  <c r="R113" i="10"/>
  <c r="R111" i="10" s="1"/>
  <c r="R112" i="10"/>
  <c r="Q111" i="10"/>
  <c r="P111" i="10"/>
  <c r="P106" i="10" s="1"/>
  <c r="P105" i="10" s="1"/>
  <c r="P104" i="10" s="1"/>
  <c r="P103" i="10" s="1"/>
  <c r="O111" i="10"/>
  <c r="N111" i="10"/>
  <c r="M111" i="10"/>
  <c r="L111" i="10"/>
  <c r="K111" i="10"/>
  <c r="J111" i="10"/>
  <c r="R110" i="10"/>
  <c r="R109" i="10"/>
  <c r="R108" i="10"/>
  <c r="R107" i="10"/>
  <c r="Q107" i="10"/>
  <c r="P107" i="10"/>
  <c r="O107" i="10"/>
  <c r="N107" i="10"/>
  <c r="M107" i="10"/>
  <c r="L107" i="10"/>
  <c r="K107" i="10"/>
  <c r="J107" i="10"/>
  <c r="R102" i="10"/>
  <c r="R101" i="10"/>
  <c r="R100" i="10"/>
  <c r="R99" i="10"/>
  <c r="R98" i="10" s="1"/>
  <c r="Q99" i="10"/>
  <c r="Q98" i="10" s="1"/>
  <c r="P99" i="10"/>
  <c r="P98" i="10" s="1"/>
  <c r="O99" i="10"/>
  <c r="O98" i="10" s="1"/>
  <c r="N99" i="10"/>
  <c r="N98" i="10" s="1"/>
  <c r="M99" i="10"/>
  <c r="M98" i="10" s="1"/>
  <c r="L99" i="10"/>
  <c r="L98" i="10" s="1"/>
  <c r="K99" i="10"/>
  <c r="K98" i="10" s="1"/>
  <c r="J99" i="10"/>
  <c r="J98" i="10" s="1"/>
  <c r="R97" i="10"/>
  <c r="R96" i="10"/>
  <c r="R95" i="10"/>
  <c r="Q94" i="10"/>
  <c r="Q93" i="10" s="1"/>
  <c r="P94" i="10"/>
  <c r="P93" i="10" s="1"/>
  <c r="O94" i="10"/>
  <c r="N94" i="10"/>
  <c r="N93" i="10" s="1"/>
  <c r="M94" i="10"/>
  <c r="M93" i="10" s="1"/>
  <c r="L94" i="10"/>
  <c r="L93" i="10" s="1"/>
  <c r="K94" i="10"/>
  <c r="K93" i="10" s="1"/>
  <c r="J94" i="10"/>
  <c r="O93" i="10"/>
  <c r="J93" i="10"/>
  <c r="R92" i="10"/>
  <c r="R91" i="10"/>
  <c r="R90" i="10"/>
  <c r="R89" i="10" s="1"/>
  <c r="R88" i="10" s="1"/>
  <c r="Q89" i="10"/>
  <c r="Q88" i="10" s="1"/>
  <c r="P89" i="10"/>
  <c r="P88" i="10" s="1"/>
  <c r="O89" i="10"/>
  <c r="O88" i="10" s="1"/>
  <c r="N89" i="10"/>
  <c r="N88" i="10" s="1"/>
  <c r="M89" i="10"/>
  <c r="M88" i="10" s="1"/>
  <c r="L89" i="10"/>
  <c r="L88" i="10" s="1"/>
  <c r="K89" i="10"/>
  <c r="K88" i="10" s="1"/>
  <c r="J89" i="10"/>
  <c r="J88" i="10" s="1"/>
  <c r="J87" i="10" s="1"/>
  <c r="J86" i="10" s="1"/>
  <c r="J85" i="10" s="1"/>
  <c r="R84" i="10"/>
  <c r="R83" i="10"/>
  <c r="R82" i="10"/>
  <c r="R81" i="10"/>
  <c r="R80" i="10"/>
  <c r="R79" i="10"/>
  <c r="Q78" i="10"/>
  <c r="Q77" i="10" s="1"/>
  <c r="P78" i="10"/>
  <c r="P77" i="10" s="1"/>
  <c r="O78" i="10"/>
  <c r="O77" i="10" s="1"/>
  <c r="N78" i="10"/>
  <c r="N77" i="10" s="1"/>
  <c r="M78" i="10"/>
  <c r="M77" i="10" s="1"/>
  <c r="L78" i="10"/>
  <c r="K78" i="10"/>
  <c r="K77" i="10" s="1"/>
  <c r="J78" i="10"/>
  <c r="J77" i="10" s="1"/>
  <c r="L77" i="10"/>
  <c r="R76" i="10"/>
  <c r="R75" i="10"/>
  <c r="R74" i="10"/>
  <c r="R71" i="10" s="1"/>
  <c r="R70" i="10" s="1"/>
  <c r="R73" i="10"/>
  <c r="R72" i="10"/>
  <c r="Q71" i="10"/>
  <c r="P71" i="10"/>
  <c r="P70" i="10" s="1"/>
  <c r="O71" i="10"/>
  <c r="O70" i="10" s="1"/>
  <c r="N71" i="10"/>
  <c r="N70" i="10" s="1"/>
  <c r="M71" i="10"/>
  <c r="M70" i="10" s="1"/>
  <c r="L71" i="10"/>
  <c r="L70" i="10" s="1"/>
  <c r="K71" i="10"/>
  <c r="K70" i="10" s="1"/>
  <c r="K69" i="10" s="1"/>
  <c r="K68" i="10" s="1"/>
  <c r="K67" i="10" s="1"/>
  <c r="J71" i="10"/>
  <c r="J70" i="10" s="1"/>
  <c r="Q70" i="10"/>
  <c r="R66" i="10"/>
  <c r="R65" i="10"/>
  <c r="R64" i="10"/>
  <c r="R63" i="10" s="1"/>
  <c r="Q63" i="10"/>
  <c r="P63" i="10"/>
  <c r="O63" i="10"/>
  <c r="N63" i="10"/>
  <c r="M63" i="10"/>
  <c r="M58" i="10" s="1"/>
  <c r="L63" i="10"/>
  <c r="L58" i="10" s="1"/>
  <c r="K63" i="10"/>
  <c r="J63" i="10"/>
  <c r="R62" i="10"/>
  <c r="R61" i="10"/>
  <c r="R60" i="10"/>
  <c r="R59" i="10" s="1"/>
  <c r="Q59" i="10"/>
  <c r="Q58" i="10" s="1"/>
  <c r="P59" i="10"/>
  <c r="P58" i="10" s="1"/>
  <c r="O59" i="10"/>
  <c r="O58" i="10" s="1"/>
  <c r="N59" i="10"/>
  <c r="M59" i="10"/>
  <c r="L59" i="10"/>
  <c r="K59" i="10"/>
  <c r="J59" i="10"/>
  <c r="R57" i="10"/>
  <c r="R56" i="10"/>
  <c r="R55" i="10"/>
  <c r="Q54" i="10"/>
  <c r="P54" i="10"/>
  <c r="O54" i="10"/>
  <c r="N54" i="10"/>
  <c r="M54" i="10"/>
  <c r="M53" i="10" s="1"/>
  <c r="L54" i="10"/>
  <c r="K54" i="10"/>
  <c r="K53" i="10" s="1"/>
  <c r="J54" i="10"/>
  <c r="J53" i="10" s="1"/>
  <c r="Q53" i="10"/>
  <c r="P53" i="10"/>
  <c r="O53" i="10"/>
  <c r="N53" i="10"/>
  <c r="L53" i="10"/>
  <c r="R52" i="10"/>
  <c r="R51" i="10"/>
  <c r="R50" i="10"/>
  <c r="R49" i="10" s="1"/>
  <c r="R48" i="10" s="1"/>
  <c r="Q49" i="10"/>
  <c r="Q48" i="10" s="1"/>
  <c r="P49" i="10"/>
  <c r="P48" i="10" s="1"/>
  <c r="O49" i="10"/>
  <c r="O48" i="10" s="1"/>
  <c r="N49" i="10"/>
  <c r="N48" i="10" s="1"/>
  <c r="M49" i="10"/>
  <c r="M48" i="10" s="1"/>
  <c r="M47" i="10" s="1"/>
  <c r="L49" i="10"/>
  <c r="K49" i="10"/>
  <c r="J49" i="10"/>
  <c r="L48" i="10"/>
  <c r="K48" i="10"/>
  <c r="J48" i="10"/>
  <c r="R46" i="10"/>
  <c r="R45" i="10"/>
  <c r="R44" i="10"/>
  <c r="R43" i="10" s="1"/>
  <c r="R42" i="10" s="1"/>
  <c r="Q43" i="10"/>
  <c r="Q42" i="10" s="1"/>
  <c r="P43" i="10"/>
  <c r="P42" i="10" s="1"/>
  <c r="O43" i="10"/>
  <c r="O42" i="10" s="1"/>
  <c r="N43" i="10"/>
  <c r="N42" i="10" s="1"/>
  <c r="M43" i="10"/>
  <c r="L43" i="10"/>
  <c r="K43" i="10"/>
  <c r="K42" i="10" s="1"/>
  <c r="J43" i="10"/>
  <c r="J42" i="10" s="1"/>
  <c r="M42" i="10"/>
  <c r="L42" i="10"/>
  <c r="R41" i="10"/>
  <c r="R40" i="10"/>
  <c r="R39" i="10"/>
  <c r="R38" i="10" s="1"/>
  <c r="Q38" i="10"/>
  <c r="P38" i="10"/>
  <c r="O38" i="10"/>
  <c r="N38" i="10"/>
  <c r="M38" i="10"/>
  <c r="L38" i="10"/>
  <c r="K38" i="10"/>
  <c r="J38" i="10"/>
  <c r="R37" i="10"/>
  <c r="R36" i="10"/>
  <c r="R35" i="10"/>
  <c r="R34" i="10" s="1"/>
  <c r="Q34" i="10"/>
  <c r="P34" i="10"/>
  <c r="O34" i="10"/>
  <c r="N34" i="10"/>
  <c r="M34" i="10"/>
  <c r="L34" i="10"/>
  <c r="K34" i="10"/>
  <c r="J34" i="10"/>
  <c r="R33" i="10"/>
  <c r="R32" i="10"/>
  <c r="R31" i="10"/>
  <c r="Q30" i="10"/>
  <c r="P30" i="10"/>
  <c r="O30" i="10"/>
  <c r="N30" i="10"/>
  <c r="N29" i="10" s="1"/>
  <c r="N28" i="10" s="1"/>
  <c r="M30" i="10"/>
  <c r="L30" i="10"/>
  <c r="K30" i="10"/>
  <c r="J30" i="10"/>
  <c r="R25" i="10"/>
  <c r="R24" i="10"/>
  <c r="R23" i="10"/>
  <c r="Q22" i="10"/>
  <c r="P22" i="10"/>
  <c r="O22" i="10"/>
  <c r="N22" i="10"/>
  <c r="M22" i="10"/>
  <c r="L22" i="10"/>
  <c r="K22" i="10"/>
  <c r="J22" i="10"/>
  <c r="R21" i="10"/>
  <c r="R20" i="10"/>
  <c r="R19" i="10"/>
  <c r="R18" i="10" s="1"/>
  <c r="Q18" i="10"/>
  <c r="P18" i="10"/>
  <c r="O18" i="10"/>
  <c r="N18" i="10"/>
  <c r="M18" i="10"/>
  <c r="L18" i="10"/>
  <c r="K18" i="10"/>
  <c r="J18" i="10"/>
  <c r="R17" i="10"/>
  <c r="R16" i="10"/>
  <c r="R15" i="10"/>
  <c r="Q14" i="10"/>
  <c r="P14" i="10"/>
  <c r="O14" i="10"/>
  <c r="N14" i="10"/>
  <c r="M14" i="10"/>
  <c r="L14" i="10"/>
  <c r="K14" i="10"/>
  <c r="J14" i="10"/>
  <c r="R12" i="10"/>
  <c r="R11" i="10"/>
  <c r="R10" i="10"/>
  <c r="R9" i="10" s="1"/>
  <c r="R8" i="10" s="1"/>
  <c r="Q9" i="10"/>
  <c r="P9" i="10"/>
  <c r="P8" i="10" s="1"/>
  <c r="O9" i="10"/>
  <c r="N9" i="10"/>
  <c r="N8" i="10" s="1"/>
  <c r="M9" i="10"/>
  <c r="M8" i="10" s="1"/>
  <c r="L9" i="10"/>
  <c r="L8" i="10" s="1"/>
  <c r="K9" i="10"/>
  <c r="K8" i="10" s="1"/>
  <c r="J9" i="10"/>
  <c r="J8" i="10" s="1"/>
  <c r="Q8" i="10"/>
  <c r="O8" i="10"/>
  <c r="K216" i="9"/>
  <c r="L216" i="9"/>
  <c r="M216" i="9"/>
  <c r="N216" i="9"/>
  <c r="O216" i="9"/>
  <c r="P216" i="9"/>
  <c r="Q216" i="9"/>
  <c r="R216" i="9"/>
  <c r="J217" i="9"/>
  <c r="J216" i="9" s="1"/>
  <c r="K217" i="9"/>
  <c r="L217" i="9"/>
  <c r="M217" i="9"/>
  <c r="N217" i="9"/>
  <c r="O217" i="9"/>
  <c r="P217" i="9"/>
  <c r="Q217" i="9"/>
  <c r="R217" i="9"/>
  <c r="R223" i="9"/>
  <c r="R224" i="9"/>
  <c r="R225" i="9"/>
  <c r="O29" i="10" l="1"/>
  <c r="O28" i="10" s="1"/>
  <c r="N13" i="10"/>
  <c r="N7" i="10" s="1"/>
  <c r="N6" i="10" s="1"/>
  <c r="N5" i="10" s="1"/>
  <c r="Q106" i="10"/>
  <c r="Q105" i="10" s="1"/>
  <c r="Q104" i="10" s="1"/>
  <c r="Q103" i="10" s="1"/>
  <c r="M106" i="10"/>
  <c r="K87" i="10"/>
  <c r="K86" i="10" s="1"/>
  <c r="K85" i="10" s="1"/>
  <c r="J58" i="10"/>
  <c r="J47" i="10" s="1"/>
  <c r="L87" i="10"/>
  <c r="L86" i="10" s="1"/>
  <c r="L85" i="10" s="1"/>
  <c r="R58" i="10"/>
  <c r="O69" i="10"/>
  <c r="O68" i="10" s="1"/>
  <c r="O67" i="10" s="1"/>
  <c r="L13" i="10"/>
  <c r="Q13" i="10"/>
  <c r="Q7" i="10" s="1"/>
  <c r="Q6" i="10" s="1"/>
  <c r="Q5" i="10" s="1"/>
  <c r="O106" i="10"/>
  <c r="K106" i="10"/>
  <c r="R106" i="10"/>
  <c r="R129" i="10"/>
  <c r="M13" i="10"/>
  <c r="J13" i="10"/>
  <c r="J7" i="10" s="1"/>
  <c r="J6" i="10" s="1"/>
  <c r="J5" i="10" s="1"/>
  <c r="Q69" i="10"/>
  <c r="Q68" i="10" s="1"/>
  <c r="Q67" i="10" s="1"/>
  <c r="O150" i="10"/>
  <c r="O174" i="10"/>
  <c r="O173" i="10" s="1"/>
  <c r="O172" i="10" s="1"/>
  <c r="R151" i="10"/>
  <c r="R150" i="10" s="1"/>
  <c r="R149" i="10" s="1"/>
  <c r="R148" i="10" s="1"/>
  <c r="R147" i="10" s="1"/>
  <c r="R30" i="10"/>
  <c r="R29" i="10" s="1"/>
  <c r="R28" i="10" s="1"/>
  <c r="N87" i="10"/>
  <c r="N86" i="10" s="1"/>
  <c r="N85" i="10" s="1"/>
  <c r="P128" i="10"/>
  <c r="R135" i="10"/>
  <c r="Q150" i="10"/>
  <c r="Q149" i="10" s="1"/>
  <c r="Q148" i="10" s="1"/>
  <c r="Q147" i="10" s="1"/>
  <c r="R181" i="10"/>
  <c r="R180" i="10" s="1"/>
  <c r="R174" i="10" s="1"/>
  <c r="R173" i="10" s="1"/>
  <c r="R172" i="10" s="1"/>
  <c r="P180" i="10"/>
  <c r="P174" i="10" s="1"/>
  <c r="P173" i="10" s="1"/>
  <c r="P172" i="10" s="1"/>
  <c r="J69" i="10"/>
  <c r="J68" i="10" s="1"/>
  <c r="J67" i="10" s="1"/>
  <c r="N150" i="10"/>
  <c r="N149" i="10" s="1"/>
  <c r="N148" i="10" s="1"/>
  <c r="N147" i="10" s="1"/>
  <c r="N174" i="10"/>
  <c r="N173" i="10" s="1"/>
  <c r="N172" i="10" s="1"/>
  <c r="M87" i="10"/>
  <c r="M86" i="10" s="1"/>
  <c r="M85" i="10" s="1"/>
  <c r="J150" i="10"/>
  <c r="J149" i="10" s="1"/>
  <c r="J148" i="10" s="1"/>
  <c r="J147" i="10" s="1"/>
  <c r="R159" i="10"/>
  <c r="L106" i="10"/>
  <c r="L105" i="10" s="1"/>
  <c r="L104" i="10" s="1"/>
  <c r="L103" i="10" s="1"/>
  <c r="Q128" i="10"/>
  <c r="Q122" i="10" s="1"/>
  <c r="Q121" i="10" s="1"/>
  <c r="Q120" i="10" s="1"/>
  <c r="L180" i="10"/>
  <c r="L174" i="10" s="1"/>
  <c r="L173" i="10" s="1"/>
  <c r="L172" i="10" s="1"/>
  <c r="Q180" i="10"/>
  <c r="Q174" i="10" s="1"/>
  <c r="Q173" i="10" s="1"/>
  <c r="Q172" i="10" s="1"/>
  <c r="O13" i="10"/>
  <c r="O7" i="10" s="1"/>
  <c r="O6" i="10" s="1"/>
  <c r="O5" i="10" s="1"/>
  <c r="L29" i="10"/>
  <c r="L28" i="10" s="1"/>
  <c r="Q29" i="10"/>
  <c r="M29" i="10"/>
  <c r="M28" i="10" s="1"/>
  <c r="M27" i="10" s="1"/>
  <c r="M26" i="10" s="1"/>
  <c r="L47" i="10"/>
  <c r="N58" i="10"/>
  <c r="N47" i="10" s="1"/>
  <c r="N27" i="10" s="1"/>
  <c r="N26" i="10" s="1"/>
  <c r="M69" i="10"/>
  <c r="M68" i="10" s="1"/>
  <c r="M67" i="10" s="1"/>
  <c r="J128" i="10"/>
  <c r="J122" i="10" s="1"/>
  <c r="J121" i="10" s="1"/>
  <c r="J120" i="10" s="1"/>
  <c r="L128" i="10"/>
  <c r="O128" i="10"/>
  <c r="O122" i="10" s="1"/>
  <c r="O121" i="10" s="1"/>
  <c r="O120" i="10" s="1"/>
  <c r="M180" i="10"/>
  <c r="J199" i="10"/>
  <c r="J191" i="10" s="1"/>
  <c r="J190" i="10" s="1"/>
  <c r="J189" i="10" s="1"/>
  <c r="M7" i="10"/>
  <c r="M6" i="10" s="1"/>
  <c r="M5" i="10" s="1"/>
  <c r="P122" i="10"/>
  <c r="P121" i="10" s="1"/>
  <c r="P120" i="10" s="1"/>
  <c r="P29" i="10"/>
  <c r="P28" i="10" s="1"/>
  <c r="P27" i="10" s="1"/>
  <c r="P26" i="10" s="1"/>
  <c r="K128" i="10"/>
  <c r="K122" i="10" s="1"/>
  <c r="K121" i="10" s="1"/>
  <c r="K120" i="10" s="1"/>
  <c r="M199" i="10"/>
  <c r="K13" i="10"/>
  <c r="K7" i="10" s="1"/>
  <c r="K6" i="10" s="1"/>
  <c r="K5" i="10" s="1"/>
  <c r="P13" i="10"/>
  <c r="P7" i="10" s="1"/>
  <c r="P6" i="10" s="1"/>
  <c r="P5" i="10" s="1"/>
  <c r="J29" i="10"/>
  <c r="P47" i="10"/>
  <c r="K58" i="10"/>
  <c r="K47" i="10" s="1"/>
  <c r="P69" i="10"/>
  <c r="P68" i="10" s="1"/>
  <c r="P67" i="10" s="1"/>
  <c r="N69" i="10"/>
  <c r="N68" i="10" s="1"/>
  <c r="N67" i="10" s="1"/>
  <c r="Q87" i="10"/>
  <c r="Q86" i="10" s="1"/>
  <c r="Q85" i="10" s="1"/>
  <c r="R94" i="10"/>
  <c r="R93" i="10" s="1"/>
  <c r="R87" i="10" s="1"/>
  <c r="R86" i="10" s="1"/>
  <c r="R85" i="10" s="1"/>
  <c r="N106" i="10"/>
  <c r="J106" i="10"/>
  <c r="J105" i="10" s="1"/>
  <c r="J104" i="10" s="1"/>
  <c r="J103" i="10" s="1"/>
  <c r="K199" i="10"/>
  <c r="K189" i="10" s="1"/>
  <c r="R216" i="10"/>
  <c r="M191" i="10"/>
  <c r="M190" i="10" s="1"/>
  <c r="M189" i="10" s="1"/>
  <c r="M174" i="10"/>
  <c r="M173" i="10" s="1"/>
  <c r="M172" i="10" s="1"/>
  <c r="L69" i="10"/>
  <c r="L68" i="10" s="1"/>
  <c r="L67" i="10" s="1"/>
  <c r="L150" i="10"/>
  <c r="L149" i="10" s="1"/>
  <c r="L148" i="10" s="1"/>
  <c r="L147" i="10" s="1"/>
  <c r="L7" i="10"/>
  <c r="L6" i="10" s="1"/>
  <c r="L5" i="10" s="1"/>
  <c r="L27" i="10"/>
  <c r="L26" i="10" s="1"/>
  <c r="J174" i="10"/>
  <c r="J173" i="10" s="1"/>
  <c r="J172" i="10" s="1"/>
  <c r="K29" i="10"/>
  <c r="K28" i="10" s="1"/>
  <c r="Q47" i="10"/>
  <c r="M128" i="10"/>
  <c r="M122" i="10" s="1"/>
  <c r="M121" i="10" s="1"/>
  <c r="M120" i="10" s="1"/>
  <c r="N199" i="10"/>
  <c r="N191" i="10" s="1"/>
  <c r="N190" i="10" s="1"/>
  <c r="N189" i="10" s="1"/>
  <c r="K149" i="10"/>
  <c r="K148" i="10" s="1"/>
  <c r="K147" i="10" s="1"/>
  <c r="J28" i="10"/>
  <c r="O47" i="10"/>
  <c r="O27" i="10" s="1"/>
  <c r="O26" i="10" s="1"/>
  <c r="O87" i="10"/>
  <c r="O86" i="10" s="1"/>
  <c r="O85" i="10" s="1"/>
  <c r="N105" i="10"/>
  <c r="N104" i="10" s="1"/>
  <c r="N103" i="10" s="1"/>
  <c r="P150" i="10"/>
  <c r="P149" i="10" s="1"/>
  <c r="P148" i="10" s="1"/>
  <c r="P147" i="10" s="1"/>
  <c r="P199" i="10"/>
  <c r="P191" i="10" s="1"/>
  <c r="P190" i="10" s="1"/>
  <c r="P189" i="10" s="1"/>
  <c r="R22" i="10"/>
  <c r="R78" i="10"/>
  <c r="R77" i="10" s="1"/>
  <c r="R69" i="10" s="1"/>
  <c r="R68" i="10" s="1"/>
  <c r="R67" i="10" s="1"/>
  <c r="P87" i="10"/>
  <c r="P86" i="10" s="1"/>
  <c r="P85" i="10" s="1"/>
  <c r="O105" i="10"/>
  <c r="O104" i="10" s="1"/>
  <c r="O103" i="10" s="1"/>
  <c r="K105" i="10"/>
  <c r="K104" i="10" s="1"/>
  <c r="K103" i="10" s="1"/>
  <c r="L122" i="10"/>
  <c r="L121" i="10" s="1"/>
  <c r="L120" i="10" s="1"/>
  <c r="N128" i="10"/>
  <c r="N122" i="10" s="1"/>
  <c r="N121" i="10" s="1"/>
  <c r="N120" i="10" s="1"/>
  <c r="O191" i="10"/>
  <c r="O190" i="10" s="1"/>
  <c r="O189" i="10" s="1"/>
  <c r="Q199" i="10"/>
  <c r="Q191" i="10" s="1"/>
  <c r="Q190" i="10" s="1"/>
  <c r="Q189" i="10" s="1"/>
  <c r="R116" i="10"/>
  <c r="R115" i="10" s="1"/>
  <c r="R141" i="10"/>
  <c r="R204" i="10"/>
  <c r="R199" i="10" s="1"/>
  <c r="Q28" i="10"/>
  <c r="Q27" i="10" s="1"/>
  <c r="Q26" i="10" s="1"/>
  <c r="R14" i="10"/>
  <c r="R13" i="10" s="1"/>
  <c r="R7" i="10" s="1"/>
  <c r="R6" i="10" s="1"/>
  <c r="R5" i="10" s="1"/>
  <c r="R54" i="10"/>
  <c r="R53" i="10" s="1"/>
  <c r="R47" i="10" s="1"/>
  <c r="M105" i="10"/>
  <c r="M104" i="10" s="1"/>
  <c r="M103" i="10" s="1"/>
  <c r="O149" i="10"/>
  <c r="O148" i="10" s="1"/>
  <c r="O147" i="10" s="1"/>
  <c r="O199" i="10"/>
  <c r="R222" i="9"/>
  <c r="R221" i="9"/>
  <c r="R220" i="9"/>
  <c r="R219" i="9"/>
  <c r="R218" i="9"/>
  <c r="R215" i="9"/>
  <c r="R214" i="9"/>
  <c r="R213" i="9"/>
  <c r="Q212" i="9"/>
  <c r="P212" i="9"/>
  <c r="O212" i="9"/>
  <c r="N212" i="9"/>
  <c r="M212" i="9"/>
  <c r="L212" i="9"/>
  <c r="K212" i="9"/>
  <c r="J212" i="9"/>
  <c r="R211" i="9"/>
  <c r="R210" i="9"/>
  <c r="R209" i="9"/>
  <c r="Q208" i="9"/>
  <c r="P208" i="9"/>
  <c r="O208" i="9"/>
  <c r="N208" i="9"/>
  <c r="M208" i="9"/>
  <c r="L208" i="9"/>
  <c r="K208" i="9"/>
  <c r="J208" i="9"/>
  <c r="R207" i="9"/>
  <c r="R206" i="9"/>
  <c r="R205" i="9"/>
  <c r="Q204" i="9"/>
  <c r="P204" i="9"/>
  <c r="O204" i="9"/>
  <c r="N204" i="9"/>
  <c r="M204" i="9"/>
  <c r="L204" i="9"/>
  <c r="K204" i="9"/>
  <c r="J204" i="9"/>
  <c r="R203" i="9"/>
  <c r="R200" i="9" s="1"/>
  <c r="R202" i="9"/>
  <c r="R201" i="9"/>
  <c r="Q200" i="9"/>
  <c r="P200" i="9"/>
  <c r="O200" i="9"/>
  <c r="N200" i="9"/>
  <c r="M200" i="9"/>
  <c r="L200" i="9"/>
  <c r="K200" i="9"/>
  <c r="J200" i="9"/>
  <c r="R198" i="9"/>
  <c r="R197" i="9"/>
  <c r="R196" i="9"/>
  <c r="R195" i="9"/>
  <c r="R194" i="9"/>
  <c r="Q193" i="9"/>
  <c r="Q192" i="9" s="1"/>
  <c r="P193" i="9"/>
  <c r="P192" i="9" s="1"/>
  <c r="O193" i="9"/>
  <c r="O192" i="9" s="1"/>
  <c r="N193" i="9"/>
  <c r="N192" i="9" s="1"/>
  <c r="M193" i="9"/>
  <c r="M192" i="9" s="1"/>
  <c r="L193" i="9"/>
  <c r="L192" i="9" s="1"/>
  <c r="K193" i="9"/>
  <c r="K192" i="9" s="1"/>
  <c r="J193" i="9"/>
  <c r="J192" i="9" s="1"/>
  <c r="R188" i="9"/>
  <c r="R187" i="9"/>
  <c r="R186" i="9"/>
  <c r="Q185" i="9"/>
  <c r="P185" i="9"/>
  <c r="O185" i="9"/>
  <c r="N185" i="9"/>
  <c r="M185" i="9"/>
  <c r="L185" i="9"/>
  <c r="K185" i="9"/>
  <c r="J185" i="9"/>
  <c r="R184" i="9"/>
  <c r="R183" i="9"/>
  <c r="R182" i="9"/>
  <c r="Q181" i="9"/>
  <c r="P181" i="9"/>
  <c r="O181" i="9"/>
  <c r="N181" i="9"/>
  <c r="M181" i="9"/>
  <c r="L181" i="9"/>
  <c r="K181" i="9"/>
  <c r="K180" i="9" s="1"/>
  <c r="J181" i="9"/>
  <c r="M180" i="9"/>
  <c r="R179" i="9"/>
  <c r="R178" i="9"/>
  <c r="R176" i="9" s="1"/>
  <c r="R175" i="9" s="1"/>
  <c r="Q176" i="9"/>
  <c r="Q175" i="9" s="1"/>
  <c r="P176" i="9"/>
  <c r="P175" i="9" s="1"/>
  <c r="O176" i="9"/>
  <c r="O175" i="9" s="1"/>
  <c r="N176" i="9"/>
  <c r="N175" i="9" s="1"/>
  <c r="M176" i="9"/>
  <c r="M175" i="9" s="1"/>
  <c r="L176" i="9"/>
  <c r="L175" i="9" s="1"/>
  <c r="K176" i="9"/>
  <c r="K175" i="9" s="1"/>
  <c r="J176" i="9"/>
  <c r="J175" i="9" s="1"/>
  <c r="R171" i="9"/>
  <c r="R170" i="9"/>
  <c r="R169" i="9"/>
  <c r="R168" i="9" s="1"/>
  <c r="R167" i="9" s="1"/>
  <c r="Q168" i="9"/>
  <c r="Q167" i="9" s="1"/>
  <c r="P168" i="9"/>
  <c r="P167" i="9" s="1"/>
  <c r="O168" i="9"/>
  <c r="O167" i="9" s="1"/>
  <c r="N168" i="9"/>
  <c r="N167" i="9" s="1"/>
  <c r="M168" i="9"/>
  <c r="M167" i="9" s="1"/>
  <c r="L168" i="9"/>
  <c r="L167" i="9" s="1"/>
  <c r="K168" i="9"/>
  <c r="K167" i="9" s="1"/>
  <c r="J168" i="9"/>
  <c r="J167" i="9" s="1"/>
  <c r="R166" i="9"/>
  <c r="R165" i="9"/>
  <c r="R164" i="9"/>
  <c r="Q163" i="9"/>
  <c r="P163" i="9"/>
  <c r="O163" i="9"/>
  <c r="N163" i="9"/>
  <c r="M163" i="9"/>
  <c r="L163" i="9"/>
  <c r="K163" i="9"/>
  <c r="J163" i="9"/>
  <c r="R162" i="9"/>
  <c r="R161" i="9"/>
  <c r="R160" i="9"/>
  <c r="Q159" i="9"/>
  <c r="P159" i="9"/>
  <c r="O159" i="9"/>
  <c r="N159" i="9"/>
  <c r="M159" i="9"/>
  <c r="L159" i="9"/>
  <c r="K159" i="9"/>
  <c r="J159" i="9"/>
  <c r="R158" i="9"/>
  <c r="R157" i="9"/>
  <c r="R156" i="9"/>
  <c r="Q155" i="9"/>
  <c r="Q150" i="9" s="1"/>
  <c r="Q149" i="9" s="1"/>
  <c r="Q148" i="9" s="1"/>
  <c r="Q147" i="9" s="1"/>
  <c r="P155" i="9"/>
  <c r="O155" i="9"/>
  <c r="N155" i="9"/>
  <c r="M155" i="9"/>
  <c r="L155" i="9"/>
  <c r="K155" i="9"/>
  <c r="J155" i="9"/>
  <c r="R154" i="9"/>
  <c r="R153" i="9"/>
  <c r="R152" i="9"/>
  <c r="Q151" i="9"/>
  <c r="P151" i="9"/>
  <c r="O151" i="9"/>
  <c r="N151" i="9"/>
  <c r="M151" i="9"/>
  <c r="L151" i="9"/>
  <c r="K151" i="9"/>
  <c r="J151" i="9"/>
  <c r="R146" i="9"/>
  <c r="R145" i="9"/>
  <c r="R144" i="9"/>
  <c r="R143" i="9"/>
  <c r="R142" i="9"/>
  <c r="Q141" i="9"/>
  <c r="P141" i="9"/>
  <c r="O141" i="9"/>
  <c r="N141" i="9"/>
  <c r="M141" i="9"/>
  <c r="L141" i="9"/>
  <c r="K141" i="9"/>
  <c r="J141" i="9"/>
  <c r="R140" i="9"/>
  <c r="R139" i="9"/>
  <c r="R138" i="9"/>
  <c r="R137" i="9"/>
  <c r="R136" i="9"/>
  <c r="Q135" i="9"/>
  <c r="P135" i="9"/>
  <c r="O135" i="9"/>
  <c r="N135" i="9"/>
  <c r="M135" i="9"/>
  <c r="L135" i="9"/>
  <c r="K135" i="9"/>
  <c r="J135" i="9"/>
  <c r="R134" i="9"/>
  <c r="R133" i="9"/>
  <c r="R132" i="9"/>
  <c r="R131" i="9"/>
  <c r="R130" i="9"/>
  <c r="Q129" i="9"/>
  <c r="P129" i="9"/>
  <c r="O129" i="9"/>
  <c r="N129" i="9"/>
  <c r="M129" i="9"/>
  <c r="L129" i="9"/>
  <c r="K129" i="9"/>
  <c r="J129" i="9"/>
  <c r="R127" i="9"/>
  <c r="R126" i="9"/>
  <c r="R125" i="9"/>
  <c r="Q124" i="9"/>
  <c r="Q123" i="9" s="1"/>
  <c r="P124" i="9"/>
  <c r="P123" i="9" s="1"/>
  <c r="O124" i="9"/>
  <c r="O123" i="9" s="1"/>
  <c r="N124" i="9"/>
  <c r="N123" i="9" s="1"/>
  <c r="M124" i="9"/>
  <c r="M123" i="9" s="1"/>
  <c r="L124" i="9"/>
  <c r="L123" i="9" s="1"/>
  <c r="K124" i="9"/>
  <c r="K123" i="9" s="1"/>
  <c r="J124" i="9"/>
  <c r="J123" i="9" s="1"/>
  <c r="R119" i="9"/>
  <c r="R118" i="9"/>
  <c r="R117" i="9"/>
  <c r="Q116" i="9"/>
  <c r="P116" i="9"/>
  <c r="O116" i="9"/>
  <c r="N116" i="9"/>
  <c r="N115" i="9" s="1"/>
  <c r="M116" i="9"/>
  <c r="M115" i="9" s="1"/>
  <c r="L116" i="9"/>
  <c r="L115" i="9" s="1"/>
  <c r="K116" i="9"/>
  <c r="K115" i="9" s="1"/>
  <c r="J116" i="9"/>
  <c r="J115" i="9" s="1"/>
  <c r="Q115" i="9"/>
  <c r="P115" i="9"/>
  <c r="O115" i="9"/>
  <c r="R114" i="9"/>
  <c r="R113" i="9"/>
  <c r="R112" i="9"/>
  <c r="Q111" i="9"/>
  <c r="Q106" i="9" s="1"/>
  <c r="P111" i="9"/>
  <c r="O111" i="9"/>
  <c r="N111" i="9"/>
  <c r="M111" i="9"/>
  <c r="L111" i="9"/>
  <c r="K111" i="9"/>
  <c r="J111" i="9"/>
  <c r="J106" i="9" s="1"/>
  <c r="R110" i="9"/>
  <c r="R109" i="9"/>
  <c r="R108" i="9"/>
  <c r="Q107" i="9"/>
  <c r="P107" i="9"/>
  <c r="O107" i="9"/>
  <c r="N107" i="9"/>
  <c r="N106" i="9" s="1"/>
  <c r="N105" i="9" s="1"/>
  <c r="N104" i="9" s="1"/>
  <c r="N103" i="9" s="1"/>
  <c r="M107" i="9"/>
  <c r="M106" i="9" s="1"/>
  <c r="M105" i="9" s="1"/>
  <c r="M104" i="9" s="1"/>
  <c r="M103" i="9" s="1"/>
  <c r="L107" i="9"/>
  <c r="K107" i="9"/>
  <c r="J107" i="9"/>
  <c r="R102" i="9"/>
  <c r="R101" i="9"/>
  <c r="R100" i="9"/>
  <c r="Q99" i="9"/>
  <c r="P99" i="9"/>
  <c r="O99" i="9"/>
  <c r="N99" i="9"/>
  <c r="N98" i="9" s="1"/>
  <c r="M99" i="9"/>
  <c r="L99" i="9"/>
  <c r="L98" i="9" s="1"/>
  <c r="K99" i="9"/>
  <c r="K98" i="9" s="1"/>
  <c r="J99" i="9"/>
  <c r="J98" i="9" s="1"/>
  <c r="Q98" i="9"/>
  <c r="P98" i="9"/>
  <c r="O98" i="9"/>
  <c r="M98" i="9"/>
  <c r="R97" i="9"/>
  <c r="R96" i="9"/>
  <c r="R95" i="9"/>
  <c r="Q94" i="9"/>
  <c r="Q93" i="9" s="1"/>
  <c r="P94" i="9"/>
  <c r="P93" i="9" s="1"/>
  <c r="O94" i="9"/>
  <c r="O93" i="9" s="1"/>
  <c r="N94" i="9"/>
  <c r="N93" i="9" s="1"/>
  <c r="M94" i="9"/>
  <c r="L94" i="9"/>
  <c r="K94" i="9"/>
  <c r="K93" i="9" s="1"/>
  <c r="J94" i="9"/>
  <c r="J93" i="9" s="1"/>
  <c r="M93" i="9"/>
  <c r="L93" i="9"/>
  <c r="R92" i="9"/>
  <c r="R91" i="9"/>
  <c r="R90" i="9"/>
  <c r="Q89" i="9"/>
  <c r="P89" i="9"/>
  <c r="P88" i="9" s="1"/>
  <c r="O89" i="9"/>
  <c r="O88" i="9" s="1"/>
  <c r="N89" i="9"/>
  <c r="N88" i="9" s="1"/>
  <c r="M89" i="9"/>
  <c r="M88" i="9" s="1"/>
  <c r="L89" i="9"/>
  <c r="L88" i="9" s="1"/>
  <c r="K89" i="9"/>
  <c r="K88" i="9" s="1"/>
  <c r="J89" i="9"/>
  <c r="J88" i="9" s="1"/>
  <c r="Q88" i="9"/>
  <c r="R84" i="9"/>
  <c r="R83" i="9"/>
  <c r="R82" i="9"/>
  <c r="R81" i="9"/>
  <c r="R80" i="9"/>
  <c r="R79" i="9"/>
  <c r="Q78" i="9"/>
  <c r="Q77" i="9" s="1"/>
  <c r="P78" i="9"/>
  <c r="P77" i="9" s="1"/>
  <c r="O78" i="9"/>
  <c r="O77" i="9" s="1"/>
  <c r="O69" i="9" s="1"/>
  <c r="O68" i="9" s="1"/>
  <c r="O67" i="9" s="1"/>
  <c r="N78" i="9"/>
  <c r="N77" i="9" s="1"/>
  <c r="M78" i="9"/>
  <c r="M77" i="9" s="1"/>
  <c r="L78" i="9"/>
  <c r="L77" i="9" s="1"/>
  <c r="K78" i="9"/>
  <c r="K77" i="9" s="1"/>
  <c r="J78" i="9"/>
  <c r="J77" i="9" s="1"/>
  <c r="R76" i="9"/>
  <c r="R75" i="9"/>
  <c r="R74" i="9"/>
  <c r="R73" i="9"/>
  <c r="R72" i="9"/>
  <c r="Q71" i="9"/>
  <c r="P71" i="9"/>
  <c r="P70" i="9" s="1"/>
  <c r="O71" i="9"/>
  <c r="O70" i="9" s="1"/>
  <c r="N71" i="9"/>
  <c r="N70" i="9" s="1"/>
  <c r="M71" i="9"/>
  <c r="M70" i="9" s="1"/>
  <c r="L71" i="9"/>
  <c r="L70" i="9" s="1"/>
  <c r="K71" i="9"/>
  <c r="K70" i="9" s="1"/>
  <c r="J71" i="9"/>
  <c r="J70" i="9" s="1"/>
  <c r="Q70" i="9"/>
  <c r="R66" i="9"/>
  <c r="R65" i="9"/>
  <c r="R64" i="9"/>
  <c r="Q63" i="9"/>
  <c r="P63" i="9"/>
  <c r="O63" i="9"/>
  <c r="N63" i="9"/>
  <c r="M63" i="9"/>
  <c r="L63" i="9"/>
  <c r="K63" i="9"/>
  <c r="J63" i="9"/>
  <c r="R62" i="9"/>
  <c r="R61" i="9"/>
  <c r="R60" i="9"/>
  <c r="Q59" i="9"/>
  <c r="P59" i="9"/>
  <c r="O59" i="9"/>
  <c r="N59" i="9"/>
  <c r="M59" i="9"/>
  <c r="L59" i="9"/>
  <c r="K59" i="9"/>
  <c r="J59" i="9"/>
  <c r="J58" i="9"/>
  <c r="R57" i="9"/>
  <c r="R56" i="9"/>
  <c r="R55" i="9"/>
  <c r="Q54" i="9"/>
  <c r="Q53" i="9" s="1"/>
  <c r="P54" i="9"/>
  <c r="P53" i="9" s="1"/>
  <c r="O54" i="9"/>
  <c r="O53" i="9" s="1"/>
  <c r="N54" i="9"/>
  <c r="N53" i="9" s="1"/>
  <c r="M54" i="9"/>
  <c r="M53" i="9" s="1"/>
  <c r="L54" i="9"/>
  <c r="L53" i="9" s="1"/>
  <c r="K54" i="9"/>
  <c r="K53" i="9" s="1"/>
  <c r="J54" i="9"/>
  <c r="J53" i="9"/>
  <c r="R52" i="9"/>
  <c r="R51" i="9"/>
  <c r="R50" i="9"/>
  <c r="R49" i="9" s="1"/>
  <c r="R48" i="9" s="1"/>
  <c r="Q49" i="9"/>
  <c r="Q48" i="9" s="1"/>
  <c r="P49" i="9"/>
  <c r="P48" i="9" s="1"/>
  <c r="O49" i="9"/>
  <c r="O48" i="9" s="1"/>
  <c r="N49" i="9"/>
  <c r="N48" i="9" s="1"/>
  <c r="M49" i="9"/>
  <c r="M48" i="9" s="1"/>
  <c r="L49" i="9"/>
  <c r="K49" i="9"/>
  <c r="K48" i="9" s="1"/>
  <c r="J49" i="9"/>
  <c r="J48" i="9" s="1"/>
  <c r="L48" i="9"/>
  <c r="R46" i="9"/>
  <c r="R45" i="9"/>
  <c r="R44" i="9"/>
  <c r="Q43" i="9"/>
  <c r="P43" i="9"/>
  <c r="O43" i="9"/>
  <c r="O42" i="9" s="1"/>
  <c r="N43" i="9"/>
  <c r="N42" i="9" s="1"/>
  <c r="M43" i="9"/>
  <c r="M42" i="9" s="1"/>
  <c r="L43" i="9"/>
  <c r="L42" i="9" s="1"/>
  <c r="K43" i="9"/>
  <c r="K42" i="9" s="1"/>
  <c r="J43" i="9"/>
  <c r="Q42" i="9"/>
  <c r="P42" i="9"/>
  <c r="J42" i="9"/>
  <c r="R41" i="9"/>
  <c r="R40" i="9"/>
  <c r="R39" i="9"/>
  <c r="Q38" i="9"/>
  <c r="P38" i="9"/>
  <c r="O38" i="9"/>
  <c r="N38" i="9"/>
  <c r="M38" i="9"/>
  <c r="L38" i="9"/>
  <c r="K38" i="9"/>
  <c r="J38" i="9"/>
  <c r="R37" i="9"/>
  <c r="R36" i="9"/>
  <c r="R35" i="9"/>
  <c r="Q34" i="9"/>
  <c r="P34" i="9"/>
  <c r="O34" i="9"/>
  <c r="N34" i="9"/>
  <c r="M34" i="9"/>
  <c r="L34" i="9"/>
  <c r="K34" i="9"/>
  <c r="J34" i="9"/>
  <c r="R33" i="9"/>
  <c r="R32" i="9"/>
  <c r="R31" i="9"/>
  <c r="R30" i="9" s="1"/>
  <c r="Q30" i="9"/>
  <c r="P30" i="9"/>
  <c r="O30" i="9"/>
  <c r="N30" i="9"/>
  <c r="M30" i="9"/>
  <c r="L30" i="9"/>
  <c r="K30" i="9"/>
  <c r="J30" i="9"/>
  <c r="J29" i="9" s="1"/>
  <c r="J28" i="9" s="1"/>
  <c r="R25" i="9"/>
  <c r="R24" i="9"/>
  <c r="R23" i="9"/>
  <c r="Q22" i="9"/>
  <c r="P22" i="9"/>
  <c r="O22" i="9"/>
  <c r="N22" i="9"/>
  <c r="M22" i="9"/>
  <c r="L22" i="9"/>
  <c r="K22" i="9"/>
  <c r="J22" i="9"/>
  <c r="R21" i="9"/>
  <c r="R20" i="9"/>
  <c r="R19" i="9"/>
  <c r="Q18" i="9"/>
  <c r="P18" i="9"/>
  <c r="O18" i="9"/>
  <c r="N18" i="9"/>
  <c r="M18" i="9"/>
  <c r="L18" i="9"/>
  <c r="K18" i="9"/>
  <c r="J18" i="9"/>
  <c r="R17" i="9"/>
  <c r="R16" i="9"/>
  <c r="R15" i="9"/>
  <c r="R14" i="9" s="1"/>
  <c r="Q14" i="9"/>
  <c r="P14" i="9"/>
  <c r="O14" i="9"/>
  <c r="N14" i="9"/>
  <c r="M14" i="9"/>
  <c r="L14" i="9"/>
  <c r="K14" i="9"/>
  <c r="J14" i="9"/>
  <c r="R12" i="9"/>
  <c r="R11" i="9"/>
  <c r="R10" i="9"/>
  <c r="Q9" i="9"/>
  <c r="Q8" i="9" s="1"/>
  <c r="P9" i="9"/>
  <c r="P8" i="9" s="1"/>
  <c r="O9" i="9"/>
  <c r="O8" i="9" s="1"/>
  <c r="N9" i="9"/>
  <c r="N8" i="9" s="1"/>
  <c r="M9" i="9"/>
  <c r="M8" i="9" s="1"/>
  <c r="L9" i="9"/>
  <c r="L8" i="9" s="1"/>
  <c r="K9" i="9"/>
  <c r="K8" i="9" s="1"/>
  <c r="J9" i="9"/>
  <c r="J8" i="9" s="1"/>
  <c r="J27" i="10" l="1"/>
  <c r="J26" i="10" s="1"/>
  <c r="R105" i="10"/>
  <c r="R104" i="10" s="1"/>
  <c r="R103" i="10" s="1"/>
  <c r="Q128" i="9"/>
  <c r="Q13" i="9"/>
  <c r="O58" i="9"/>
  <c r="O47" i="9" s="1"/>
  <c r="R89" i="9"/>
  <c r="R88" i="9" s="1"/>
  <c r="M150" i="9"/>
  <c r="M149" i="9" s="1"/>
  <c r="M148" i="9" s="1"/>
  <c r="M147" i="9" s="1"/>
  <c r="O4" i="10"/>
  <c r="L4" i="10"/>
  <c r="R128" i="10"/>
  <c r="R122" i="10" s="1"/>
  <c r="R121" i="10" s="1"/>
  <c r="R120" i="10" s="1"/>
  <c r="J4" i="10"/>
  <c r="K27" i="10"/>
  <c r="K26" i="10" s="1"/>
  <c r="K4" i="10" s="1"/>
  <c r="R191" i="10"/>
  <c r="R190" i="10" s="1"/>
  <c r="R189" i="10" s="1"/>
  <c r="M4" i="10"/>
  <c r="N4" i="10"/>
  <c r="P4" i="10"/>
  <c r="R27" i="10"/>
  <c r="R26" i="10" s="1"/>
  <c r="Q4" i="10"/>
  <c r="R151" i="9"/>
  <c r="Q122" i="9"/>
  <c r="Q121" i="9" s="1"/>
  <c r="Q120" i="9" s="1"/>
  <c r="P87" i="9"/>
  <c r="P86" i="9" s="1"/>
  <c r="P85" i="9" s="1"/>
  <c r="R18" i="9"/>
  <c r="R13" i="9" s="1"/>
  <c r="M128" i="9"/>
  <c r="M122" i="9" s="1"/>
  <c r="M121" i="9" s="1"/>
  <c r="M120" i="9" s="1"/>
  <c r="K128" i="9"/>
  <c r="K122" i="9" s="1"/>
  <c r="K121" i="9" s="1"/>
  <c r="K120" i="9" s="1"/>
  <c r="L199" i="9"/>
  <c r="L191" i="9" s="1"/>
  <c r="L190" i="9" s="1"/>
  <c r="L189" i="9" s="1"/>
  <c r="P69" i="9"/>
  <c r="P68" i="9" s="1"/>
  <c r="P67" i="9" s="1"/>
  <c r="Q87" i="9"/>
  <c r="Q86" i="9" s="1"/>
  <c r="Q85" i="9" s="1"/>
  <c r="J128" i="9"/>
  <c r="J122" i="9" s="1"/>
  <c r="J121" i="9" s="1"/>
  <c r="J120" i="9" s="1"/>
  <c r="P199" i="9"/>
  <c r="P191" i="9" s="1"/>
  <c r="P190" i="9" s="1"/>
  <c r="P189" i="9" s="1"/>
  <c r="R9" i="9"/>
  <c r="R8" i="9" s="1"/>
  <c r="R7" i="9" s="1"/>
  <c r="R6" i="9" s="1"/>
  <c r="R5" i="9" s="1"/>
  <c r="O13" i="9"/>
  <c r="O7" i="9" s="1"/>
  <c r="O6" i="9" s="1"/>
  <c r="O5" i="9" s="1"/>
  <c r="L13" i="9"/>
  <c r="L7" i="9" s="1"/>
  <c r="L6" i="9" s="1"/>
  <c r="L5" i="9" s="1"/>
  <c r="N29" i="9"/>
  <c r="N28" i="9" s="1"/>
  <c r="P58" i="9"/>
  <c r="P47" i="9" s="1"/>
  <c r="K69" i="9"/>
  <c r="K68" i="9" s="1"/>
  <c r="K67" i="9" s="1"/>
  <c r="K87" i="9"/>
  <c r="K86" i="9" s="1"/>
  <c r="K85" i="9" s="1"/>
  <c r="N128" i="9"/>
  <c r="Q47" i="9"/>
  <c r="Q69" i="9"/>
  <c r="Q68" i="9" s="1"/>
  <c r="Q67" i="9" s="1"/>
  <c r="M29" i="9"/>
  <c r="M28" i="9" s="1"/>
  <c r="O29" i="9"/>
  <c r="O28" i="9" s="1"/>
  <c r="L58" i="9"/>
  <c r="Q58" i="9"/>
  <c r="R71" i="9"/>
  <c r="R70" i="9" s="1"/>
  <c r="R107" i="9"/>
  <c r="O106" i="9"/>
  <c r="O105" i="9" s="1"/>
  <c r="O104" i="9" s="1"/>
  <c r="O103" i="9" s="1"/>
  <c r="O128" i="9"/>
  <c r="O122" i="9" s="1"/>
  <c r="O121" i="9" s="1"/>
  <c r="O120" i="9" s="1"/>
  <c r="O180" i="9"/>
  <c r="O174" i="9" s="1"/>
  <c r="O173" i="9" s="1"/>
  <c r="O172" i="9" s="1"/>
  <c r="J199" i="9"/>
  <c r="M58" i="9"/>
  <c r="M47" i="9" s="1"/>
  <c r="M69" i="9"/>
  <c r="M68" i="9" s="1"/>
  <c r="M67" i="9" s="1"/>
  <c r="P106" i="9"/>
  <c r="P105" i="9" s="1"/>
  <c r="P104" i="9" s="1"/>
  <c r="P103" i="9" s="1"/>
  <c r="L47" i="9"/>
  <c r="O87" i="9"/>
  <c r="O86" i="9" s="1"/>
  <c r="O85" i="9" s="1"/>
  <c r="K150" i="9"/>
  <c r="K149" i="9" s="1"/>
  <c r="K148" i="9" s="1"/>
  <c r="K147" i="9" s="1"/>
  <c r="Q180" i="9"/>
  <c r="Q174" i="9" s="1"/>
  <c r="Q173" i="9" s="1"/>
  <c r="Q172" i="9" s="1"/>
  <c r="O199" i="9"/>
  <c r="L87" i="9"/>
  <c r="L86" i="9" s="1"/>
  <c r="L85" i="9" s="1"/>
  <c r="R193" i="9"/>
  <c r="R192" i="9" s="1"/>
  <c r="Q7" i="9"/>
  <c r="Q6" i="9" s="1"/>
  <c r="Q5" i="9" s="1"/>
  <c r="K13" i="9"/>
  <c r="K7" i="9" s="1"/>
  <c r="K6" i="9" s="1"/>
  <c r="K5" i="9" s="1"/>
  <c r="J69" i="9"/>
  <c r="J68" i="9" s="1"/>
  <c r="J67" i="9" s="1"/>
  <c r="P29" i="9"/>
  <c r="R43" i="9"/>
  <c r="R42" i="9" s="1"/>
  <c r="N58" i="9"/>
  <c r="N47" i="9" s="1"/>
  <c r="N122" i="9"/>
  <c r="N121" i="9" s="1"/>
  <c r="N120" i="9" s="1"/>
  <c r="L150" i="9"/>
  <c r="L149" i="9" s="1"/>
  <c r="L148" i="9" s="1"/>
  <c r="L147" i="9" s="1"/>
  <c r="J13" i="9"/>
  <c r="J7" i="9" s="1"/>
  <c r="J6" i="9" s="1"/>
  <c r="J5" i="9" s="1"/>
  <c r="L69" i="9"/>
  <c r="L68" i="9" s="1"/>
  <c r="L67" i="9" s="1"/>
  <c r="Q105" i="9"/>
  <c r="Q104" i="9" s="1"/>
  <c r="Q103" i="9" s="1"/>
  <c r="P180" i="9"/>
  <c r="P174" i="9" s="1"/>
  <c r="P173" i="9" s="1"/>
  <c r="P172" i="9" s="1"/>
  <c r="M199" i="9"/>
  <c r="M191" i="9" s="1"/>
  <c r="M190" i="9" s="1"/>
  <c r="M189" i="9" s="1"/>
  <c r="N13" i="9"/>
  <c r="N7" i="9" s="1"/>
  <c r="N6" i="9" s="1"/>
  <c r="N5" i="9" s="1"/>
  <c r="L180" i="9"/>
  <c r="R185" i="9"/>
  <c r="J191" i="9"/>
  <c r="J190" i="9" s="1"/>
  <c r="J189" i="9" s="1"/>
  <c r="K199" i="9"/>
  <c r="K191" i="9" s="1"/>
  <c r="K190" i="9" s="1"/>
  <c r="K189" i="9" s="1"/>
  <c r="P13" i="9"/>
  <c r="P7" i="9" s="1"/>
  <c r="P6" i="9" s="1"/>
  <c r="P5" i="9" s="1"/>
  <c r="M13" i="9"/>
  <c r="M7" i="9" s="1"/>
  <c r="M6" i="9" s="1"/>
  <c r="M5" i="9" s="1"/>
  <c r="R22" i="9"/>
  <c r="L29" i="9"/>
  <c r="L28" i="9" s="1"/>
  <c r="J105" i="9"/>
  <c r="J104" i="9" s="1"/>
  <c r="J103" i="9" s="1"/>
  <c r="R116" i="9"/>
  <c r="R115" i="9" s="1"/>
  <c r="L174" i="9"/>
  <c r="L173" i="9" s="1"/>
  <c r="L172" i="9" s="1"/>
  <c r="N180" i="9"/>
  <c r="R99" i="9"/>
  <c r="R98" i="9" s="1"/>
  <c r="R181" i="9"/>
  <c r="R159" i="9"/>
  <c r="R135" i="9"/>
  <c r="R38" i="9"/>
  <c r="R141" i="9"/>
  <c r="R129" i="9"/>
  <c r="R63" i="9"/>
  <c r="R59" i="9"/>
  <c r="R163" i="9"/>
  <c r="R34" i="9"/>
  <c r="R111" i="9"/>
  <c r="M174" i="9"/>
  <c r="M173" i="9" s="1"/>
  <c r="M172" i="9" s="1"/>
  <c r="J47" i="9"/>
  <c r="J27" i="9" s="1"/>
  <c r="J26" i="9" s="1"/>
  <c r="N174" i="9"/>
  <c r="N173" i="9" s="1"/>
  <c r="N172" i="9" s="1"/>
  <c r="L27" i="9"/>
  <c r="L26" i="9" s="1"/>
  <c r="N150" i="9"/>
  <c r="N149" i="9" s="1"/>
  <c r="N148" i="9" s="1"/>
  <c r="N147" i="9" s="1"/>
  <c r="M87" i="9"/>
  <c r="M86" i="9" s="1"/>
  <c r="M85" i="9" s="1"/>
  <c r="N69" i="9"/>
  <c r="N68" i="9" s="1"/>
  <c r="N67" i="9" s="1"/>
  <c r="P28" i="9"/>
  <c r="J87" i="9"/>
  <c r="J86" i="9" s="1"/>
  <c r="J85" i="9" s="1"/>
  <c r="K174" i="9"/>
  <c r="K173" i="9" s="1"/>
  <c r="K172" i="9" s="1"/>
  <c r="Q29" i="9"/>
  <c r="Q28" i="9" s="1"/>
  <c r="Q27" i="9" s="1"/>
  <c r="Q26" i="9" s="1"/>
  <c r="P128" i="9"/>
  <c r="P122" i="9" s="1"/>
  <c r="P121" i="9" s="1"/>
  <c r="P120" i="9" s="1"/>
  <c r="K29" i="9"/>
  <c r="K28" i="9" s="1"/>
  <c r="R54" i="9"/>
  <c r="R53" i="9" s="1"/>
  <c r="R94" i="9"/>
  <c r="R93" i="9" s="1"/>
  <c r="K106" i="9"/>
  <c r="K105" i="9" s="1"/>
  <c r="K104" i="9" s="1"/>
  <c r="K103" i="9" s="1"/>
  <c r="R155" i="9"/>
  <c r="O191" i="9"/>
  <c r="O190" i="9" s="1"/>
  <c r="O189" i="9" s="1"/>
  <c r="R212" i="9"/>
  <c r="R124" i="9"/>
  <c r="R123" i="9" s="1"/>
  <c r="O150" i="9"/>
  <c r="O149" i="9" s="1"/>
  <c r="O148" i="9" s="1"/>
  <c r="O147" i="9" s="1"/>
  <c r="J150" i="9"/>
  <c r="J149" i="9" s="1"/>
  <c r="J148" i="9" s="1"/>
  <c r="J147" i="9" s="1"/>
  <c r="Q199" i="9"/>
  <c r="Q191" i="9" s="1"/>
  <c r="Q190" i="9" s="1"/>
  <c r="Q189" i="9" s="1"/>
  <c r="J180" i="9"/>
  <c r="J174" i="9" s="1"/>
  <c r="J173" i="9" s="1"/>
  <c r="J172" i="9" s="1"/>
  <c r="R78" i="9"/>
  <c r="R77" i="9" s="1"/>
  <c r="L106" i="9"/>
  <c r="L105" i="9" s="1"/>
  <c r="L104" i="9" s="1"/>
  <c r="L103" i="9" s="1"/>
  <c r="L128" i="9"/>
  <c r="L122" i="9" s="1"/>
  <c r="L121" i="9" s="1"/>
  <c r="L120" i="9" s="1"/>
  <c r="K58" i="9"/>
  <c r="K47" i="9" s="1"/>
  <c r="N87" i="9"/>
  <c r="N86" i="9" s="1"/>
  <c r="N85" i="9" s="1"/>
  <c r="P150" i="9"/>
  <c r="P149" i="9" s="1"/>
  <c r="P148" i="9" s="1"/>
  <c r="P147" i="9" s="1"/>
  <c r="N199" i="9"/>
  <c r="N191" i="9" s="1"/>
  <c r="N190" i="9" s="1"/>
  <c r="N189" i="9" s="1"/>
  <c r="R204" i="9"/>
  <c r="N216" i="8"/>
  <c r="O216" i="8"/>
  <c r="J216" i="8"/>
  <c r="J217" i="8"/>
  <c r="K217" i="8"/>
  <c r="K216" i="8" s="1"/>
  <c r="L217" i="8"/>
  <c r="L216" i="8" s="1"/>
  <c r="M217" i="8"/>
  <c r="M216" i="8" s="1"/>
  <c r="N217" i="8"/>
  <c r="O217" i="8"/>
  <c r="P217" i="8"/>
  <c r="P216" i="8" s="1"/>
  <c r="Q217" i="8"/>
  <c r="Q216" i="8" s="1"/>
  <c r="R219" i="8"/>
  <c r="R220" i="8"/>
  <c r="R221" i="8"/>
  <c r="R222" i="8"/>
  <c r="R223" i="8"/>
  <c r="R224" i="8"/>
  <c r="R225" i="8"/>
  <c r="R226" i="8"/>
  <c r="R218" i="8"/>
  <c r="R217" i="8" s="1"/>
  <c r="R216" i="8" s="1"/>
  <c r="R215" i="8"/>
  <c r="R214" i="8"/>
  <c r="R212" i="8" s="1"/>
  <c r="R213" i="8"/>
  <c r="Q212" i="8"/>
  <c r="P212" i="8"/>
  <c r="O212" i="8"/>
  <c r="N212" i="8"/>
  <c r="M212" i="8"/>
  <c r="L212" i="8"/>
  <c r="K212" i="8"/>
  <c r="J212" i="8"/>
  <c r="R211" i="8"/>
  <c r="R210" i="8"/>
  <c r="R209" i="8"/>
  <c r="Q208" i="8"/>
  <c r="P208" i="8"/>
  <c r="O208" i="8"/>
  <c r="N208" i="8"/>
  <c r="N199" i="8" s="1"/>
  <c r="M208" i="8"/>
  <c r="L208" i="8"/>
  <c r="K208" i="8"/>
  <c r="J208" i="8"/>
  <c r="R207" i="8"/>
  <c r="R206" i="8"/>
  <c r="R205" i="8"/>
  <c r="R204" i="8" s="1"/>
  <c r="Q204" i="8"/>
  <c r="P204" i="8"/>
  <c r="O204" i="8"/>
  <c r="N204" i="8"/>
  <c r="M204" i="8"/>
  <c r="L204" i="8"/>
  <c r="K204" i="8"/>
  <c r="J204" i="8"/>
  <c r="R203" i="8"/>
  <c r="R202" i="8"/>
  <c r="R201" i="8"/>
  <c r="Q200" i="8"/>
  <c r="P200" i="8"/>
  <c r="O200" i="8"/>
  <c r="N200" i="8"/>
  <c r="M200" i="8"/>
  <c r="M199" i="8" s="1"/>
  <c r="L200" i="8"/>
  <c r="K200" i="8"/>
  <c r="J200" i="8"/>
  <c r="R198" i="8"/>
  <c r="R197" i="8"/>
  <c r="R196" i="8"/>
  <c r="R195" i="8"/>
  <c r="R193" i="8" s="1"/>
  <c r="R192" i="8" s="1"/>
  <c r="R194" i="8"/>
  <c r="Q193" i="8"/>
  <c r="Q192" i="8" s="1"/>
  <c r="P193" i="8"/>
  <c r="P192" i="8" s="1"/>
  <c r="O193" i="8"/>
  <c r="N193" i="8"/>
  <c r="N192" i="8" s="1"/>
  <c r="M193" i="8"/>
  <c r="M192" i="8" s="1"/>
  <c r="L193" i="8"/>
  <c r="L192" i="8" s="1"/>
  <c r="K193" i="8"/>
  <c r="K192" i="8" s="1"/>
  <c r="J193" i="8"/>
  <c r="J192" i="8" s="1"/>
  <c r="O192" i="8"/>
  <c r="R188" i="8"/>
  <c r="R187" i="8"/>
  <c r="R186" i="8"/>
  <c r="R185" i="8" s="1"/>
  <c r="Q185" i="8"/>
  <c r="P185" i="8"/>
  <c r="O185" i="8"/>
  <c r="N185" i="8"/>
  <c r="M185" i="8"/>
  <c r="L185" i="8"/>
  <c r="L180" i="8" s="1"/>
  <c r="K185" i="8"/>
  <c r="J185" i="8"/>
  <c r="R184" i="8"/>
  <c r="R183" i="8"/>
  <c r="R182" i="8"/>
  <c r="R181" i="8" s="1"/>
  <c r="R180" i="8" s="1"/>
  <c r="Q181" i="8"/>
  <c r="P181" i="8"/>
  <c r="O181" i="8"/>
  <c r="N181" i="8"/>
  <c r="M181" i="8"/>
  <c r="L181" i="8"/>
  <c r="K181" i="8"/>
  <c r="K180" i="8" s="1"/>
  <c r="J181" i="8"/>
  <c r="Q180" i="8"/>
  <c r="Q174" i="8" s="1"/>
  <c r="Q173" i="8" s="1"/>
  <c r="Q172" i="8" s="1"/>
  <c r="P180" i="8"/>
  <c r="O180" i="8"/>
  <c r="R179" i="8"/>
  <c r="R178" i="8"/>
  <c r="R176" i="8" s="1"/>
  <c r="R175" i="8" s="1"/>
  <c r="Q176" i="8"/>
  <c r="P176" i="8"/>
  <c r="O176" i="8"/>
  <c r="O175" i="8" s="1"/>
  <c r="N176" i="8"/>
  <c r="N175" i="8" s="1"/>
  <c r="M176" i="8"/>
  <c r="M175" i="8" s="1"/>
  <c r="L176" i="8"/>
  <c r="L175" i="8" s="1"/>
  <c r="K176" i="8"/>
  <c r="K175" i="8" s="1"/>
  <c r="J176" i="8"/>
  <c r="J175" i="8" s="1"/>
  <c r="Q175" i="8"/>
  <c r="P175" i="8"/>
  <c r="R171" i="8"/>
  <c r="R170" i="8"/>
  <c r="R169" i="8"/>
  <c r="Q168" i="8"/>
  <c r="P168" i="8"/>
  <c r="O168" i="8"/>
  <c r="O167" i="8" s="1"/>
  <c r="N168" i="8"/>
  <c r="N167" i="8" s="1"/>
  <c r="M168" i="8"/>
  <c r="M167" i="8" s="1"/>
  <c r="L168" i="8"/>
  <c r="L167" i="8" s="1"/>
  <c r="K168" i="8"/>
  <c r="K167" i="8" s="1"/>
  <c r="J168" i="8"/>
  <c r="J167" i="8" s="1"/>
  <c r="Q167" i="8"/>
  <c r="P167" i="8"/>
  <c r="R166" i="8"/>
  <c r="R165" i="8"/>
  <c r="R163" i="8" s="1"/>
  <c r="R164" i="8"/>
  <c r="Q163" i="8"/>
  <c r="P163" i="8"/>
  <c r="O163" i="8"/>
  <c r="N163" i="8"/>
  <c r="M163" i="8"/>
  <c r="L163" i="8"/>
  <c r="K163" i="8"/>
  <c r="J163" i="8"/>
  <c r="R162" i="8"/>
  <c r="R161" i="8"/>
  <c r="R160" i="8"/>
  <c r="Q159" i="8"/>
  <c r="P159" i="8"/>
  <c r="O159" i="8"/>
  <c r="N159" i="8"/>
  <c r="M159" i="8"/>
  <c r="L159" i="8"/>
  <c r="K159" i="8"/>
  <c r="J159" i="8"/>
  <c r="R158" i="8"/>
  <c r="R157" i="8"/>
  <c r="R156" i="8"/>
  <c r="R155" i="8" s="1"/>
  <c r="Q155" i="8"/>
  <c r="P155" i="8"/>
  <c r="O155" i="8"/>
  <c r="N155" i="8"/>
  <c r="M155" i="8"/>
  <c r="L155" i="8"/>
  <c r="K155" i="8"/>
  <c r="J155" i="8"/>
  <c r="R154" i="8"/>
  <c r="R153" i="8"/>
  <c r="R152" i="8"/>
  <c r="R151" i="8" s="1"/>
  <c r="Q151" i="8"/>
  <c r="Q150" i="8" s="1"/>
  <c r="P151" i="8"/>
  <c r="O151" i="8"/>
  <c r="N151" i="8"/>
  <c r="M151" i="8"/>
  <c r="L151" i="8"/>
  <c r="K151" i="8"/>
  <c r="J151" i="8"/>
  <c r="R146" i="8"/>
  <c r="R145" i="8"/>
  <c r="R144" i="8"/>
  <c r="R143" i="8"/>
  <c r="R142" i="8"/>
  <c r="Q141" i="8"/>
  <c r="P141" i="8"/>
  <c r="O141" i="8"/>
  <c r="N141" i="8"/>
  <c r="M141" i="8"/>
  <c r="L141" i="8"/>
  <c r="K141" i="8"/>
  <c r="J141" i="8"/>
  <c r="R140" i="8"/>
  <c r="R139" i="8"/>
  <c r="R138" i="8"/>
  <c r="R137" i="8"/>
  <c r="R136" i="8"/>
  <c r="Q135" i="8"/>
  <c r="P135" i="8"/>
  <c r="O135" i="8"/>
  <c r="N135" i="8"/>
  <c r="M135" i="8"/>
  <c r="M128" i="8" s="1"/>
  <c r="L135" i="8"/>
  <c r="K135" i="8"/>
  <c r="J135" i="8"/>
  <c r="R134" i="8"/>
  <c r="R133" i="8"/>
  <c r="R132" i="8"/>
  <c r="R131" i="8"/>
  <c r="R130" i="8"/>
  <c r="Q129" i="8"/>
  <c r="P129" i="8"/>
  <c r="O129" i="8"/>
  <c r="N129" i="8"/>
  <c r="M129" i="8"/>
  <c r="L129" i="8"/>
  <c r="K129" i="8"/>
  <c r="J129" i="8"/>
  <c r="R127" i="8"/>
  <c r="R126" i="8"/>
  <c r="R125" i="8"/>
  <c r="Q124" i="8"/>
  <c r="P124" i="8"/>
  <c r="O124" i="8"/>
  <c r="O123" i="8" s="1"/>
  <c r="N124" i="8"/>
  <c r="N123" i="8" s="1"/>
  <c r="M124" i="8"/>
  <c r="M123" i="8" s="1"/>
  <c r="L124" i="8"/>
  <c r="L123" i="8" s="1"/>
  <c r="K124" i="8"/>
  <c r="K123" i="8" s="1"/>
  <c r="J124" i="8"/>
  <c r="Q123" i="8"/>
  <c r="P123" i="8"/>
  <c r="J123" i="8"/>
  <c r="R119" i="8"/>
  <c r="R118" i="8"/>
  <c r="R117" i="8"/>
  <c r="Q116" i="8"/>
  <c r="Q115" i="8" s="1"/>
  <c r="P116" i="8"/>
  <c r="P115" i="8" s="1"/>
  <c r="O116" i="8"/>
  <c r="O115" i="8" s="1"/>
  <c r="N116" i="8"/>
  <c r="N115" i="8" s="1"/>
  <c r="M116" i="8"/>
  <c r="M115" i="8" s="1"/>
  <c r="L116" i="8"/>
  <c r="L115" i="8" s="1"/>
  <c r="K116" i="8"/>
  <c r="K115" i="8" s="1"/>
  <c r="J116" i="8"/>
  <c r="J115" i="8"/>
  <c r="R114" i="8"/>
  <c r="R113" i="8"/>
  <c r="R112" i="8"/>
  <c r="Q111" i="8"/>
  <c r="Q106" i="8" s="1"/>
  <c r="P111" i="8"/>
  <c r="O111" i="8"/>
  <c r="N111" i="8"/>
  <c r="M111" i="8"/>
  <c r="L111" i="8"/>
  <c r="K111" i="8"/>
  <c r="J111" i="8"/>
  <c r="R110" i="8"/>
  <c r="R109" i="8"/>
  <c r="R108" i="8"/>
  <c r="Q107" i="8"/>
  <c r="P107" i="8"/>
  <c r="O107" i="8"/>
  <c r="N107" i="8"/>
  <c r="M107" i="8"/>
  <c r="M106" i="8" s="1"/>
  <c r="L107" i="8"/>
  <c r="K107" i="8"/>
  <c r="K106" i="8" s="1"/>
  <c r="K105" i="8" s="1"/>
  <c r="K104" i="8" s="1"/>
  <c r="K103" i="8" s="1"/>
  <c r="J107" i="8"/>
  <c r="R102" i="8"/>
  <c r="R101" i="8"/>
  <c r="R100" i="8"/>
  <c r="Q99" i="8"/>
  <c r="P99" i="8"/>
  <c r="P98" i="8" s="1"/>
  <c r="O99" i="8"/>
  <c r="O98" i="8" s="1"/>
  <c r="N99" i="8"/>
  <c r="N98" i="8" s="1"/>
  <c r="M99" i="8"/>
  <c r="M98" i="8" s="1"/>
  <c r="L99" i="8"/>
  <c r="L98" i="8" s="1"/>
  <c r="K99" i="8"/>
  <c r="K98" i="8" s="1"/>
  <c r="J99" i="8"/>
  <c r="Q98" i="8"/>
  <c r="J98" i="8"/>
  <c r="R97" i="8"/>
  <c r="R96" i="8"/>
  <c r="R95" i="8"/>
  <c r="Q94" i="8"/>
  <c r="Q93" i="8" s="1"/>
  <c r="P94" i="8"/>
  <c r="O94" i="8"/>
  <c r="O93" i="8" s="1"/>
  <c r="N94" i="8"/>
  <c r="N93" i="8" s="1"/>
  <c r="M94" i="8"/>
  <c r="M93" i="8" s="1"/>
  <c r="L94" i="8"/>
  <c r="L93" i="8" s="1"/>
  <c r="K94" i="8"/>
  <c r="J94" i="8"/>
  <c r="J93" i="8" s="1"/>
  <c r="P93" i="8"/>
  <c r="K93" i="8"/>
  <c r="R92" i="8"/>
  <c r="R91" i="8"/>
  <c r="R90" i="8"/>
  <c r="Q89" i="8"/>
  <c r="Q88" i="8" s="1"/>
  <c r="P89" i="8"/>
  <c r="O89" i="8"/>
  <c r="N89" i="8"/>
  <c r="N88" i="8" s="1"/>
  <c r="M89" i="8"/>
  <c r="M88" i="8" s="1"/>
  <c r="L89" i="8"/>
  <c r="L88" i="8" s="1"/>
  <c r="K89" i="8"/>
  <c r="K88" i="8" s="1"/>
  <c r="J89" i="8"/>
  <c r="J88" i="8" s="1"/>
  <c r="P88" i="8"/>
  <c r="P87" i="8" s="1"/>
  <c r="P86" i="8" s="1"/>
  <c r="P85" i="8" s="1"/>
  <c r="O88" i="8"/>
  <c r="R84" i="8"/>
  <c r="R83" i="8"/>
  <c r="R82" i="8"/>
  <c r="R81" i="8"/>
  <c r="R80" i="8"/>
  <c r="R79" i="8"/>
  <c r="Q78" i="8"/>
  <c r="Q77" i="8" s="1"/>
  <c r="P78" i="8"/>
  <c r="P77" i="8" s="1"/>
  <c r="O78" i="8"/>
  <c r="O77" i="8" s="1"/>
  <c r="N78" i="8"/>
  <c r="N77" i="8" s="1"/>
  <c r="M78" i="8"/>
  <c r="M77" i="8" s="1"/>
  <c r="L78" i="8"/>
  <c r="L77" i="8" s="1"/>
  <c r="K78" i="8"/>
  <c r="J78" i="8"/>
  <c r="J77" i="8" s="1"/>
  <c r="K77" i="8"/>
  <c r="R76" i="8"/>
  <c r="R75" i="8"/>
  <c r="R74" i="8"/>
  <c r="R73" i="8"/>
  <c r="R72" i="8"/>
  <c r="Q71" i="8"/>
  <c r="P71" i="8"/>
  <c r="P70" i="8" s="1"/>
  <c r="O71" i="8"/>
  <c r="O70" i="8" s="1"/>
  <c r="N71" i="8"/>
  <c r="N70" i="8" s="1"/>
  <c r="M71" i="8"/>
  <c r="M70" i="8" s="1"/>
  <c r="L71" i="8"/>
  <c r="L70" i="8" s="1"/>
  <c r="L69" i="8" s="1"/>
  <c r="L68" i="8" s="1"/>
  <c r="L67" i="8" s="1"/>
  <c r="K71" i="8"/>
  <c r="K70" i="8" s="1"/>
  <c r="J71" i="8"/>
  <c r="J70" i="8" s="1"/>
  <c r="Q70" i="8"/>
  <c r="R66" i="8"/>
  <c r="R65" i="8"/>
  <c r="R64" i="8"/>
  <c r="Q63" i="8"/>
  <c r="P63" i="8"/>
  <c r="O63" i="8"/>
  <c r="N63" i="8"/>
  <c r="N58" i="8" s="1"/>
  <c r="M63" i="8"/>
  <c r="L63" i="8"/>
  <c r="K63" i="8"/>
  <c r="J63" i="8"/>
  <c r="R62" i="8"/>
  <c r="R61" i="8"/>
  <c r="R60" i="8"/>
  <c r="R59" i="8"/>
  <c r="Q59" i="8"/>
  <c r="Q58" i="8" s="1"/>
  <c r="P59" i="8"/>
  <c r="O59" i="8"/>
  <c r="N59" i="8"/>
  <c r="M59" i="8"/>
  <c r="L59" i="8"/>
  <c r="K59" i="8"/>
  <c r="J59" i="8"/>
  <c r="J58" i="8" s="1"/>
  <c r="M58" i="8"/>
  <c r="R57" i="8"/>
  <c r="R56" i="8"/>
  <c r="R55" i="8"/>
  <c r="Q54" i="8"/>
  <c r="Q53" i="8" s="1"/>
  <c r="P54" i="8"/>
  <c r="P53" i="8" s="1"/>
  <c r="O54" i="8"/>
  <c r="O53" i="8" s="1"/>
  <c r="N54" i="8"/>
  <c r="N53" i="8" s="1"/>
  <c r="M54" i="8"/>
  <c r="M53" i="8" s="1"/>
  <c r="L54" i="8"/>
  <c r="L53" i="8" s="1"/>
  <c r="K54" i="8"/>
  <c r="K53" i="8" s="1"/>
  <c r="J54" i="8"/>
  <c r="J53" i="8"/>
  <c r="R52" i="8"/>
  <c r="R51" i="8"/>
  <c r="R50" i="8"/>
  <c r="Q49" i="8"/>
  <c r="Q48" i="8" s="1"/>
  <c r="P49" i="8"/>
  <c r="P48" i="8" s="1"/>
  <c r="O49" i="8"/>
  <c r="O48" i="8" s="1"/>
  <c r="N49" i="8"/>
  <c r="N48" i="8" s="1"/>
  <c r="M49" i="8"/>
  <c r="L49" i="8"/>
  <c r="L48" i="8" s="1"/>
  <c r="K49" i="8"/>
  <c r="K48" i="8" s="1"/>
  <c r="J49" i="8"/>
  <c r="J48" i="8" s="1"/>
  <c r="M48" i="8"/>
  <c r="R46" i="8"/>
  <c r="R45" i="8"/>
  <c r="R44" i="8"/>
  <c r="Q43" i="8"/>
  <c r="Q42" i="8" s="1"/>
  <c r="P43" i="8"/>
  <c r="P42" i="8" s="1"/>
  <c r="O43" i="8"/>
  <c r="O42" i="8" s="1"/>
  <c r="N43" i="8"/>
  <c r="M43" i="8"/>
  <c r="M42" i="8" s="1"/>
  <c r="L43" i="8"/>
  <c r="L42" i="8" s="1"/>
  <c r="K43" i="8"/>
  <c r="J43" i="8"/>
  <c r="N42" i="8"/>
  <c r="K42" i="8"/>
  <c r="J42" i="8"/>
  <c r="R41" i="8"/>
  <c r="R40" i="8"/>
  <c r="R39" i="8"/>
  <c r="R38" i="8" s="1"/>
  <c r="Q38" i="8"/>
  <c r="P38" i="8"/>
  <c r="O38" i="8"/>
  <c r="N38" i="8"/>
  <c r="M38" i="8"/>
  <c r="L38" i="8"/>
  <c r="K38" i="8"/>
  <c r="J38" i="8"/>
  <c r="R37" i="8"/>
  <c r="R36" i="8"/>
  <c r="R35" i="8"/>
  <c r="R34" i="8" s="1"/>
  <c r="Q34" i="8"/>
  <c r="P34" i="8"/>
  <c r="O34" i="8"/>
  <c r="N34" i="8"/>
  <c r="M34" i="8"/>
  <c r="L34" i="8"/>
  <c r="K34" i="8"/>
  <c r="J34" i="8"/>
  <c r="R33" i="8"/>
  <c r="R32" i="8"/>
  <c r="R31" i="8"/>
  <c r="Q30" i="8"/>
  <c r="P30" i="8"/>
  <c r="O30" i="8"/>
  <c r="N30" i="8"/>
  <c r="M30" i="8"/>
  <c r="L30" i="8"/>
  <c r="K30" i="8"/>
  <c r="J30" i="8"/>
  <c r="R25" i="8"/>
  <c r="R24" i="8"/>
  <c r="R23" i="8"/>
  <c r="R22" i="8" s="1"/>
  <c r="Q22" i="8"/>
  <c r="P22" i="8"/>
  <c r="O22" i="8"/>
  <c r="N22" i="8"/>
  <c r="M22" i="8"/>
  <c r="L22" i="8"/>
  <c r="K22" i="8"/>
  <c r="J22" i="8"/>
  <c r="R21" i="8"/>
  <c r="R20" i="8"/>
  <c r="R19" i="8"/>
  <c r="Q18" i="8"/>
  <c r="P18" i="8"/>
  <c r="O18" i="8"/>
  <c r="N18" i="8"/>
  <c r="M18" i="8"/>
  <c r="L18" i="8"/>
  <c r="K18" i="8"/>
  <c r="J18" i="8"/>
  <c r="R17" i="8"/>
  <c r="R14" i="8" s="1"/>
  <c r="R16" i="8"/>
  <c r="R15" i="8"/>
  <c r="Q14" i="8"/>
  <c r="P14" i="8"/>
  <c r="O14" i="8"/>
  <c r="N14" i="8"/>
  <c r="M14" i="8"/>
  <c r="M13" i="8" s="1"/>
  <c r="L14" i="8"/>
  <c r="L13" i="8" s="1"/>
  <c r="K14" i="8"/>
  <c r="J14" i="8"/>
  <c r="P13" i="8"/>
  <c r="R12" i="8"/>
  <c r="R11" i="8"/>
  <c r="R10" i="8"/>
  <c r="R9" i="8" s="1"/>
  <c r="R8" i="8" s="1"/>
  <c r="Q9" i="8"/>
  <c r="Q8" i="8" s="1"/>
  <c r="P9" i="8"/>
  <c r="P8" i="8" s="1"/>
  <c r="O9" i="8"/>
  <c r="O8" i="8" s="1"/>
  <c r="N9" i="8"/>
  <c r="N8" i="8" s="1"/>
  <c r="M9" i="8"/>
  <c r="L9" i="8"/>
  <c r="L8" i="8" s="1"/>
  <c r="K9" i="8"/>
  <c r="K8" i="8" s="1"/>
  <c r="J9" i="8"/>
  <c r="J8" i="8" s="1"/>
  <c r="M8" i="8"/>
  <c r="M27" i="9" l="1"/>
  <c r="M26" i="9" s="1"/>
  <c r="O27" i="9"/>
  <c r="O26" i="9" s="1"/>
  <c r="O4" i="9" s="1"/>
  <c r="N69" i="8"/>
  <c r="N68" i="8" s="1"/>
  <c r="N67" i="8" s="1"/>
  <c r="R49" i="8"/>
  <c r="R48" i="8" s="1"/>
  <c r="K128" i="8"/>
  <c r="O29" i="8"/>
  <c r="O28" i="8" s="1"/>
  <c r="K58" i="8"/>
  <c r="L128" i="8"/>
  <c r="L122" i="8" s="1"/>
  <c r="L121" i="8" s="1"/>
  <c r="L120" i="8" s="1"/>
  <c r="N29" i="8"/>
  <c r="N28" i="8" s="1"/>
  <c r="P7" i="8"/>
  <c r="P6" i="8" s="1"/>
  <c r="P5" i="8" s="1"/>
  <c r="N13" i="8"/>
  <c r="N7" i="8" s="1"/>
  <c r="N6" i="8" s="1"/>
  <c r="N5" i="8" s="1"/>
  <c r="P29" i="8"/>
  <c r="P28" i="8" s="1"/>
  <c r="L58" i="8"/>
  <c r="M150" i="8"/>
  <c r="J150" i="8"/>
  <c r="J149" i="8" s="1"/>
  <c r="J148" i="8" s="1"/>
  <c r="J147" i="8" s="1"/>
  <c r="R54" i="8"/>
  <c r="R53" i="8" s="1"/>
  <c r="M122" i="8"/>
  <c r="M121" i="8" s="1"/>
  <c r="M120" i="8" s="1"/>
  <c r="K29" i="8"/>
  <c r="K28" i="8" s="1"/>
  <c r="K27" i="8" s="1"/>
  <c r="K26" i="8" s="1"/>
  <c r="O13" i="8"/>
  <c r="Q87" i="8"/>
  <c r="Q86" i="8" s="1"/>
  <c r="Q85" i="8" s="1"/>
  <c r="R94" i="8"/>
  <c r="R93" i="8" s="1"/>
  <c r="N106" i="8"/>
  <c r="N105" i="8" s="1"/>
  <c r="N104" i="8" s="1"/>
  <c r="N103" i="8" s="1"/>
  <c r="R141" i="8"/>
  <c r="O69" i="8"/>
  <c r="O68" i="8" s="1"/>
  <c r="O67" i="8" s="1"/>
  <c r="K13" i="8"/>
  <c r="K7" i="8" s="1"/>
  <c r="K6" i="8" s="1"/>
  <c r="K5" i="8" s="1"/>
  <c r="R30" i="8"/>
  <c r="R29" i="8" s="1"/>
  <c r="K69" i="8"/>
  <c r="K68" i="8" s="1"/>
  <c r="K67" i="8" s="1"/>
  <c r="J106" i="8"/>
  <c r="J105" i="8" s="1"/>
  <c r="J104" i="8" s="1"/>
  <c r="J103" i="8" s="1"/>
  <c r="O128" i="8"/>
  <c r="O150" i="8"/>
  <c r="O149" i="8" s="1"/>
  <c r="O148" i="8" s="1"/>
  <c r="O147" i="8" s="1"/>
  <c r="R4" i="10"/>
  <c r="R58" i="9"/>
  <c r="R47" i="9" s="1"/>
  <c r="N27" i="9"/>
  <c r="N26" i="9" s="1"/>
  <c r="R106" i="9"/>
  <c r="R105" i="9" s="1"/>
  <c r="R104" i="9" s="1"/>
  <c r="R103" i="9" s="1"/>
  <c r="P27" i="9"/>
  <c r="P26" i="9" s="1"/>
  <c r="R69" i="9"/>
  <c r="R68" i="9" s="1"/>
  <c r="R67" i="9" s="1"/>
  <c r="R180" i="9"/>
  <c r="R174" i="9" s="1"/>
  <c r="R173" i="9" s="1"/>
  <c r="R172" i="9" s="1"/>
  <c r="R87" i="9"/>
  <c r="R86" i="9" s="1"/>
  <c r="R85" i="9" s="1"/>
  <c r="K27" i="9"/>
  <c r="K26" i="9" s="1"/>
  <c r="K4" i="9" s="1"/>
  <c r="R128" i="9"/>
  <c r="R122" i="9" s="1"/>
  <c r="R121" i="9" s="1"/>
  <c r="R120" i="9" s="1"/>
  <c r="R199" i="9"/>
  <c r="R191" i="9" s="1"/>
  <c r="R190" i="9" s="1"/>
  <c r="R189" i="9" s="1"/>
  <c r="R29" i="9"/>
  <c r="R28" i="9" s="1"/>
  <c r="R150" i="9"/>
  <c r="R149" i="9" s="1"/>
  <c r="R148" i="9" s="1"/>
  <c r="R147" i="9" s="1"/>
  <c r="M4" i="9"/>
  <c r="P4" i="9"/>
  <c r="L4" i="9"/>
  <c r="Q4" i="9"/>
  <c r="N4" i="9"/>
  <c r="J4" i="9"/>
  <c r="O106" i="8"/>
  <c r="O105" i="8" s="1"/>
  <c r="O104" i="8" s="1"/>
  <c r="O103" i="8" s="1"/>
  <c r="J13" i="8"/>
  <c r="M29" i="8"/>
  <c r="M28" i="8" s="1"/>
  <c r="M27" i="8" s="1"/>
  <c r="M26" i="8" s="1"/>
  <c r="K47" i="8"/>
  <c r="N47" i="8"/>
  <c r="M105" i="8"/>
  <c r="M104" i="8" s="1"/>
  <c r="M103" i="8" s="1"/>
  <c r="P106" i="8"/>
  <c r="P105" i="8" s="1"/>
  <c r="P104" i="8" s="1"/>
  <c r="P103" i="8" s="1"/>
  <c r="K150" i="8"/>
  <c r="K149" i="8" s="1"/>
  <c r="K148" i="8" s="1"/>
  <c r="K147" i="8" s="1"/>
  <c r="R168" i="8"/>
  <c r="R167" i="8" s="1"/>
  <c r="L174" i="8"/>
  <c r="L173" i="8" s="1"/>
  <c r="L172" i="8" s="1"/>
  <c r="M180" i="8"/>
  <c r="J199" i="8"/>
  <c r="J191" i="8" s="1"/>
  <c r="J190" i="8" s="1"/>
  <c r="J189" i="8" s="1"/>
  <c r="R200" i="8"/>
  <c r="O7" i="8"/>
  <c r="O6" i="8" s="1"/>
  <c r="O5" i="8" s="1"/>
  <c r="L29" i="8"/>
  <c r="L28" i="8" s="1"/>
  <c r="O58" i="8"/>
  <c r="O47" i="8" s="1"/>
  <c r="O27" i="8" s="1"/>
  <c r="O26" i="8" s="1"/>
  <c r="L47" i="8"/>
  <c r="Q47" i="8"/>
  <c r="K87" i="8"/>
  <c r="K86" i="8" s="1"/>
  <c r="K85" i="8" s="1"/>
  <c r="R99" i="8"/>
  <c r="R98" i="8" s="1"/>
  <c r="Q128" i="8"/>
  <c r="Q122" i="8" s="1"/>
  <c r="Q121" i="8" s="1"/>
  <c r="Q120" i="8" s="1"/>
  <c r="M174" i="8"/>
  <c r="M173" i="8" s="1"/>
  <c r="M172" i="8" s="1"/>
  <c r="P199" i="8"/>
  <c r="J7" i="8"/>
  <c r="J6" i="8" s="1"/>
  <c r="J5" i="8" s="1"/>
  <c r="L87" i="8"/>
  <c r="L86" i="8" s="1"/>
  <c r="L85" i="8" s="1"/>
  <c r="M87" i="8"/>
  <c r="M86" i="8" s="1"/>
  <c r="M85" i="8" s="1"/>
  <c r="R107" i="8"/>
  <c r="N150" i="8"/>
  <c r="N149" i="8" s="1"/>
  <c r="N148" i="8" s="1"/>
  <c r="N147" i="8" s="1"/>
  <c r="L7" i="8"/>
  <c r="L6" i="8" s="1"/>
  <c r="L5" i="8" s="1"/>
  <c r="R116" i="8"/>
  <c r="R115" i="8" s="1"/>
  <c r="P150" i="8"/>
  <c r="P149" i="8" s="1"/>
  <c r="P148" i="8" s="1"/>
  <c r="P147" i="8" s="1"/>
  <c r="J180" i="8"/>
  <c r="J174" i="8" s="1"/>
  <c r="J173" i="8" s="1"/>
  <c r="J172" i="8" s="1"/>
  <c r="O122" i="8"/>
  <c r="O121" i="8" s="1"/>
  <c r="O120" i="8" s="1"/>
  <c r="O174" i="8"/>
  <c r="O173" i="8" s="1"/>
  <c r="O172" i="8" s="1"/>
  <c r="L199" i="8"/>
  <c r="L191" i="8" s="1"/>
  <c r="L190" i="8" s="1"/>
  <c r="L189" i="8" s="1"/>
  <c r="N87" i="8"/>
  <c r="N86" i="8" s="1"/>
  <c r="N85" i="8" s="1"/>
  <c r="P174" i="8"/>
  <c r="P173" i="8" s="1"/>
  <c r="P172" i="8" s="1"/>
  <c r="R63" i="8"/>
  <c r="R58" i="8" s="1"/>
  <c r="R78" i="8"/>
  <c r="R77" i="8" s="1"/>
  <c r="R124" i="8"/>
  <c r="R123" i="8" s="1"/>
  <c r="Q149" i="8"/>
  <c r="Q148" i="8" s="1"/>
  <c r="Q147" i="8" s="1"/>
  <c r="R159" i="8"/>
  <c r="R150" i="8" s="1"/>
  <c r="R149" i="8" s="1"/>
  <c r="R148" i="8" s="1"/>
  <c r="R147" i="8" s="1"/>
  <c r="M191" i="8"/>
  <c r="M190" i="8" s="1"/>
  <c r="M189" i="8" s="1"/>
  <c r="P191" i="8"/>
  <c r="P190" i="8" s="1"/>
  <c r="P189" i="8" s="1"/>
  <c r="N191" i="8"/>
  <c r="N190" i="8" s="1"/>
  <c r="N189" i="8" s="1"/>
  <c r="M7" i="8"/>
  <c r="M6" i="8" s="1"/>
  <c r="M5" i="8" s="1"/>
  <c r="Q13" i="8"/>
  <c r="Q7" i="8" s="1"/>
  <c r="Q6" i="8" s="1"/>
  <c r="Q5" i="8" s="1"/>
  <c r="J29" i="8"/>
  <c r="J28" i="8" s="1"/>
  <c r="J47" i="8"/>
  <c r="R43" i="8"/>
  <c r="R42" i="8" s="1"/>
  <c r="P69" i="8"/>
  <c r="P68" i="8" s="1"/>
  <c r="P67" i="8" s="1"/>
  <c r="R111" i="8"/>
  <c r="R129" i="8"/>
  <c r="R89" i="8"/>
  <c r="R88" i="8" s="1"/>
  <c r="M149" i="8"/>
  <c r="M148" i="8" s="1"/>
  <c r="M147" i="8" s="1"/>
  <c r="R18" i="8"/>
  <c r="R13" i="8" s="1"/>
  <c r="R7" i="8" s="1"/>
  <c r="R6" i="8" s="1"/>
  <c r="R5" i="8" s="1"/>
  <c r="M47" i="8"/>
  <c r="J69" i="8"/>
  <c r="J68" i="8" s="1"/>
  <c r="J67" i="8" s="1"/>
  <c r="K122" i="8"/>
  <c r="K121" i="8" s="1"/>
  <c r="K120" i="8" s="1"/>
  <c r="M69" i="8"/>
  <c r="M68" i="8" s="1"/>
  <c r="M67" i="8" s="1"/>
  <c r="Q105" i="8"/>
  <c r="Q104" i="8" s="1"/>
  <c r="Q103" i="8" s="1"/>
  <c r="R174" i="8"/>
  <c r="R173" i="8" s="1"/>
  <c r="R172" i="8" s="1"/>
  <c r="O199" i="8"/>
  <c r="O191" i="8" s="1"/>
  <c r="O190" i="8" s="1"/>
  <c r="O189" i="8" s="1"/>
  <c r="N128" i="8"/>
  <c r="N122" i="8" s="1"/>
  <c r="N121" i="8" s="1"/>
  <c r="N120" i="8" s="1"/>
  <c r="P128" i="8"/>
  <c r="P122" i="8" s="1"/>
  <c r="P121" i="8" s="1"/>
  <c r="P120" i="8" s="1"/>
  <c r="K174" i="8"/>
  <c r="K173" i="8" s="1"/>
  <c r="K172" i="8" s="1"/>
  <c r="Q29" i="8"/>
  <c r="Q28" i="8" s="1"/>
  <c r="L150" i="8"/>
  <c r="L149" i="8" s="1"/>
  <c r="L148" i="8" s="1"/>
  <c r="L147" i="8" s="1"/>
  <c r="Q69" i="8"/>
  <c r="Q68" i="8" s="1"/>
  <c r="Q67" i="8" s="1"/>
  <c r="R135" i="8"/>
  <c r="N180" i="8"/>
  <c r="N174" i="8" s="1"/>
  <c r="N173" i="8" s="1"/>
  <c r="N172" i="8" s="1"/>
  <c r="R199" i="8"/>
  <c r="R191" i="8" s="1"/>
  <c r="R190" i="8" s="1"/>
  <c r="R189" i="8" s="1"/>
  <c r="L106" i="8"/>
  <c r="L105" i="8" s="1"/>
  <c r="L104" i="8" s="1"/>
  <c r="L103" i="8" s="1"/>
  <c r="K199" i="8"/>
  <c r="K191" i="8" s="1"/>
  <c r="K190" i="8" s="1"/>
  <c r="K189" i="8" s="1"/>
  <c r="O87" i="8"/>
  <c r="O86" i="8" s="1"/>
  <c r="O85" i="8" s="1"/>
  <c r="P58" i="8"/>
  <c r="P47" i="8" s="1"/>
  <c r="R71" i="8"/>
  <c r="R70" i="8" s="1"/>
  <c r="R69" i="8" s="1"/>
  <c r="R68" i="8" s="1"/>
  <c r="R67" i="8" s="1"/>
  <c r="J87" i="8"/>
  <c r="J86" i="8" s="1"/>
  <c r="J85" i="8" s="1"/>
  <c r="J128" i="8"/>
  <c r="J122" i="8" s="1"/>
  <c r="J121" i="8" s="1"/>
  <c r="J120" i="8" s="1"/>
  <c r="Q199" i="8"/>
  <c r="Q191" i="8" s="1"/>
  <c r="Q190" i="8" s="1"/>
  <c r="Q189" i="8" s="1"/>
  <c r="N27" i="8" l="1"/>
  <c r="N26" i="8" s="1"/>
  <c r="R87" i="8"/>
  <c r="R86" i="8" s="1"/>
  <c r="R85" i="8" s="1"/>
  <c r="R47" i="8"/>
  <c r="P27" i="8"/>
  <c r="P26" i="8" s="1"/>
  <c r="P4" i="8" s="1"/>
  <c r="R106" i="8"/>
  <c r="R105" i="8" s="1"/>
  <c r="R104" i="8" s="1"/>
  <c r="R103" i="8" s="1"/>
  <c r="L27" i="8"/>
  <c r="L26" i="8" s="1"/>
  <c r="L4" i="8" s="1"/>
  <c r="R27" i="9"/>
  <c r="R26" i="9" s="1"/>
  <c r="R4" i="9" s="1"/>
  <c r="Q27" i="8"/>
  <c r="Q26" i="8" s="1"/>
  <c r="Q4" i="8" s="1"/>
  <c r="O4" i="8"/>
  <c r="N4" i="8"/>
  <c r="M4" i="8"/>
  <c r="K4" i="8"/>
  <c r="R28" i="8"/>
  <c r="R27" i="8" s="1"/>
  <c r="R26" i="8" s="1"/>
  <c r="R128" i="8"/>
  <c r="R122" i="8" s="1"/>
  <c r="R121" i="8" s="1"/>
  <c r="R120" i="8" s="1"/>
  <c r="J27" i="8"/>
  <c r="J26" i="8" s="1"/>
  <c r="J4" i="8" s="1"/>
  <c r="R4" i="8" l="1"/>
  <c r="K216" i="7" l="1"/>
  <c r="L216" i="7"/>
  <c r="M216" i="7"/>
  <c r="N216" i="7"/>
  <c r="O216" i="7"/>
  <c r="P216" i="7"/>
  <c r="Q216" i="7"/>
  <c r="R216" i="7"/>
  <c r="J216" i="7"/>
  <c r="R221" i="7"/>
  <c r="R220" i="7"/>
  <c r="R219" i="7"/>
  <c r="R218" i="7"/>
  <c r="R217" i="7"/>
  <c r="R215" i="7"/>
  <c r="R214" i="7"/>
  <c r="R213" i="7"/>
  <c r="Q212" i="7"/>
  <c r="P212" i="7"/>
  <c r="O212" i="7"/>
  <c r="N212" i="7"/>
  <c r="M212" i="7"/>
  <c r="L212" i="7"/>
  <c r="K212" i="7"/>
  <c r="J212" i="7"/>
  <c r="R211" i="7"/>
  <c r="R210" i="7"/>
  <c r="R209" i="7"/>
  <c r="Q208" i="7"/>
  <c r="P208" i="7"/>
  <c r="O208" i="7"/>
  <c r="N208" i="7"/>
  <c r="M208" i="7"/>
  <c r="L208" i="7"/>
  <c r="K208" i="7"/>
  <c r="J208" i="7"/>
  <c r="R207" i="7"/>
  <c r="R206" i="7"/>
  <c r="R205" i="7"/>
  <c r="Q204" i="7"/>
  <c r="P204" i="7"/>
  <c r="O204" i="7"/>
  <c r="N204" i="7"/>
  <c r="M204" i="7"/>
  <c r="L204" i="7"/>
  <c r="K204" i="7"/>
  <c r="J204" i="7"/>
  <c r="R203" i="7"/>
  <c r="R202" i="7"/>
  <c r="R201" i="7"/>
  <c r="Q200" i="7"/>
  <c r="P200" i="7"/>
  <c r="O200" i="7"/>
  <c r="N200" i="7"/>
  <c r="M200" i="7"/>
  <c r="L200" i="7"/>
  <c r="K200" i="7"/>
  <c r="J200" i="7"/>
  <c r="R198" i="7"/>
  <c r="R197" i="7"/>
  <c r="R196" i="7"/>
  <c r="R195" i="7"/>
  <c r="R194" i="7"/>
  <c r="Q193" i="7"/>
  <c r="P193" i="7"/>
  <c r="P192" i="7" s="1"/>
  <c r="O193" i="7"/>
  <c r="O192" i="7" s="1"/>
  <c r="N193" i="7"/>
  <c r="N192" i="7" s="1"/>
  <c r="M193" i="7"/>
  <c r="M192" i="7" s="1"/>
  <c r="L193" i="7"/>
  <c r="L192" i="7" s="1"/>
  <c r="K193" i="7"/>
  <c r="K192" i="7" s="1"/>
  <c r="J193" i="7"/>
  <c r="J192" i="7" s="1"/>
  <c r="Q192" i="7"/>
  <c r="R188" i="7"/>
  <c r="R187" i="7"/>
  <c r="R186" i="7"/>
  <c r="Q185" i="7"/>
  <c r="P185" i="7"/>
  <c r="O185" i="7"/>
  <c r="N185" i="7"/>
  <c r="M185" i="7"/>
  <c r="L185" i="7"/>
  <c r="K185" i="7"/>
  <c r="J185" i="7"/>
  <c r="R184" i="7"/>
  <c r="R183" i="7"/>
  <c r="R182" i="7"/>
  <c r="Q181" i="7"/>
  <c r="P181" i="7"/>
  <c r="O181" i="7"/>
  <c r="N181" i="7"/>
  <c r="M181" i="7"/>
  <c r="L181" i="7"/>
  <c r="K181" i="7"/>
  <c r="J181" i="7"/>
  <c r="R179" i="7"/>
  <c r="R178" i="7"/>
  <c r="R177" i="7"/>
  <c r="Q176" i="7"/>
  <c r="Q175" i="7" s="1"/>
  <c r="P176" i="7"/>
  <c r="P175" i="7" s="1"/>
  <c r="O176" i="7"/>
  <c r="O175" i="7" s="1"/>
  <c r="N176" i="7"/>
  <c r="N175" i="7" s="1"/>
  <c r="M176" i="7"/>
  <c r="M175" i="7" s="1"/>
  <c r="L176" i="7"/>
  <c r="L175" i="7" s="1"/>
  <c r="K176" i="7"/>
  <c r="K175" i="7" s="1"/>
  <c r="J176" i="7"/>
  <c r="J175" i="7" s="1"/>
  <c r="R171" i="7"/>
  <c r="R170" i="7"/>
  <c r="R169" i="7"/>
  <c r="Q168" i="7"/>
  <c r="Q167" i="7" s="1"/>
  <c r="P168" i="7"/>
  <c r="P167" i="7" s="1"/>
  <c r="O168" i="7"/>
  <c r="O167" i="7" s="1"/>
  <c r="N168" i="7"/>
  <c r="N167" i="7" s="1"/>
  <c r="M168" i="7"/>
  <c r="M167" i="7" s="1"/>
  <c r="L168" i="7"/>
  <c r="L167" i="7" s="1"/>
  <c r="K168" i="7"/>
  <c r="K167" i="7" s="1"/>
  <c r="J168" i="7"/>
  <c r="J167" i="7" s="1"/>
  <c r="R166" i="7"/>
  <c r="R165" i="7"/>
  <c r="R164" i="7"/>
  <c r="Q163" i="7"/>
  <c r="P163" i="7"/>
  <c r="O163" i="7"/>
  <c r="N163" i="7"/>
  <c r="M163" i="7"/>
  <c r="L163" i="7"/>
  <c r="K163" i="7"/>
  <c r="J163" i="7"/>
  <c r="R162" i="7"/>
  <c r="R161" i="7"/>
  <c r="R160" i="7"/>
  <c r="Q159" i="7"/>
  <c r="P159" i="7"/>
  <c r="O159" i="7"/>
  <c r="N159" i="7"/>
  <c r="M159" i="7"/>
  <c r="L159" i="7"/>
  <c r="K159" i="7"/>
  <c r="J159" i="7"/>
  <c r="R158" i="7"/>
  <c r="R157" i="7"/>
  <c r="R156" i="7"/>
  <c r="Q155" i="7"/>
  <c r="P155" i="7"/>
  <c r="O155" i="7"/>
  <c r="N155" i="7"/>
  <c r="M155" i="7"/>
  <c r="L155" i="7"/>
  <c r="K155" i="7"/>
  <c r="J155" i="7"/>
  <c r="R154" i="7"/>
  <c r="R153" i="7"/>
  <c r="R152" i="7"/>
  <c r="Q151" i="7"/>
  <c r="P151" i="7"/>
  <c r="O151" i="7"/>
  <c r="N151" i="7"/>
  <c r="M151" i="7"/>
  <c r="L151" i="7"/>
  <c r="K151" i="7"/>
  <c r="J151" i="7"/>
  <c r="R146" i="7"/>
  <c r="R145" i="7"/>
  <c r="R144" i="7"/>
  <c r="R143" i="7"/>
  <c r="R142" i="7"/>
  <c r="Q141" i="7"/>
  <c r="P141" i="7"/>
  <c r="O141" i="7"/>
  <c r="N141" i="7"/>
  <c r="M141" i="7"/>
  <c r="L141" i="7"/>
  <c r="K141" i="7"/>
  <c r="J141" i="7"/>
  <c r="R140" i="7"/>
  <c r="R139" i="7"/>
  <c r="R138" i="7"/>
  <c r="R137" i="7"/>
  <c r="R136" i="7"/>
  <c r="Q135" i="7"/>
  <c r="P135" i="7"/>
  <c r="O135" i="7"/>
  <c r="N135" i="7"/>
  <c r="M135" i="7"/>
  <c r="L135" i="7"/>
  <c r="K135" i="7"/>
  <c r="J135" i="7"/>
  <c r="R134" i="7"/>
  <c r="R133" i="7"/>
  <c r="R132" i="7"/>
  <c r="R131" i="7"/>
  <c r="R130" i="7"/>
  <c r="Q129" i="7"/>
  <c r="P129" i="7"/>
  <c r="O129" i="7"/>
  <c r="N129" i="7"/>
  <c r="M129" i="7"/>
  <c r="L129" i="7"/>
  <c r="K129" i="7"/>
  <c r="J129" i="7"/>
  <c r="R127" i="7"/>
  <c r="R126" i="7"/>
  <c r="R125" i="7"/>
  <c r="Q124" i="7"/>
  <c r="Q123" i="7" s="1"/>
  <c r="P124" i="7"/>
  <c r="P123" i="7" s="1"/>
  <c r="O124" i="7"/>
  <c r="O123" i="7" s="1"/>
  <c r="N124" i="7"/>
  <c r="N123" i="7" s="1"/>
  <c r="M124" i="7"/>
  <c r="M123" i="7" s="1"/>
  <c r="L124" i="7"/>
  <c r="L123" i="7" s="1"/>
  <c r="K124" i="7"/>
  <c r="K123" i="7" s="1"/>
  <c r="J124" i="7"/>
  <c r="J123" i="7" s="1"/>
  <c r="R119" i="7"/>
  <c r="R118" i="7"/>
  <c r="R117" i="7"/>
  <c r="Q116" i="7"/>
  <c r="P116" i="7"/>
  <c r="P115" i="7" s="1"/>
  <c r="O116" i="7"/>
  <c r="O115" i="7" s="1"/>
  <c r="N116" i="7"/>
  <c r="N115" i="7" s="1"/>
  <c r="M116" i="7"/>
  <c r="M115" i="7" s="1"/>
  <c r="L116" i="7"/>
  <c r="L115" i="7" s="1"/>
  <c r="K116" i="7"/>
  <c r="K115" i="7" s="1"/>
  <c r="J116" i="7"/>
  <c r="Q115" i="7"/>
  <c r="J115" i="7"/>
  <c r="R114" i="7"/>
  <c r="R113" i="7"/>
  <c r="R112" i="7"/>
  <c r="Q111" i="7"/>
  <c r="P111" i="7"/>
  <c r="O111" i="7"/>
  <c r="N111" i="7"/>
  <c r="M111" i="7"/>
  <c r="L111" i="7"/>
  <c r="K111" i="7"/>
  <c r="J111" i="7"/>
  <c r="R110" i="7"/>
  <c r="R109" i="7"/>
  <c r="R108" i="7"/>
  <c r="Q107" i="7"/>
  <c r="P107" i="7"/>
  <c r="O107" i="7"/>
  <c r="N107" i="7"/>
  <c r="M107" i="7"/>
  <c r="L107" i="7"/>
  <c r="K107" i="7"/>
  <c r="J107" i="7"/>
  <c r="R102" i="7"/>
  <c r="R101" i="7"/>
  <c r="R100" i="7"/>
  <c r="Q99" i="7"/>
  <c r="Q98" i="7" s="1"/>
  <c r="P99" i="7"/>
  <c r="P98" i="7" s="1"/>
  <c r="O99" i="7"/>
  <c r="O98" i="7" s="1"/>
  <c r="N99" i="7"/>
  <c r="N98" i="7" s="1"/>
  <c r="M99" i="7"/>
  <c r="M98" i="7" s="1"/>
  <c r="L99" i="7"/>
  <c r="L98" i="7" s="1"/>
  <c r="K99" i="7"/>
  <c r="K98" i="7" s="1"/>
  <c r="J99" i="7"/>
  <c r="J98" i="7" s="1"/>
  <c r="R97" i="7"/>
  <c r="R96" i="7"/>
  <c r="R95" i="7"/>
  <c r="Q94" i="7"/>
  <c r="Q93" i="7" s="1"/>
  <c r="P94" i="7"/>
  <c r="P93" i="7" s="1"/>
  <c r="O94" i="7"/>
  <c r="O93" i="7" s="1"/>
  <c r="N94" i="7"/>
  <c r="N93" i="7" s="1"/>
  <c r="M94" i="7"/>
  <c r="M93" i="7" s="1"/>
  <c r="L94" i="7"/>
  <c r="L93" i="7" s="1"/>
  <c r="K94" i="7"/>
  <c r="K93" i="7" s="1"/>
  <c r="J94" i="7"/>
  <c r="J93" i="7" s="1"/>
  <c r="R92" i="7"/>
  <c r="R91" i="7"/>
  <c r="R90" i="7"/>
  <c r="Q89" i="7"/>
  <c r="Q88" i="7" s="1"/>
  <c r="P89" i="7"/>
  <c r="P88" i="7" s="1"/>
  <c r="O89" i="7"/>
  <c r="O88" i="7" s="1"/>
  <c r="N89" i="7"/>
  <c r="N88" i="7" s="1"/>
  <c r="M89" i="7"/>
  <c r="M88" i="7" s="1"/>
  <c r="L89" i="7"/>
  <c r="L88" i="7" s="1"/>
  <c r="K89" i="7"/>
  <c r="K88" i="7" s="1"/>
  <c r="J89" i="7"/>
  <c r="J88" i="7" s="1"/>
  <c r="R84" i="7"/>
  <c r="R83" i="7"/>
  <c r="R82" i="7"/>
  <c r="R81" i="7"/>
  <c r="R80" i="7"/>
  <c r="R79" i="7"/>
  <c r="Q78" i="7"/>
  <c r="Q77" i="7" s="1"/>
  <c r="P78" i="7"/>
  <c r="P77" i="7" s="1"/>
  <c r="O78" i="7"/>
  <c r="O77" i="7" s="1"/>
  <c r="N78" i="7"/>
  <c r="N77" i="7" s="1"/>
  <c r="M78" i="7"/>
  <c r="M77" i="7" s="1"/>
  <c r="L78" i="7"/>
  <c r="L77" i="7" s="1"/>
  <c r="K78" i="7"/>
  <c r="K77" i="7" s="1"/>
  <c r="J78" i="7"/>
  <c r="J77" i="7" s="1"/>
  <c r="R76" i="7"/>
  <c r="R75" i="7"/>
  <c r="R74" i="7"/>
  <c r="R73" i="7"/>
  <c r="R72" i="7"/>
  <c r="Q71" i="7"/>
  <c r="Q70" i="7" s="1"/>
  <c r="P71" i="7"/>
  <c r="P70" i="7" s="1"/>
  <c r="O71" i="7"/>
  <c r="O70" i="7" s="1"/>
  <c r="N71" i="7"/>
  <c r="N70" i="7" s="1"/>
  <c r="M71" i="7"/>
  <c r="M70" i="7" s="1"/>
  <c r="L71" i="7"/>
  <c r="L70" i="7" s="1"/>
  <c r="K71" i="7"/>
  <c r="K70" i="7" s="1"/>
  <c r="J71" i="7"/>
  <c r="J70" i="7" s="1"/>
  <c r="R66" i="7"/>
  <c r="R65" i="7"/>
  <c r="R64" i="7"/>
  <c r="Q63" i="7"/>
  <c r="P63" i="7"/>
  <c r="O63" i="7"/>
  <c r="N63" i="7"/>
  <c r="M63" i="7"/>
  <c r="L63" i="7"/>
  <c r="K63" i="7"/>
  <c r="J63" i="7"/>
  <c r="R62" i="7"/>
  <c r="R61" i="7"/>
  <c r="R60" i="7"/>
  <c r="Q59" i="7"/>
  <c r="Q58" i="7" s="1"/>
  <c r="P59" i="7"/>
  <c r="O59" i="7"/>
  <c r="N59" i="7"/>
  <c r="M59" i="7"/>
  <c r="L59" i="7"/>
  <c r="K59" i="7"/>
  <c r="J59" i="7"/>
  <c r="J58" i="7" s="1"/>
  <c r="R57" i="7"/>
  <c r="R56" i="7"/>
  <c r="R55" i="7"/>
  <c r="Q54" i="7"/>
  <c r="Q53" i="7" s="1"/>
  <c r="P54" i="7"/>
  <c r="P53" i="7" s="1"/>
  <c r="O54" i="7"/>
  <c r="O53" i="7" s="1"/>
  <c r="N54" i="7"/>
  <c r="N53" i="7" s="1"/>
  <c r="M54" i="7"/>
  <c r="M53" i="7" s="1"/>
  <c r="L54" i="7"/>
  <c r="L53" i="7" s="1"/>
  <c r="K54" i="7"/>
  <c r="K53" i="7" s="1"/>
  <c r="J54" i="7"/>
  <c r="J53" i="7" s="1"/>
  <c r="R52" i="7"/>
  <c r="R51" i="7"/>
  <c r="R50" i="7"/>
  <c r="Q49" i="7"/>
  <c r="Q48" i="7" s="1"/>
  <c r="P49" i="7"/>
  <c r="P48" i="7" s="1"/>
  <c r="O49" i="7"/>
  <c r="O48" i="7" s="1"/>
  <c r="N49" i="7"/>
  <c r="N48" i="7" s="1"/>
  <c r="M49" i="7"/>
  <c r="M48" i="7" s="1"/>
  <c r="L49" i="7"/>
  <c r="L48" i="7" s="1"/>
  <c r="K49" i="7"/>
  <c r="K48" i="7" s="1"/>
  <c r="J49" i="7"/>
  <c r="J48" i="7" s="1"/>
  <c r="R46" i="7"/>
  <c r="R45" i="7"/>
  <c r="R44" i="7"/>
  <c r="Q43" i="7"/>
  <c r="Q42" i="7" s="1"/>
  <c r="P43" i="7"/>
  <c r="P42" i="7" s="1"/>
  <c r="O43" i="7"/>
  <c r="O42" i="7" s="1"/>
  <c r="N43" i="7"/>
  <c r="N42" i="7" s="1"/>
  <c r="M43" i="7"/>
  <c r="M42" i="7" s="1"/>
  <c r="L43" i="7"/>
  <c r="L42" i="7" s="1"/>
  <c r="K43" i="7"/>
  <c r="K42" i="7" s="1"/>
  <c r="J43" i="7"/>
  <c r="J42" i="7" s="1"/>
  <c r="R41" i="7"/>
  <c r="R40" i="7"/>
  <c r="R39" i="7"/>
  <c r="Q38" i="7"/>
  <c r="P38" i="7"/>
  <c r="O38" i="7"/>
  <c r="N38" i="7"/>
  <c r="M38" i="7"/>
  <c r="L38" i="7"/>
  <c r="K38" i="7"/>
  <c r="J38" i="7"/>
  <c r="R37" i="7"/>
  <c r="R36" i="7"/>
  <c r="R35" i="7"/>
  <c r="Q34" i="7"/>
  <c r="P34" i="7"/>
  <c r="O34" i="7"/>
  <c r="N34" i="7"/>
  <c r="M34" i="7"/>
  <c r="L34" i="7"/>
  <c r="K34" i="7"/>
  <c r="J34" i="7"/>
  <c r="R33" i="7"/>
  <c r="R32" i="7"/>
  <c r="R31" i="7"/>
  <c r="Q30" i="7"/>
  <c r="P30" i="7"/>
  <c r="O30" i="7"/>
  <c r="N30" i="7"/>
  <c r="M30" i="7"/>
  <c r="L30" i="7"/>
  <c r="K30" i="7"/>
  <c r="J30" i="7"/>
  <c r="R25" i="7"/>
  <c r="R24" i="7"/>
  <c r="R23" i="7"/>
  <c r="Q22" i="7"/>
  <c r="P22" i="7"/>
  <c r="O22" i="7"/>
  <c r="N22" i="7"/>
  <c r="M22" i="7"/>
  <c r="L22" i="7"/>
  <c r="K22" i="7"/>
  <c r="J22" i="7"/>
  <c r="R21" i="7"/>
  <c r="R20" i="7"/>
  <c r="R19" i="7"/>
  <c r="Q18" i="7"/>
  <c r="P18" i="7"/>
  <c r="O18" i="7"/>
  <c r="N18" i="7"/>
  <c r="M18" i="7"/>
  <c r="L18" i="7"/>
  <c r="K18" i="7"/>
  <c r="J18" i="7"/>
  <c r="R17" i="7"/>
  <c r="R16" i="7"/>
  <c r="R15" i="7"/>
  <c r="Q14" i="7"/>
  <c r="P14" i="7"/>
  <c r="O14" i="7"/>
  <c r="N14" i="7"/>
  <c r="M14" i="7"/>
  <c r="L14" i="7"/>
  <c r="K14" i="7"/>
  <c r="J14" i="7"/>
  <c r="R12" i="7"/>
  <c r="R11" i="7"/>
  <c r="R10" i="7"/>
  <c r="Q9" i="7"/>
  <c r="Q8" i="7" s="1"/>
  <c r="P9" i="7"/>
  <c r="P8" i="7" s="1"/>
  <c r="O9" i="7"/>
  <c r="O8" i="7" s="1"/>
  <c r="N9" i="7"/>
  <c r="N8" i="7" s="1"/>
  <c r="M9" i="7"/>
  <c r="M8" i="7" s="1"/>
  <c r="L9" i="7"/>
  <c r="L8" i="7" s="1"/>
  <c r="K9" i="7"/>
  <c r="K8" i="7" s="1"/>
  <c r="J9" i="7"/>
  <c r="J8" i="7" s="1"/>
  <c r="J106" i="7" l="1"/>
  <c r="J105" i="7" s="1"/>
  <c r="J104" i="7" s="1"/>
  <c r="J103" i="7" s="1"/>
  <c r="R204" i="7"/>
  <c r="N69" i="7"/>
  <c r="N68" i="7" s="1"/>
  <c r="N67" i="7" s="1"/>
  <c r="O106" i="7"/>
  <c r="O105" i="7" s="1"/>
  <c r="O104" i="7" s="1"/>
  <c r="O103" i="7" s="1"/>
  <c r="P106" i="7"/>
  <c r="P105" i="7" s="1"/>
  <c r="P104" i="7" s="1"/>
  <c r="P103" i="7" s="1"/>
  <c r="O69" i="7"/>
  <c r="O68" i="7" s="1"/>
  <c r="O67" i="7" s="1"/>
  <c r="N150" i="7"/>
  <c r="N149" i="7" s="1"/>
  <c r="N148" i="7" s="1"/>
  <c r="N147" i="7" s="1"/>
  <c r="P58" i="7"/>
  <c r="P47" i="7" s="1"/>
  <c r="R89" i="7"/>
  <c r="R88" i="7" s="1"/>
  <c r="Q128" i="7"/>
  <c r="Q122" i="7" s="1"/>
  <c r="Q121" i="7" s="1"/>
  <c r="Q120" i="7" s="1"/>
  <c r="Q106" i="7"/>
  <c r="Q105" i="7" s="1"/>
  <c r="Q104" i="7" s="1"/>
  <c r="Q103" i="7" s="1"/>
  <c r="N180" i="7"/>
  <c r="N174" i="7" s="1"/>
  <c r="N173" i="7" s="1"/>
  <c r="N172" i="7" s="1"/>
  <c r="L58" i="7"/>
  <c r="L47" i="7" s="1"/>
  <c r="L106" i="7"/>
  <c r="L105" i="7" s="1"/>
  <c r="L104" i="7" s="1"/>
  <c r="L103" i="7" s="1"/>
  <c r="R94" i="7"/>
  <c r="R93" i="7" s="1"/>
  <c r="L150" i="7"/>
  <c r="L149" i="7" s="1"/>
  <c r="L148" i="7" s="1"/>
  <c r="L147" i="7" s="1"/>
  <c r="L180" i="7"/>
  <c r="L174" i="7" s="1"/>
  <c r="L173" i="7" s="1"/>
  <c r="L172" i="7" s="1"/>
  <c r="Q180" i="7"/>
  <c r="Q174" i="7" s="1"/>
  <c r="Q173" i="7" s="1"/>
  <c r="Q172" i="7" s="1"/>
  <c r="M13" i="7"/>
  <c r="M7" i="7" s="1"/>
  <c r="M6" i="7" s="1"/>
  <c r="M5" i="7" s="1"/>
  <c r="R18" i="7"/>
  <c r="N106" i="7"/>
  <c r="N105" i="7" s="1"/>
  <c r="N104" i="7" s="1"/>
  <c r="N103" i="7" s="1"/>
  <c r="K106" i="7"/>
  <c r="K105" i="7" s="1"/>
  <c r="K104" i="7" s="1"/>
  <c r="K103" i="7" s="1"/>
  <c r="M180" i="7"/>
  <c r="M174" i="7" s="1"/>
  <c r="M173" i="7" s="1"/>
  <c r="M172" i="7" s="1"/>
  <c r="Q69" i="7"/>
  <c r="Q68" i="7" s="1"/>
  <c r="Q67" i="7" s="1"/>
  <c r="J128" i="7"/>
  <c r="J122" i="7" s="1"/>
  <c r="J121" i="7" s="1"/>
  <c r="J120" i="7" s="1"/>
  <c r="P128" i="7"/>
  <c r="P122" i="7" s="1"/>
  <c r="P121" i="7" s="1"/>
  <c r="P120" i="7" s="1"/>
  <c r="P150" i="7"/>
  <c r="P149" i="7" s="1"/>
  <c r="P148" i="7" s="1"/>
  <c r="P147" i="7" s="1"/>
  <c r="J150" i="7"/>
  <c r="J149" i="7" s="1"/>
  <c r="J148" i="7" s="1"/>
  <c r="J147" i="7" s="1"/>
  <c r="Q87" i="7"/>
  <c r="Q86" i="7" s="1"/>
  <c r="Q85" i="7" s="1"/>
  <c r="L128" i="7"/>
  <c r="L122" i="7" s="1"/>
  <c r="L121" i="7" s="1"/>
  <c r="L120" i="7" s="1"/>
  <c r="O128" i="7"/>
  <c r="O122" i="7" s="1"/>
  <c r="O121" i="7" s="1"/>
  <c r="O120" i="7" s="1"/>
  <c r="K150" i="7"/>
  <c r="K149" i="7" s="1"/>
  <c r="K148" i="7" s="1"/>
  <c r="K147" i="7" s="1"/>
  <c r="P180" i="7"/>
  <c r="P174" i="7" s="1"/>
  <c r="P173" i="7" s="1"/>
  <c r="P172" i="7" s="1"/>
  <c r="R181" i="7"/>
  <c r="O180" i="7"/>
  <c r="O174" i="7" s="1"/>
  <c r="O173" i="7" s="1"/>
  <c r="O172" i="7" s="1"/>
  <c r="J180" i="7"/>
  <c r="J174" i="7" s="1"/>
  <c r="J173" i="7" s="1"/>
  <c r="J172" i="7" s="1"/>
  <c r="R168" i="7"/>
  <c r="R167" i="7" s="1"/>
  <c r="O150" i="7"/>
  <c r="O149" i="7" s="1"/>
  <c r="O148" i="7" s="1"/>
  <c r="O147" i="7" s="1"/>
  <c r="N128" i="7"/>
  <c r="N122" i="7" s="1"/>
  <c r="N121" i="7" s="1"/>
  <c r="N120" i="7" s="1"/>
  <c r="K128" i="7"/>
  <c r="K122" i="7" s="1"/>
  <c r="K121" i="7" s="1"/>
  <c r="K120" i="7" s="1"/>
  <c r="M128" i="7"/>
  <c r="M122" i="7" s="1"/>
  <c r="M121" i="7" s="1"/>
  <c r="M120" i="7" s="1"/>
  <c r="M106" i="7"/>
  <c r="M105" i="7" s="1"/>
  <c r="M104" i="7" s="1"/>
  <c r="M103" i="7" s="1"/>
  <c r="R111" i="7"/>
  <c r="Q29" i="7"/>
  <c r="Q28" i="7" s="1"/>
  <c r="R9" i="7"/>
  <c r="R8" i="7" s="1"/>
  <c r="J87" i="7"/>
  <c r="J86" i="7" s="1"/>
  <c r="J85" i="7" s="1"/>
  <c r="P87" i="7"/>
  <c r="P86" i="7" s="1"/>
  <c r="P85" i="7" s="1"/>
  <c r="M87" i="7"/>
  <c r="M86" i="7" s="1"/>
  <c r="M85" i="7" s="1"/>
  <c r="K87" i="7"/>
  <c r="K86" i="7" s="1"/>
  <c r="K85" i="7" s="1"/>
  <c r="L87" i="7"/>
  <c r="L86" i="7" s="1"/>
  <c r="L85" i="7" s="1"/>
  <c r="M69" i="7"/>
  <c r="M68" i="7" s="1"/>
  <c r="M67" i="7" s="1"/>
  <c r="P69" i="7"/>
  <c r="P68" i="7" s="1"/>
  <c r="P67" i="7" s="1"/>
  <c r="J69" i="7"/>
  <c r="J68" i="7" s="1"/>
  <c r="J67" i="7" s="1"/>
  <c r="R71" i="7"/>
  <c r="R70" i="7" s="1"/>
  <c r="M29" i="7"/>
  <c r="M28" i="7" s="1"/>
  <c r="R14" i="7"/>
  <c r="R22" i="7"/>
  <c r="Q13" i="7"/>
  <c r="Q7" i="7" s="1"/>
  <c r="Q6" i="7" s="1"/>
  <c r="Q5" i="7" s="1"/>
  <c r="J13" i="7"/>
  <c r="J7" i="7" s="1"/>
  <c r="J6" i="7" s="1"/>
  <c r="J5" i="7" s="1"/>
  <c r="K13" i="7"/>
  <c r="K7" i="7" s="1"/>
  <c r="K6" i="7" s="1"/>
  <c r="K5" i="7" s="1"/>
  <c r="O13" i="7"/>
  <c r="O7" i="7" s="1"/>
  <c r="O6" i="7" s="1"/>
  <c r="O5" i="7" s="1"/>
  <c r="N58" i="7"/>
  <c r="N47" i="7" s="1"/>
  <c r="R30" i="7"/>
  <c r="O29" i="7"/>
  <c r="O28" i="7" s="1"/>
  <c r="Q47" i="7"/>
  <c r="O58" i="7"/>
  <c r="O47" i="7" s="1"/>
  <c r="P29" i="7"/>
  <c r="P28" i="7" s="1"/>
  <c r="R49" i="7"/>
  <c r="R48" i="7" s="1"/>
  <c r="J47" i="7"/>
  <c r="L29" i="7"/>
  <c r="L28" i="7" s="1"/>
  <c r="N29" i="7"/>
  <c r="N28" i="7" s="1"/>
  <c r="K58" i="7"/>
  <c r="K47" i="7" s="1"/>
  <c r="K29" i="7"/>
  <c r="K28" i="7" s="1"/>
  <c r="L13" i="7"/>
  <c r="L7" i="7" s="1"/>
  <c r="L6" i="7" s="1"/>
  <c r="L5" i="7" s="1"/>
  <c r="P13" i="7"/>
  <c r="P7" i="7" s="1"/>
  <c r="P6" i="7" s="1"/>
  <c r="P5" i="7" s="1"/>
  <c r="J199" i="7"/>
  <c r="J191" i="7" s="1"/>
  <c r="Q199" i="7"/>
  <c r="Q191" i="7" s="1"/>
  <c r="K199" i="7"/>
  <c r="K191" i="7" s="1"/>
  <c r="K190" i="7" s="1"/>
  <c r="K189" i="7" s="1"/>
  <c r="N199" i="7"/>
  <c r="M199" i="7"/>
  <c r="O199" i="7"/>
  <c r="O191" i="7" s="1"/>
  <c r="L199" i="7"/>
  <c r="R54" i="7"/>
  <c r="R53" i="7" s="1"/>
  <c r="R141" i="7"/>
  <c r="R34" i="7"/>
  <c r="R63" i="7"/>
  <c r="R185" i="7"/>
  <c r="R135" i="7"/>
  <c r="R78" i="7"/>
  <c r="R77" i="7" s="1"/>
  <c r="R99" i="7"/>
  <c r="R98" i="7" s="1"/>
  <c r="R38" i="7"/>
  <c r="R200" i="7"/>
  <c r="R212" i="7"/>
  <c r="R124" i="7"/>
  <c r="R123" i="7" s="1"/>
  <c r="R155" i="7"/>
  <c r="R43" i="7"/>
  <c r="R42" i="7" s="1"/>
  <c r="R107" i="7"/>
  <c r="R151" i="7"/>
  <c r="R163" i="7"/>
  <c r="R59" i="7"/>
  <c r="R159" i="7"/>
  <c r="R176" i="7"/>
  <c r="R175" i="7" s="1"/>
  <c r="K69" i="7"/>
  <c r="K68" i="7" s="1"/>
  <c r="K67" i="7" s="1"/>
  <c r="L69" i="7"/>
  <c r="L68" i="7" s="1"/>
  <c r="L67" i="7" s="1"/>
  <c r="M150" i="7"/>
  <c r="M149" i="7" s="1"/>
  <c r="M148" i="7" s="1"/>
  <c r="M147" i="7" s="1"/>
  <c r="N13" i="7"/>
  <c r="N7" i="7" s="1"/>
  <c r="N6" i="7" s="1"/>
  <c r="N5" i="7" s="1"/>
  <c r="Q150" i="7"/>
  <c r="Q149" i="7" s="1"/>
  <c r="Q148" i="7" s="1"/>
  <c r="Q147" i="7" s="1"/>
  <c r="R193" i="7"/>
  <c r="R192" i="7" s="1"/>
  <c r="P199" i="7"/>
  <c r="P191" i="7" s="1"/>
  <c r="J29" i="7"/>
  <c r="J28" i="7" s="1"/>
  <c r="M58" i="7"/>
  <c r="M47" i="7" s="1"/>
  <c r="O87" i="7"/>
  <c r="O86" i="7" s="1"/>
  <c r="O85" i="7" s="1"/>
  <c r="N87" i="7"/>
  <c r="N86" i="7" s="1"/>
  <c r="N85" i="7" s="1"/>
  <c r="R116" i="7"/>
  <c r="R115" i="7" s="1"/>
  <c r="R129" i="7"/>
  <c r="K180" i="7"/>
  <c r="K174" i="7" s="1"/>
  <c r="K173" i="7" s="1"/>
  <c r="K172" i="7" s="1"/>
  <c r="J191" i="6"/>
  <c r="J199" i="6"/>
  <c r="J200" i="6"/>
  <c r="J193" i="6"/>
  <c r="R106" i="7" l="1"/>
  <c r="R105" i="7" s="1"/>
  <c r="R104" i="7" s="1"/>
  <c r="R103" i="7" s="1"/>
  <c r="R87" i="7"/>
  <c r="R86" i="7" s="1"/>
  <c r="R85" i="7" s="1"/>
  <c r="R69" i="7"/>
  <c r="R68" i="7" s="1"/>
  <c r="R67" i="7" s="1"/>
  <c r="R13" i="7"/>
  <c r="R7" i="7" s="1"/>
  <c r="R6" i="7" s="1"/>
  <c r="R5" i="7" s="1"/>
  <c r="N191" i="7"/>
  <c r="N190" i="7" s="1"/>
  <c r="N189" i="7" s="1"/>
  <c r="Q190" i="7"/>
  <c r="Q189" i="7" s="1"/>
  <c r="J190" i="7"/>
  <c r="J189" i="7" s="1"/>
  <c r="P190" i="7"/>
  <c r="P189" i="7" s="1"/>
  <c r="O190" i="7"/>
  <c r="O189" i="7" s="1"/>
  <c r="M191" i="7"/>
  <c r="M190" i="7" s="1"/>
  <c r="M189" i="7" s="1"/>
  <c r="L191" i="7"/>
  <c r="L190" i="7" s="1"/>
  <c r="L189" i="7" s="1"/>
  <c r="O27" i="7"/>
  <c r="O26" i="7" s="1"/>
  <c r="R180" i="7"/>
  <c r="R174" i="7" s="1"/>
  <c r="R173" i="7" s="1"/>
  <c r="R172" i="7" s="1"/>
  <c r="L27" i="7"/>
  <c r="L26" i="7" s="1"/>
  <c r="K27" i="7"/>
  <c r="K26" i="7" s="1"/>
  <c r="P27" i="7"/>
  <c r="P26" i="7" s="1"/>
  <c r="N27" i="7"/>
  <c r="N26" i="7" s="1"/>
  <c r="M27" i="7"/>
  <c r="M26" i="7" s="1"/>
  <c r="R58" i="7"/>
  <c r="R47" i="7" s="1"/>
  <c r="Q27" i="7"/>
  <c r="Q26" i="7" s="1"/>
  <c r="R29" i="7"/>
  <c r="R28" i="7" s="1"/>
  <c r="J27" i="7"/>
  <c r="J26" i="7" s="1"/>
  <c r="R128" i="7"/>
  <c r="R122" i="7" s="1"/>
  <c r="R121" i="7" s="1"/>
  <c r="R120" i="7" s="1"/>
  <c r="R199" i="7"/>
  <c r="R191" i="7" s="1"/>
  <c r="R190" i="7" s="1"/>
  <c r="R150" i="7"/>
  <c r="R149" i="7" s="1"/>
  <c r="R148" i="7" s="1"/>
  <c r="R147" i="7" s="1"/>
  <c r="K191" i="6"/>
  <c r="L191" i="6"/>
  <c r="M191" i="6"/>
  <c r="N191" i="6"/>
  <c r="O191" i="6"/>
  <c r="P191" i="6"/>
  <c r="Q191" i="6"/>
  <c r="R191" i="6"/>
  <c r="R220" i="6"/>
  <c r="R219" i="6"/>
  <c r="R218" i="6"/>
  <c r="R217" i="6"/>
  <c r="K216" i="6"/>
  <c r="L216" i="6"/>
  <c r="M216" i="6"/>
  <c r="N216" i="6"/>
  <c r="O216" i="6"/>
  <c r="P216" i="6"/>
  <c r="Q216" i="6"/>
  <c r="J216" i="6"/>
  <c r="L4" i="7" l="1"/>
  <c r="Q4" i="7"/>
  <c r="O4" i="7"/>
  <c r="M4" i="7"/>
  <c r="P4" i="7"/>
  <c r="J4" i="7"/>
  <c r="K4" i="7"/>
  <c r="R189" i="7"/>
  <c r="N4" i="7"/>
  <c r="R27" i="7"/>
  <c r="R26" i="7" s="1"/>
  <c r="R216" i="6"/>
  <c r="Q63" i="6"/>
  <c r="R65" i="6"/>
  <c r="R66" i="6"/>
  <c r="R64" i="6"/>
  <c r="R213" i="6"/>
  <c r="R214" i="6"/>
  <c r="R215" i="6"/>
  <c r="R209" i="6"/>
  <c r="R210" i="6"/>
  <c r="R211" i="6"/>
  <c r="R205" i="6"/>
  <c r="R206" i="6"/>
  <c r="R207" i="6"/>
  <c r="R201" i="6"/>
  <c r="R202" i="6"/>
  <c r="R203" i="6"/>
  <c r="R194" i="6"/>
  <c r="R195" i="6"/>
  <c r="R196" i="6"/>
  <c r="R197" i="6"/>
  <c r="R198" i="6"/>
  <c r="R186" i="6"/>
  <c r="R187" i="6"/>
  <c r="R188" i="6"/>
  <c r="R182" i="6"/>
  <c r="R183" i="6"/>
  <c r="R184" i="6"/>
  <c r="R177" i="6"/>
  <c r="R178" i="6"/>
  <c r="R179" i="6"/>
  <c r="R171" i="6"/>
  <c r="R170" i="6"/>
  <c r="R169" i="6"/>
  <c r="R160" i="6"/>
  <c r="R161" i="6"/>
  <c r="R162" i="6"/>
  <c r="R164" i="6"/>
  <c r="R165" i="6"/>
  <c r="R166" i="6"/>
  <c r="R156" i="6"/>
  <c r="R157" i="6"/>
  <c r="R158" i="6"/>
  <c r="R152" i="6"/>
  <c r="R153" i="6"/>
  <c r="R154" i="6"/>
  <c r="R142" i="6"/>
  <c r="R143" i="6"/>
  <c r="R144" i="6"/>
  <c r="R145" i="6"/>
  <c r="R146" i="6"/>
  <c r="R136" i="6"/>
  <c r="R137" i="6"/>
  <c r="R138" i="6"/>
  <c r="R139" i="6"/>
  <c r="R140" i="6"/>
  <c r="R130" i="6"/>
  <c r="R131" i="6"/>
  <c r="R132" i="6"/>
  <c r="R133" i="6"/>
  <c r="R134" i="6"/>
  <c r="R125" i="6"/>
  <c r="R126" i="6"/>
  <c r="R127" i="6"/>
  <c r="R117" i="6"/>
  <c r="R118" i="6"/>
  <c r="R119" i="6"/>
  <c r="R112" i="6"/>
  <c r="R113" i="6"/>
  <c r="R114" i="6"/>
  <c r="R108" i="6"/>
  <c r="R109" i="6"/>
  <c r="R110" i="6"/>
  <c r="R100" i="6"/>
  <c r="R101" i="6"/>
  <c r="R102" i="6"/>
  <c r="R95" i="6"/>
  <c r="R96" i="6"/>
  <c r="R97" i="6"/>
  <c r="R91" i="6"/>
  <c r="R90" i="6"/>
  <c r="R92" i="6"/>
  <c r="R80" i="6"/>
  <c r="R81" i="6"/>
  <c r="R82" i="6"/>
  <c r="R83" i="6"/>
  <c r="R84" i="6"/>
  <c r="R79" i="6"/>
  <c r="R76" i="6"/>
  <c r="R73" i="6"/>
  <c r="R72" i="6"/>
  <c r="R75" i="6"/>
  <c r="R74" i="6"/>
  <c r="R60" i="6"/>
  <c r="R61" i="6"/>
  <c r="R62" i="6"/>
  <c r="R55" i="6"/>
  <c r="R56" i="6"/>
  <c r="R57" i="6"/>
  <c r="R50" i="6"/>
  <c r="R51" i="6"/>
  <c r="R52" i="6"/>
  <c r="R44" i="6"/>
  <c r="R45" i="6"/>
  <c r="R46" i="6"/>
  <c r="R39" i="6"/>
  <c r="R40" i="6"/>
  <c r="R41" i="6"/>
  <c r="R35" i="6"/>
  <c r="R36" i="6"/>
  <c r="R37" i="6"/>
  <c r="R31" i="6"/>
  <c r="R32" i="6"/>
  <c r="R33" i="6"/>
  <c r="R24" i="6"/>
  <c r="R23" i="6"/>
  <c r="R25" i="6"/>
  <c r="R19" i="6"/>
  <c r="R20" i="6"/>
  <c r="R21" i="6"/>
  <c r="R16" i="6"/>
  <c r="R15" i="6"/>
  <c r="R17" i="6"/>
  <c r="R12" i="6"/>
  <c r="R11" i="6"/>
  <c r="R10" i="6"/>
  <c r="Q22" i="6"/>
  <c r="P22" i="6"/>
  <c r="O22" i="6"/>
  <c r="N22" i="6"/>
  <c r="M22" i="6"/>
  <c r="L22" i="6"/>
  <c r="K22" i="6"/>
  <c r="J22" i="6"/>
  <c r="R4" i="7" l="1"/>
  <c r="R63" i="6"/>
  <c r="R129" i="6"/>
  <c r="R14" i="6"/>
  <c r="R22" i="6"/>
  <c r="K193" i="6"/>
  <c r="K192" i="6" s="1"/>
  <c r="Q193" i="6"/>
  <c r="Q192" i="6" s="1"/>
  <c r="P193" i="6"/>
  <c r="P192" i="6" s="1"/>
  <c r="O193" i="6"/>
  <c r="O192" i="6" s="1"/>
  <c r="L193" i="6"/>
  <c r="L192" i="6" s="1"/>
  <c r="M193" i="6"/>
  <c r="M192" i="6" s="1"/>
  <c r="N193" i="6"/>
  <c r="N192" i="6" s="1"/>
  <c r="R193" i="6"/>
  <c r="K129" i="6"/>
  <c r="J141" i="6"/>
  <c r="J135" i="6"/>
  <c r="J129" i="6"/>
  <c r="K135" i="6"/>
  <c r="L135" i="6"/>
  <c r="M135" i="6"/>
  <c r="N135" i="6"/>
  <c r="O135" i="6"/>
  <c r="P135" i="6"/>
  <c r="Q135" i="6"/>
  <c r="L129" i="6"/>
  <c r="M129" i="6"/>
  <c r="N129" i="6"/>
  <c r="O129" i="6"/>
  <c r="P129" i="6"/>
  <c r="Q129" i="6"/>
  <c r="K141" i="6"/>
  <c r="L141" i="6"/>
  <c r="M141" i="6"/>
  <c r="N141" i="6"/>
  <c r="O141" i="6"/>
  <c r="P141" i="6"/>
  <c r="Q141" i="6"/>
  <c r="K71" i="6"/>
  <c r="K70" i="6" s="1"/>
  <c r="L71" i="6"/>
  <c r="L70" i="6" s="1"/>
  <c r="M71" i="6"/>
  <c r="M70" i="6" s="1"/>
  <c r="N71" i="6"/>
  <c r="N70" i="6" s="1"/>
  <c r="O71" i="6"/>
  <c r="O70" i="6" s="1"/>
  <c r="P71" i="6"/>
  <c r="P70" i="6" s="1"/>
  <c r="Q71" i="6"/>
  <c r="Q70" i="6" s="1"/>
  <c r="J71" i="6"/>
  <c r="J70" i="6" s="1"/>
  <c r="K78" i="6"/>
  <c r="K77" i="6" s="1"/>
  <c r="L78" i="6"/>
  <c r="L77" i="6" s="1"/>
  <c r="M78" i="6"/>
  <c r="M77" i="6" s="1"/>
  <c r="N78" i="6"/>
  <c r="N77" i="6" s="1"/>
  <c r="O78" i="6"/>
  <c r="O77" i="6" s="1"/>
  <c r="P78" i="6"/>
  <c r="Q78" i="6"/>
  <c r="Q77" i="6" s="1"/>
  <c r="J78" i="6"/>
  <c r="J77" i="6" s="1"/>
  <c r="L63" i="6"/>
  <c r="K63" i="6"/>
  <c r="M63" i="6"/>
  <c r="N63" i="6"/>
  <c r="O63" i="6"/>
  <c r="P63" i="6"/>
  <c r="J63" i="6"/>
  <c r="J192" i="6"/>
  <c r="J190" i="6" s="1"/>
  <c r="J189" i="6" s="1"/>
  <c r="K212" i="6"/>
  <c r="L212" i="6"/>
  <c r="M212" i="6"/>
  <c r="N212" i="6"/>
  <c r="O212" i="6"/>
  <c r="P212" i="6"/>
  <c r="Q212" i="6"/>
  <c r="J212" i="6"/>
  <c r="K208" i="6"/>
  <c r="L208" i="6"/>
  <c r="M208" i="6"/>
  <c r="N208" i="6"/>
  <c r="O208" i="6"/>
  <c r="P208" i="6"/>
  <c r="Q208" i="6"/>
  <c r="J208" i="6"/>
  <c r="K204" i="6"/>
  <c r="L204" i="6"/>
  <c r="M204" i="6"/>
  <c r="N204" i="6"/>
  <c r="O204" i="6"/>
  <c r="P204" i="6"/>
  <c r="Q204" i="6"/>
  <c r="J204" i="6"/>
  <c r="K200" i="6"/>
  <c r="L200" i="6"/>
  <c r="M200" i="6"/>
  <c r="N200" i="6"/>
  <c r="O200" i="6"/>
  <c r="P200" i="6"/>
  <c r="Q200" i="6"/>
  <c r="Q199" i="6" s="1"/>
  <c r="K176" i="6"/>
  <c r="K175" i="6" s="1"/>
  <c r="L176" i="6"/>
  <c r="L175" i="6" s="1"/>
  <c r="M176" i="6"/>
  <c r="M175" i="6" s="1"/>
  <c r="N176" i="6"/>
  <c r="N175" i="6" s="1"/>
  <c r="O176" i="6"/>
  <c r="O175" i="6" s="1"/>
  <c r="P176" i="6"/>
  <c r="P175" i="6" s="1"/>
  <c r="Q176" i="6"/>
  <c r="Q175" i="6" s="1"/>
  <c r="J176" i="6"/>
  <c r="J175" i="6" s="1"/>
  <c r="K181" i="6"/>
  <c r="L181" i="6"/>
  <c r="M181" i="6"/>
  <c r="N181" i="6"/>
  <c r="O181" i="6"/>
  <c r="P181" i="6"/>
  <c r="Q181" i="6"/>
  <c r="J181" i="6"/>
  <c r="K185" i="6"/>
  <c r="K180" i="6" s="1"/>
  <c r="L185" i="6"/>
  <c r="M185" i="6"/>
  <c r="M180" i="6" s="1"/>
  <c r="N185" i="6"/>
  <c r="O185" i="6"/>
  <c r="O180" i="6" s="1"/>
  <c r="P185" i="6"/>
  <c r="Q185" i="6"/>
  <c r="J185" i="6"/>
  <c r="J163" i="6"/>
  <c r="K168" i="6"/>
  <c r="K167" i="6" s="1"/>
  <c r="L168" i="6"/>
  <c r="L167" i="6" s="1"/>
  <c r="M168" i="6"/>
  <c r="M167" i="6" s="1"/>
  <c r="N168" i="6"/>
  <c r="N167" i="6" s="1"/>
  <c r="O168" i="6"/>
  <c r="O167" i="6" s="1"/>
  <c r="P168" i="6"/>
  <c r="P167" i="6" s="1"/>
  <c r="Q168" i="6"/>
  <c r="Q167" i="6" s="1"/>
  <c r="J168" i="6"/>
  <c r="J167" i="6" s="1"/>
  <c r="K163" i="6"/>
  <c r="L163" i="6"/>
  <c r="M163" i="6"/>
  <c r="N163" i="6"/>
  <c r="O163" i="6"/>
  <c r="P163" i="6"/>
  <c r="Q163" i="6"/>
  <c r="K159" i="6"/>
  <c r="L159" i="6"/>
  <c r="M159" i="6"/>
  <c r="N159" i="6"/>
  <c r="O159" i="6"/>
  <c r="P159" i="6"/>
  <c r="Q159" i="6"/>
  <c r="J159" i="6"/>
  <c r="K155" i="6"/>
  <c r="L155" i="6"/>
  <c r="M155" i="6"/>
  <c r="N155" i="6"/>
  <c r="O155" i="6"/>
  <c r="P155" i="6"/>
  <c r="Q155" i="6"/>
  <c r="J155" i="6"/>
  <c r="K151" i="6"/>
  <c r="L151" i="6"/>
  <c r="M151" i="6"/>
  <c r="N151" i="6"/>
  <c r="O151" i="6"/>
  <c r="P151" i="6"/>
  <c r="Q151" i="6"/>
  <c r="J151" i="6"/>
  <c r="J124" i="6"/>
  <c r="J123" i="6" s="1"/>
  <c r="K124" i="6"/>
  <c r="K123" i="6" s="1"/>
  <c r="L124" i="6"/>
  <c r="L123" i="6" s="1"/>
  <c r="M124" i="6"/>
  <c r="M123" i="6" s="1"/>
  <c r="N124" i="6"/>
  <c r="N123" i="6" s="1"/>
  <c r="O124" i="6"/>
  <c r="O123" i="6" s="1"/>
  <c r="P124" i="6"/>
  <c r="P123" i="6" s="1"/>
  <c r="Q124" i="6"/>
  <c r="Q123" i="6" s="1"/>
  <c r="Q116" i="6"/>
  <c r="Q115" i="6" s="1"/>
  <c r="J116" i="6"/>
  <c r="J115" i="6" s="1"/>
  <c r="J111" i="6"/>
  <c r="K107" i="6"/>
  <c r="L107" i="6"/>
  <c r="M107" i="6"/>
  <c r="N107" i="6"/>
  <c r="O107" i="6"/>
  <c r="P107" i="6"/>
  <c r="Q107" i="6"/>
  <c r="J107" i="6"/>
  <c r="K111" i="6"/>
  <c r="L111" i="6"/>
  <c r="M111" i="6"/>
  <c r="N111" i="6"/>
  <c r="O111" i="6"/>
  <c r="P111" i="6"/>
  <c r="Q111" i="6"/>
  <c r="K116" i="6"/>
  <c r="K115" i="6" s="1"/>
  <c r="L116" i="6"/>
  <c r="L115" i="6" s="1"/>
  <c r="M116" i="6"/>
  <c r="M115" i="6" s="1"/>
  <c r="N116" i="6"/>
  <c r="N115" i="6" s="1"/>
  <c r="O116" i="6"/>
  <c r="O115" i="6" s="1"/>
  <c r="P116" i="6"/>
  <c r="P115" i="6" s="1"/>
  <c r="J89" i="6"/>
  <c r="J88" i="6" s="1"/>
  <c r="J94" i="6"/>
  <c r="J93" i="6" s="1"/>
  <c r="K89" i="6"/>
  <c r="K88" i="6" s="1"/>
  <c r="L89" i="6"/>
  <c r="L88" i="6" s="1"/>
  <c r="M89" i="6"/>
  <c r="M88" i="6" s="1"/>
  <c r="N89" i="6"/>
  <c r="N88" i="6" s="1"/>
  <c r="O89" i="6"/>
  <c r="O88" i="6" s="1"/>
  <c r="P89" i="6"/>
  <c r="P88" i="6" s="1"/>
  <c r="Q89" i="6"/>
  <c r="Q88" i="6" s="1"/>
  <c r="K94" i="6"/>
  <c r="K93" i="6" s="1"/>
  <c r="L94" i="6"/>
  <c r="L93" i="6" s="1"/>
  <c r="M94" i="6"/>
  <c r="M93" i="6" s="1"/>
  <c r="N94" i="6"/>
  <c r="N93" i="6" s="1"/>
  <c r="O94" i="6"/>
  <c r="O93" i="6" s="1"/>
  <c r="P94" i="6"/>
  <c r="P93" i="6" s="1"/>
  <c r="Q94" i="6"/>
  <c r="Q93" i="6" s="1"/>
  <c r="K99" i="6"/>
  <c r="K98" i="6" s="1"/>
  <c r="L99" i="6"/>
  <c r="L98" i="6" s="1"/>
  <c r="M99" i="6"/>
  <c r="M98" i="6" s="1"/>
  <c r="N99" i="6"/>
  <c r="N98" i="6" s="1"/>
  <c r="O99" i="6"/>
  <c r="O98" i="6" s="1"/>
  <c r="P99" i="6"/>
  <c r="P98" i="6" s="1"/>
  <c r="Q99" i="6"/>
  <c r="Q98" i="6" s="1"/>
  <c r="J99" i="6"/>
  <c r="J98" i="6" s="1"/>
  <c r="P77" i="6"/>
  <c r="K59" i="6"/>
  <c r="L59" i="6"/>
  <c r="M59" i="6"/>
  <c r="N59" i="6"/>
  <c r="O59" i="6"/>
  <c r="P59" i="6"/>
  <c r="Q59" i="6"/>
  <c r="J59" i="6"/>
  <c r="K54" i="6"/>
  <c r="K53" i="6" s="1"/>
  <c r="L54" i="6"/>
  <c r="L53" i="6" s="1"/>
  <c r="M54" i="6"/>
  <c r="M53" i="6" s="1"/>
  <c r="N54" i="6"/>
  <c r="N53" i="6" s="1"/>
  <c r="O54" i="6"/>
  <c r="O53" i="6" s="1"/>
  <c r="P54" i="6"/>
  <c r="P53" i="6" s="1"/>
  <c r="Q54" i="6"/>
  <c r="Q53" i="6" s="1"/>
  <c r="J54" i="6"/>
  <c r="J53" i="6" s="1"/>
  <c r="K49" i="6"/>
  <c r="K48" i="6" s="1"/>
  <c r="L49" i="6"/>
  <c r="L48" i="6" s="1"/>
  <c r="M49" i="6"/>
  <c r="M48" i="6" s="1"/>
  <c r="N49" i="6"/>
  <c r="N48" i="6" s="1"/>
  <c r="O49" i="6"/>
  <c r="O48" i="6" s="1"/>
  <c r="P49" i="6"/>
  <c r="P48" i="6" s="1"/>
  <c r="Q49" i="6"/>
  <c r="Q48" i="6" s="1"/>
  <c r="J49" i="6"/>
  <c r="J48" i="6" s="1"/>
  <c r="K43" i="6"/>
  <c r="K42" i="6" s="1"/>
  <c r="L43" i="6"/>
  <c r="L42" i="6" s="1"/>
  <c r="M43" i="6"/>
  <c r="M42" i="6" s="1"/>
  <c r="N43" i="6"/>
  <c r="N42" i="6" s="1"/>
  <c r="O43" i="6"/>
  <c r="O42" i="6" s="1"/>
  <c r="P43" i="6"/>
  <c r="P42" i="6" s="1"/>
  <c r="Q43" i="6"/>
  <c r="Q42" i="6" s="1"/>
  <c r="J43" i="6"/>
  <c r="J42" i="6" s="1"/>
  <c r="K38" i="6"/>
  <c r="L38" i="6"/>
  <c r="M38" i="6"/>
  <c r="N38" i="6"/>
  <c r="O38" i="6"/>
  <c r="P38" i="6"/>
  <c r="Q38" i="6"/>
  <c r="J38" i="6"/>
  <c r="K34" i="6"/>
  <c r="L34" i="6"/>
  <c r="M34" i="6"/>
  <c r="N34" i="6"/>
  <c r="O34" i="6"/>
  <c r="P34" i="6"/>
  <c r="Q34" i="6"/>
  <c r="J34" i="6"/>
  <c r="K30" i="6"/>
  <c r="K29" i="6" s="1"/>
  <c r="L30" i="6"/>
  <c r="M30" i="6"/>
  <c r="N30" i="6"/>
  <c r="N29" i="6" s="1"/>
  <c r="O30" i="6"/>
  <c r="P30" i="6"/>
  <c r="P29" i="6" s="1"/>
  <c r="P28" i="6" s="1"/>
  <c r="Q30" i="6"/>
  <c r="Q29" i="6" s="1"/>
  <c r="Q28" i="6" s="1"/>
  <c r="J30" i="6"/>
  <c r="J29" i="6" s="1"/>
  <c r="N9" i="6"/>
  <c r="N8" i="6" s="1"/>
  <c r="J9" i="6"/>
  <c r="J8" i="6" s="1"/>
  <c r="K18" i="6"/>
  <c r="L18" i="6"/>
  <c r="M18" i="6"/>
  <c r="N18" i="6"/>
  <c r="O18" i="6"/>
  <c r="P18" i="6"/>
  <c r="Q18" i="6"/>
  <c r="J18" i="6"/>
  <c r="K14" i="6"/>
  <c r="L14" i="6"/>
  <c r="L13" i="6" s="1"/>
  <c r="M14" i="6"/>
  <c r="N14" i="6"/>
  <c r="O14" i="6"/>
  <c r="P14" i="6"/>
  <c r="Q14" i="6"/>
  <c r="Q13" i="6" s="1"/>
  <c r="J14" i="6"/>
  <c r="J13" i="6" s="1"/>
  <c r="K9" i="6"/>
  <c r="K8" i="6" s="1"/>
  <c r="L9" i="6"/>
  <c r="L8" i="6" s="1"/>
  <c r="M9" i="6"/>
  <c r="M8" i="6" s="1"/>
  <c r="O9" i="6"/>
  <c r="O8" i="6" s="1"/>
  <c r="P9" i="6"/>
  <c r="P8" i="6" s="1"/>
  <c r="Q9" i="6"/>
  <c r="Q8" i="6" s="1"/>
  <c r="R151" i="6"/>
  <c r="N13" i="6" l="1"/>
  <c r="N7" i="6" s="1"/>
  <c r="N6" i="6" s="1"/>
  <c r="N5" i="6" s="1"/>
  <c r="M13" i="6"/>
  <c r="M7" i="6" s="1"/>
  <c r="M6" i="6" s="1"/>
  <c r="M5" i="6" s="1"/>
  <c r="K13" i="6"/>
  <c r="L199" i="6"/>
  <c r="Q190" i="6"/>
  <c r="Q189" i="6" s="1"/>
  <c r="R192" i="6"/>
  <c r="R168" i="6"/>
  <c r="R167" i="6" s="1"/>
  <c r="R135" i="6"/>
  <c r="R71" i="6"/>
  <c r="R70" i="6" s="1"/>
  <c r="R141" i="6"/>
  <c r="Q128" i="6"/>
  <c r="Q122" i="6" s="1"/>
  <c r="Q121" i="6" s="1"/>
  <c r="Q120" i="6" s="1"/>
  <c r="R155" i="6"/>
  <c r="R212" i="6"/>
  <c r="R89" i="6"/>
  <c r="R88" i="6" s="1"/>
  <c r="R107" i="6"/>
  <c r="R78" i="6"/>
  <c r="R77" i="6" s="1"/>
  <c r="M150" i="6"/>
  <c r="M149" i="6" s="1"/>
  <c r="M148" i="6" s="1"/>
  <c r="M147" i="6" s="1"/>
  <c r="O13" i="6"/>
  <c r="O7" i="6" s="1"/>
  <c r="O6" i="6" s="1"/>
  <c r="O5" i="6" s="1"/>
  <c r="P13" i="6"/>
  <c r="O58" i="6"/>
  <c r="O47" i="6" s="1"/>
  <c r="L69" i="6"/>
  <c r="L68" i="6" s="1"/>
  <c r="L67" i="6" s="1"/>
  <c r="N106" i="6"/>
  <c r="N105" i="6" s="1"/>
  <c r="N104" i="6" s="1"/>
  <c r="N103" i="6" s="1"/>
  <c r="Q7" i="6"/>
  <c r="Q6" i="6" s="1"/>
  <c r="Q5" i="6" s="1"/>
  <c r="L150" i="6"/>
  <c r="L149" i="6" s="1"/>
  <c r="L148" i="6" s="1"/>
  <c r="L147" i="6" s="1"/>
  <c r="K150" i="6"/>
  <c r="K149" i="6" s="1"/>
  <c r="K148" i="6" s="1"/>
  <c r="K147" i="6" s="1"/>
  <c r="M29" i="6"/>
  <c r="M28" i="6" s="1"/>
  <c r="M87" i="6"/>
  <c r="M86" i="6" s="1"/>
  <c r="M85" i="6" s="1"/>
  <c r="K106" i="6"/>
  <c r="K105" i="6" s="1"/>
  <c r="K104" i="6" s="1"/>
  <c r="K103" i="6" s="1"/>
  <c r="O69" i="6"/>
  <c r="O68" i="6" s="1"/>
  <c r="O67" i="6" s="1"/>
  <c r="R163" i="6"/>
  <c r="L7" i="6"/>
  <c r="L6" i="6" s="1"/>
  <c r="L5" i="6" s="1"/>
  <c r="K28" i="6"/>
  <c r="O128" i="6"/>
  <c r="O122" i="6" s="1"/>
  <c r="O121" i="6" s="1"/>
  <c r="O120" i="6" s="1"/>
  <c r="P150" i="6"/>
  <c r="P149" i="6" s="1"/>
  <c r="P148" i="6" s="1"/>
  <c r="P147" i="6" s="1"/>
  <c r="M106" i="6"/>
  <c r="M105" i="6" s="1"/>
  <c r="M104" i="6" s="1"/>
  <c r="M103" i="6" s="1"/>
  <c r="M58" i="6"/>
  <c r="M47" i="6" s="1"/>
  <c r="J150" i="6"/>
  <c r="J149" i="6" s="1"/>
  <c r="J148" i="6" s="1"/>
  <c r="J147" i="6" s="1"/>
  <c r="L29" i="6"/>
  <c r="L28" i="6" s="1"/>
  <c r="O29" i="6"/>
  <c r="O28" i="6" s="1"/>
  <c r="P106" i="6"/>
  <c r="P105" i="6" s="1"/>
  <c r="P104" i="6" s="1"/>
  <c r="P103" i="6" s="1"/>
  <c r="M128" i="6"/>
  <c r="M122" i="6" s="1"/>
  <c r="M121" i="6" s="1"/>
  <c r="M120" i="6" s="1"/>
  <c r="N150" i="6"/>
  <c r="N69" i="6"/>
  <c r="N68" i="6" s="1"/>
  <c r="N67" i="6" s="1"/>
  <c r="K87" i="6"/>
  <c r="K86" i="6" s="1"/>
  <c r="K85" i="6" s="1"/>
  <c r="R116" i="6"/>
  <c r="R115" i="6" s="1"/>
  <c r="L87" i="6"/>
  <c r="L86" i="6" s="1"/>
  <c r="L85" i="6" s="1"/>
  <c r="Q150" i="6"/>
  <c r="Q149" i="6" s="1"/>
  <c r="Q148" i="6" s="1"/>
  <c r="Q147" i="6" s="1"/>
  <c r="R99" i="6"/>
  <c r="R98" i="6" s="1"/>
  <c r="R181" i="6"/>
  <c r="J28" i="6"/>
  <c r="J58" i="6"/>
  <c r="J47" i="6" s="1"/>
  <c r="N128" i="6"/>
  <c r="N122" i="6" s="1"/>
  <c r="N121" i="6" s="1"/>
  <c r="N120" i="6" s="1"/>
  <c r="M199" i="6"/>
  <c r="M190" i="6" s="1"/>
  <c r="M189" i="6" s="1"/>
  <c r="M69" i="6"/>
  <c r="M68" i="6" s="1"/>
  <c r="M67" i="6" s="1"/>
  <c r="J87" i="6"/>
  <c r="J86" i="6" s="1"/>
  <c r="J85" i="6" s="1"/>
  <c r="P7" i="6"/>
  <c r="P6" i="6" s="1"/>
  <c r="P5" i="6" s="1"/>
  <c r="J128" i="6"/>
  <c r="J122" i="6" s="1"/>
  <c r="J121" i="6" s="1"/>
  <c r="J120" i="6" s="1"/>
  <c r="O150" i="6"/>
  <c r="O149" i="6" s="1"/>
  <c r="O148" i="6" s="1"/>
  <c r="O147" i="6" s="1"/>
  <c r="K7" i="6"/>
  <c r="K6" i="6" s="1"/>
  <c r="K5" i="6" s="1"/>
  <c r="K199" i="6"/>
  <c r="K190" i="6" s="1"/>
  <c r="K189" i="6" s="1"/>
  <c r="R59" i="6"/>
  <c r="R34" i="6"/>
  <c r="R94" i="6"/>
  <c r="R93" i="6" s="1"/>
  <c r="R111" i="6"/>
  <c r="R159" i="6"/>
  <c r="R176" i="6"/>
  <c r="R175" i="6" s="1"/>
  <c r="N58" i="6"/>
  <c r="N47" i="6" s="1"/>
  <c r="J106" i="6"/>
  <c r="J105" i="6" s="1"/>
  <c r="J104" i="6" s="1"/>
  <c r="J103" i="6" s="1"/>
  <c r="P69" i="6"/>
  <c r="P68" i="6" s="1"/>
  <c r="P67" i="6" s="1"/>
  <c r="K58" i="6"/>
  <c r="K47" i="6" s="1"/>
  <c r="J69" i="6"/>
  <c r="J68" i="6" s="1"/>
  <c r="J67" i="6" s="1"/>
  <c r="N199" i="6"/>
  <c r="N190" i="6" s="1"/>
  <c r="N189" i="6" s="1"/>
  <c r="P199" i="6"/>
  <c r="P190" i="6" s="1"/>
  <c r="P189" i="6" s="1"/>
  <c r="Q58" i="6"/>
  <c r="Q47" i="6" s="1"/>
  <c r="Q27" i="6" s="1"/>
  <c r="Q26" i="6" s="1"/>
  <c r="P58" i="6"/>
  <c r="P47" i="6" s="1"/>
  <c r="P27" i="6" s="1"/>
  <c r="P26" i="6" s="1"/>
  <c r="R49" i="6"/>
  <c r="R48" i="6" s="1"/>
  <c r="N180" i="6"/>
  <c r="N174" i="6" s="1"/>
  <c r="N173" i="6" s="1"/>
  <c r="N172" i="6" s="1"/>
  <c r="R18" i="6"/>
  <c r="R43" i="6"/>
  <c r="R42" i="6" s="1"/>
  <c r="R54" i="6"/>
  <c r="R53" i="6" s="1"/>
  <c r="Q180" i="6"/>
  <c r="Q174" i="6" s="1"/>
  <c r="Q173" i="6" s="1"/>
  <c r="Q172" i="6" s="1"/>
  <c r="P180" i="6"/>
  <c r="P174" i="6" s="1"/>
  <c r="P173" i="6" s="1"/>
  <c r="P172" i="6" s="1"/>
  <c r="O174" i="6"/>
  <c r="O173" i="6" s="1"/>
  <c r="O172" i="6" s="1"/>
  <c r="R38" i="6"/>
  <c r="O199" i="6"/>
  <c r="O190" i="6" s="1"/>
  <c r="O189" i="6" s="1"/>
  <c r="M174" i="6"/>
  <c r="M173" i="6" s="1"/>
  <c r="M172" i="6" s="1"/>
  <c r="L190" i="6"/>
  <c r="L189" i="6" s="1"/>
  <c r="O87" i="6"/>
  <c r="O86" i="6" s="1"/>
  <c r="O85" i="6" s="1"/>
  <c r="N28" i="6"/>
  <c r="O106" i="6"/>
  <c r="O105" i="6" s="1"/>
  <c r="O104" i="6" s="1"/>
  <c r="O103" i="6" s="1"/>
  <c r="R200" i="6"/>
  <c r="J7" i="6"/>
  <c r="J6" i="6" s="1"/>
  <c r="J5" i="6" s="1"/>
  <c r="R185" i="6"/>
  <c r="R30" i="6"/>
  <c r="Q87" i="6"/>
  <c r="Q86" i="6" s="1"/>
  <c r="Q85" i="6" s="1"/>
  <c r="N87" i="6"/>
  <c r="N86" i="6" s="1"/>
  <c r="N85" i="6" s="1"/>
  <c r="N149" i="6"/>
  <c r="N148" i="6" s="1"/>
  <c r="N147" i="6" s="1"/>
  <c r="J180" i="6"/>
  <c r="J174" i="6" s="1"/>
  <c r="J173" i="6" s="1"/>
  <c r="J172" i="6" s="1"/>
  <c r="K69" i="6"/>
  <c r="K68" i="6" s="1"/>
  <c r="K67" i="6" s="1"/>
  <c r="R124" i="6"/>
  <c r="R123" i="6" s="1"/>
  <c r="P87" i="6"/>
  <c r="P86" i="6" s="1"/>
  <c r="P85" i="6" s="1"/>
  <c r="Q106" i="6"/>
  <c r="Q105" i="6" s="1"/>
  <c r="Q104" i="6" s="1"/>
  <c r="Q103" i="6" s="1"/>
  <c r="L128" i="6"/>
  <c r="L122" i="6" s="1"/>
  <c r="L121" i="6" s="1"/>
  <c r="L120" i="6" s="1"/>
  <c r="P128" i="6"/>
  <c r="P122" i="6" s="1"/>
  <c r="P121" i="6" s="1"/>
  <c r="P120" i="6" s="1"/>
  <c r="L180" i="6"/>
  <c r="L174" i="6" s="1"/>
  <c r="L173" i="6" s="1"/>
  <c r="L172" i="6" s="1"/>
  <c r="L106" i="6"/>
  <c r="L105" i="6" s="1"/>
  <c r="L104" i="6" s="1"/>
  <c r="L103" i="6" s="1"/>
  <c r="Q69" i="6"/>
  <c r="Q68" i="6" s="1"/>
  <c r="Q67" i="6" s="1"/>
  <c r="R204" i="6"/>
  <c r="L58" i="6"/>
  <c r="L47" i="6" s="1"/>
  <c r="K128" i="6"/>
  <c r="K122" i="6" s="1"/>
  <c r="K121" i="6" s="1"/>
  <c r="K120" i="6" s="1"/>
  <c r="K174" i="6"/>
  <c r="K173" i="6" s="1"/>
  <c r="K172" i="6" s="1"/>
  <c r="R9" i="6"/>
  <c r="R8" i="6" s="1"/>
  <c r="R106" i="6" l="1"/>
  <c r="R105" i="6" s="1"/>
  <c r="R104" i="6" s="1"/>
  <c r="R103" i="6" s="1"/>
  <c r="M27" i="6"/>
  <c r="M26" i="6" s="1"/>
  <c r="M4" i="6" s="1"/>
  <c r="L27" i="6"/>
  <c r="L26" i="6" s="1"/>
  <c r="L4" i="6" s="1"/>
  <c r="Q4" i="6"/>
  <c r="P4" i="6"/>
  <c r="R58" i="6"/>
  <c r="R47" i="6" s="1"/>
  <c r="K27" i="6"/>
  <c r="K26" i="6" s="1"/>
  <c r="K4" i="6" s="1"/>
  <c r="R128" i="6"/>
  <c r="R122" i="6" s="1"/>
  <c r="R121" i="6" s="1"/>
  <c r="R120" i="6" s="1"/>
  <c r="R87" i="6"/>
  <c r="R86" i="6" s="1"/>
  <c r="R85" i="6" s="1"/>
  <c r="R180" i="6"/>
  <c r="R174" i="6" s="1"/>
  <c r="R173" i="6" s="1"/>
  <c r="R172" i="6" s="1"/>
  <c r="R150" i="6"/>
  <c r="R149" i="6" s="1"/>
  <c r="R148" i="6" s="1"/>
  <c r="R147" i="6" s="1"/>
  <c r="J27" i="6"/>
  <c r="J26" i="6" s="1"/>
  <c r="J4" i="6" s="1"/>
  <c r="O27" i="6"/>
  <c r="O26" i="6" s="1"/>
  <c r="O4" i="6" s="1"/>
  <c r="N27" i="6"/>
  <c r="N26" i="6" s="1"/>
  <c r="N4" i="6" s="1"/>
  <c r="R69" i="6"/>
  <c r="R68" i="6" s="1"/>
  <c r="R67" i="6" s="1"/>
  <c r="R13" i="6"/>
  <c r="R7" i="6" s="1"/>
  <c r="R6" i="6" s="1"/>
  <c r="R5" i="6" s="1"/>
  <c r="R29" i="6"/>
  <c r="R28" i="6" s="1"/>
  <c r="R199" i="6"/>
  <c r="R190" i="6" s="1"/>
  <c r="R189" i="6" s="1"/>
  <c r="R27" i="6" l="1"/>
  <c r="R26" i="6" s="1"/>
  <c r="R4" i="6" s="1"/>
  <c r="L340" i="34"/>
  <c r="P340" i="34"/>
  <c r="P339" i="34" s="1"/>
  <c r="P8" i="34" s="1"/>
  <c r="I401" i="34" s="1"/>
  <c r="O340" i="34"/>
  <c r="O339" i="34" s="1"/>
  <c r="O8" i="34" s="1"/>
  <c r="R340" i="34"/>
  <c r="K340" i="34"/>
  <c r="K339" i="34" s="1"/>
  <c r="K8" i="34" s="1"/>
  <c r="I397" i="34" s="1"/>
  <c r="N340" i="34"/>
  <c r="N339" i="34" s="1"/>
  <c r="N8" i="34" s="1"/>
  <c r="Q340" i="34"/>
  <c r="Q339" i="34" s="1"/>
  <c r="Q8" i="34" s="1"/>
  <c r="I409" i="34" s="1"/>
  <c r="M340" i="34"/>
  <c r="M339" i="34" s="1"/>
  <c r="M8" i="34" s="1"/>
  <c r="I399" i="34" s="1"/>
  <c r="J340" i="34"/>
  <c r="J339" i="34" s="1"/>
  <c r="J8" i="34" s="1"/>
  <c r="R8" i="34" l="1"/>
  <c r="R339" i="34"/>
  <c r="L339" i="34"/>
  <c r="L8" i="34" s="1"/>
  <c r="I398" i="34" s="1"/>
  <c r="J130" i="96" l="1"/>
  <c r="J123" i="96" s="1"/>
  <c r="J122" i="96" s="1"/>
  <c r="J121" i="96" s="1"/>
  <c r="J4" i="96" s="1"/>
  <c r="P123" i="96"/>
  <c r="R121" i="96"/>
  <c r="P130" i="96"/>
  <c r="Q130" i="96"/>
  <c r="Q123" i="96" s="1"/>
  <c r="M130" i="96"/>
  <c r="M123" i="96" s="1"/>
  <c r="M122" i="96" s="1"/>
  <c r="M121" i="96" s="1"/>
  <c r="M4" i="96" s="1"/>
  <c r="K130" i="96"/>
  <c r="K123" i="96" s="1"/>
  <c r="K122" i="96" s="1"/>
  <c r="K121" i="96" s="1"/>
  <c r="K4" i="96" s="1"/>
  <c r="N130" i="96"/>
  <c r="O123" i="96"/>
  <c r="O130" i="96"/>
  <c r="L130" i="96"/>
  <c r="L123" i="96"/>
  <c r="L122" i="96" s="1"/>
  <c r="L121" i="96" s="1"/>
  <c r="L4" i="96" s="1"/>
  <c r="Q122" i="96" l="1"/>
  <c r="Q121" i="96" s="1"/>
  <c r="Q4" i="96" s="1"/>
  <c r="O122" i="96"/>
  <c r="O121" i="96" s="1"/>
  <c r="O4" i="96" s="1"/>
  <c r="P122" i="96"/>
  <c r="P121" i="96" s="1"/>
  <c r="P4" i="96" s="1"/>
  <c r="N122" i="96"/>
  <c r="N121" i="96" s="1"/>
  <c r="N4" i="96" s="1"/>
  <c r="J131" i="18"/>
  <c r="J123" i="18"/>
  <c r="J122" i="18"/>
  <c r="J121" i="18"/>
  <c r="J4" i="18" s="1"/>
  <c r="O131" i="18"/>
  <c r="O123" i="18"/>
  <c r="O122" i="18"/>
  <c r="O121" i="18"/>
  <c r="O4" i="18" s="1"/>
  <c r="K131" i="18"/>
  <c r="K123" i="18" s="1"/>
  <c r="K122" i="18" s="1"/>
  <c r="K121" i="18" s="1"/>
  <c r="K4" i="18" s="1"/>
  <c r="M123" i="18"/>
  <c r="M122" i="18" s="1"/>
  <c r="M121" i="18" s="1"/>
  <c r="M4" i="18" s="1"/>
  <c r="P131" i="18"/>
  <c r="P123" i="18" s="1"/>
  <c r="P122" i="18" s="1"/>
  <c r="P121" i="18" s="1"/>
  <c r="P4" i="18" s="1"/>
  <c r="N131" i="18"/>
  <c r="N123" i="18"/>
  <c r="N122" i="18" s="1"/>
  <c r="N121" i="18" s="1"/>
  <c r="N4" i="18" s="1"/>
  <c r="Q131" i="18"/>
  <c r="Q123" i="18" s="1"/>
  <c r="Q122" i="18" s="1"/>
  <c r="Q121" i="18" s="1"/>
  <c r="Q4" i="18" s="1"/>
  <c r="M131" i="18"/>
  <c r="L131" i="18"/>
  <c r="L123" i="18"/>
  <c r="L122" i="18"/>
  <c r="L121" i="18"/>
  <c r="L4" i="18" s="1"/>
  <c r="R131" i="18"/>
  <c r="R123" i="18" s="1"/>
  <c r="R122" i="18" s="1"/>
  <c r="R121" i="18" s="1"/>
  <c r="R4" i="18" s="1"/>
  <c r="R8" i="39" l="1"/>
  <c r="J8" i="32" l="1"/>
  <c r="J284" i="32"/>
  <c r="J283" i="32"/>
  <c r="J140" i="32"/>
  <c r="J112" i="32"/>
  <c r="J111" i="32"/>
  <c r="J110" i="32"/>
  <c r="J135" i="32"/>
  <c r="J133" i="32"/>
  <c r="J190" i="32"/>
  <c r="J189" i="32"/>
  <c r="J301" i="32"/>
  <c r="J287" i="32"/>
  <c r="J286" i="32"/>
</calcChain>
</file>

<file path=xl/sharedStrings.xml><?xml version="1.0" encoding="utf-8"?>
<sst xmlns="http://schemas.openxmlformats.org/spreadsheetml/2006/main" count="12758" uniqueCount="2620">
  <si>
    <t>รหัสโครงการ</t>
  </si>
  <si>
    <t>ชื่อโครงการ</t>
  </si>
  <si>
    <t>ว/ด/ป ดำเนินการ</t>
  </si>
  <si>
    <t>งบบุคลากร</t>
  </si>
  <si>
    <t>ค่าตอบแทน</t>
  </si>
  <si>
    <t>ค่าใช้สอย</t>
  </si>
  <si>
    <t>ค่าวัสดุ</t>
  </si>
  <si>
    <t>งบอุดหนุน</t>
  </si>
  <si>
    <t xml:space="preserve">รายจ่ายอื่น </t>
  </si>
  <si>
    <t>รวม</t>
  </si>
  <si>
    <t>1.</t>
  </si>
  <si>
    <t>ครุภัณฑ์</t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</si>
  <si>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บัณฑิตมีสมรรถนะขั้นสูงที่มีคุณภาพตามมาตรฐานวิชาการ / วิชาชีพ และมีทักษะการเรียนรู้ในศตวรรษที่ 21 เป็นที่ต้องการของผู้ใช้บัณฑิตและตลาดแรงงานในระดับท้องถิ่น ระดับประเทศและเป็นที่ยอมรับในระดับสากล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</si>
  <si>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สร้าง พัฒนาและปรับปรุงหลักสูตรตามมาตรฐานหลักสูตรระดับอุดมศึกษาให้ตรงกับความต้องการในระดับท้องถิ่นประเทศชาติ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</si>
  <si>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ตัวชี้วัด 1.1</t>
    </r>
    <r>
      <rPr>
        <sz val="12"/>
        <color theme="1"/>
        <rFont val="TH SarabunPSK"/>
        <family val="2"/>
      </rPr>
      <t xml:space="preserve"> จำนวนหลักสูตรที่ผ่านการรับรองตามเกณฑ์มาตรฐานที่กำหนดและตรงกับความต้องการ /ขาดแคลนและเป็นที่ยอมรับของผู้ใช้บัณฑิตหรือผู้ประกอบการ (หลักสูตรเดิมและหลักสูตรใหม่)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</si>
  <si>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ระดับความพึงพอใจของผู้ใช้บัณฑิตหรือผู้ประกอบการต่อผู้สำเร็จการศึกษาระดับอุดมศึกษา   </t>
    </r>
  </si>
  <si>
    <r>
      <t xml:space="preserve">ตัวชี้วัด 2.2 </t>
    </r>
    <r>
      <rPr>
        <sz val="12"/>
        <color theme="1"/>
        <rFont val="TH SarabunPSK"/>
        <family val="2"/>
      </rPr>
      <t>ร้อยละผู้สำเร็จการศึกษาระดับอุดมศึกษาที่ได้ประกอบอาชีพภายในระยะเวลา 1 ปี</t>
    </r>
  </si>
  <si>
    <r>
      <rPr>
        <b/>
        <sz val="12"/>
        <color theme="1"/>
        <rFont val="TH SarabunPSK"/>
        <family val="2"/>
      </rPr>
      <t xml:space="preserve">กลยุทธ์ที่ 1.1 </t>
    </r>
    <r>
      <rPr>
        <sz val="12"/>
        <color theme="1"/>
        <rFont val="TH SarabunPSK"/>
        <family val="2"/>
      </rPr>
      <t>พัฒนาโครงสร้างพื้นฐานและระบบนิเวศการวิจัยที่เอื้อต่อการผลิตและพัฒนาผลงานวิจัยและนวัตกรรมสร้างสรรค์เพื่อนำไปใช้ในด้านต่างๆ</t>
    </r>
  </si>
  <si>
    <r>
      <rPr>
        <b/>
        <sz val="12"/>
        <color theme="1"/>
        <rFont val="TH SarabunPSK"/>
        <family val="2"/>
      </rPr>
      <t xml:space="preserve">ตัวชี้วัด 1.1.1 </t>
    </r>
    <r>
      <rPr>
        <sz val="12"/>
        <color theme="1"/>
        <rFont val="TH SarabunPSK"/>
        <family val="2"/>
      </rPr>
      <t>จำนวนโครงการที่พัฒนาโครงสร้างพื้นฐานและระบบนิเวศการวิจัยที่มีประสิทธิภาพ ที่เอื้อต่อการผลิตและพัฒนาผลงานวิจัยและนวัตกรรมที่นำไปต่อยอดสู่การใช้ประโยชน์ในด้านเศรษฐกิจและสังคม</t>
    </r>
  </si>
  <si>
    <r>
      <rPr>
        <b/>
        <sz val="12"/>
        <color theme="1"/>
        <rFont val="TH SarabunPSK"/>
        <family val="2"/>
      </rPr>
      <t xml:space="preserve">ตัวชี้วัด 1.1.2 </t>
    </r>
    <r>
      <rPr>
        <sz val="12"/>
        <color theme="1"/>
        <rFont val="TH SarabunPSK"/>
        <family val="2"/>
      </rPr>
      <t>จำนวนผลงานวิจัยและนวัตกรรมที่ได้รับการขึ้นทะเบียนทรัพย์สินทางปัญญา</t>
    </r>
  </si>
  <si>
    <r>
      <rPr>
        <b/>
        <sz val="12"/>
        <color theme="1"/>
        <rFont val="TH SarabunPSK"/>
        <family val="2"/>
      </rPr>
      <t>ตัวชี้วัด 1.1.</t>
    </r>
    <r>
      <rPr>
        <sz val="12"/>
        <color theme="1"/>
        <rFont val="TH SarabunPSK"/>
        <family val="2"/>
      </rPr>
      <t>3 จำนวนผลงานวิจัยที่ถูกอ้างอิงในระดับชาติและนานาชาติ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</si>
  <si>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1.2 </t>
    </r>
    <r>
      <rPr>
        <sz val="12"/>
        <color theme="1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 และประเทศชาติ</t>
    </r>
  </si>
  <si>
    <r>
      <rPr>
        <b/>
        <sz val="12"/>
        <color theme="1"/>
        <rFont val="TH SarabunPSK"/>
        <family val="2"/>
      </rPr>
      <t xml:space="preserve">ตัวชี้วัด 1.2.1 </t>
    </r>
    <r>
      <rPr>
        <sz val="12"/>
        <color theme="1"/>
        <rFont val="TH SarabunPSK"/>
        <family val="2"/>
      </rPr>
      <t>จำนวนผลงานวิจัยและนวัตกรรมที่นำไปใช้ประโยชน์ในการแก้ไขปัญหาและพัฒนาท้องถิ่น และประเทศชาติในมิติด้านต่างๆ อย่างเป็นรูปธรรม</t>
    </r>
  </si>
  <si>
    <r>
      <rPr>
        <b/>
        <sz val="12"/>
        <color theme="1"/>
        <rFont val="TH SarabunPSK"/>
        <family val="2"/>
      </rPr>
      <t xml:space="preserve">ตัวชี้วัด 2.1.1 </t>
    </r>
    <r>
      <rPr>
        <sz val="12"/>
        <color theme="1"/>
        <rFont val="TH SarabunPSK"/>
        <family val="2"/>
      </rPr>
      <t>จำนวนองค์ความรู้หรือนวัตกรรมที่นำไปใช้ประโยชน์เพื่อแก้ไขปัญหาและพัฒนาคุณภาพชีวิตของชุมชนในด้านต่างๆ อย่างเป็นรูปธรรม</t>
    </r>
  </si>
  <si>
    <r>
      <rPr>
        <b/>
        <sz val="12"/>
        <color theme="1"/>
        <rFont val="TH SarabunPSK"/>
        <family val="2"/>
      </rPr>
      <t>กลยุทธ์ที่ 2.1</t>
    </r>
    <r>
      <rPr>
        <sz val="12"/>
        <color theme="1"/>
        <rFont val="TH SarabunPSK"/>
        <family val="2"/>
      </rPr>
      <t xml:space="preserve"> ยกระดับและต่อยอดภูมิปัญญาท้องถิ่นโดยผสมผสานกับองค์ความรู้ใหม่และนำหลักปรัชญาเศรษฐกิจพอเพียงและเศรษฐกิจสร้างสรรค์เป็นฐานรากในการพัฒนาท้องถิ่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</si>
  <si>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เป้าประสงค์ 2</t>
    </r>
    <r>
      <rPr>
        <sz val="12"/>
        <color theme="1"/>
        <rFont val="TH SarabunPSK"/>
        <family val="2"/>
      </rPr>
      <t xml:space="preserve"> ประชาชนมีส่วนร่วมในการพัฒนาชุมชนให้มีคุณภาพชีวิตทุกมิติที่ดีขึ้นสู่เป้าหมายการพัฒนาที่ยั่งยืน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</si>
  <si>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เป้าประสงค์ 1</t>
    </r>
    <r>
      <rPr>
        <sz val="12"/>
        <color theme="1"/>
        <rFont val="TH SarabunPSK"/>
        <family val="2"/>
      </rPr>
      <t xml:space="preserve">  มีองค์ความรู้ นวัตกรรมผลงานวิจัยด้านเศรษฐกิจ สังคมเทคโนโลยีและทรัพยากรที่เป็นมิตรกับสิ่งแวดล้อม เพื่อนำไปใช้ประโยชน์ในการพัฒนาสร้างความเข้มแข็งให้ท้องถิ่น สังคมและประเทศชาติ และเป็นที่ยอมรับในระดับสากล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</si>
  <si>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กลยุทธ์ที่ 2.2 </t>
    </r>
    <r>
      <rPr>
        <sz val="12"/>
        <color theme="1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ให้เกิดการเรียนรู้ตลอดชีวิต</t>
    </r>
  </si>
  <si>
    <r>
      <rPr>
        <b/>
        <sz val="12"/>
        <color theme="1"/>
        <rFont val="TH SarabunPSK"/>
        <family val="2"/>
      </rPr>
      <t xml:space="preserve">ตัวชี้วัด 2.2.1 </t>
    </r>
    <r>
      <rPr>
        <sz val="12"/>
        <color theme="1"/>
        <rFont val="TH SarabunPSK"/>
        <family val="2"/>
      </rPr>
      <t>จำนวนหลักสูตรระยะสั้นที่สร้างโอกาสให้ประชาชนทุกช่วงวัยเข้าถึงการเรียนรู้ตลอดชีวิต</t>
    </r>
  </si>
  <si>
    <r>
      <rPr>
        <b/>
        <sz val="12"/>
        <color theme="1"/>
        <rFont val="TH SarabunPSK"/>
        <family val="2"/>
      </rPr>
      <t>กลยุทธ์ที่ 2.3</t>
    </r>
    <r>
      <rPr>
        <sz val="12"/>
        <color theme="1"/>
        <rFont val="TH SarabunPSK"/>
        <family val="2"/>
      </rPr>
      <t xml:space="preserve"> จัดตั้งและพัฒนาศูนย์การเรียนรู้ให้สามารถจัดการบริการ 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</si>
  <si>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color theme="1"/>
        <rFont val="TH SarabunPSK"/>
        <family val="2"/>
      </rPr>
      <t xml:space="preserve">ตัวชี้วัด 2.3.1 </t>
    </r>
    <r>
      <rPr>
        <sz val="12"/>
        <color theme="1"/>
        <rFont val="TH SarabunPSK"/>
        <family val="2"/>
      </rPr>
      <t>จำนวนศูนย์การเรียนรู้ที่ให้บริการถ่ายทอดองค์ความรู้หรือกิจกรรมที่เสริมสร้างการเรียนรู้ตลอดชีวิต</t>
    </r>
  </si>
  <si>
    <r>
      <rPr>
        <b/>
        <sz val="12"/>
        <color theme="1"/>
        <rFont val="TH SarabunPSK"/>
        <family val="2"/>
      </rPr>
      <t>ตัวชี้วัด 2.3.2</t>
    </r>
    <r>
      <rPr>
        <sz val="12"/>
        <color theme="1"/>
        <rFont val="TH SarabunPSK"/>
        <family val="2"/>
      </rPr>
      <t xml:space="preserve"> ระดับความพึงพอใจของผู้เข้ารับบริการ ที่สามารถนำองค์ความรู้ไปต่อยอดให้เกิดประโยชน์ในการพัฒนาคุณภาพชีวิต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</si>
  <si>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มีนวัตกรรมธุรกิจชุมชนเพื่อเพิ่มคุณค่าและมูลค่าจากฐานทรัพยากรท้องถิ่นที่สามารถสร้างคุณภาพชีวิตที่ดีขึ้นและเป็นที่ยอมรับในระดับสากล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</si>
  <si>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เสริมสร้างทักษะองค์ความรู้ให้กับกลุ่มประชาชนที่มีรายได้น้อยและกลุ่มผู้ประกอบการ ในการบริหารจัดการทรัพยากรท้องถิ่น และเศรษฐกิจฐานรากสู่เศรษฐกิจมูลค่าสูง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</si>
  <si>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จำนวนนวัตกรรมธุรกิจชุมชนจากการใช้ทรัพยากรท้องถิ่นสู่เศรษฐกิจมูลค่าสูง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</si>
  <si>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พัฒนาแผนธุรกิจชุมชนที่ก่อให้เกิดเศรษฐกิจมูลค่าสูง</t>
    </r>
  </si>
  <si>
    <r>
      <rPr>
        <b/>
        <sz val="12"/>
        <color theme="1"/>
        <rFont val="TH SarabunPSK"/>
        <family val="2"/>
      </rPr>
      <t xml:space="preserve">ตัวชี้วัด 2.1 </t>
    </r>
    <r>
      <rPr>
        <sz val="12"/>
        <color theme="1"/>
        <rFont val="TH SarabunPSK"/>
        <family val="2"/>
      </rPr>
      <t>ร้อยละของรายได้ที่เพิ่มขึ้นจากการพัฒนาแผนธุรกิจชุมชน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</si>
  <si>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ประชาชนคนไทยมีจิตสำนึกที่ดีงาม มีความภาคภูมิใจในความเป็นไทยและสามารถเพิ่มคุณค่า และมูลค่าจากศิลปวัฒนธรรมไทยและภูมิปัญญาท้องถิ่นสู่เป้าหมายการพัฒนาที่ยั่งยืน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</si>
  <si>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กลยุทธ์ที่ 1</t>
    </r>
    <r>
      <rPr>
        <sz val="12"/>
        <color theme="1"/>
        <rFont val="TH SarabunPSK"/>
        <family val="2"/>
      </rPr>
      <t xml:space="preserve">  พัฒนาคุณภาพและมาตรฐานในการการจัดการศึกษา งานวิจัย บริหารจัดการองค์ความรู้มิติทางด้านศิลปะและวัฒนธรรมเพื่อให้เกิดนวัตกรรมทางศิลปะและวัฒนธรรม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</si>
  <si>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จำนวนองค์ความรู้ ผลงานวิจัย / นวัตกรรมมิติทางด้านศิลปะและวัฒนธรรมเป็นที่ยอมรับในระดับชาติและนานาชาติ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</si>
  <si>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ส่งเสริมการนำศิลปวัฒนธรรมไทยและภูมิปัญญาท้องถิ่นมาสร้างเศรษฐกิจสร้างสรรค์ที่มีคุณค่าและมูลค่าสูงเพื่อเป็นฐานรากในการพัฒนาชุมชนประเทศชาติและสามารถแข่งขันได้ในระดับสากล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</si>
  <si>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จำนวนผลงานเศรษฐกิจสร้างสรรค์มิติด้านศิลปวัฒนธรรมสู่การเพิ่มคุณค่าและมูลค่าเพื่อสร้างรายได้สู่ชุมชน</t>
    </r>
  </si>
  <si>
    <r>
      <rPr>
        <b/>
        <sz val="12"/>
        <color theme="1"/>
        <rFont val="TH SarabunPSK"/>
        <family val="2"/>
      </rPr>
      <t xml:space="preserve">กลยุทธ์ที่ 3 </t>
    </r>
    <r>
      <rPr>
        <sz val="12"/>
        <color theme="1"/>
        <rFont val="TH SarabunPSK"/>
        <family val="2"/>
      </rPr>
      <t>พัฒนาและยกระดับระบบบริหารจัดการด้านศิลปวัฒนธรรมไทย ภูมิปัญญาท้องถิ่นและวิถีชุมชนให้เกิดความเข็มแข็งและยั่งยืน</t>
    </r>
  </si>
  <si>
    <r>
      <rPr>
        <b/>
        <sz val="12"/>
        <color theme="1"/>
        <rFont val="TH SarabunPSK"/>
        <family val="2"/>
      </rPr>
      <t>ตัวชี้วัด 3.1</t>
    </r>
    <r>
      <rPr>
        <sz val="12"/>
        <color theme="1"/>
        <rFont val="TH SarabunPSK"/>
        <family val="2"/>
      </rPr>
      <t xml:space="preserve"> ประชาชน / บุคลากรที่ได้รับรางวัลยกย่อง เชิดชูด้านคุณธรรม จริยธรรม และด้านการส่งเสริมศิลปวัฒนธรรมไทย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</si>
  <si>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ประชาชนมีคุณภาพชีวิตที่ดี มีภูมิคุ้มกันทางด้านเศรษฐกิจ สังคมและสิ่งแวดล้อมซึ่งเกิดจากการขยายผลและต่อยอดจากโครงการอันเนื่องมาจากพระราชดำริตามหลักของปรัชญาเศรษฐกิจพอเพียงเพื่อสร้างความเข้มแข็งให้ชุมชนท้องถิ่น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</si>
  <si>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 ส่งเสริม สืบสานและต่อยอด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</si>
  <si>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โครงการอันเนื่องมาจากพระราชดำริและปรัชญาของเศรษฐกิจพอเพียงที่สามารถแก้ไขปัญหาและพัฒนาชุมชนได้อย่างมีประสิทธิภาพ</t>
    </r>
  </si>
  <si>
    <r>
      <rPr>
        <b/>
        <sz val="12"/>
        <color theme="1"/>
        <rFont val="TH SarabunPSK"/>
        <family val="2"/>
      </rPr>
      <t xml:space="preserve">ตัวชี้วัด 1.2 </t>
    </r>
    <r>
      <rPr>
        <sz val="12"/>
        <color theme="1"/>
        <rFont val="TH SarabunPSK"/>
        <family val="2"/>
      </rPr>
      <t>จำนวนชุมชนที่ได้รับการเผยแพร่องค์ความรู้ผ่านโครงการอันเนื่องมาจากพระราชดำริและปรัชญาของเศรษฐกิจพอเพียง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</si>
  <si>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ส่งเสริมและสนับสนุนการเผยแพร่องค์ความรู้โครงการอันเนื่องมาจากพระราชดำริและปรัชญาของเศรษฐกิจพอเพียงสู่การพัฒนาชุมชนท้องถิ่นให้เกิดความเข้มแข็งและยั่งยืน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</si>
  <si>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ระบบฐานข้อมูลโครงการอันเนื่องมาจากพระราชดำริและปรัชญาของเศรษฐกิจพอเพียงที่ถูกต้อง ครบถ้วนและสามารถเชื่อมโยงข้อมูลได้อย่างมีประสิทธิภาพในการแก้ไขปัญหาในชุมชน</t>
    </r>
  </si>
  <si>
    <r>
      <rPr>
        <b/>
        <sz val="12"/>
        <color theme="1"/>
        <rFont val="TH SarabunPSK"/>
        <family val="2"/>
      </rPr>
      <t>เป้าประสงค์</t>
    </r>
    <r>
      <rPr>
        <sz val="12"/>
        <color theme="1"/>
        <rFont val="TH SarabunPSK"/>
        <family val="2"/>
      </rPr>
      <t xml:space="preserve"> มหาวิทยาลัยราชภัฏบุรีรัมย์เป็นองค์กรชั้นนำในด้านเทคโนโลยีสารสนเทศและบุคลากรที่มีมาตรฐานสากลสามารถรองรับความก้าวหน้าทางด้านวิทยาการเพื่อสร้างโอกาสในการเข้าถึงข้อมูลสู่การเรียนรู้ตลอดชีวิตอย่างยั่งยืน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</si>
  <si>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ผลิตและพัฒนากำลังคนให้มีความชำนาญและเชี่ยวชาญด้านเทคโนโลยีสารสนเทศและสามารถนำมาประยุกต์ในการปฏิบัติงานได้อย่างมีประสิทธิภาพ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</si>
  <si>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 xml:space="preserve"> จำนวนบุคลากรที่มีความเชี่ยวชาญด้านเทคโนโลยีสารสนเทศที่ได้รับการยอมรับในระดับชาติและนานาชาติ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</si>
  <si>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เพิ่มประสิทธิภาพระบบเทคโนโลยีสารสนเทศให้มีก้าวหน้าและทันสมัยตามมาตรฐานสากลและมีความสะดวกในการเข้าถึงฐานข้อมูลเพื่อสนับสนุนการดำเนินงานตามพันธกิจของมหาวิทยาลัย</t>
    </r>
  </si>
  <si>
    <r>
      <rPr>
        <b/>
        <sz val="12"/>
        <color theme="1"/>
        <rFont val="TH SarabunPSK"/>
        <family val="2"/>
      </rPr>
      <t xml:space="preserve">ตัวชี้วัด 2.1 </t>
    </r>
    <r>
      <rPr>
        <sz val="12"/>
        <color theme="1"/>
        <rFont val="TH SarabunPSK"/>
        <family val="2"/>
      </rPr>
      <t xml:space="preserve"> การจัดอันดับมหาวิทยาลัยในระดับประเทศ</t>
    </r>
  </si>
  <si>
    <r>
      <rPr>
        <b/>
        <sz val="12"/>
        <color theme="1"/>
        <rFont val="TH SarabunPSK"/>
        <family val="2"/>
      </rPr>
      <t>ตัวชี้วัด 2.2</t>
    </r>
    <r>
      <rPr>
        <sz val="12"/>
        <color theme="1"/>
        <rFont val="TH SarabunPSK"/>
        <family val="2"/>
      </rPr>
      <t xml:space="preserve"> การจัดอันดับมหาวิทยาลัยในระดับต่างประเทศ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</si>
  <si>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 xml:space="preserve">มหาวิทยาลัยมีจตุรภาคีและเครือข่ายความร่วมมือทั้งในระดับชาติและนานาชาติในการขับเคลื่อนการดำเนินงานตามพันธกิจของมหาวิทยาลัยเพื่อพัฒนาท้องถิ่น สังคมและประเทศชาติ  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</si>
  <si>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จำนวนเครือข่ายหรือจตุรภาคีความร่วมมือในการดำเนินงานร่วมกันเพื่อส่งเสริมชุมชนและผู้มีส่วนได้ส่วนเสียได้รับประโยชน์สูงสุด</t>
    </r>
  </si>
  <si>
    <r>
      <rPr>
        <b/>
        <sz val="12"/>
        <color theme="1"/>
        <rFont val="TH SarabunPSK"/>
        <family val="2"/>
      </rPr>
      <t xml:space="preserve">ตัวชี้วัด 1.2 </t>
    </r>
    <r>
      <rPr>
        <sz val="12"/>
        <color theme="1"/>
        <rFont val="TH SarabunPSK"/>
        <family val="2"/>
      </rPr>
      <t>ระดับความสำเร็จในการดำเนินงานร่วมกันเพื่อพัฒนากลุ่มเป้าหมายให้ได้รับประโยชน์สูงสุด</t>
    </r>
  </si>
  <si>
    <r>
      <rPr>
        <b/>
        <sz val="12"/>
        <color theme="1"/>
        <rFont val="TH SarabunPSK"/>
        <family val="2"/>
      </rPr>
      <t xml:space="preserve">ตัวชี้วัด 1.3 </t>
    </r>
    <r>
      <rPr>
        <sz val="12"/>
        <color theme="1"/>
        <rFont val="TH SarabunPSK"/>
        <family val="2"/>
      </rPr>
      <t xml:space="preserve">ระดับความพึงพอใจของผู้รับบริการที่มีต่อเครือข่ายหรือจตุรภาคีความร่วมมือ </t>
    </r>
  </si>
  <si>
    <r>
      <rPr>
        <b/>
        <sz val="12"/>
        <color theme="1"/>
        <rFont val="TH SarabunPSK"/>
        <family val="2"/>
      </rPr>
      <t xml:space="preserve">ตัวชี้วัด 1.4 </t>
    </r>
    <r>
      <rPr>
        <sz val="12"/>
        <color theme="1"/>
        <rFont val="TH SarabunPSK"/>
        <family val="2"/>
      </rPr>
      <t>จำนวนโครงการ/กิจกรรมเพื่อพัฒนาท้องถิ่น สังคม และประเทศชาติที่เกิดจากเครือข่ายหรือจตุรภาคีความร่วมมือตามเวลาที่กำหนดและตรงตามแผน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</si>
  <si>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ส่งเสริมการสร้างเครือข่ายหรือจตุรภาคีความร่วมมือทางวิชาการหรือธุรกิจในระดับนานาชาติ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</si>
  <si>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ร้อยละของเครือข่ายหรือจตุรภาคีความร่วมมือในระดับนานาชาติ 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</si>
  <si>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 xml:space="preserve">มหาวิทยาลัยราชภัฏบุรีรัมย์เป็นองค์กรที่มีบุคลากรมีศักยภาพและสมรรถนะสูง สามารถพัฒนาชุมชนและตรงตามความต้องการของประเทศและเป็นที่ยอมรับในระดับสากล  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</si>
  <si>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พัฒนาระบบบริหารจัดการทรัพยากรมนุษย์ให้มีมาตรฐานในระดับชาติและนานาชาติ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</si>
  <si>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 xml:space="preserve">จำนวนบุคลากรที่แลกเปลี่ยนเรียนรู้ตามพันธกิจของมหาวิทยาลัยในระดับชาติและนานาชาติ  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</si>
  <si>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ส่งเสริมและสนับสนุนการพัฒนาศักยภาพบุคลากรให้มีสมรรถนะตามมาตรฐานวิชาการและวิชาชีพให้มีคุณภาพเป็นไปตามความต้องการในระดับประเทศและต่างประเทศ 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</si>
  <si>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ร้อยละบุคลากรที่เข้าสู่ตำแหน่งทางวิชาการและวิชาชีพ</t>
    </r>
  </si>
  <si>
    <r>
      <rPr>
        <b/>
        <sz val="12"/>
        <color theme="1"/>
        <rFont val="TH SarabunPSK"/>
        <family val="2"/>
      </rPr>
      <t xml:space="preserve">ตัวชี้วัด 2.2 </t>
    </r>
    <r>
      <rPr>
        <sz val="12"/>
        <color theme="1"/>
        <rFont val="TH SarabunPSK"/>
        <family val="2"/>
      </rPr>
      <t>ร้อยละบุคลากรที่มีคุณวุฒิการศึกษาที่สูงขึ้น</t>
    </r>
  </si>
  <si>
    <r>
      <rPr>
        <b/>
        <sz val="12"/>
        <color theme="1"/>
        <rFont val="TH SarabunPSK"/>
        <family val="2"/>
      </rPr>
      <t xml:space="preserve">เป้าประสงค์ </t>
    </r>
    <r>
      <rPr>
        <sz val="12"/>
        <color theme="1"/>
        <rFont val="TH SarabunPSK"/>
        <family val="2"/>
      </rPr>
      <t>มหาวิทยาลัยราชภัฏบุรีรัมย์เป็นองค์กรแห่งการเรียนรู้และการบริหารจัดการองค์กรสมัยใหม่อย่างมีธรรมาภิบาลเป็นแบบอย่างที่ดีของสังคม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</si>
  <si>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พัฒนาระบบและกลไกการบริหารจัดการองค์กรสมัยใหม่อย่างมีธรรมาภิบาล</t>
    </r>
  </si>
  <si>
    <r>
      <rPr>
        <b/>
        <sz val="12"/>
        <color theme="1"/>
        <rFont val="TH SarabunPSK"/>
        <family val="2"/>
      </rPr>
      <t xml:space="preserve">ตัวชี้วัด 1.1 </t>
    </r>
    <r>
      <rPr>
        <sz val="12"/>
        <color theme="1"/>
        <rFont val="TH SarabunPSK"/>
        <family val="2"/>
      </rPr>
      <t>ระดับคุณธรรมความโปร่งใสในการดำเนินงาน (ITA)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</si>
  <si>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มุ่งบริหารจัดการทรัพย์สินและสิทธิประโยชน์ และการเข้าถึงแหล่งทุนภายนอก ในการจัดหางบประมาณเพื่อบริหารจัดการพันธกิจของมหาวิทยาลัยอย่างมีประสิทธิภาพและประสิทธิผล </t>
    </r>
  </si>
  <si>
    <r>
      <rPr>
        <b/>
        <sz val="12"/>
        <color theme="1"/>
        <rFont val="TH SarabunPSK"/>
        <family val="2"/>
      </rPr>
      <t>ตัวชี้วัด 2.1</t>
    </r>
    <r>
      <rPr>
        <sz val="12"/>
        <color theme="1"/>
        <rFont val="TH SarabunPSK"/>
        <family val="2"/>
      </rPr>
      <t xml:space="preserve"> ระดับความพึงพอใจของบุคลากรที่มีต่อการบริหารจัดการสวัสดิการและสิทธิประโยชน์</t>
    </r>
  </si>
  <si>
    <r>
      <rPr>
        <b/>
        <sz val="12"/>
        <color theme="1"/>
        <rFont val="TH SarabunPSK"/>
        <family val="2"/>
      </rPr>
      <t xml:space="preserve">ตัวชี้วัด 2.2 </t>
    </r>
    <r>
      <rPr>
        <sz val="12"/>
        <color theme="1"/>
        <rFont val="TH SarabunPSK"/>
        <family val="2"/>
      </rPr>
      <t>จำนวนช่องทางการจัดหารายได้และทรัพย์สิน</t>
    </r>
  </si>
  <si>
    <r>
      <rPr>
        <b/>
        <sz val="12"/>
        <color theme="1"/>
        <rFont val="TH SarabunPSK"/>
        <family val="2"/>
      </rPr>
      <t xml:space="preserve">ตัวชี้วัด 2.3 </t>
    </r>
    <r>
      <rPr>
        <sz val="12"/>
        <color theme="1"/>
        <rFont val="TH SarabunPSK"/>
        <family val="2"/>
      </rPr>
      <t>การใช้จ่ายงบประมาณเป็นไปตามแผนประจำปี</t>
    </r>
  </si>
  <si>
    <r>
      <rPr>
        <b/>
        <sz val="12"/>
        <color theme="1"/>
        <rFont val="TH SarabunPSK"/>
        <family val="2"/>
      </rPr>
      <t xml:space="preserve">ตัวชี้วัด 2.4 </t>
    </r>
    <r>
      <rPr>
        <sz val="12"/>
        <color theme="1"/>
        <rFont val="TH SarabunPSK"/>
        <family val="2"/>
      </rPr>
      <t>จำนวนงบประมาณเป็นไปตามประมาณการรายรับของแผนกลยุทธ์ทางการเงิน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</si>
  <si>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และเป็นที่ยอมรับในระดับสากล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</si>
  <si>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 สังคมและประเทศชาติ</t>
    </r>
  </si>
  <si>
    <t>นโยบายที่ 1 การผลิตบัณฑิตและยกระดับคุณภาพการศึกษาให้บัณฑิตมีสมรรถนะ ตามมาตรฐานวิชาการและวิชาชีพตรงกับความต้องการของสังคม</t>
  </si>
  <si>
    <t xml:space="preserve">ประเด็นยุทธศาสตร์ที่ 1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</si>
  <si>
    <t>นโยบายที่ 2 การวิจัยเพื่อพัฒนาองค์ความรู้และบริการทางวิชาการและยกระดับคุณภาพชีวิตของประชาชนทุกช่วงวัยในท้องถิ่นสู่เป้าหมายการพัฒนาที่ยั่งยืน</t>
  </si>
  <si>
    <t>ประเด็นยุทธศาสตร์ที่ 2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</si>
  <si>
    <t>นโยบายที่ 3 การพัฒนาฐานทรัพยากรท้องถิ่น และเศรษฐกิจฐานรากสู่เศรษฐกิจมูลค่าสูง</t>
  </si>
  <si>
    <t>ประเด็นยุทธศาสตร์ที่ 3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</si>
  <si>
    <t>หน่วยงาน/
ผู้รับผิดชอบฯ</t>
  </si>
  <si>
    <t xml:space="preserve">นโยบายที่ 4 การอนุรักษ์ ส่งเสริม สืบสาน ทำนุบำรุงศิลปวัฒนธรรม และสร้างสรรค์ต่อยอดทุนทางวัฒนธรรม ของชุมชนท้องถิ่น สู่เป้าหมายการพัฒนาที่ยั่งยืน
</t>
  </si>
  <si>
    <t>ประเด็นยุทธศาสตร์ที่ 4  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</si>
  <si>
    <t xml:space="preserve">นโยบายที่ 5 การส่งเสริม สืบสาน ต่อยอดโครงการอันเนื่องมาจากพระราชดำริ และปรัชญาของเศรษฐกิจพอเพียง
</t>
  </si>
  <si>
    <t>ประเด็นยุทธศาสตร์ที่ 5 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</si>
  <si>
    <r>
      <rPr>
        <b/>
        <sz val="12"/>
        <color theme="1"/>
        <rFont val="TH SarabunPSK"/>
        <family val="2"/>
      </rPr>
      <t>ตัวชี้วัด 2.3</t>
    </r>
    <r>
      <rPr>
        <sz val="12"/>
        <color theme="1"/>
        <rFont val="TH SarabunPSK"/>
        <family val="2"/>
      </rPr>
      <t xml:space="preserve"> ระดับความพึงพอใจของบุคลากรและประชาชนทั่วไปในการใช้ระบบเทคโนโลยีสารสนเทศและการเข้าถึงฐานข้อมูล</t>
    </r>
  </si>
  <si>
    <t xml:space="preserve">นโยบายที่ 6 การพัฒนาระบบสารสนเทศเพื่อส่งเสริมความก้าวหน้าทางด้านวิทยาการและการเรียนรู้ตลอดชีวิต 
</t>
  </si>
  <si>
    <t>ประเด็นยุทธศาสตร์ที่ 6  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</si>
  <si>
    <t xml:space="preserve">นโยบายที่ 7 การสร้างเครือข่ายความร่วมมือกับหน่วยงาน ทั้งภาครัฐและเอกชน ในระดับชาติและระดับนานาชาติ 
</t>
  </si>
  <si>
    <t>ประเด็นยุทธศาสตร์ที่ 7 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</si>
  <si>
    <t>นโยบายที่ 8 การพัฒนาระบบการบริหารทรัพยากรมนุษย์อย่างมีคุณภาพและมั่นคง</t>
  </si>
  <si>
    <t xml:space="preserve">ประเด็นยุทธศาสตร์ที่ 8 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</si>
  <si>
    <t>นโยบายที่ 9 การบริหารจัดการองค์กรและสิทธิประโยชน์ โดยยึดหลักธรรมมาภิบาล</t>
  </si>
  <si>
    <t>ประเด็นยุทธศาสตร์ที่ 9 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</si>
  <si>
    <r>
      <t xml:space="preserve">ตัวชี้วัด 2 </t>
    </r>
    <r>
      <rPr>
        <sz val="12"/>
        <color theme="1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</si>
  <si>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t>สรุปข้อมูลแผนการจัดโครงการปีงบประมาณ 2566 หน่วยงาน...............................................</t>
  </si>
  <si>
    <t>หน่วยงาน..........................................................</t>
  </si>
  <si>
    <t>66-</t>
  </si>
  <si>
    <t>ปรับปรุงที่ดินและสิ่งก่อสร้าง</t>
  </si>
  <si>
    <t>โครงการบริหารจัดการหน่วยงานเพื่อเพิ่มประสิทธิภาพในการปฏิบัติงาน</t>
  </si>
  <si>
    <t>โครงการบริหารจัดการงานธุรการและสารบรรณ</t>
  </si>
  <si>
    <t>โครงการบริหารจัดการสำนักงานอธิการบดี</t>
  </si>
  <si>
    <t>โครงการประกันคุณภาพการศึกษาของสำนักงานอธิการบดี</t>
  </si>
  <si>
    <t>โครงการพัฒนาบุคลากรเพื่อเพิ่มประสิทธิภาพในการปฏิบัติงาน</t>
  </si>
  <si>
    <t>โครงการการป้องกันและระงับอัคคีภัยในมหาวิทยาลัยราชภัฏบุรีรัมย์</t>
  </si>
  <si>
    <t>โครงการบริหารจัดการห้องประชุมอาคาร ๑๕ ชั้น และหอประชุมวิชชาอัตศาสตร์</t>
  </si>
  <si>
    <t>กองกลาง</t>
  </si>
  <si>
    <t>1 ต.ค 65 - 31 พ.ค. 66</t>
  </si>
  <si>
    <t>สรุปข้อมูลแผนการจัดโครงการปีงบประมาณ 2566 กองกลาง สำนักงานอธิการบดี</t>
  </si>
  <si>
    <r>
      <rPr>
        <b/>
        <sz val="12"/>
        <color theme="1"/>
        <rFont val="TH SarabunPSK"/>
        <family val="2"/>
      </rPr>
      <t>ประเด็นยุทธศาสตร์ที่ 1</t>
    </r>
    <r>
      <rPr>
        <sz val="12"/>
        <color theme="1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</si>
  <si>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r>
      <rPr>
        <b/>
        <sz val="12"/>
        <color theme="1"/>
        <rFont val="TH SarabunPSK"/>
        <family val="2"/>
      </rPr>
      <t>ประเด็นยุทธศาสตร์ที่ 2</t>
    </r>
    <r>
      <rPr>
        <sz val="12"/>
        <color theme="1"/>
        <rFont val="TH SarabunPSK"/>
        <family val="2"/>
      </rPr>
      <t xml:space="preserve"> 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</si>
  <si>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rPr>
        <b/>
        <sz val="12"/>
        <color theme="1"/>
        <rFont val="TH SarabunPSK"/>
        <family val="2"/>
      </rPr>
      <t>ประเด็นยุทธศาสตร์ที่ 3</t>
    </r>
    <r>
      <rPr>
        <sz val="12"/>
        <color theme="1"/>
        <rFont val="TH SarabunPSK"/>
        <family val="2"/>
      </rPr>
      <t xml:space="preserve"> 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</si>
  <si>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t xml:space="preserve">ประเด็นยุทธศาสตร์ที่ 4  </t>
    </r>
    <r>
      <rPr>
        <sz val="12"/>
        <color theme="1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</si>
  <si>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r>
      <t xml:space="preserve">ประเด็นยุทธศาสตร์ที่ 5 </t>
    </r>
    <r>
      <rPr>
        <sz val="12"/>
        <color theme="1"/>
        <rFont val="TH SarabunPSK"/>
        <family val="2"/>
      </rPr>
      <t>ส่งเสริม สืบสานและต่อยอดโครงการอันเนื่องมาจากพระราชดำริตามหลักปรัชญาของเศรษฐกิจพอเพียงสู่การพัฒนาชุมชนท้องถิ่นให้เกิดความเข้มแข็งและยั่งยืน</t>
    </r>
  </si>
  <si>
    <r>
      <t xml:space="preserve">ประเด็นยุทธศาสตร์ที่ 6  </t>
    </r>
    <r>
      <rPr>
        <sz val="12"/>
        <color theme="1"/>
        <rFont val="TH SarabunPSK"/>
        <family val="2"/>
      </rPr>
      <t>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</si>
  <si>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r>
      <t xml:space="preserve">ประเด็นยุทธศาสตร์ที่ 7 </t>
    </r>
    <r>
      <rPr>
        <sz val="12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</si>
  <si>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t xml:space="preserve">ประเด็นยุทธศาสตร์ที่ 8 </t>
    </r>
    <r>
      <rPr>
        <sz val="12"/>
        <color theme="1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ขั้นสูงอย่างมีคุณภาพตรงตามแผนพัฒนาประเทศและเป็นที่ยอมรับสามารถแข่งขันได้ใน
ระดับสากล </t>
    </r>
  </si>
  <si>
    <t>โครงการประชุมเพื่อการจัดการศึกษาและดำเนินงานของมหาวิทยาลัย</t>
  </si>
  <si>
    <t>กองประชุมและพิธีการ</t>
  </si>
  <si>
    <t>โครงการบริหารจัดการกองประชุมและพิธีการ</t>
  </si>
  <si>
    <t>1.1 ประชุมคณะกรรมการบริหารมหาวิทยาลัย (กบ.)</t>
  </si>
  <si>
    <t>1.2  ประชุมคณะกรรมการบริหารมหาวิทยาลัย ระดับสูง  (กบส.)</t>
  </si>
  <si>
    <t>1.3 ประชุมคณะกรรมการส่งเสริมกิจการมหาวิทยาลัย</t>
  </si>
  <si>
    <t>1.4 ประชุมคณะกรรมการติดตาม  ตรวจสอบ  และประเมินผลงานในตำแหน่งอธิการบดี  คณบดี  ผู้อำนวยการสำนัก/สถาบัน และจัดทำรายงานผลการติดตาม  ตรวจสอบ  และประเมินผลงาน ในตำแหน่งอธิการบดี  คณบดี  ผู้อำนวยการสำนัก/สถาบัน</t>
  </si>
  <si>
    <t>1.6 จัดประชุมคณาจารย์และข้าราชการ และพนักงานเจ้าหน้าที่</t>
  </si>
  <si>
    <t>งานรัฐพิธีและงานวันสำคัญของขาติ</t>
  </si>
  <si>
    <t>ต.ค.65 - ก.ย.66</t>
  </si>
  <si>
    <t>สรุปข้อมูลแผนการจัดโครงการปีงบประมาณ 2566 กองประชุมและพิธีการ สำนักงานอธิการบดี</t>
  </si>
  <si>
    <t>1.5 การจัดทำรูปเล่มรายงานผลการติดตาม  ตรวจสอบ  และประเมินผลงาน  ในตำแหน่งอธิการบดี  คณบดี  ผู้อำนวยการสำนัก/สถาบัน</t>
  </si>
  <si>
    <t xml:space="preserve">1.7 จัดประชุมคณะคณะกรรมการประจำคณะ/สำนัก  </t>
  </si>
  <si>
    <t xml:space="preserve">โครงการจัดหาวัสดุเพื่อการบริการของกองอาคารสถานที่และบริการ
</t>
  </si>
  <si>
    <t xml:space="preserve">1.1 วัสดุงานไฟฟ้า </t>
  </si>
  <si>
    <t>1.2 วัสดุงานประปาและสุขภัณฑ์</t>
  </si>
  <si>
    <t>1.3 สารผลิตน้ำประปา (จำนวน 12 เดือนๆ ละ 75,300 บาท</t>
  </si>
  <si>
    <t>1.4 วัสดุงานตัดหญ้าและพัฒนาภูมิทัศน์</t>
  </si>
  <si>
    <t xml:space="preserve">1.5 วัสดุงานก่อสร้าง </t>
  </si>
  <si>
    <t>โครงการซ่อมบำรุงอุปกรณ์การใช้งานของกองอาคารสถานที่และบริการ</t>
  </si>
  <si>
    <t>โครงการพัฒนาเสริมสร้างจิตสำนึกในการปฏิบัติหน้าที่</t>
  </si>
  <si>
    <t xml:space="preserve">1.6 ค่าน้ำมันเชื้อเพลิง </t>
  </si>
  <si>
    <t>กองอาคารฯ</t>
  </si>
  <si>
    <r>
      <t xml:space="preserve">ประเด็นยุทธศาสตร์ที่ 9 </t>
    </r>
    <r>
      <rPr>
        <sz val="12"/>
        <color theme="1"/>
        <rFont val="TH SarabunPSK"/>
        <family val="2"/>
      </rPr>
      <t>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ณชน</t>
    </r>
  </si>
  <si>
    <t>สรุปข้อมูลแผนการจัดโครงการปีงบประมาณ 2566 กองอาคารสถานที่และบริการ สำนักงานอธิการบดี</t>
  </si>
  <si>
    <r>
      <t xml:space="preserve">ประเด็นยุทธศาสตร์ที่ 8 </t>
    </r>
    <r>
      <rPr>
        <sz val="12"/>
        <color theme="1"/>
        <rFont val="TH SarabunPSK"/>
        <family val="2"/>
      </rPr>
      <t xml:space="preserve">พัฒนาระบบบริหารทรัพยากรมนุษย์ และมุ่งเน้นการพัฒนากำลังคนให้มีสมรรถนะ ขั้นสูงอย่างมีคุณภาพตรงตามแผนพัฒนาประเทศและเป็นที่ยอมรับสามารถแข่งขันได้ในระดับสากล </t>
    </r>
  </si>
  <si>
    <t xml:space="preserve">การพัฒนาบุคลากรเพื่อเพิ่มประสิทธิภาพในการปฏิบัติงาน </t>
  </si>
  <si>
    <t>งานออกแบบฯ</t>
  </si>
  <si>
    <t>โครงการบริหารจัดการงานออกแบบและก่อสร้าง</t>
  </si>
  <si>
    <t>ค่าตอบแทนการคุมงานก่อสร้างและค่าตอบแทนการตรวจรับพัสดุ</t>
  </si>
  <si>
    <t xml:space="preserve">ค่าตอบแทนเบี้ยประชุมคณะกรรมการตรวจรับพัสดุ </t>
  </si>
  <si>
    <t xml:space="preserve">อุดหนุนวิชาชีพวิศวกร/สถาปนิก  </t>
  </si>
  <si>
    <t>สรุปข้อมูลแผนการจัดโครงการปีงบประมาณ 2566 งานออกแบบและก่อสร้าง สำนักงานอธิการบดี</t>
  </si>
  <si>
    <t>สรุปข้อมูลแผนการจัดโครงการปีงบประมาณ 2566 สำนักงานตรวจสอบภายใน สำนักงานอธิการบดี</t>
  </si>
  <si>
    <t xml:space="preserve">อบรมพัฒนาศักยภาพบุคลากรหน่วยงานตรวจสอบภายใน </t>
  </si>
  <si>
    <t>ตรวจสอบภายใน</t>
  </si>
  <si>
    <t>โครงการบริหารจัดการงานงานตรวจสอบภายใน</t>
  </si>
  <si>
    <t>โครงการอบรมการควบคุมภายใน</t>
  </si>
  <si>
    <t>สรุปข้อมูลแผนการจัดโครงการปีงบประมาณ 2566 สำนักมาตรฐานประกันคุณภาพการศึกษา สำนักงานอธิการบดี</t>
  </si>
  <si>
    <t>โครงการบริหารจัดการสำนักมาตรฐานประกันคุณภาพการศึกษา</t>
  </si>
  <si>
    <t>ประกันฯ</t>
  </si>
  <si>
    <t>โครงการอบรมคุณธรรมและความโปร่งใสในการดำเนินงานของหน่วยงานภาครัฐ</t>
  </si>
  <si>
    <t>โครงการสำรวจความพึงพอใจของผู้ใช้บัณฑิตมหาวิทยาลัยราชภัฏบุรีรัมย์ ที่สำเร็จการศึกษาในปีการศึกษา 2564</t>
  </si>
  <si>
    <t>โครงการอบรมเชิงปฏิบัติการการจัดการความรู้เกี่ยวกับการใช้ระบบฐานข้อมูลด้านการประกันคุณภาพการศึกษา</t>
  </si>
  <si>
    <t>โครงการอบรมเชิงปฏิบัติการการจัดการความรู้เกี่ยวกับการประกันคุณภาพการศึกษา</t>
  </si>
  <si>
    <t>8. โครงการประเมินประกันคุณภาพภายในระดับหลักสูตร</t>
  </si>
  <si>
    <t xml:space="preserve">9 โครงการประเมินประกันคุณภาพภายในระดับคณะ และสำนัก </t>
  </si>
  <si>
    <t>10. โครงการประเมินประกันคุณภาพภายในระดับสถาบัน</t>
  </si>
  <si>
    <t>โครงการอบรมเชิงปฏิบัติการ “การอบรมหลักสูตรเลขานุการสำหรับการประเมินคุณภาพการศึกษาภายในระดับหลักสูตร ประจำปีการศึกษา 2565”</t>
  </si>
  <si>
    <t>โครงการสำรวจภาวะการมีงานทำของบัณฑิตมหาวิทยาลัยราชภัฏบุรีรัมย์ ที่สำเร็จการศึกษาในปีการศึกษา 2564</t>
  </si>
  <si>
    <t>โครงการการเตรียมพร้อมสำหรับเป็นผู้ประเมินตามเกณฑ์ AUN - QA</t>
  </si>
  <si>
    <t>โครงการอบรมสร้างความรู้ความเข้าใจเกี่ยวกับเกณฑ์การประเมินประกันคุณภาพ โดยใช้เกณฑ์ AUN-QA</t>
  </si>
  <si>
    <t>อบรมเครือข่ายประชาสัมพันธ์ภายในมหาวิทยาลัยราชภัฏบุรีรัมย์</t>
  </si>
  <si>
    <t>15 ก.พ. 66</t>
  </si>
  <si>
    <t>ประชาสัมพันธ์</t>
  </si>
  <si>
    <t>ผลิตสารประชาสัมพันธ์ราชพฤกษ์</t>
  </si>
  <si>
    <t>ผลิตรายการวิทยุกระจายเสียงเพื่อประชาสัมพันธ์มหาวิทยาลัยราชภัฏบุรีรัมย์</t>
  </si>
  <si>
    <t>ผลิตป้ายไวนิลเพื่อประชาสัมพันธ์มหาวิทยาลัยราชภัฏบุรีรัมย์</t>
  </si>
  <si>
    <t>สื่อสานสัมพันธ์มหาวิทยาลัยราชภัฏบุรีรัมย์</t>
  </si>
  <si>
    <t>ซื้อพื้นที่สื่อเพื่อประชาสัมพันธ์บทบาทและภารกิจมหาวิทยาลัยราชภัฏบุรีรัมย์</t>
  </si>
  <si>
    <t>2 ต.ค 65 - 31 พ.ค. 66</t>
  </si>
  <si>
    <t>12 ม.ค. 66</t>
  </si>
  <si>
    <t>การบริหารจัดการที่ดีของงานประชาสัมพันธ์</t>
  </si>
  <si>
    <t>สรุปข้อมูลแผนการจัดโครงการปีงบประมาณ 2566 งานประชาสัมพันธ์ สำนักงานอธิการบดี</t>
  </si>
  <si>
    <t>โครงการจัดซื้อน้ำมันเชื้อเพลิง</t>
  </si>
  <si>
    <t>โครงการจัดทำประกันภัยและตรวจสภาพรถ</t>
  </si>
  <si>
    <t>โครงการบริหารจัดการฝ่ายยานพาหนะ</t>
  </si>
  <si>
    <t>สรุปข้อมูลแผนการจัดโครงการปีงบประมาณ 2566 งานยานพาหนะ  สำนักงานอธิการบดี</t>
  </si>
  <si>
    <t>งานยานพาหนะ</t>
  </si>
  <si>
    <t>สรุปข้อมูลแผนการจัดโครงการปีงบประมาณ 2566 งานอนุรักษ์พลังงาน สำนักงานอธิการบดี</t>
  </si>
  <si>
    <t>โครงการสนับสนุนการดำเนินงาน งานอนุรักษ์พลังงาน</t>
  </si>
  <si>
    <t>งานอนุรักษ์พลังงาน</t>
  </si>
  <si>
    <t>.โครงการซ่อมบำรุงเครื่องปรับอากาศภายในมหาวิทยาลัย</t>
  </si>
  <si>
    <t>โครงการพัฒนาคุณภาพและมาตรฐานบุคลากรสู่การปฏิบัติงานด้านการอนุรักษ์พลังงานอย่างมืออาชีพ</t>
  </si>
  <si>
    <t>.โครงการอบรมการประยุกต์ใช้พลังงานทดแทนตามแนวพระราชดำริ</t>
  </si>
  <si>
    <t>โครงการประกวดแม่บ้านประจำอาคารอนุรักษ์พลังงานดีเด่น</t>
  </si>
  <si>
    <t>โครงการประกวดผลงานของนักศึกษาด้านการอนุรักษ์พลังงาน</t>
  </si>
  <si>
    <t>โครงการปลูกจิตสำนึกด้านการอนุรักษ์พลังงานให้แก่นักศึกษา</t>
  </si>
  <si>
    <t>โครงการบริหารจัดการสำนักงานบริการวิชาการ</t>
  </si>
  <si>
    <t>สำนักงานบริการวิชาการ</t>
  </si>
  <si>
    <t xml:space="preserve">โครงการถ่ายทอดองค์ความรู้และนวัตกรรมสู่ชุมชนของศูนย์การเรียนรู้ปะคำตามหลักปรัชญาของเศรษฐกิจพอเพียง มหาวิทยาลัยราชภัฏบุรีรัมย์ </t>
  </si>
  <si>
    <t>สรุปข้อมูลแผนการจัดโครงการปีงบประมาณ 2566  สำนักงานบริการวิชาการ</t>
  </si>
  <si>
    <t>โครงการสร้างมาตรฐานคุณภาพด้านศิลปะและวัฒธรรม</t>
  </si>
  <si>
    <t>สรุปข้อมูลแผนการจัดโครงการปีงบประมาณ 2566 สำนักศิลปะและวัฒธรรม</t>
  </si>
  <si>
    <t>โครงการบูรณาการศิลปะและวัฒนธรรมเพื่อเสริมสร้างสุนทรียภาพและจิตใจสำหรับนักศึกษามหาวิทยาลัยราชภัฏบุรีรัมย์</t>
  </si>
  <si>
    <t>โครงการพัฒนาระบบสารสนเทศศูนย์วัฒนธรรมอีสานใต้เพื่อเป็นแหล่งเรียนรู้อย่างยั่งยืน</t>
  </si>
  <si>
    <t>โครงการบริการวิชาการด้านศิลปะและวัฒนธรรม</t>
  </si>
  <si>
    <t>โครงการตลาดท่องเที่ยววัฒนธรรมอีสานใต้ เพิ่มมูลค่าเศรษฐกิจแก่ชุมชน</t>
  </si>
  <si>
    <t>เผยแพร่และอนุรักษ์ศิลปวัฒนธรรม เพื่อส่งเสริมความร่วมมือระหว่างวัฒนธรรมไทยและวัฒนธรรมนานาชาติ</t>
  </si>
  <si>
    <t>ไหว้ครูดนตรีไทย</t>
  </si>
  <si>
    <t>บริหารจัดการสำนักศิลปะและวัฒนธรรม</t>
  </si>
  <si>
    <t>ประกันคุณภาพการศึกษา</t>
  </si>
  <si>
    <t>เสริมสร้างและพัฒนาศักยภาพบุคลากรสำนักศิลปะและวัฒนธรรม</t>
  </si>
  <si>
    <t>ทำนุบำรุงพระพุทธศาสนา  ตามรอยเส้นทางวิถีและอารยธรรมไทย</t>
  </si>
  <si>
    <t>การแสดงศิลปะและวัฒนธรรม  เนื่องในงานราชภัฏบุรีรัมย์มหกรรมวิชาการและวัฒนธรรมนานาชาติ              ครั้งที่ 6 (BRICC 2023)</t>
  </si>
  <si>
    <t xml:space="preserve">วันราชภัฏ </t>
  </si>
  <si>
    <t>กฐินสามัคคี มหาวิทยาลัยราชภัฎบุรีรัมย์</t>
  </si>
  <si>
    <t>เวียนเทียนเนื่องในวันมาฆบูชา</t>
  </si>
  <si>
    <t>วันสงกรานต์และวันผู้สูงอายุ</t>
  </si>
  <si>
    <t>เวียนเทียนเนื่องในวันวิสาขบูชา</t>
  </si>
  <si>
    <t>เวียนเทียนเนื่องในวันอาสาฬหบูชา</t>
  </si>
  <si>
    <t>ถวายเทียนพรรษาเนื่องในวันเข้าพรรษา</t>
  </si>
  <si>
    <t>วันเฉลิมพระชนมพรรษา สมเด็จพระปรเมนทรรามาธิบดีศรีสินทรมหาวชิราลงกรณฯ พระวิชิรเกล้าเจ้าอยู่หัว</t>
  </si>
  <si>
    <t>วันเฉลิมพระชนพรรษาสมเด็จพระนางเจ้าสุทิดาพัชรสุธาพิมลลักษณ พระบรมราชินี</t>
  </si>
  <si>
    <t>วันพ่อแห่งชาติ เทิดพระเกียรติพระบาทสมเด็จพระบรมชนกาธิเบศร มหาภูมิพลอดุลยเดชมหาราช บรมนาถพิตร</t>
  </si>
  <si>
    <t>วันคล้ายวันสวรรคตพระบาทสมเด็จพระบรมชนกาธิเบศร มหาภูมิพลอดุลยเดชมหาราช บรมนาถบพิตร</t>
  </si>
  <si>
    <t>วันอนุรักษ์มรกดกไทย เฉลิมพระเกียรติสมเด็จพระกนิษฐา ธิราชเจ้ากรมสมเด็จพระเทพรัตนราชสุดาฯสยามบมราชกุมารี</t>
  </si>
  <si>
    <t>วิจัยสร้างสรรค์ด้านดนตรีและการแสดงพื้นบ้านอีสานใต้</t>
  </si>
  <si>
    <t>สำนักศิลปะฯ</t>
  </si>
  <si>
    <t>วันเฉลิมพระชนมพรรษาสมเด็จพระนางเจ้า
สิริกิต์พระบรมราชินีนาถ พระบรมราชชนนีพันปีหลวง</t>
  </si>
  <si>
    <t>สรุปข้อมูลแผนการจัดโครงการปีงบประมาณ 2566 สำนักวิทยบริการและเทคโนโลยีสารสนเทศ</t>
  </si>
  <si>
    <t>ศูนย์คอมพิวเตอร์ฯ</t>
  </si>
  <si>
    <t>โครงการผลักดันการพัฒนาเทคโนโลยีสารสนเทศสร้างความเป็นเลิศสู่สากล 
กิจกรรมที่ 1</t>
  </si>
  <si>
    <t>โครงการผลักดันการพัฒนาเทคโนโลยีสารสนเทศสร้างความเป็นเลิศสู่สากล
กิจกรรมที่ 2</t>
  </si>
  <si>
    <t>11 ต.ค. 65 - 24 มิ.ย.66</t>
  </si>
  <si>
    <t>โครงการเผยแพร่ผลงานทางวิชาการของอาจารย์ตามเกณฑ์การจัดอันดับของมหาวิทยาลัย  : การสร้างและจัดการรายวิชา BRU MOOC</t>
  </si>
  <si>
    <t>สำนักวิทยบริการฯ</t>
  </si>
  <si>
    <t>โครงการพัฒนาแหล่งเรียนรู้ห้องสมุดโรงเรียนในเขตจังหวัดบุรีรัมย์</t>
  </si>
  <si>
    <t>ศูนย์วิทยบริการ</t>
  </si>
  <si>
    <t>โครงการอบรมเชิงปฏิบัติการ การจัดการเรียนรู้โดยใช้สื่อมัลติมีเดีย MMCAI ในรูปแบบ Active Learning</t>
  </si>
  <si>
    <t>ศูนย์เทคโนโลยีการศึกษา</t>
  </si>
  <si>
    <t>โครงการจัดหาและบริการสารสนเทศอิเล็กทรอนิกส์</t>
  </si>
  <si>
    <t>1 ต.ค. 65 - 1 พ.ค. 66</t>
  </si>
  <si>
    <t>โครงการผลิตสื่อ วันวานที่พากเพียร วันเกษียณที่ภาคภูมิ</t>
  </si>
  <si>
    <t>โครงการผลักดันการพัฒนาเทคโนโลยีสารสนเทศสร้างความเป็นเลิศสู่สากล 
กิจกรรมที่ 3</t>
  </si>
  <si>
    <t>โครงการผลักดันการพัฒนาเทคโนโลยีสารสนเทศสร้างความเป็นเลิศสู่สากล 
กิจกรรมที่ 4</t>
  </si>
  <si>
    <t>โครงการผลักดันการพัฒนาเทคโนโลยีสารสนเทศสร้างความเป็นเลิศสู่สากล 
กิจกรรมที่ 5</t>
  </si>
  <si>
    <t>ประกวดเว็บไซต์มหาวิทยาลัยราชภัฏบุรีรัมย์เพื่อรองรับการจัดอันดับมหาวิทยาลัย</t>
  </si>
  <si>
    <t>โครงการพัฒนาศักยภาพทางเทคโนโลยีสารสนเทศและการสื่อสารของบุคลากรสายสนับสนุนเพื่อรองรับการจัดอันดับของมหาวิทยาลัย</t>
  </si>
  <si>
    <t>โครงการระบบการบริหารงานคุณภาพ ISO 9001 : สำนักวิทยบริการและเทคโนโลยีสารสนเทศ</t>
  </si>
  <si>
    <t>15 พ.ย.65</t>
  </si>
  <si>
    <t>โครงการพัฒนาการประกันคุณภาพสำนักวิทยบริการและเทคโนโลยีสารสนเทศ</t>
  </si>
  <si>
    <t>พัฒนาบุคลากรสำนักวิทยบริการและเทคโนโลยีสารสนเทศ มหาวิทยาลัยราชภัฏบุรีรัมย์</t>
  </si>
  <si>
    <t>โครงการจัดหาวัสดุเพื่อใช้ในการบริหารจัดการที่ดีของสำนักวิทยบริการและเทคโนโลยีสารสนเทศ</t>
  </si>
  <si>
    <t>โครงการจัดหาวัสดุใช้ในงานศูนย์เทคโนโลยีการศึกษา</t>
  </si>
  <si>
    <t>โครงการพัฒนาฐานข้อมูลระดับบัณฑิตศึกษาเพื่อการบริหารและการตัดสินใจ</t>
  </si>
  <si>
    <t>โครงการบริหารจัดการที่ดีของศูนย์คอมพิวเตอร์ฯ</t>
  </si>
  <si>
    <t>โครงการปรับปรุงสื่อนำเสนอมหาวิทยาลัย</t>
  </si>
  <si>
    <t>โครงการเพิ่มประสิทธิภาพการให้บริการและเครือข่ายที่ดี</t>
  </si>
  <si>
    <t>โครงการพัฒนาระบบการให้บริการห้องสมุดที่มีประสิทธิภาพ</t>
  </si>
  <si>
    <t>โครงการจัดหาวัสดุสำนักงานศูนย์วิทยบริการ</t>
  </si>
  <si>
    <t>1 ต.ค. 65 - 31 พ.ค. 66</t>
  </si>
  <si>
    <t>โครงการจัดหาทรัพยากรสารสนเทศสำหรับผู้ใช้บริการ</t>
  </si>
  <si>
    <t>โครงการพัฒนาอุทยานแห่งการเรียนรู้ TK Park</t>
  </si>
  <si>
    <t>โครงการห้องสมุดสีเขียว</t>
  </si>
  <si>
    <t>โครงการพัฒนาห้องเรียนรู้ 24 ชั่วโมง</t>
  </si>
  <si>
    <t>โครงการบำรุงรักษาห้องสมุดอัตโนมัติ Matrix (MA)</t>
  </si>
  <si>
    <t>โครงการส่งเสริมกิจกรรมการอ่านสะสมรางวัล</t>
  </si>
  <si>
    <t>โครงการส่งเสริมประสิทธิภาพการบริการให้นักศึกษา</t>
  </si>
  <si>
    <t>20 ก.พ. 66</t>
  </si>
  <si>
    <t>31 มี.ค. 66</t>
  </si>
  <si>
    <t>18 ธ.ค. 65</t>
  </si>
  <si>
    <t>12 - 27 มี.ค. 66</t>
  </si>
  <si>
    <t>23 เม.ย. 66</t>
  </si>
  <si>
    <t>24 - 25ก.พ. 66</t>
  </si>
  <si>
    <t>สรุปข้อมูลแผนการจัดโครงการปีงบประมาณ 2566 สำนักส่งเสริมวิชาการและงานทะเบียน</t>
  </si>
  <si>
    <t>โครงการประกันคุณภาพสำนักส่งเสริมวิชาการและงานทะเบียน</t>
  </si>
  <si>
    <t>สำนักส่งเสริมฯ</t>
  </si>
  <si>
    <t xml:space="preserve"> 15 ก.ค. 66</t>
  </si>
  <si>
    <t>โครงการค่าตอบแทนการคุมสอบนักศึกษาภาค กศ.บป. ประจำปีการศึกษา 2565</t>
  </si>
  <si>
    <t>โครงการดำเนินงานและให้บริการสำนักส่งเสริมวิชาการและงานทะเบียน</t>
  </si>
  <si>
    <t>โครงการดำเนินการรายวิชาศึกษาทั่วไป</t>
  </si>
  <si>
    <t xml:space="preserve">โครงการพัฒนาศักยภาพบุคลากรสำนักส่งเสริมวิชาการและงานทะเบียน ปีการศึกษา 2565
</t>
  </si>
  <si>
    <t>โครงการพัฒนาศักยภาพผู้สอนรายวิชาศึกษาทั่วไป</t>
  </si>
  <si>
    <t>11 - 12, 18 - 19 มี.ค. 66</t>
  </si>
  <si>
    <t>โครงการพัฒนาและปรับปรุงดำเนินงานของหลักสูตรให้มีคุณภาพและเป็นไปตามกรอบมาตรฐานผลลัพธ์การเรียนรู้และมาตรฐานวิชาชีพ</t>
  </si>
  <si>
    <t>โครงการการจัดการความรู้ด้านการปฏิบัติงานเพื่อค้นหาแนวปฏิบัติที่ดี</t>
  </si>
  <si>
    <t xml:space="preserve"> 10 มิ.ย. 66</t>
  </si>
  <si>
    <t>โครงการเพิ่มศักยภาพการเรียนการสอนและการวัดผลและประเมินผลผ่านระบบออนไลน์ด้วยระบบ BRU LMS</t>
  </si>
  <si>
    <t>โครงการประชุมผู้บริหารและครูแนะแนว ประจำปีการศึกษา 2566</t>
  </si>
  <si>
    <t xml:space="preserve"> 21 ต.ค. 65</t>
  </si>
  <si>
    <t>โครงการแนะแนวการศึกษาและเปิดประตูสู่มหาวิทยาลัย ประจำปีการศึกษา 2566</t>
  </si>
  <si>
    <t xml:space="preserve"> 7 - 11 พ.ย. 65</t>
  </si>
  <si>
    <t xml:space="preserve"> 13,20 พ.ค. 66</t>
  </si>
  <si>
    <t>สรุปข้อมูลแผนการจัดโครงการปีงบประมาณ 2566 สำนักงานวิเทศสัมพันธ์</t>
  </si>
  <si>
    <t xml:space="preserve">โครงการดำเนินการทุนพระราชทานสมเด็จพระกนิษฐาธิราชเจ้า กรมสมเด็จพระเทพ
 รัตนราชสุดาฯ สยามบรมราชกุมารี
</t>
  </si>
  <si>
    <t>โครงการทดสอบมาตรฐานความรู้ทักษะภาษาอังกฤษโดยใช้แบบทดสอบ BRU English Test</t>
  </si>
  <si>
    <t>โครงการพัฒนาทักษะความสามารถทางภาษาอังกฤษ สำหรับ อาจารย์ บุคลากร มหาวิทยาลัยราชภัฏบุรีรัมย์ และบุคคลภายนอก</t>
  </si>
  <si>
    <t>โครงการจัดอันดับมหาวิทยาลัย</t>
  </si>
  <si>
    <t>โครงการเครือข่ายความร่วมมือระหว่างประเทศ</t>
  </si>
  <si>
    <t>โครงการพัฒนาบุคลากรและศึกษาดูงาน (สายสนับสนุน)</t>
  </si>
  <si>
    <t>โครงการต่อวีซ่าและใบอนุญาตทำงานสำหรับอาจารย์ต่างชาติ</t>
  </si>
  <si>
    <t>โครงการประชาสัมพันธ์มหาวิทยาลัยสู่ความเป็นนานาชาติ</t>
  </si>
  <si>
    <t>โครงการบริหารจัดการสำนักงานวิเทศสัมพันธ์</t>
  </si>
  <si>
    <t>วิเทศสัมพันธ์</t>
  </si>
  <si>
    <t xml:space="preserve">บัณฑิตวิทยาลัย </t>
  </si>
  <si>
    <t>โครงการประชาสัมพันธ์รับสมัครนักศึกษาระดับบัณฑิตศึกษา</t>
  </si>
  <si>
    <t>โครงการพัฒนานักศึกษาระดับบัณฑิตศึกษา</t>
  </si>
  <si>
    <t>โครงการอบรมการวิจัยของนักศึกษาและอาจารย์ที่ปรึกษาวิทยานิพนธ์</t>
  </si>
  <si>
    <t>โครงการจัดทำวารสารวิชาการระดับบัณฑิตศึกษา</t>
  </si>
  <si>
    <t>โครงการอุดหนุนทุนวิจัย ระดับบัณฑิตศึกษา</t>
  </si>
  <si>
    <t>โครงการอบรมหลักสูตรระยะสั้นเพื่อพัฒนาศักยภาพด้านภาษาให้กับบุคลากรในชุมชน</t>
  </si>
  <si>
    <t>โครงการทำความร่วมมือเครือข่ายงานวิจัยกับหน่วยงาน ภายในประเทศหรือต่างประเทศ</t>
  </si>
  <si>
    <t>โครงการสนับสนุนการทำความร่วมมือเครือข่ายด้านการบริการวิชาการกับหน่วยงานต่างๆ</t>
  </si>
  <si>
    <t>โครงการประชุมวิชาการระดับชาติและนานาชาติ ครั้งที่ 6</t>
  </si>
  <si>
    <t>โครงการเพิ่มวิสัยทัศน์และปลูกจิตสำนึกให้เกิดวัฒนธรรมองค์กรแก่บุคลากรบัณฑิตวิทยาลัย</t>
  </si>
  <si>
    <t>1 ต.ค. - 30 พ.ย. 65</t>
  </si>
  <si>
    <t>25 ม.ค. 66</t>
  </si>
  <si>
    <t>2 - 5 พ.ค. 66</t>
  </si>
  <si>
    <t>1 ม.ค. - 30 มี.ค.66</t>
  </si>
  <si>
    <t>1 ก.พ. - 30 เม.ย. 66</t>
  </si>
  <si>
    <t>14 ก.พ. 66</t>
  </si>
  <si>
    <t>16 ธ.ค. 65</t>
  </si>
  <si>
    <t>1 - 30 มี.ค. 66</t>
  </si>
  <si>
    <t>1 - 30 เม.ย. 66</t>
  </si>
  <si>
    <t>1 ม.ค. - 28 ก.พ. 66</t>
  </si>
  <si>
    <t xml:space="preserve">สรุปข้อมูลแผนการจัดโครงการปีงบประมาณ 2566 บัณฑิตวิทยาลัย </t>
  </si>
  <si>
    <t>โครงการบริหารจัดการงานทะเบียนและประมวลผล</t>
  </si>
  <si>
    <t>ทะเบียนฯ</t>
  </si>
  <si>
    <t>สรุปข้อมูลแผนการจัดโครงการปีงบประมาณ 2566 สำนักงานทะเบียนและประมวลผล</t>
  </si>
  <si>
    <t>สรุปข้อมูลแผนการจัดโครงการปีงบประมาณ 2566 สำนักงานสภามหาวิทยาลัย</t>
  </si>
  <si>
    <t>โครงการสนับสนุนการดำเนินงานของสำนักงานสภามหาวิทยาลัย</t>
  </si>
  <si>
    <t>โครงการสนับสนุนการดำเนินงานประชุมสภามหาวิทยาลัย</t>
  </si>
  <si>
    <t>โครงการสนับสนุนการประชุมกรรมการสอบสวน</t>
  </si>
  <si>
    <t>โครงการสนับสนุนการประชุมกรรมการกฎหมาย</t>
  </si>
  <si>
    <t>เงินประจำตำแหน่งนายกสภามหาวิทยาลัย</t>
  </si>
  <si>
    <t>โครงการประชุม 3 สภา</t>
  </si>
  <si>
    <t>โครงการจัดทำคู่มือกฎหมาย ข้อบังคับ และระเบียบต่างๆ ของมหาวิทยาลัย</t>
  </si>
  <si>
    <t>โครงการจัดทำแฟ้มเอกสารวาระการประชุมสภามหาวิทยาลัย</t>
  </si>
  <si>
    <t>สภามหาวิทยาลัย</t>
  </si>
  <si>
    <t>พ.ค. - มิ.ย. 66</t>
  </si>
  <si>
    <t>โครงการสนับสนุนการดำเนินงานของกองคลังและทรัพย์สิน</t>
  </si>
  <si>
    <t>กองคลังฯ</t>
  </si>
  <si>
    <t>โครงการอบรมเชิงปฏิบัติการด้านการเงินและการคลัง</t>
  </si>
  <si>
    <t>13 พ.ค. 66</t>
  </si>
  <si>
    <t>โครงการจัดทำต้นทุนผลผลิตมหาวิทยาลัยราชภัฏบุรีรัมย์</t>
  </si>
  <si>
    <t>สรุปข้อมูลแผนการจัดโครงการปีงบประมาณ 2566  กองคลังและทรัพย์สิน  สำนักงานอธิการบดี</t>
  </si>
  <si>
    <t>สรุปข้อมูลแผนการจัดโครงการปีงบประมาณ 2566  กองการพัสดุ  สำนักงานอธิการบดี</t>
  </si>
  <si>
    <t>จัดซื้อวัสดุสำนักงาน</t>
  </si>
  <si>
    <t>จัดซื้อวัสดุอุปกรณ์งานบ้านงานครัว</t>
  </si>
  <si>
    <t>ค่าเบี้ยประชุม ค่าตอบแทน ค่าอาหารว่างและเครื่องดื่ม และค่าใช้จาสยอื่นๆ</t>
  </si>
  <si>
    <t>ค่าถ่ายเอกสารและรูปแบบรายการ</t>
  </si>
  <si>
    <t>ค่าใช้จ่ายในการเดินทางไปราชการ</t>
  </si>
  <si>
    <t>ค่าซ่อมแซมและบำรุงรักษาลิฟต์</t>
  </si>
  <si>
    <t>ค่าซ่อมแซมครุภัณฑ์</t>
  </si>
  <si>
    <t>พัสดุ</t>
  </si>
  <si>
    <t>โครงการบริหารจัดการกองการพัสดุ</t>
  </si>
  <si>
    <t>สรุปข้อมูลแผนการจัดโครงการปีงบประมาณ 2566 ศูนย์บูรณาการการศึกษาเพื่อการพัฒนาที่ยั่งยืน</t>
  </si>
  <si>
    <t>โครงการส่งเสริมและให้ความรู้นักศึกษาเพื่อเตรียมตัวเป็นนักสหกิจศึกษา</t>
  </si>
  <si>
    <t>ศูนย์บูรณาการการศึกษาฯ</t>
  </si>
  <si>
    <t>1 ต.ค. - 31 ธ.ค. 65</t>
  </si>
  <si>
    <t>โครงการเตรียมปฏิบัติงานสำหรับนักศึกษาปฏิบัติงานสหกิจศึกษา</t>
  </si>
  <si>
    <t>โครงการฝึกอบรมเชิงปฏิบัติการสหกิจศึกษาหลักสูตรคณาจารย์นิเทศ ผู้นิเทศและผู้ปฏิบัติงานด้านสหกิจศึกษาและการศึกษาเชิงบูรณาการกับการทำงาน</t>
  </si>
  <si>
    <t>โครงการมีส่วนร่วมในการพัฒนาคุณภาพบัณฑิตระหว่างมหาวิทยาลัยกับสถานประกอบการ</t>
  </si>
  <si>
    <t>โครงการบริหารสำนักงานและบริหารศูนย์บูรณาการการศึกษาเพื่อการพัฒนาที่ยั่งยืน</t>
  </si>
  <si>
    <t>อบรมแนวทางพระราชดำริเศรษฐกิจพอเพียง</t>
  </si>
  <si>
    <t>กองพัฒนานักศึกษา</t>
  </si>
  <si>
    <t>11 มี.ค. 66</t>
  </si>
  <si>
    <t>ดำเนินงาน ศูนย์ TO BE NUMBER ONE</t>
  </si>
  <si>
    <t>ดำเนินงาน ศูนย์ BRU Well-being Student Center</t>
  </si>
  <si>
    <t>ดำเนินงาน ศูนย์ DSS Center</t>
  </si>
  <si>
    <t>อบรมคุณธรรมจริยธรรมตัวแทนนักศึกษา</t>
  </si>
  <si>
    <t>I Don't Cheat (ฉันไม่โกง)</t>
  </si>
  <si>
    <t>10 มี.ค 66</t>
  </si>
  <si>
    <t>18 พ.ย. 65</t>
  </si>
  <si>
    <t>บริหารจัดการกองพัฒนานักศึกษา การเข้าร่วมประชุมสัมมนา และงานเครือข่าย</t>
  </si>
  <si>
    <t>งานประกันคุณภาพการศึกษาตามตัวชี้วัด</t>
  </si>
  <si>
    <t>เชียร์กีฬานักวิ่งบุรีรัมย์มาราธอน</t>
  </si>
  <si>
    <t>ดำเนินงานสำนักงานองค์การบริหารนักศึกษา ภาคปกติ</t>
  </si>
  <si>
    <t>องค์การบริหารนักศึกษา ภาคปกติ</t>
  </si>
  <si>
    <t>ดำเนินงานสำนักงานสภานักศึกษา ภาคปกติ</t>
  </si>
  <si>
    <t>สภานักศึกษา ภาคปกติ</t>
  </si>
  <si>
    <t>ค่ายราชภัฏสัมพันธ์</t>
  </si>
  <si>
    <t>ไหว้ครูนักศึกษา ภาคปกติ</t>
  </si>
  <si>
    <t>สมเด็จพระพุทธยอดฟ้ามหาราชานุสรณ์</t>
  </si>
  <si>
    <t>Freshy BRU</t>
  </si>
  <si>
    <t>สืบสานประเพณีวันลอยกระทง</t>
  </si>
  <si>
    <t>อบรมเรื่อง การป้องกันปัญหายาเสพติด บุหรี่ บุหรี่ไฟฟ้า ในเยาวชน</t>
  </si>
  <si>
    <t>วันสำคัญของชาติ</t>
  </si>
  <si>
    <t>ทำดีถวายเป็นพระราชกุศล ผู้บริหารชวนทำบุญ</t>
  </si>
  <si>
    <t>BRU Music Contest</t>
  </si>
  <si>
    <t>ไหว้ครูนักศึกษา ภาค กศ.บป.</t>
  </si>
  <si>
    <t>องค์การบริหารนักศึกษา ภาคกศ.บป.</t>
  </si>
  <si>
    <t>อบรมเรื่องการปลูกจิตสำนึกนักศึกษาทุนกู้ยืม</t>
  </si>
  <si>
    <t>Big Cleaning Day BRU</t>
  </si>
  <si>
    <t>พัฒนาความเข้มแข็งของชมรมนักศึกษา</t>
  </si>
  <si>
    <t>ส่งเสริมความรู้ สิทธิและหน้าที่พลเมืองของนักศึกษา มหาวิทยาลัยราชภัฎบุรีรัมย์</t>
  </si>
  <si>
    <t>อนุรักษ์ปลูกป่าเฉลิมพระเกียรติฯ</t>
  </si>
  <si>
    <t>อบรมเรื่อง เสริมทักษะชีวิตด้านเพศศึกษาและการท้องก่อนวัยอันควร</t>
  </si>
  <si>
    <t>ส่งเสริมการดำเนินงานกิจกรรมนักศึกษาวิชาทหาร</t>
  </si>
  <si>
    <t>ปฐมนิเทศนักศึกษาใหม่ภาค กศ.บป.</t>
  </si>
  <si>
    <t>ปัจฉิมนิเทศนักศึกษาและตลาดนัดแรงงาน</t>
  </si>
  <si>
    <t>ปาฐกถาทางความคิด ปี 4 (Ideas Worth Spreading)</t>
  </si>
  <si>
    <t>อบรมการทำใบขับขี่แก่นักศึกษา ศิษย์เก่า และประชาชนทั่วไป</t>
  </si>
  <si>
    <t>ส่งเสริมการดำเนินกิจกรรมนักศึกษาหอพัก</t>
  </si>
  <si>
    <t>สัมมนาพัฒนาศักยภาพผู้นำนักศึกษา  ภาคปกติ “The Spirit of Leadership Student”</t>
  </si>
  <si>
    <t>สัมมนาผู้นำนักศึกษา ภาคกศ.บป.</t>
  </si>
  <si>
    <t>อบรมเชิงปฏิบัติการผู้นำนักศึกษาสู่การรับน้องสร้างสรรค์ และการเคารพสิทธิของผู้อื่น</t>
  </si>
  <si>
    <t>เลือกตั้งองค์การบริหารนักศึกษา ภาคปกติ</t>
  </si>
  <si>
    <t>ส่งเสริมประชาธิปไตยในนักศึกษาภาค กศ.บป.</t>
  </si>
  <si>
    <t>พิธีอัญเชิญตราพระราชลัญจกร ปีที่ 11</t>
  </si>
  <si>
    <t>2 มิ.ย. 66</t>
  </si>
  <si>
    <t>22 มิ.ย. 66</t>
  </si>
  <si>
    <t>7 ต.ค. 65</t>
  </si>
  <si>
    <t>28 ต.ค. 65</t>
  </si>
  <si>
    <t>4 พ.ย. 65</t>
  </si>
  <si>
    <t>20 ม.ค. 66</t>
  </si>
  <si>
    <t>22 ก.ค. 66</t>
  </si>
  <si>
    <t>2 ธ.ค. 65</t>
  </si>
  <si>
    <t>14 - 15 ม.ค. 66</t>
  </si>
  <si>
    <t>27 ม.ค. 66</t>
  </si>
  <si>
    <t>11 ธ.ค. 65</t>
  </si>
  <si>
    <t>13 ม.ค. 66</t>
  </si>
  <si>
    <t>1 - 31 ก.ค. 66</t>
  </si>
  <si>
    <t>1 มี.ค. 66</t>
  </si>
  <si>
    <t>7 - 8 มี.ค. 66</t>
  </si>
  <si>
    <t>29 เม.ย. 66</t>
  </si>
  <si>
    <t>3 มี.ค. 66</t>
  </si>
  <si>
    <t>10 ก.พ. 66</t>
  </si>
  <si>
    <t>8 เม.ย. 66</t>
  </si>
  <si>
    <t>สรุปข้อมูลแผนการจัดโครงการปีงบประมาณ 2566 กองพัฒนานักศึกษา สำนักงานอธิการบดี</t>
  </si>
  <si>
    <t xml:space="preserve">นโยบายที่ 6 การพัฒนาระบบสารสนเทศเพื่อส่งเสริมความก้าวหน้าทางด้านวิทยาการและ
การเรียนรู้ตลอดชีวิต 
</t>
  </si>
  <si>
    <t>21 ม.ค. 65</t>
  </si>
  <si>
    <t>สรุปข้อมูลแผนการจัดโครงการปีงบประมาณ 2566 ฝ่ายวิชาการและบริหาร</t>
  </si>
  <si>
    <t>โครงการเพิ่มศักยภาพเพื่อการแข่งขัน</t>
  </si>
  <si>
    <t>ฝ่ายวิชาการฯ</t>
  </si>
  <si>
    <t>โครงการปรับปรุงพัฒนาหลักสูตร และการทวนสอบหลักสูตร</t>
  </si>
  <si>
    <t>โครงการอบรมการปฐมนิเทศอาจารย์ใหม่ ประจำปี 2566</t>
  </si>
  <si>
    <t>โครงการบริหารจัดการสำนักงาน</t>
  </si>
  <si>
    <t>โครงการประชุมกรรมการวิชาการ</t>
  </si>
  <si>
    <t>โครงการประชุมสภาวิชาการ</t>
  </si>
  <si>
    <t>โคงการผู้บริหารพบปะผู้ปกครองนักศึกษาใหม่</t>
  </si>
  <si>
    <t>โครงการอบรมต่อยอดพัฒนาเครือข่ายความร่วมมือระหว่างมหาวิทยาลัยราชภัฏบุรีรัมย์กับผู้บริหารโรงเรียน ครุแนะแนว เพื่อสร้างเครือข่ายการศึกาและการประชาสัมพันธ์</t>
  </si>
  <si>
    <t>สรุปข้อมูลแผนการจัดโครงการปีงบประมาณ 2566 ศูนย์การเรียนรู้หนองขวางตามหลักปรัชญาเศรษฐกิจพอเพียง</t>
  </si>
  <si>
    <t>โครงการดำเนินงานบริหารจัดการทั่วไป</t>
  </si>
  <si>
    <t>โครงการปรับปรุงระบบน้ำ</t>
  </si>
  <si>
    <t>ศูนย์หนองขวาง</t>
  </si>
  <si>
    <t>โครงการพัฒนาปรับปรุงภูมิทัศน์ การปลูกไม้ตกแต่ง ตามแนวถนน</t>
  </si>
  <si>
    <t>โครงการพัฒนาศูนย์การเรียนรู้หนองขวางตามหลักปรัชญาเศรษฐกิจพอเพียง ระยะที่ 2</t>
  </si>
  <si>
    <t>สรุปข้อมูลแผนการจัดโครงการปีงบประมาณ 2566 กองนโยบายและแผน</t>
  </si>
  <si>
    <t>โครงการบริหารจัดการกองนโยบายและแผน</t>
  </si>
  <si>
    <t>กองนโยบายฯ</t>
  </si>
  <si>
    <t>โครงการทบทวนและจัดทำแผนยุทธศาสตร์ ประจำปี</t>
  </si>
  <si>
    <t>สรุปข้อมูลแผนการจัดโครงการปีงบประมาณ 2566 สถาบันวิจัยและพัฒนา</t>
  </si>
  <si>
    <t>โครงการพัฒนาบุคลากรเพื่อเพิ่มประสิทธิภาพในการวิจัย</t>
  </si>
  <si>
    <t>17 - 18 ธ.ค. 65</t>
  </si>
  <si>
    <t>โครงการจัดการคุณภาพและมาตรฐานการวิจัย</t>
  </si>
  <si>
    <t>โครงการส่งเสริมการตีพิมพ์แผยแพร่ผลงานและการใช้ประโยชน์จากงานวิจัย</t>
  </si>
  <si>
    <t>โครงการส่งเสริมวิจัยและนวัตกรรมสู่ความเป็นเลิศ</t>
  </si>
  <si>
    <t>ส่งเสริมสนับสนุนงานวิจัยและนวัตกรรม</t>
  </si>
  <si>
    <t>โครงการบริหารจัดการสถาบันวิจัยและพัฒนา</t>
  </si>
  <si>
    <t>โครงการระบบบริหารจัดการอุทยานวิทยาศาสตร์ มหาวิทยาลัยราชภัฏบุรีรัมย์ (Science Park BRU)</t>
  </si>
  <si>
    <t>สถาบันวิจัยฯ</t>
  </si>
  <si>
    <t>สรุปข้อมูลแผนการจัดโครงการปีงบประมาณ 2566 คณะครุศาสตร์</t>
  </si>
  <si>
    <t>โครงการการพัฒนาหลักสูตรครุศาสตรบัณฑิตฐานสมรรถนะ</t>
  </si>
  <si>
    <t>1 พ.ย. 65 – 31 พ.ค. 66</t>
  </si>
  <si>
    <t>โครงการเตรียมความพร้อมขอใบประกอบวิชาชีพครูสำหรับนักศึกษาคณะครุศาสตร์</t>
  </si>
  <si>
    <t>กลุ่มวิชาพื้นฐานการศึกษา</t>
  </si>
  <si>
    <t>7 เม.ย. 66</t>
  </si>
  <si>
    <t>โครงการทวนสอบผลสัมฤทธิ์ของนักศึกษาและพัฒนาหลักสูตรครุศาสตรบัณฑิต  สาขาวิชาฟิสิกส์</t>
  </si>
  <si>
    <t xml:space="preserve">สาขาวิชาฟิสิกส์  </t>
  </si>
  <si>
    <t>30 มี.ค. 66</t>
  </si>
  <si>
    <t>โครงการทวนสอบผลสัมฤทธิ์ทางการเรียนของนักศึกษาสาขาวิชาภาษาไทย</t>
  </si>
  <si>
    <t>สาขาวิชาภาษาไทย</t>
  </si>
  <si>
    <t>20 พ.ค. 66</t>
  </si>
  <si>
    <t>สาขาวิชาพลศึกษา</t>
  </si>
  <si>
    <t>1 ก.พ.  - 30 เม.ย. 66</t>
  </si>
  <si>
    <t>โครงการทวนสอบผลสัมฤทธิ์นักศึกษาหลักสูตรครุศาสตรบัณฑิต สาขาวิชาเทคโนโลยีการศึกษาและคอมพิวเตอร์ศึกษา</t>
  </si>
  <si>
    <t>สาขาวิชาเทคโนโลยีและนวัตกรรมการศึกษา</t>
  </si>
  <si>
    <t>โครงการติดตามการดำเนินการปรับปรุงหลักสูตรครุศาสตรบัณฑิต สาขาวิชาภาษาอังกฤษ</t>
  </si>
  <si>
    <t>สาขาวิชาภาษาอังกฤษ</t>
  </si>
  <si>
    <t>1 - 31 พ.ค. 66</t>
  </si>
  <si>
    <t>โครงการพัฒนาหลักสูตร ค.ม. และปร.ด. การบริหารการศึกษา</t>
  </si>
  <si>
    <t>หลักสูตรบริหารการศึกษา ป.โท และ ป.เอก</t>
  </si>
  <si>
    <t>โครงการทวนสอบรายวิชา</t>
  </si>
  <si>
    <t>สาขาวิชาหลักสูตรและการจัดการเรียนรู้</t>
  </si>
  <si>
    <t>หลักสูตรวิจัยและประเมินผลการศึกษา(ปริญญาโท)</t>
  </si>
  <si>
    <t>15 ต.ค.- 30 พ.ย. 65</t>
  </si>
  <si>
    <t>โครงการนำเสนอหัวข้อวิทยานิพนธ์ สำหรับนักศึกษาหลักสูตรครุศาสตรมหาบัณฑิตปีการศึกษา 2565 สาขาวิชาวิจัยและประเมินผลการศึกษา</t>
  </si>
  <si>
    <t>1 - 28 ก.พ. 66</t>
  </si>
  <si>
    <t>โครงการพัฒนาคุณลักษณะความเป็นผู้นำทางการบริหารการศึกษา</t>
  </si>
  <si>
    <t>หลักสูตรบริหารการศึกษา ป.โท  และ  เอก</t>
  </si>
  <si>
    <t>24 ธ.ค. 65 - 28 เม.ย. 66</t>
  </si>
  <si>
    <t>โครงการปฏิบัติการวิชาชีพบริหารสถานศึกษา / บริหารการศึกษา</t>
  </si>
  <si>
    <t>หลักสูตรบริหารการศึกษา ป.โท  และ ป. เอก</t>
  </si>
  <si>
    <t>18 มิ.ย.66 - 31 ส.ค. 66</t>
  </si>
  <si>
    <t xml:space="preserve">โครงการสัมมนาทางดนตรีศึกษาระดับบัณฑิตศึกษา หลักสูตรครุศาสตรบัณฑิต สาขาวิชาดนตรีศึกษา </t>
  </si>
  <si>
    <t>หลักสูตรครุศาสตร มหาบัณฑิต สาขาวิชาดนตรีศึกษา</t>
  </si>
  <si>
    <t>28 ธ.ค. 65</t>
  </si>
  <si>
    <t xml:space="preserve">โครงการเตรียมความพร้อมความเป็นครูดนตรีของนักศึกษาระดับบัณฑิตศึกษา หลักสูตรครุศาสตรมหาบัณฑิต สาขาวิชาดนตรีศึกษา </t>
  </si>
  <si>
    <t>โครงการสัมมนาและประชุมวิชาการทางดนตรีศึกษา หลักสูตรปรัชญาดุษฎีบัณฑิต สาขาวิชาดนตรีศึกษา</t>
  </si>
  <si>
    <t>หลักสูตรปรัชญาดุษฎีบัณฑิต สาขาวิชาดนตรีศึกษา</t>
  </si>
  <si>
    <t>โครงการพัฒนาทักษะในศตวรรษที่ 21 ระดับบัณฑิตศึกษา</t>
  </si>
  <si>
    <t>29 ธ.ค. 65</t>
  </si>
  <si>
    <t>โครงการครูเก่ง ครูดี ครูมีจิตอาสา</t>
  </si>
  <si>
    <t>8 - 10 ต.ค.65</t>
  </si>
  <si>
    <t>โครงการพัฒนานักศึกษาตามอัตลักษณ์และค่านิยมขององค์กร</t>
  </si>
  <si>
    <t>ฝ่ายพัฒนานักศึกษาและวิชาชีพครู ฯ</t>
  </si>
  <si>
    <t>เม.ย. -  พ.ค. 66</t>
  </si>
  <si>
    <t>โครงการนิเทศการสอนและติดตามผลการฝึกประสบการณ์วิชาชีพครูในสถานศึกษา ระดับบัณฑิตศึกษา</t>
  </si>
  <si>
    <t>บัณฑิตศึกษา คณะครุศาสตร์</t>
  </si>
  <si>
    <t>โครงการนิเทศการสอนและติดตามผลการฝึกประสบการณ์วิชาชีพครูในสถานศึกษา</t>
  </si>
  <si>
    <t>โครงการพัฒนา Soft Skill สำหรับนักศึกษาครูให้มีคุณลักษณะที่พึงประสงค์มุ่งสู่คุณลักษณะบัณฑิตในศตวรรษที่ 21</t>
  </si>
  <si>
    <t>เม.ย. -  มิ.ย. 66</t>
  </si>
  <si>
    <t>โครงการสร้างภาวะผู้นำและจิตอาสาสำหรับอาจารย์ บุคลากร และนักศึกษาครูคณะครุศาสตร์</t>
  </si>
  <si>
    <t xml:space="preserve">ม.ค. -  มี.ค. 66  </t>
  </si>
  <si>
    <t>โครงการพัฒนาผู้นำนักศึกษาและประกันคุณภาพการศึกษา</t>
  </si>
  <si>
    <t>เม.ย. - พ.ค. 66</t>
  </si>
  <si>
    <t>โครงการพัฒนาเทคนิคการจัดการเรียนรู้ ด้วยรูปแบบ TPCK</t>
  </si>
  <si>
    <t>กลุ่มวิชาหลักสูตรและการสอน</t>
  </si>
  <si>
    <t>17 มิ.ย. 66</t>
  </si>
  <si>
    <t>โครงการส่งเสริมประสิทธิภาพการเรียนการสอน กลุ่มวิชาหลักสูตรและการสอน</t>
  </si>
  <si>
    <t>1 ต.ค. - 31 มี.ค. 66</t>
  </si>
  <si>
    <t>โครงการพัฒนาสมรรถนะคุณธรรมจริยธรรมและจรรยาบรรณวิชาชีพครู</t>
  </si>
  <si>
    <t>17 - 18 มิ.ย. 66</t>
  </si>
  <si>
    <t>โครงการพัฒนาสมรรถนะวิชาชีพครูสำหรับนักศึกษาชั้นปีที่ 2 คณะครุศาสตร์</t>
  </si>
  <si>
    <t>กลุ่มวิชาจิตวิทยาและการแนะแนว</t>
  </si>
  <si>
    <t>17 - 18 มิ.ย.66</t>
  </si>
  <si>
    <t>โครงการเสริมสร้างสมรรถนะการจัดการเรียนรู้แบบ Active Learning</t>
  </si>
  <si>
    <t>สาขาวิชาคณิตศาสตร์</t>
  </si>
  <si>
    <t>1 พ.ย. - 1 ธ.ค. 65</t>
  </si>
  <si>
    <t>โครงกาส่งเสริมความเป็นครูคณิตศาสตร์ศตวรรษที่ 21 ด้านภาษาอังกฤษ</t>
  </si>
  <si>
    <t>1 – 24  มี.ค. 66</t>
  </si>
  <si>
    <t>โครงกาปรับความรู้พื้นฐานความเป็นครูคณิตศาสตร์ที่ 21 ด้านความรู้</t>
  </si>
  <si>
    <t>8 – 29 พ.ค. 66</t>
  </si>
  <si>
    <t>โครงกาส่งเสริมความเป็นครูคณิตศาสตร์ศตวรรษที่ ที่ 21 ด้านจริยธรรม</t>
  </si>
  <si>
    <t>4 – 9 ม.ค. 66</t>
  </si>
  <si>
    <t>โครงกาส่งเสริมความเป็นครูคณิตศาสตร์ศตวรรษที่ ที่ 21 ด้านทักษะ</t>
  </si>
  <si>
    <t xml:space="preserve">1 – 21 พ.ย. 65 </t>
  </si>
  <si>
    <t>โครงกาส่งเสริมความเป็นครูคณิตศาสตร์ศตวรรษที่ 21 โดยใช้แนวทาง STEAM EDUCATION</t>
  </si>
  <si>
    <t>13 – 17 มี.ค. 66</t>
  </si>
  <si>
    <t>โครงการุ่นพี่แนะแนวการสอบบรรจุครูผู้ช่วยวิชาเอกคณิตศาสตร์</t>
  </si>
  <si>
    <t>1 ธ.ค. 65 – 13 ม.ค. 66</t>
  </si>
  <si>
    <t>โครงการเตรียมความพร้อมด้านทักษะครูวิทยาศาสตร์สำหรับนักศึกษา สาขาวิชาวิทยาศาสตร์ทั่วไป</t>
  </si>
  <si>
    <t xml:space="preserve">สาขาวิชาวิทยาศาสตร์ทั่วไป </t>
  </si>
  <si>
    <t>19 - 20 พ.ย. 65</t>
  </si>
  <si>
    <t xml:space="preserve">โครงการพัฒนานักศึกษาสู่ความเป็นเลิศด้านการจัดการเรียนรู้ตามแนวทางสะเต็มศึกษา </t>
  </si>
  <si>
    <t>14 - 15 ม.ค.  66</t>
  </si>
  <si>
    <t xml:space="preserve">โครงการเสริมประสิทธิภาพห้องปฏิบัติการวิทยาศาสตร์ทั่วไปเพื่อการจัดการเรียนรู้ </t>
  </si>
  <si>
    <t>โครงการสร้างจิตอาสาบำเพ็ญสาธารณประโยชน์และรักษาสิ่งแวดล้อม</t>
  </si>
  <si>
    <t>1 – 26 ธ.ค. 65</t>
  </si>
  <si>
    <t>โครงการการพัฒนานักศึกษาสาขาวิชาฟิสิกส์ ให้สอดคล้องกับหลักสูตรฐานสมรรถนะ</t>
  </si>
  <si>
    <t>โครงการพัฒนานักศึกษาสาขาวิชาภาษาอังกฤษให้มีคุณลักษณะที่พึงประสงค์ตามกรอบ TQF</t>
  </si>
  <si>
    <t>โครงการเตรียมความพร้อมนักศึกษาสาขาวิชาภาษาอังกฤษ ชั้นปีที่ 4 ก่อนออกฝึกประสบการณ์วิชาชีพในสถานศึกษา</t>
  </si>
  <si>
    <t>1 ต.ค. 65 - 31 มี.ค. 66</t>
  </si>
  <si>
    <t>โครงการอบรมเตรียมความพร้อมของนักศึกษาสาขาวิชาภาษาอังกฤษ ชั้นปี่ที่ 1</t>
  </si>
  <si>
    <t xml:space="preserve"> 1 เม.ย. - 31 พ.ค. 66</t>
  </si>
  <si>
    <t xml:space="preserve">โครงการพัฒนาสมรรถนะนักศึกษาครูปฐมวัยด้านการจัดประสบการณ์การเรียนรู้โดยประยุกต์ใช้สื่อเทคโนโลยีสารสนเทศ      </t>
  </si>
  <si>
    <t>สาขาวิชาการศึกษาปฐมวัย</t>
  </si>
  <si>
    <t>28 - 29  ม.ค. 66</t>
  </si>
  <si>
    <t>โครงการพัฒนาภาวะผู้นำนักศึกษาสาขาวิชาสังคมศึกษา</t>
  </si>
  <si>
    <t>สาขาวิชาสังคมศึกษา</t>
  </si>
  <si>
    <t>1 ธ.ค. 65</t>
  </si>
  <si>
    <t>โครงการสัมมนาสานสัมพันธ์น้องพี่สาขาวิชาสังคมศึกษา</t>
  </si>
  <si>
    <t>10 พ.ค. 66</t>
  </si>
  <si>
    <t>โครงการสัมมนาวิชาการและการเตรียมความพร้อมเข้าสู่วิชาชีพครูสังคมศึกษา</t>
  </si>
  <si>
    <t>6 ม.ค. 66</t>
  </si>
  <si>
    <t>โครงการปฐมนิเทศและเตรียมความพร้อมนักศึกษาวิชาสังคมศึกษา</t>
  </si>
  <si>
    <t>1 พ.ค. 66</t>
  </si>
  <si>
    <t>โครงการพัฒนาบุคลิกภาพและวิถีทัศน์ความเป็นครูยุคใหม่</t>
  </si>
  <si>
    <t>โครงการอบรมคุณธรมจริยธรรมนักศึกษาสาขาวิชาสังคมศึกษา</t>
  </si>
  <si>
    <t>15 พ.ย. 65</t>
  </si>
  <si>
    <t>โครงการพัฒนาศักยภาพนักศึกษาสาขาวิชาพลศึกษาด้านภาษาอังกฤษ</t>
  </si>
  <si>
    <t>20 ม.ค. - 5 เม.ย. 66</t>
  </si>
  <si>
    <t>โครงการปฐมนิเทศและเตรียมความพร้อมนักศึกษาใหม่สาขาวิชาพลศึกษา</t>
  </si>
  <si>
    <t xml:space="preserve">13 - 14 พ.ค. 66  </t>
  </si>
  <si>
    <t>22 พ.ค. 66</t>
  </si>
  <si>
    <t>โครงการพัฒนานักศึกษาสาขาวิชาเทคโนโลยีและนวัตกรรมการศึกษาตามกรอบมาตรฐาน TQF (กิจกรรมย่อย 6 กิจกรรม)</t>
  </si>
  <si>
    <t>1 พ.ย. 65  -20 ก.ค. 66</t>
  </si>
  <si>
    <t xml:space="preserve">โครงการพัฒนาศักยภาพนักศึกษาสาขาวิชาเทคโนโลยีและนวัตกรรมการศึกษาและเสริมสร้างทักษะการเรียนรู้ในศตวรรษที่ 21 สู่ไทยแลนด์ 4.0  </t>
  </si>
  <si>
    <t>26 ก.พ. 66</t>
  </si>
  <si>
    <t xml:space="preserve">โครงการสนับสนุนนักศึกษาส่งผลงานเข้าประกวด  </t>
  </si>
  <si>
    <t>1 พ.ย. 65 -30 มิ.ย.66</t>
  </si>
  <si>
    <t xml:space="preserve">โครงการศึกษาดูงานนอกสถานที่  </t>
  </si>
  <si>
    <t>27 พ.ย. 65</t>
  </si>
  <si>
    <t xml:space="preserve">โครงการพัฒนาสมรรถนะด้านภาษาและดิจิทัล สำหรับนักศึกษาสาขาวิชาเทคโนโลยีและนวัตกรรมการศึกษา  </t>
  </si>
  <si>
    <t>7 -  8 ม.ค. 66</t>
  </si>
  <si>
    <t>โครงการพัฒนานักศึกษาให้มีคุณลักษณะที่พึงประสงค์ด้านเทคโนโลยีเพื่อมทุ่งสู่คุณลักษณะบัณฑิตในศตวรรษที่ 21</t>
  </si>
  <si>
    <t>1 ต.ค. 65 - 28 ก.พ. 66</t>
  </si>
  <si>
    <t xml:space="preserve">โครงการพัฒนานักศึกษาสาขาวิชาศิลปศึกษา   </t>
  </si>
  <si>
    <t>สาขาวิชาศิลปศึกษา</t>
  </si>
  <si>
    <t>10 - 28 ก.พ. 66</t>
  </si>
  <si>
    <t>โครงการทดสอบทักษะทางดนตรี</t>
  </si>
  <si>
    <t>สาขาวิชาดนตรีศึกษา</t>
  </si>
  <si>
    <t>13 - 17 ก.พ. 66</t>
  </si>
  <si>
    <t>โครงการพัฒนาทักษะทฤษฎีและปฏิบัติดนตรี</t>
  </si>
  <si>
    <t xml:space="preserve">โครงการนำเสนอผลงานนักศึกษาสาขาวิชาดนตรีศึกษา </t>
  </si>
  <si>
    <t>21 - 22 ก.พ. 66</t>
  </si>
  <si>
    <t>โครงการพลศึกษาจิตอาสาพัฒนาโรงเรียนและชุมชน</t>
  </si>
  <si>
    <t>โครงการเตรียมความพร้อมเข้าสู่การเป็นครูปฐมวัยมืออาชีพ</t>
  </si>
  <si>
    <t>4 มี.ค. 66</t>
  </si>
  <si>
    <t>โครงการพลวัตภาษาไทยในศตวรรษที่ 21</t>
  </si>
  <si>
    <t>14 -15 ม.ค.66</t>
  </si>
  <si>
    <t>โครงการอ่านคิด พินิจวรรณกรรม</t>
  </si>
  <si>
    <t>โครงการจุลสารฦๅไทย</t>
  </si>
  <si>
    <t>1 ม.ค. - 31 มี.ค. 66</t>
  </si>
  <si>
    <t>โครงการอบรมเชิงปฏิบัติการด้านคีตวรรณกรรมสำหรับนักศึกษาสาขาวิชาภาษาไทย</t>
  </si>
  <si>
    <t>9 ต.ค. 65</t>
  </si>
  <si>
    <t>โครงการฝึกอบรมนักศึกษาครู เพื่อส่งเสริมคุณภาพบัณฑิตให้มีสมรรถนะด้านการวัดผลและวิจัย</t>
  </si>
  <si>
    <t>กลุ่มทดสอบและวิจัยการศึกษา</t>
  </si>
  <si>
    <t>28 ม.ค. 66</t>
  </si>
  <si>
    <t>โครงการสัมมนาทางคณิตศาสตร์ศึกษา</t>
  </si>
  <si>
    <t>1 ต.ค. 65 – 28 ก.พ. 66</t>
  </si>
  <si>
    <t>โครงการการพัฒนากระบวนการจัดการเรียนรู้ของนักศึกษา สาขาวิชาฟิสิกส์  ในศตวรรษที่ 21</t>
  </si>
  <si>
    <t xml:space="preserve">โครงการศึกษาดูงาน/อบรมสัมมนาด้านการศึกษาปฐมวัยเพื่อพัฒนาสมรรถนะนักศึกษาครูปฐมวัยสำหรับนักศึกษาสาขาวิชาการศึกษาปฐมวัยชั้นปีที่ 3-4    </t>
  </si>
  <si>
    <t>โครงการพัฒนาศักยภาพนักศึกษาสาขาวิชานาฏศิลป์ด้านภาษาอังกฤษและเทคโนโลยี</t>
  </si>
  <si>
    <t>สาขาวิชานาฏศิลป์</t>
  </si>
  <si>
    <t>ม.ค. -  มี.ค. 66</t>
  </si>
  <si>
    <t>โครงการพัฒนาองค์ความรู้ด้านนาฏศิลป์</t>
  </si>
  <si>
    <t>พ.ย. – ธ.ค. 65</t>
  </si>
  <si>
    <t>โครงการสัมมนาเพื่อเพิ่มประสิทธิภาพในการทำวิจัยสาขาเทคโนโลยีการศึกษาและคอมพิวเตอร์ศึกษา</t>
  </si>
  <si>
    <t>สาขาเทคโนโลยีการศึกษาและคอมพิวเตอร์ศึกษา (ปริญญาโท)</t>
  </si>
  <si>
    <t>19 พ.ย. 65</t>
  </si>
  <si>
    <t>โครงการพัฒนานวัตกรรมการศึกษาในศตวรรษที่12 Active Learning and CONSTRUCTIVISM</t>
  </si>
  <si>
    <t>11 ธ.ค. 65 - 1 ก.พ. 66</t>
  </si>
  <si>
    <t>โครงการเตรียมความพร้อมทางการเรียนของนักศึกษาสาขาวิชาภาษาไทย</t>
  </si>
  <si>
    <t>โครงการเตรียมความพร้อมนักศึกษาใหม่ สาขาวิชานาฏศิลป์</t>
  </si>
  <si>
    <t>21 – 23 พ.ค. 66</t>
  </si>
  <si>
    <t>โครงการเตรียมความพร้อมเข้าสู่วิชาชีพครูสำหรับนักศึกษาครูนาฏศิลป์</t>
  </si>
  <si>
    <t>ก.พ. 66 -  มี.ค. 66</t>
  </si>
  <si>
    <t>โครงการปรับพื้นฐานนักศึกษาใหม่</t>
  </si>
  <si>
    <t>11 - 26 พ.ค. 66</t>
  </si>
  <si>
    <t xml:space="preserve">โครงการเตรียมความพร้อมและปรับพื้นฐานทางการเรียนนักศึกษาสาขาวิชาการศึกษาปฐมวัย ชั้นปีที่ 1 </t>
  </si>
  <si>
    <t>24 - 25  พ.ค. 66</t>
  </si>
  <si>
    <t>โครงการพัฒนาความสามารถในการเขียนบทความวิจัย และงานวิจัยภาษาอังกฤษ</t>
  </si>
  <si>
    <t>สาขาวิชาการสอนภาษาอังกฤษ</t>
  </si>
  <si>
    <t>6 ม.ค.  – 7 ก.พ. 66</t>
  </si>
  <si>
    <t>โครงการการอบรมเชิงปฏิบัติการ เรื่อง การเลือกใช้สถิติสำหรับการวิจัยทางด้านการสอนภาษาอังกฤษ</t>
  </si>
  <si>
    <t xml:space="preserve">8 ม.ค. - 15 พ.ค. 66 </t>
  </si>
  <si>
    <t xml:space="preserve">โครงการปรับพื้นฐานนักศึกษา </t>
  </si>
  <si>
    <t>8 - 10 ต.ค. 65</t>
  </si>
  <si>
    <t>-</t>
  </si>
  <si>
    <t>โครงการศึกษาดูงาน</t>
  </si>
  <si>
    <t>ม.ค. - ก.พ. 66</t>
  </si>
  <si>
    <t>โครงการการพัฒนาห้องปฏิบัติการฟิสิกส์ เพื่องานวิจัยและบริการวิชาการ</t>
  </si>
  <si>
    <t>โครงการพัฒนาศักยภาพอาจารย์เพื่อขอรับทุนวิจัยสาขาวิชาวิจัยและประเมินผลการศึกษา</t>
  </si>
  <si>
    <t>1 ม.ค. - 30 มี.ค. 66</t>
  </si>
  <si>
    <t>โครงการเพิ่มประสิทธิภาพด้านการวิจัยสำหรับนักศึกษา สาขาวิชาหลักสูตรและการจัดการเรียนรู้</t>
  </si>
  <si>
    <t>โครงการส่งเสริม สนับสนุนการจัดทำและเผยแพร่ผลงานวิจัยของอาจารย์และนักศึกษาคณะครุศาสตร์</t>
  </si>
  <si>
    <t>ฝ่ายวิจัย บริการวิชาการ ฯ</t>
  </si>
  <si>
    <t>พ.ย. 65  - เม.ย. 66</t>
  </si>
  <si>
    <t>โครงการพัฒนางานวิจัย ปร.ด. และ ค.ม.การบริหารการศึกษา</t>
  </si>
  <si>
    <t>1 - 30 เม.ย.66</t>
  </si>
  <si>
    <t>โครงการเพิ่มประสิทธิภาพการวิจัย สำหรับนักศึกษาระดับบัณฑิตศึกษา หลักสูตรครุศาสตรมหาบัณฑิต สาขาวิชาดนตรีศึกษา</t>
  </si>
  <si>
    <t>18 - 19 มี.ค. 66</t>
  </si>
  <si>
    <t>โครงการพัฒนาทักษะการเขียนบทความวิจัย สำหรับนักศึกษาระดับบัณฑิตศึกษา หลักสูตรครุศาสตรมหาบัณฑิต สาขาวิชาดนตรีศึกษา</t>
  </si>
  <si>
    <t>5 พ.ย. 65</t>
  </si>
  <si>
    <t>โครงการเพิ่มประสิทธิภาพด้านการวิจัย สำหรับนักศึกษาระดับบัณฑิตศึกษา หลักสูตรปรัชญาดุษฎีบัณฑิต สาขาวิชาดนตรีศึกษา</t>
  </si>
  <si>
    <t>20 ธ.ค. 65 - 18 มี.ค. 66</t>
  </si>
  <si>
    <t>โครงการจัดทำวารสารครุศาสตร์</t>
  </si>
  <si>
    <t>โครงการทุนอุดหนุนงานวิจัย</t>
  </si>
  <si>
    <t>พ.ย. 65 - ก.ค. 66</t>
  </si>
  <si>
    <t>โครงการทุนอุดหนุนงานวิจัย  ระดับบัณฑิตศึกษา</t>
  </si>
  <si>
    <t>โครงการเสริมศักยภาพการจัดการเรียนรู้และการวิจัยของบุคลากรสาขาวิชาคณิตศาสตร์</t>
  </si>
  <si>
    <t>โครงการพัฒนาศักยภาพทางวิชาการและงานวิจัยสำหรับคณาจารย์สาขาวิชาพลศึกษา</t>
  </si>
  <si>
    <t>11 - 12 มี.ค. 66</t>
  </si>
  <si>
    <t>โครงการพัฒนาศักยภาพและส่งเสริมการเผยแพร่งานวิจัยสำหรับอาจารย์ หลักสูตรปรัชญาดุษฎีบัณฑิต สาขาวิชาดนตรีศึกษา</t>
  </si>
  <si>
    <t>22 - 23 เม.ย. 66</t>
  </si>
  <si>
    <t>โครงการพัฒนาทักษะการเขียนเผยแพร่บทความวิจัย สำหรับนักศึกษาหลักสูตรปรัชญาดุษฎีบัณฑิต สาขาวิชาดนตรีศึกษา</t>
  </si>
  <si>
    <t>22 - 23 เม.ย.66</t>
  </si>
  <si>
    <t>โครงการเพิ่มประสิทธิภาพด้านการวิจัยสำหรับนักศึกษาหลักสูตรครุศาสตรมหาบัณฑิต  ปีการศึกษา 2565 สาขาวิชาวิจัยและประเมินผลการศึกษา</t>
  </si>
  <si>
    <t>15 ต.ค. - 30 พ.ย. 65</t>
  </si>
  <si>
    <t>โครงการยกระดับคุณภาพการศึกษาโรงเรียนขนาดเล็ก</t>
  </si>
  <si>
    <t>ม.ค. -  ก.พ. 66</t>
  </si>
  <si>
    <t>โครงการการสร้างนักศึกษาสาขาวิชาฟิสิกส์ สู่การพัฒนาธุรกิจชุมชนด้วยนาโนเทคโนโลยี</t>
  </si>
  <si>
    <t>25 ธ.ค. 65</t>
  </si>
  <si>
    <t>ฝ่ายบริหารและแผนงาน</t>
  </si>
  <si>
    <t>โครงการวันภาษาไทย</t>
  </si>
  <si>
    <t>24 มิ.ย. 66</t>
  </si>
  <si>
    <t>5 - 6 ก.ค. 66</t>
  </si>
  <si>
    <t>โครงการเผยแพร่ศิลปะวัฒนธรรมทั้งในประเทศและต่างประเทศ</t>
  </si>
  <si>
    <t>มี.ค. -  เม.ย. 66</t>
  </si>
  <si>
    <t>โครงการการบริหารจัดการด้านวัฒนธรรม “วิพิธทัศนา”</t>
  </si>
  <si>
    <t>โครงการการจัดการความรู้ด้านจารีตนาฏศิลป์ไทย “ไหว้ครูและครอบครูนาฏศิลป์ไทย”</t>
  </si>
  <si>
    <t>มิ.ย. – ก.ค. 66</t>
  </si>
  <si>
    <t>โครงการเผยแพร่ศิลปะและวัฒนธรรม สาขาดนตรีศึกษา</t>
  </si>
  <si>
    <t>โครงการสืบสานวัฒนธรรมและกิจกรรมพลศึกษาสัมพันธ์</t>
  </si>
  <si>
    <t>1 พ.ค. - 31 ก.ค. 66</t>
  </si>
  <si>
    <t>โครงการทำนุบำรุงศิลปวัฒนธรรมและส่งเสริมประเพณีวัฒนธรรมของมหาวิทยาลัย และท้องถิ่น</t>
  </si>
  <si>
    <t>โครงการเศรษฐกิจพอเพียงและอนุรักษ์สิ่งแวดล้อมนักศึกษาสาขาวิชาสังคมศึกษา</t>
  </si>
  <si>
    <t>1 พ.ย. 65</t>
  </si>
  <si>
    <t>โครงการเยาวชนทั่วถิ่นไทย เรียนรู้ได้ใต้ร่มพระบารมี</t>
  </si>
  <si>
    <t>โครงการยกระดับคุณภาพการศึกษาโรงเรียนในพระราชดำริ</t>
  </si>
  <si>
    <t>ม.ค.- ก.พ. 66</t>
  </si>
  <si>
    <t xml:space="preserve">โครงการพัฒนาสมรรถนะนักศึกษาครูปฐมวัยด้านการออกแบบนวัตกรรมการจัดประสบการณ์การเรียนรู้โดยใช้เทคโนโลยีสารสนเทศ </t>
  </si>
  <si>
    <t>14 - 15  ม.ค. 66</t>
  </si>
  <si>
    <t>โครงการบริการวิชาการพัฒนาครูปฐมวัยด้านการจัดการเรียนรู้บูรณาการเทคโนโลยีสารสนเทศสู่การเป็นครูปฐมวัยมืออาชีพ</t>
  </si>
  <si>
    <t>17 ธ.ค. 65</t>
  </si>
  <si>
    <t xml:space="preserve">โครงการบริการวิชาการทางพลศึกษาสู่ท้องถิ่น     </t>
  </si>
  <si>
    <t>20 มี.ค. 66</t>
  </si>
  <si>
    <t>โครงการค่ายบริการวิชาการศิลป์สร้างสรรค์</t>
  </si>
  <si>
    <t>10 - 30 ม.ค. 66</t>
  </si>
  <si>
    <t xml:space="preserve">โครงการค่ายราชพฤกษ์ </t>
  </si>
  <si>
    <t>โครงการนาฏการท้องถิ่นอาสา</t>
  </si>
  <si>
    <t>โครงการบริหารการศึกษาสัมพันธ์</t>
  </si>
  <si>
    <t>1 ธ.ค. 65 - 31 มี.ค 66</t>
  </si>
  <si>
    <t>โครงการจิตอาสาบริหารการศึกษา</t>
  </si>
  <si>
    <t>25 เม.ย. 66</t>
  </si>
  <si>
    <t xml:space="preserve">โครงการพัฒนาศักยภาพอาจารย์และบุคลากรเพื่อเพิ่มประสิทธิภาพในการทำงาน      </t>
  </si>
  <si>
    <t>โครงการสนับสนุนงบประมาณพัฒนาศักยภาพทางวิชาการของอาจารย์และนักศึกษา สาขาวิชาวิทยาศาสตร์ทั่วไป</t>
  </si>
  <si>
    <t>สาขาวิชาวิทยาศาสตร์ทั่วไป</t>
  </si>
  <si>
    <t>โครงการพัฒนาศักยภาพคณาจารย์สาขาวิชาเทคโนโลยีและนวัตกรรมการศึกษา</t>
  </si>
  <si>
    <t>โครงการอบรมสัมมนาสำหรับอาจารย์และนักศึกษาเกี่ยวกับฝึกประสบการณ์วิชาชีพครู</t>
  </si>
  <si>
    <t>โครงการส่งเสริม สนับสนุน และพัฒนาอาจารย์เข้าสู่ตำแหน่งทางวิชาการ</t>
  </si>
  <si>
    <t>โครงการการจัดการความรู้ด้านการวิจัยและการเรียนการสอนคณะครุศาสตร์</t>
  </si>
  <si>
    <t xml:space="preserve">1 - 29 ธ.ค.  65 </t>
  </si>
  <si>
    <t>การพัฒนาศักยภาพอาจารย์สาขาวิชาฟิสิกส์ เพื่อเพิ่มประสิทธิภาพในการทำงาน</t>
  </si>
  <si>
    <t xml:space="preserve">โครงการพัฒนาศักยภาพอาจารย์สาขาวิชาภาษาอังกฤษ      </t>
  </si>
  <si>
    <t>พัฒนาคณาจารย์สาขาวิชาสังคมศึกษา</t>
  </si>
  <si>
    <t>โครงการพัฒนาศักยภาพคณาจารย์สาขาวิชาดนตรี</t>
  </si>
  <si>
    <t>21 - 22 มี.ค. 66</t>
  </si>
  <si>
    <t>โครงการพัฒนาคณาจารย์ด้านการเรียนการสอน และการวิจัยการบริหารการศึกษา</t>
  </si>
  <si>
    <t xml:space="preserve">โครงการพัฒนาศักยภาพคณาจารย์ หลักสูตรครุศาสตรมหาบัณฑิต สาขาวิชาดนตรีศึกษา      </t>
  </si>
  <si>
    <t>โครงการอบรมสัมมนาสำหรับอาจารย์และนักศึกษาเกี่ยวกับฝึกประสบการณ์วิชาชีพครู ระดับบัณฑิตศึกษา</t>
  </si>
  <si>
    <t xml:space="preserve"> โครงการส่งเสริม  สนับสนุน  พัฒนาศักยภาพองค์กรคณะครุศาสตร์</t>
  </si>
  <si>
    <t>โครงการปรับปรุงและติดตามผลการดำเนินงานรายวิชากลุ่มวิชาจิตวิทยาและการแนะแนว</t>
  </si>
  <si>
    <t>โครงการเพิ่มประสิทธิภาพและบริหารจัดการสาขาวิชานาฏศิลป์</t>
  </si>
  <si>
    <t>เม.ย. 66 – มิ.ย. 66</t>
  </si>
  <si>
    <t xml:space="preserve">โครงการสร้างค่านิยมองค์กรสาขาวิชาดนตรีศึกษา </t>
  </si>
  <si>
    <t>17 - 18 ต.ค. 65</t>
  </si>
  <si>
    <t>โครงการประชุมกรรมการบริหารหลักสูตร ค.ม. และ ปร.ด. สาขาวิชาการบริหารการศึกษา</t>
  </si>
  <si>
    <t xml:space="preserve">โครงการประชุมคณะกรรมการบริหารหลักสูตร </t>
  </si>
  <si>
    <t>โครงการประกันคุณภาพการศึกษาภายใน คณะครุศาสตร์ ประจำปีการศึกษา 2565</t>
  </si>
  <si>
    <r>
      <t>โครงการจัดหาครุภัณฑ์คณะครุศาสตร์  ประจำปีงบประมาณ  2566</t>
    </r>
    <r>
      <rPr>
        <b/>
        <sz val="12"/>
        <color theme="1"/>
        <rFont val="TH SarabunPSK"/>
        <family val="2"/>
      </rPr>
      <t xml:space="preserve">                 </t>
    </r>
  </si>
  <si>
    <t>โครงการจัดหาอุปกรณ์และพัฒนาสิ่งแวดล้อมเพื่อเพิ่มประสิทธิภาพการศึกษา  คณะครุศาสตร์  ปีงบประมาณ  2566</t>
  </si>
  <si>
    <t>โครงการจัดซื้อ จัดหาวัสดุอุปกรณ์เพื่อส่งเสริมประสิทธิภาพการจัดการเรียนรู้กลุ่มวิชาหลักสูตรและการสอน</t>
  </si>
  <si>
    <t>โครงการจัดหาและบริหารจัดการทรัพยากรในการจัดการเรียนการสอนให้มีประสิทธิภาพ</t>
  </si>
  <si>
    <t>โครงการจัดหาทรัพยากรเพื่อการบริหารจัดการหน่วยงาน</t>
  </si>
  <si>
    <t>1 ต.ค. 65 –  31 มี.ค. 66</t>
  </si>
  <si>
    <t>โครงการจัดหาทรัพยากรเพื่อการบริหารจัดการหน่วยงาน ปีงบประมาณ 2565 กลุ่มวิชาทดสอบและวิจัยการศึกษา</t>
  </si>
  <si>
    <t>พ.ย. 65 - ก.พ. 66</t>
  </si>
  <si>
    <t>โครงการจัดหาวัสดุ สื่อ อุปกรณ์ ระบบสารสนเทศ เพื่อเพิ่มประสิทธิภาพการศึกษาและการทำงานประจำสาขาวิชาวิทยาศาสตร์ทั่วไป</t>
  </si>
  <si>
    <t>15 พ.ย. - 31 ธ.ค. 65</t>
  </si>
  <si>
    <t>โครงการการจัดหาทรัพยากรเพื่อบริหารจัดการหน่วยงาน  สาขาวิชาฟิสิกส์   คณะครุศาสตร์</t>
  </si>
  <si>
    <t>1 ต.ค. 65 – 31 มี.ค. 66</t>
  </si>
  <si>
    <t xml:space="preserve">โครงการจัดหาทรัพยากรเพื่อการเรียนการสอน สาขาวิชาภาษาอังกฤษ           </t>
  </si>
  <si>
    <t>1 ต.ค.  - 31 มี.ค. 66</t>
  </si>
  <si>
    <t>โครงการจัดซื้อวัสดุอุปกรณ์สาขาวิชาสังคม</t>
  </si>
  <si>
    <t xml:space="preserve">สาขาวิชาสังคมศึกษา </t>
  </si>
  <si>
    <t>1 ต.ค. 65</t>
  </si>
  <si>
    <t>โครงการจัดหาวัสดุสนับสนุนการเรียนรู้สาขาวิชาภาษาไทย</t>
  </si>
  <si>
    <t>1.ม.ค.-31 มี.ค. 66</t>
  </si>
  <si>
    <t xml:space="preserve">โครงการจัดซื้อ จัดหาและซ่อมแซมวัสดุอุปกรณ์เพื่อการจัดการเรียนการสอนสาขาวิชาพลศึกษา                     </t>
  </si>
  <si>
    <t>โครงการจัดซื้อ จัดหาวัสดุสำนักงานสาขาวิชาพลศึกษา</t>
  </si>
  <si>
    <t>1 ต.ค.  - 31 ม.ค. 66</t>
  </si>
  <si>
    <t>โครงการจัดหาทรัพยากรเพื่อการจัดการหน่วยงาน สาขาวิชาเทคโนโลยีและนวัตกรรมการศึกษา</t>
  </si>
  <si>
    <t>1 พ.ย. 65 - พ.ค. 66</t>
  </si>
  <si>
    <t>โครงการโครงการจัดหาวัสดุอุปกรณ์ ตำรา เพื่อเพิ่มประสิทธิภาพด้านการจัดการเรียนการสอนสาขาวิชาการศึกษาปฐมวัย</t>
  </si>
  <si>
    <t>โครงการจัดหาวัสดุครุภัณฑ์ทางการศึกษาสาขาวิชาศิลปศึกษา</t>
  </si>
  <si>
    <t>โครงการจัดหาทรัพยากรเพื่อการจัดการเรียนการสอนสาขาวิชานาฏศิลป์</t>
  </si>
  <si>
    <t>โครงการจัดหาวัสดุและอุปกรณ์ดนตรีไทย</t>
  </si>
  <si>
    <t>5 - 15 ม.ค. 66</t>
  </si>
  <si>
    <t>โครงการจัดหาวัสดุและอุปกรณ์ดนตรีตะวันตก</t>
  </si>
  <si>
    <t>โครงการจัดหาวัสดุสำนักงานสาขาวิชาดนตรีศึกษา</t>
  </si>
  <si>
    <t>1 - 15 ม.ค. 66</t>
  </si>
  <si>
    <t>โครงการจัดหาวัสดุอุปกรณ์เพื่อเพิ่มประสิทธิภาพการจัดการศึกษา ค.ม. สาขาวิชาการบริหารการศึกษา</t>
  </si>
  <si>
    <t>โครงการจัดหาวัสดุอุปกรณ์เพื่อเพิ่มประสิทธิภาพการจัดการศึกษา ปร.ด. สาขาวิชาการบริหารการศึกษา</t>
  </si>
  <si>
    <t xml:space="preserve">โครงการจัดซื้อวัสดุเพื่อเพิ่มประสิทธิภาพการจัดการศึกษาหลักสูตรครุศาสตรมหาบัณฑิต สาขาวิชาดนตรีศึกษา  </t>
  </si>
  <si>
    <t>หลักสูตรครุศาสตร  มหาบัณฑิตสาขาวิชาดนตรีศึกษา</t>
  </si>
  <si>
    <t>14 ต.ค. 65</t>
  </si>
  <si>
    <r>
      <t>โครงการจัดซื้อวัสดุ ครุภัณฑ</t>
    </r>
    <r>
      <rPr>
        <i/>
        <sz val="12"/>
        <color theme="1"/>
        <rFont val="TH SarabunPSK"/>
        <family val="2"/>
      </rPr>
      <t>์</t>
    </r>
    <r>
      <rPr>
        <sz val="12"/>
        <color theme="1"/>
        <rFont val="TH SarabunPSK"/>
        <family val="2"/>
      </rPr>
      <t xml:space="preserve"> เพื่อเพิ่มประสิทธิภาพการจัดการศึกษาหลักสูตรปรัชญาดุษฎีบัณฑิตบัณฑิต สาขาวิชาดนตรีศึกษา      </t>
    </r>
  </si>
  <si>
    <t>โครงการวัสดุหลักสูตร สาขาวิชาหลักสูตรและการจัดการเรียนรู้</t>
  </si>
  <si>
    <t>โครงการเพิ่มประสิทธิภาพด้านประชาสัมพันธ์สาขาวิชาการสอนภาษาอังกฤษ</t>
  </si>
  <si>
    <t xml:space="preserve">การจัดซื้อจัดหาวัสดุอุปกรณ์เพื่อส่งเสริมประสิทธิภาพการจัดการเรียนรู้ สาขาเทคโนโลยีการศึกษาและคอมพิวเตอร์เตอร์ศึกษา (ปริญญาโท)  </t>
  </si>
  <si>
    <t>30 ต.ค. 65</t>
  </si>
  <si>
    <t>โครงการบริหารจัดการงานอนามัยและบริการสุขภาพ</t>
  </si>
  <si>
    <t>งานอนามัยฯ</t>
  </si>
  <si>
    <t>1.1 ซื้อยาและเวชภัณฑ์ที่ไม่ใช่ยา</t>
  </si>
  <si>
    <t>1.2 ซื้ออุปกรณ์และสารทำเจลแอลกอฮอร์</t>
  </si>
  <si>
    <t>โครงการส่งเสริมสุขภาพควบคุมและป้องกันโรคในมหาวิทยาลัยราชภัฏบุรีรัมย์</t>
  </si>
  <si>
    <t>2.1 การตรวจคัดกรองสุขภาพ</t>
  </si>
  <si>
    <t>2.2 การรับบริจาคเลือด</t>
  </si>
  <si>
    <t>2.3 การพัฒนาจิตอาสาปฐมพยาบาล</t>
  </si>
  <si>
    <t>2.4 การควบคุมไข้เลือดออกภายในมหาวิทยาลัย</t>
  </si>
  <si>
    <t>15 ต.ค. 65</t>
  </si>
  <si>
    <t>4 ธ.ค. 65</t>
  </si>
  <si>
    <t>สรุปข้อมูลแผนการจัดโครงการปีงบประมาณ 2566 งานอนามัยและบริการสุขภาพ</t>
  </si>
  <si>
    <t>สรุปข้อมูลแผนการจัดโครงการปีงบประมาณ 2566 หน่วยงาน คณะวิทยาการจัดการ</t>
  </si>
  <si>
    <t>โครงการเตรียมความพร้อมสู่ชีวิตการทำงาน</t>
  </si>
  <si>
    <t>สาขาวิชาการตลาด</t>
  </si>
  <si>
    <t>โครงการเสริมสร้างความรู้ด้านวิชาการเพื่อเพิ่มศักยภาพนักศึกษา</t>
  </si>
  <si>
    <t>โครงการพัฒนาทักษะการเรียนและการใช้ชีวิตในมหาวิทยาลัย</t>
  </si>
  <si>
    <t>โครงการพัฒนานักการตลาดยุคใหม่ Marketing Young Program</t>
  </si>
  <si>
    <t>โครงการเปิดโลกทัศน์ทางด้านการตลาด</t>
  </si>
  <si>
    <t>โครงการพัฒนาบุคลิกภาพของนักศึกษาก่อนออกฝึกประสบการณ์วิชาชีพของนักศึกษาสาขาวิชาเศรษฐศาสตร์</t>
  </si>
  <si>
    <t>สาขาวิชาเศรษฐศาสตร์</t>
  </si>
  <si>
    <t>โครงการอบรมโปรแกรมสำเร็จรูปทางสถิติสำหรับการวิจัยเพื่อเข้าสู่ศตวรรษที่ 21</t>
  </si>
  <si>
    <t>โครงการเตรียมความพร้อมนักศึกษาสาขาวิชาการจัดการ</t>
  </si>
  <si>
    <t>สาขาวิชาการจัดการ</t>
  </si>
  <si>
    <t>โครงการเสริมสร้างผู้ประกอบการใหม่ Startup 4.0 สำหรับนักศึกษาและศิษย์เก่า</t>
  </si>
  <si>
    <t>โครงการพัฒนาทักษะนักศึกษาสาขาวิชาการจัดการศตวรรษที่ 21</t>
  </si>
  <si>
    <t>สาขาวิชาการบัญชี</t>
  </si>
  <si>
    <t>โครงการปฐมนิเทศนักศึกษาใหม่ และปรับพื้นฐานความรู้สำหรับนักศึกษาก่อนเข้าศึกษาในสาขาวิชาการบัญชี ปีการศึกษา 2565</t>
  </si>
  <si>
    <t>โครงการอบรมเชิงปฏิบัติการ “การพัฒนาบุคลิกภาพ การมีวินัย และจรรยาบรรณวิชาชีพของนักศึกษาสาขาวิชาการบัญชี ปีการศึกษา 2565”</t>
  </si>
  <si>
    <t>โครงการอบรมเชิงปฏิบัติการ “การเสริมสร้างความรู้และพัฒนาทักษะด้านภาษีอากรของ  นักศึกษาสาขาวิชาการบัญชี ชั้นปีที่ 3” ประจำปีการศึกษา 2565</t>
  </si>
  <si>
    <t>โครงการอบรมสัมมนาเชิงปฏิบัติการ “การเสริมสร้างสมรรถนะและทักษะการใช้เครื่อง
คำนวณของนักศึกษาสาขาวิชาการบัญชีในศตวรรษที่ 21 ประจำปีการศึกษา 2565</t>
  </si>
  <si>
    <t>โครงการสัมมนาทางการท่องเที่ยว</t>
  </si>
  <si>
    <t>สาขาวิชาการท่องเที่ยวและการโรงแรม</t>
  </si>
  <si>
    <t>โครงการอบรมการปฐมพยาบาลเบื้องต้นและศิลปะการป้องกันตัวนานาชาติสำหรับมัคคุเทศก์</t>
  </si>
  <si>
    <t xml:space="preserve">โครงการอบรมจัดดอกไม้ในธุรกิจบริการ </t>
  </si>
  <si>
    <t>โครงการอบรมอาหารไทยเพื่อการท่องเที่ยว</t>
  </si>
  <si>
    <t>โครงการแข่งขันทักษะทางวิชาการบริหารทรัพยากรมนุษย์</t>
  </si>
  <si>
    <t>สาขาวิชาการบริหารทรัพยากรมนุษย์</t>
  </si>
  <si>
    <t>โครงการเสริมทักษะการใช้โปรแกรมคอมพิวเตอร์สาขาวิชาการบริหารทรัพยากรมนุษย์</t>
  </si>
  <si>
    <t>โครงการศึกษาดูงานเชิงวิชาการด้านการบริหารทรัพยากรมนุษย์</t>
  </si>
  <si>
    <t>1 ก.พ. - 15 มี.ค. 66</t>
  </si>
  <si>
    <t>โครงการเตรียมความพร้อมก่อนเข้าศึกษา สาขาวิชาการบริหารทรัพยากรมนุษย์</t>
  </si>
  <si>
    <t>โครงการปฐมนิเทศและบายศรีสู่ขวัญนักศึกษาใหม่ สาขาวิชาการเงินและการธนาคาร</t>
  </si>
  <si>
    <t xml:space="preserve"> สาขาวิชาการเงินและการธนาคาร</t>
  </si>
  <si>
    <t xml:space="preserve">โครงการอบรม/สัมมนา สานสัมพันธ์ศิษย์เก่าและศิษย์ปัจจุบัน เพื่อเสริมสร้างคุณภาพชีวิตใน การทำงาน สาขาวิชาการเงินและการธนาคาร     </t>
  </si>
  <si>
    <t>โครงการพัฒนาคุณลักษณะที่พึงประสงค์ สำหรับนักการเงิน</t>
  </si>
  <si>
    <t xml:space="preserve">โครงการปฐมนิเทศนักศึกษา สาขาวิชาคอมพิวเตอร์ธุรกิจ </t>
  </si>
  <si>
    <t>สาขาวิชาคอมพิวเตอร์ธุรกิจ</t>
  </si>
  <si>
    <t>โครงการพัฒนาบัณฑิตด้านเทคโนโลยีคอมพิวเตอร์</t>
  </si>
  <si>
    <t>โครงการส่งเสริมและพัฒนาทักษะทางวิชาการ</t>
  </si>
  <si>
    <t>โครงการเสริมทักษะและพัฒนาพื้นฐานผู้เรียน ประจำปีงบประมาณ 2566</t>
  </si>
  <si>
    <t>โครงการเสริมสร้างทักษะการเรียนรู้ของนักศึกษาสู่ความเป็นเลิศ</t>
  </si>
  <si>
    <t>สาขาวิชาการสื่อสารมวลชน</t>
  </si>
  <si>
    <t>การอบรมเชิงปฏิบัติการวิชาชีพนิเทศศาสตร์: การผลิตรายการวิทยุโทรทัศน์ในยุคดิจิทัล</t>
  </si>
  <si>
    <t>โครงการพัฒนานักศึกษาเศรษฐศาสตร์ด้านเทคโนโลยีคอมพิวเตอร์เพื่อธุรกิจการค้าสมัยใหม่</t>
  </si>
  <si>
    <t>สาขาวิชาเศรษฐศาสตร์ (CP ALL)</t>
  </si>
  <si>
    <t xml:space="preserve">โครงการพัฒนานักศึกษาสาขาวิชาเศรษฐศาสตร์ด้านภาษาอังกฤษเพื่อธุรกิจการค้าสมัยใหม่  </t>
  </si>
  <si>
    <t>โครงการเตรียมความพร้อมเพื่อการทำงานเมื่อสำเร็จการศึกษา</t>
  </si>
  <si>
    <t>ศูนย์ฝึกประสบการณ์วิชาชีพฯ</t>
  </si>
  <si>
    <t>โครงการปฐมนิเทศนักศึกษาใหม่ คณะวิทยาการจัดการ ประจำปีการศึกษา 2566</t>
  </si>
  <si>
    <t>สำนักงานคณบดี</t>
  </si>
  <si>
    <t>โครงการส่งเสริมคุณลักษณะบัณฑิตตามกรอบมาตรฐานผลการเรียนรู้ตามกรอบมาตรฐานคุณวุฒิแห่งชาติ 5 ประการ</t>
  </si>
  <si>
    <t>โครงการอบรมความรู้ด้านการประกันคุณภาพการศึกษาแก่นักศึกษา</t>
  </si>
  <si>
    <t xml:space="preserve">โครงการประกวดบุคลิกภาพ ดาว เดือน ดาวเทียม และร้องเพลงมาร์ช </t>
  </si>
  <si>
    <t>โครงการพัฒนานักศึกษาให้มีความรู้ด้านเทคโนโลยีสารสนเทศในยุคดิจิตอล</t>
  </si>
  <si>
    <t>โครงการพัฒนาความรู้และประสบการณ์แก่ศิษย์เก่าและศิษย์ปัจจุบัน</t>
  </si>
  <si>
    <t>โครงการสัมมนาผู้นำนักศึกษาของคณะวิทยาการจัดการ</t>
  </si>
  <si>
    <t xml:space="preserve">โครงการกีฬาสานสัมพันธ์น้อง - พี่ สีชมพู ประจำปีการศึกษา 2565 </t>
  </si>
  <si>
    <t>โครงการเตรียมฝึกประสบการณ์วิชาชีพนักศึกษาสาขาวิชาการจัดการ</t>
  </si>
  <si>
    <t xml:space="preserve">โครงการอบรมเชิงปฏิบัติการ “การเตรียมความพร้อมเข้าสู่ตลาดแรงงานของบัณฑิต
สาขาวิชาการบัญชี ประจำปีการศึกษา 2565”
</t>
  </si>
  <si>
    <t>โครงการอบรมเชิงปฏิบัติการ “ก้าวทันมาตรฐานการบัญชี” ประจำปีการศึกษา 2565</t>
  </si>
  <si>
    <t>โครงการอบรมเชิงปฏิบัติการ “การติดตามประเมินผลการฝึกประสบการณ์วิชาชีพของนักศึกษาสาขาวิชาการบัญชี ปีการศึกษา 2565”</t>
  </si>
  <si>
    <t>โครงการอบรมสัมมนาเชิงปฏิบัติการ การเตรียมฝึกประสบการณ์วิชาชีพ</t>
  </si>
  <si>
    <t>โครงการอบรมสัมมนาเชิงปฏิบัติการโรงแรม</t>
  </si>
  <si>
    <t>โครงการเตรียมความพร้อมนักศึกษาก่อนออกฝึกประสบการณ์วิชาชีพ และการรายงานผลการออกฝึกประสบการณ์วิชาชีพ  สาขาวิชาการบริหารทรัพยากรมนุษย์</t>
  </si>
  <si>
    <t>โครงการเสริมทักษะนักศึกษาเพื่อเข้าสู่อาชีพ สาขาวิชาการบริหารทรัพยากรมนุษย์</t>
  </si>
  <si>
    <t xml:space="preserve">โครงการอบรมสัมมนาเชิงปฏิบัติการ การเตรียมฝึกประสบการณ์วิชาชีพ (พิมพ์สัมผัสภาษาไทย และ อังกฤษด้วยคอมพิวเตอร์และเครื่องพิมพ์ดีด)     </t>
  </si>
  <si>
    <t>สาขาวิชาการเงินและการธนาคาร</t>
  </si>
  <si>
    <t>โครงการสัมนาเตรียมความพร้อมก่อนออกสู่ตลาดแรงงาน</t>
  </si>
  <si>
    <t>โครงการจัดส่งนักศึกษาสาขาเศรษฐศาสตร์ธุรกิจการค้าสมัยใหม่เพื่อไปฝึกปฏิบัติงานภาคเรียนที่ 2/2565</t>
  </si>
  <si>
    <t xml:space="preserve">โครงการอบรมและให้คำปรึกษาในการฝึกปฏิบัติงานสำหรับนักศึกษาสาขาวิชาเศรษฐศาสตร์ธุรกิจการค้าสมัยใหม่ </t>
  </si>
  <si>
    <t>โครงการปฐมนิเทศนักศึกษาก่อนออกฝึกประสบการณ์วิชาชีพทางธุรกิจ</t>
  </si>
  <si>
    <t>โครงการปัจฉิมนิเทศนักศึกษาหลังฝึกประสบการณ์วิชาชีพ</t>
  </si>
  <si>
    <t>โครงการซ้อมรับพระราชทานปริญญาบัตร</t>
  </si>
  <si>
    <t>กำหนดการจากส่วนกลาง</t>
  </si>
  <si>
    <t xml:space="preserve">โครงการนิเทศนักศึกษาฝึกประสบการณ์วิชาชีพทางธุรกิจ </t>
  </si>
  <si>
    <t>โครงการเสริมประสิทธิภาพนักศึกษาก่อนฝึกปฏิบัติงานภาคปฏิบัติ</t>
  </si>
  <si>
    <t>โครงการสัมมนาวิชาชีพนักสื่อสารมวลชน สาขาวิชาการสื่อสารมวลชน</t>
  </si>
  <si>
    <r>
      <t xml:space="preserve">ตัวชี้วัด 2.3 </t>
    </r>
    <r>
      <rPr>
        <sz val="12"/>
        <color theme="1"/>
        <rFont val="TH SarabunPSK"/>
        <family val="2"/>
      </rPr>
      <t>ร้อยละของผู้สอบผ่านขึ้นทะเบียนและรับใบอนุญาตประกอบวิชาชีพ</t>
    </r>
  </si>
  <si>
    <t xml:space="preserve">โครงการอบรมเชิงปฏิบัติการ “การเตรียมความพร้อมของนักศึกษาสู่การเป็นผู้ทำบัญชี  ผู้สอบบัญชีภาษีอากร และผู้สอบบัญชีรับอนุญาต ประจำปีการศึกษา 2565”
</t>
  </si>
  <si>
    <t>โครงการอบรมมัคคุเทศก์</t>
  </si>
  <si>
    <t>โครงการทดสอบมาตรฐานคอมพิวเตอร์</t>
  </si>
  <si>
    <t>วิจัยเรื่อง  แนวทางพัฒนาศักยภาพการบริหารจัดการกลุ่มวิสาหกิจชุมชนผู้เลี้ยงโค 
เพื่อยกระดับเศรษฐกิจฐานราก ตำบลสองชั้น อำเภอกระสัง จังหวัดบุรีรัมย์</t>
  </si>
  <si>
    <t>โครงการวิจัยเรื่อง ความต้องการแรงงานด้านการบริหารงานบุคคลของผู้ประกอบการ ในเขตพื้นที่ตำบลในเมือง จังหวัดบุรีรัมย์</t>
  </si>
  <si>
    <t>โครงการวิจัยเรื่องแนวทางการพัฒนากลุ่มผู้เลี้ยงโคตามแนวคิดเศรษฐกิจหมุนเวียน เขตพื้นที่จังหวัดบุรีรัมย์</t>
  </si>
  <si>
    <t>โครงการวิจัยสาขาวิชาการเงินและการธนาคารเพื่อพัฒนาศักยภาพอาจารย์ด้านการเขียนข้อเสนอเชิงหลักการ</t>
  </si>
  <si>
    <t>โครงการวิจัย เรื่อง ปัจจัยการพัฒนานักศึกษา การเตรียมความพร้อมด้วยสิ่งสนับสนุนการเรียนรู้ สาขาวิชาคอมพิวเตอร์ธุรกิจ ปีการศึกษา 2566</t>
  </si>
  <si>
    <t xml:space="preserve">โครงการวิจัยสาขาวิชาการสื่อสารมวลชน </t>
  </si>
  <si>
    <t>โครงการวิจัยสาขาวิชาเศรษฐศาสตร์</t>
  </si>
  <si>
    <t>โครงการวิจัยคณะวิทยาการจัดการ 10 สาขาวิชา</t>
  </si>
  <si>
    <t>โครงการการจัดทำวารสารสหวิทยาการจัดการเพื่อเข้าสู่ฐาน TCI</t>
  </si>
  <si>
    <t xml:space="preserve">การบริการวิชาการเรื่องวิธีการประยุกต์ใช้ปรัชญาเศรษฐกิจพอเพียงให้กับชุมชนตำบลกันทรารมย์ อำเภอกระสัง จังหวัดบุรีรัมย์  </t>
  </si>
  <si>
    <t xml:space="preserve">สาขาวิชาเศรษฐศาสตร์ </t>
  </si>
  <si>
    <t>โครงการบูรณาการบริการวิชาการแก่ชุมชน คณะวิทยาการจัดการ ภายใต้ศาสตร์พระราชาวิถีเกษตรพอเพียงให้กับชุมชน</t>
  </si>
  <si>
    <t>โครงการบูรณาการการบริการวิชาการ วิจัย และวัฒนธรรมสาขาวิชาการจัดการ</t>
  </si>
  <si>
    <t>โครงการบริการวิชาการแก่สังคม “การวิเคราะห์ต้นทุน ผลตอบแทน และอัตราส่วนทางการ เงินของกลุ่มอาชีพทอผ้าไหมในอำเภอปะคำ จังหวัดบุรีรัมย์”</t>
  </si>
  <si>
    <t>โครงการบริการวิชาการ Cocktail &amp; Mocktail Workshop (อบรมเชิงปฏิบัติการ การผสมเครื่องดื่ม Cocktail &amp; Mocktail)</t>
  </si>
  <si>
    <t xml:space="preserve">โครงการบริการวิชาการ Towels' Creation Workshop (อบรมเชิงปฏิบัติการ การพับผ้าขนหนูเป็นรูปสัตว์)
</t>
  </si>
  <si>
    <t>โครงการบริการวิชาการ สาขาวิชาคอมพิวเตอร์ธุรกิจ</t>
  </si>
  <si>
    <t>โครงการบูรณาการการเรียนการสอนด้านการโฆษณากับการขายสินค้าบนตลาดออนไลน์เพื่อสร้างรายได้ให้กับกลุ่มธุรกิจขนาดเล็กของชุมชน</t>
  </si>
  <si>
    <t>โครงการบริการวิชาการ : เสริมสร้างพลังเยาวชนสร้างสรรค์สื่อเพื่อประชาสัมพันธ์ชุมชน</t>
  </si>
  <si>
    <t>โครงการเสริมสร้างจริยธรรม และสร้างความสัมพันธ์</t>
  </si>
  <si>
    <t>โครงการจิตอาสาสาขาวิชาการตลาด</t>
  </si>
  <si>
    <t>โครงการเศรษฐศาสตร์จิตอาสาพัฒนาชุมชน</t>
  </si>
  <si>
    <t>โครงการเสริมสร้างคุณธรรมจริยธรรมและจิตอาสาสาขาวิชาการจัดการด้วยกระบวนการวิศวกรสังคม</t>
  </si>
  <si>
    <t>โครงการจิตอาสาพัฒนาท้องถิ่นบูรณาการกับการเรียนการสอนด้านการท่องเที่ยวและการโรงแรม</t>
  </si>
  <si>
    <t>โครงการสานสายใยพี่น้อง HRM</t>
  </si>
  <si>
    <t>โครงการออกค่ายอาสาพัฒนาคุณธรรมจริยธรรมสาขาวิชาการบริหารทรัพยากรมนุษย์</t>
  </si>
  <si>
    <t>โครงการจัดอบรมเพื่อเตรียมความพร้อมสำหรับการศึกษาดูงานสำหรับนักการเงินและการธนาคาร  และปลูกฝังคุณธรรมนำจิตอาสาพัฒนาสิ่งแวดล้อม</t>
  </si>
  <si>
    <t>โครงการส่งเสริมคุณธรรม จริยธรรม ศิลปะวัฒนธรรมและพัฒนาท้องถิ่น</t>
  </si>
  <si>
    <t>โครงการจิตอาสาออกแบบตราสินค้าและผลิตสื่อโฆษณาเพื่อสินค้าชุมชน</t>
  </si>
  <si>
    <t>โครงการอนุรักษ์ สืบสานศิลปะและวัฒนธรรมไทย ทำบุญตักบาตร</t>
  </si>
  <si>
    <t>โครงการพัฒนาศักยภาพอาจารย์สาขาวิชาการจัดการเข้าสู่ตำแหน่งทางวิชาการ</t>
  </si>
  <si>
    <t>โครงการสนับสนุนทางวิชาการผลิตสื่อการสอน ตำราคำสอน</t>
  </si>
  <si>
    <t>โครงการพัฒนาคุณภาพอาจารย์เข้าสู่ตำแหน่งทางวิชาการ</t>
  </si>
  <si>
    <t>โครงการพัฒนาคุณภาพอาจารย์ด้านการวิจัย</t>
  </si>
  <si>
    <t>โครงการเตรียมความพร้อมการประกันคุณภาพการศึกษาภายในสาขาวิชาการจัดการ</t>
  </si>
  <si>
    <t>โครงการสำรวจความต้องการบริการวิชาการด้านการท่องเที่ยวในท้องถิ่น</t>
  </si>
  <si>
    <t>โครงการการจัดการความรู้ (KM) เพื่อพัฒนาคณะวิทยาการจัดการ</t>
  </si>
  <si>
    <t>โครงการพัฒนาคุณภาพอาจารย์ด้านการอบรมสัมมนา/ประชุมวิชาการ/นำเสนองานวิจัย และจัดซื้อวัสดุ สาขาการตลาด</t>
  </si>
  <si>
    <t>โครงการพัฒนาคุณภาพอาจารย์ด้านการอบรมสัมมนา/ประชุมวิชาการ/นำเสนองานวิจัย และจัดซื้อวัสดุ สาขาเศรษฐศาสตร์</t>
  </si>
  <si>
    <t>โครงการพัฒนาศักยภาพอาจารย์สาขาวิชาการจัดการในการอบรม ศึกษาดูงาน สัมมนา นำเสนองานวิจัย และจัดซื้อวัสดุการเรียนการสอน</t>
  </si>
  <si>
    <t xml:space="preserve">โครงการพัฒนาคุณภาพอาจารย์ด้านการอบรมสัมมนา การประชุมวิชาการ การนำเสนอ งานวิจัย และซื้อวัสดุการเรียนการสอน สาขาวิชาการบัญชี </t>
  </si>
  <si>
    <t>โครงการพัฒนาอาจารย์ ด้านการอบรมสัมมนา/ประชุมวิชาการ/นำเสนองานวิจัย และจัดซื้อวัสดุ สาขาวิชาการท่องเที่ยวและการโรงแรม</t>
  </si>
  <si>
    <t>โครงการพัฒนาศักยภาพอาจารย์ ด้านการอบรมสัมมนา/ประชุมวิชาการ/นำเสนองานวิจัย และจัดซื้อวัสดุ สาขาวิชาการบริหารทรัพยากรมนุษย์ คณะวิทาการจัดการ</t>
  </si>
  <si>
    <t>โครงการพัฒนาศักยภาพอาจารย์ด้านการอบรมสัมมนา/ประชุมวิชาการ/นำเสนองานวิจัย และจัดซื้อวัสดุ สาขาวิชาการเงินและการธนาคาร</t>
  </si>
  <si>
    <t>โครงการพัฒนาคุณภาพอาจารย์สาขาวิชาการสื่อสารมวลชนด้านการอบรม สัมมนาเพื่อพัฒนาการเรียนการสอนตามหลักสูตรนิเทศศาสตร์บัณฑิต คณะวิทยากรจัดการ มหาวิทยาลัยราชภัฏบุรีรัมย์</t>
  </si>
  <si>
    <t>โครงการพัฒนาคุณภาพอาจารย์ด้านการอบรมสัมมนา/ประชุมวิชาการ/นำเสนองานวิจัยและจัดซื้อวัสดุสาขาคอมพิวเตอร์ธุรกิจ</t>
  </si>
  <si>
    <t>โครงการจัดทำแผนยุทธศาสตร์ และแผนปฏิบัติราชการประจำปี</t>
  </si>
  <si>
    <t xml:space="preserve">โครงการเพิ่มพูนศักยภาพผู้บริหารและพัฒนาบุคลากรสายสนับสนุน   </t>
  </si>
  <si>
    <t>โครงการประชาสัมพันธ์หลักสูตรเศรษฐศาสตรบัณฑิต</t>
  </si>
  <si>
    <t>โครงการเผยแพร่และประชาสัมพันธ์หลักสูตรสาขาวิชาการจัดการ</t>
  </si>
  <si>
    <t>โครงการออกค่ายประชาสัมพันธ์หลักสูตรเศรษฐศาสตร์ธุรกิจการค้าสมัยใหม่ (พี่บอกน้อง)</t>
  </si>
  <si>
    <t xml:space="preserve">โครงการประชาสัมพันธ์หลักสูตรระดับปริญญาตรี 10 สาขาวิชา </t>
  </si>
  <si>
    <t xml:space="preserve">โครงการประชาสัมพันธ์หลักสูตรเศรษฐศาสตร์ดิจิทัล ระดับปริญญาโท  </t>
  </si>
  <si>
    <t>โครงการเปิดประตูสู่มหาวิทยาลัย Open House คณะวิทยาการจัดการ</t>
  </si>
  <si>
    <t>โครงการจัดซื้อวัสดุบริหารการเรียนการสอนของสาขาวิชาเศรษฐศาสตร์การจัดการธุรกิจ</t>
  </si>
  <si>
    <t>1 ต.ค. 65 - 30 พ.ค. 66</t>
  </si>
  <si>
    <t>โครงการจัดหาวัสดุ อุปกรณ์เพื่อจัดการเรียนการสอน สาขาวิชาการบัญชี ประจำปีการศึกษา 2565</t>
  </si>
  <si>
    <t>โครงการจัดหาวัสดุการเรียนการสอนสาขาวิชาการท่องเที่ยวและการโรงแรม</t>
  </si>
  <si>
    <t xml:space="preserve">โครงการจัดหาวัสดุสนับสนุนการสอนห้องปฏิบัติการวิชาชีพการสอนสาขาวิชาการบริหารทรัพยากรมนุษย์ </t>
  </si>
  <si>
    <t>โครงการจัดซื้อวัสดุบริหารการเรียนการสอนของสาขาวิชาเศรษฐศาสตร์ธุรกิจการค้าสมัยใหม่</t>
  </si>
  <si>
    <t>โครงการจัดทำเล่มรายงานผลการดำเนินงานประจำปี เพื่อรับการติดตาม ประเมินผลการดำเนินงานในตำแหน่ง คณบดี</t>
  </si>
  <si>
    <t>โครงการจัดซื้อวัสดุสำหรับการเรียนการสอนหลักสูตรเศรษฐศาสตรมหาบัณฑิต สาขาวิชาเศรษฐศาสตร์ดิจิทัล</t>
  </si>
  <si>
    <t>เศรษฐศาสตร์ดิจิทัล</t>
  </si>
  <si>
    <t>โครงการจัดหาวัสดุสำนักงาน สาขาวิชาคอมพิวเตอร์ธุรกิจ</t>
  </si>
  <si>
    <t>โครงการจัดซื้อวัสดุการเรียนการสอนสาขาวิชาการสื่อสารมวลชน</t>
  </si>
  <si>
    <t>โครงการจัดซื้อวัสดุห้องปฏิบัติการสาขาวิชาการตลาด</t>
  </si>
  <si>
    <t xml:space="preserve">สาขาวิชาคอมพิวเตอร์ธุรกิจ </t>
  </si>
  <si>
    <t>โครงการจัดหาสื่อ อุปกรณ์สำนักงานเพื่อเพิ่มประสิทธิภาพการบริหารจัดการหลักสูตร 
และการเรียนการสอน</t>
  </si>
  <si>
    <t>โครงการบริหารจัดการงานประกันคุณภาพการศึกษาภายในระดับคณะ</t>
  </si>
  <si>
    <t>โครงการประกันคุณภาพการศึกษาภายในระดับหลักสูตรปริญญาตรี และระดับปริญญาโท</t>
  </si>
  <si>
    <t xml:space="preserve">โครงการเสริมสร้างขวัญและกำลังใจบุคลากรคณะวิทยาการจัดการในการปฏิบัติงาน   </t>
  </si>
  <si>
    <t>โครงการอบรมเชิงปฏิบัติการ “การเสริมสร้างความรู้และพัฒนาทักษะด้านภาษีอากรของนักศึกษาสาขาวิชาการบัญชี ชั้นปีที่ 2” ประจำปีการศึกษา 2565</t>
  </si>
  <si>
    <t>โครงการ วิจัยภาวะการมีงานทำและความพึงพอใจผู้ใช้บัณฑิตคณะวิทยาการจัดการ</t>
  </si>
  <si>
    <t>29 เม.ย. - 1 พ.ค. 66</t>
  </si>
  <si>
    <t>1 มิ.ย. 66</t>
  </si>
  <si>
    <t>12 - 16 มิ.ย. 66</t>
  </si>
  <si>
    <t>16 - 18 ธ.ค.  65</t>
  </si>
  <si>
    <t>1 ส.ค. 66</t>
  </si>
  <si>
    <t>4 มี.ค 66</t>
  </si>
  <si>
    <t xml:space="preserve">28 ก.พ. 66	</t>
  </si>
  <si>
    <t>16 – 17 ก.ค. 66</t>
  </si>
  <si>
    <t>21 ก.ค. 66</t>
  </si>
  <si>
    <t>18 ก.พ. 66</t>
  </si>
  <si>
    <t>26 พ.ย. 65</t>
  </si>
  <si>
    <t>23 พ.ย. 65</t>
  </si>
  <si>
    <t>19 - 20 พ.ย.65</t>
  </si>
  <si>
    <t>20 พ.ย. 65</t>
  </si>
  <si>
    <t>13 พ.ย. 65 - 14 ก.พ. 66</t>
  </si>
  <si>
    <t>15 - 16 พ.ค. 66</t>
  </si>
  <si>
    <t>1 - 31 มี.ค. 66</t>
  </si>
  <si>
    <t>9 - 10 ก.ค. 66</t>
  </si>
  <si>
    <t>4 ส.ค. 66</t>
  </si>
  <si>
    <t>1 ม.ค. 66</t>
  </si>
  <si>
    <t>21 - 22 ม.ค. 66</t>
  </si>
  <si>
    <t>18 - 19 พ.ค. 66</t>
  </si>
  <si>
    <t xml:space="preserve">27 - 28 ม.ค. 66  </t>
  </si>
  <si>
    <t>25 - 30 ม.ค. 66</t>
  </si>
  <si>
    <t>15 ก.ค. 66</t>
  </si>
  <si>
    <t>8 - 9 ก.ค. 66</t>
  </si>
  <si>
    <t>15 พ.ค. 66</t>
  </si>
  <si>
    <t>16 พ.ค. 66</t>
  </si>
  <si>
    <t>19 ส.ค. 66</t>
  </si>
  <si>
    <t>20 - 21 ก.ค. 66</t>
  </si>
  <si>
    <t>9 พ.ค. 66</t>
  </si>
  <si>
    <t>26 - 27 พ.ย.66</t>
  </si>
  <si>
    <t>11 - 12 ก.พ.66</t>
  </si>
  <si>
    <t>25 ก.พ. 66</t>
  </si>
  <si>
    <t>22 เม.ย. 66</t>
  </si>
  <si>
    <t>15 มี.ค. 66</t>
  </si>
  <si>
    <t>25 ต.ค. 65</t>
  </si>
  <si>
    <t>7 ก.พ. 66</t>
  </si>
  <si>
    <t>1 พ.ย. 65 - 28 ก.พ. 66</t>
  </si>
  <si>
    <t>1 พ.ย. 65 - 31 ก.ค. 66</t>
  </si>
  <si>
    <t>15 ธ.ค.66</t>
  </si>
  <si>
    <t>9 มิ.ย. 66</t>
  </si>
  <si>
    <t>10 มิ.ย. 66</t>
  </si>
  <si>
    <t>14 ก.ค. 66</t>
  </si>
  <si>
    <t>1 ก.ค. 66</t>
  </si>
  <si>
    <t>3 ธ.ค. 65</t>
  </si>
  <si>
    <t>11 - 13 มี.ค. 66</t>
  </si>
  <si>
    <t>25 - 26 ก.พ.66</t>
  </si>
  <si>
    <t>22 พ.ย. 65</t>
  </si>
  <si>
    <t>31 พ.ค. 66</t>
  </si>
  <si>
    <t>12 - 13 พ.ย.65</t>
  </si>
  <si>
    <t>4 - 5 มี.ค. 66</t>
  </si>
  <si>
    <t xml:space="preserve">25 - 26 ก.พ. 66  </t>
  </si>
  <si>
    <t>17 ม.ค. 66 - 9 มิ.ย. 66</t>
  </si>
  <si>
    <t>24 - 25 ธ.ค. 65</t>
  </si>
  <si>
    <t>25 - 26 มี.ค. 66</t>
  </si>
  <si>
    <t>20 มิ.ย. 66</t>
  </si>
  <si>
    <t>14 ม.ค. 66</t>
  </si>
  <si>
    <t xml:space="preserve">1 ธ.ค. 65 - 31 มี.ค. 66 </t>
  </si>
  <si>
    <t>1 - 10 พ.ย. 65</t>
  </si>
  <si>
    <t xml:space="preserve">โครงการจัดหาครุภัณฑ์สาขาวิชาคอมพิวเตอร์ธุรกิจ                           </t>
  </si>
  <si>
    <t xml:space="preserve">โครงการจัดซื้อครุภัณฑ์สาขาวิชาการสื่อสารมวลชน </t>
  </si>
  <si>
    <t xml:space="preserve">โครงการจัดซื้อครุภัณฑ์สาขาเศรษฐศาสตร์ธุรกิจการค้าสมัยใหม่ </t>
  </si>
  <si>
    <t>สรุปข้อมูลแผนการจัดโครงการปีงบประมาณ 2566 คณะพยาบาลศาสตร์</t>
  </si>
  <si>
    <t>โครงการสัมนาการเรียนการสอน (ทวนสอบ)</t>
  </si>
  <si>
    <t xml:space="preserve">โครงการจัดหาวัสดุห้องปฏิบัติการพยาบาล
</t>
  </si>
  <si>
    <t>โครงการคลินิกวิจัยเพื่อพัฒนาศักยภาพการผลิตและตีพิมพ์ผลงานวิชาการในระดับชาติและนานาชาติ ประจำปีงบประมาณ 2566</t>
  </si>
  <si>
    <t>โครงการทุนอุดหนุนการผลิตผลงานวิจัยและผลงานวิชาการเพื่อให้ได้รับการเผยแพร่ผลงานในระดับชาตและนานาชาติ</t>
  </si>
  <si>
    <t>โครงการเตรียมความพร้อมนักวิจัยในการขึ้นทะเบียนทรัพย์สินทางปัญญา</t>
  </si>
  <si>
    <t xml:space="preserve">กิจกรรมส่งเสริม สนับสนุนการเผยแพร่ผลงานวิชาการ </t>
  </si>
  <si>
    <t>โครงการอบรมเชิงปฏิบัติการเพื่อพัฒนาโจทย์วิจัยสำหรับเครือข่ายด้านสุขภาพ</t>
  </si>
  <si>
    <t>หลักสูตรประกาศนียบัตรผู้ช่วยพยาบาล (หลักสูตรใหม่) พ.ศ. 2566</t>
  </si>
  <si>
    <t>หลักสูตรผู้ประกอบการกิจการการดูแลผู้สูงอายุ</t>
  </si>
  <si>
    <t xml:space="preserve">หลักสูตรระยะสั้นออนไลน์ระบบเปิดบน BRU MOOC เพื่อการส่งเสริมการเรียนรู้ตลอดชีวิต </t>
  </si>
  <si>
    <t xml:space="preserve">โครงการจัดตั้งศูนย์การเรียนรู้ทางการพยาบาลเพื่อสุขภาพ คณะพยาบาลศาสตร์ มหาวิทยาลัยราชภัฏบุรีรัมย์ (BRU Nursing learning center) </t>
  </si>
  <si>
    <t>โครงการอบรมเชิงปฏิบัติการการวิจัยทางการพยาบาล</t>
  </si>
  <si>
    <t>โครงการประชุมวิชาการทางการพยาบาล</t>
  </si>
  <si>
    <t>โครงการไหว้ครูและเชิดชูเกียรติคุณงามความดี ปีการศึกษา 2566</t>
  </si>
  <si>
    <t>โครงการส่งเสริม สืบสาน อนุรักษ์ ทำนุบำรุงศิลปะและวัฒนธรรม เนื่องในวันสมเด็จย่า</t>
  </si>
  <si>
    <t>โครงการพัฒนาแนวปฏิบัติที่ดีโดยใช้ภูมิปัญญาท้องถิ่น</t>
  </si>
  <si>
    <t>โครงการพัฒนาการจัดการเรียนการสอนร่วมกับเครือข่าย
การสอนกับแหล่งฝึก</t>
  </si>
  <si>
    <t>โครงการพัฒนาเครือข่ายความร่วมมือตามพันธกิจ</t>
  </si>
  <si>
    <t>โครงการพัฒนาเครือข่ายความร่วมมือทางวิชาการ</t>
  </si>
  <si>
    <t>ส่งเสริมสนับสนุนบุคลากรเพื่อแลกเปลี่ยนเรียนรู้ตามพันธกิจ</t>
  </si>
  <si>
    <t>โครงการพัฒนาศักยภาพอาจารย์เพื่อเข้าสู่ตำแหน่งทางวิชาการ "รับคำท้า กล้าลงมือทำ"</t>
  </si>
  <si>
    <t xml:space="preserve">โครงการพัฒนาอาจารย์ทางวิชาการและวิชาชีพ </t>
  </si>
  <si>
    <t>โครงการจัดหาครุภัณฑ์เพื่อบริหารจัดการหน่วยงาน</t>
  </si>
  <si>
    <t>โครงการปรับปรุงภูมิทัศน์</t>
  </si>
  <si>
    <t>โครงการจัดทำแผนยุทธศาสตร์คณะพยาบาลศาสตร์ ระยะ 5 ปี (2566-2570) แบบมีส่วนร่วม</t>
  </si>
  <si>
    <t>โครงการองค์กรแห่งการเรียนรู้ คณะพยาบาลศาสตร์</t>
  </si>
  <si>
    <t>โครงการบริหารจัดการองค์กร</t>
  </si>
  <si>
    <t>โครงการจัดการเรียนรู้ด้านการผลิตบัณฑิตและการวิจัย คณะพยาบาลศาสตร์</t>
  </si>
  <si>
    <t xml:space="preserve">สานสัมพันธ์น้องพี่ BRU Nurse 
</t>
  </si>
  <si>
    <t>โครงการรับแถบหมวก – เข็ม และปัจฉิมนิเทศนักศึกษารุ่นที่ 2 ปีการศึกษา 2566</t>
  </si>
  <si>
    <t>3600</t>
  </si>
  <si>
    <t>โครงการศิษย์เก่าสัมพันธ์</t>
  </si>
  <si>
    <t xml:space="preserve">โครงการส่งเสริมส่งเสริมสุขภาพกายจิตของนักศึกษาคณะพยาบาลศาสตร์ มหาวิทยาลัยราชภัฏบุรีรัมย์      </t>
  </si>
  <si>
    <t>โครงการปฐมนิเทศและตรียมความพร้อม ปรับพื้นฐานนักศึกษาใหม่  ปีการศึกษา 2566</t>
  </si>
  <si>
    <t>พ.ค 66</t>
  </si>
  <si>
    <t>โครงการพัฒนาศักยภาพนักศึกษาเพื่อเพิ่มผลสัมฤทธิ์ทางการเรียน</t>
  </si>
  <si>
    <t>โครงการพัฒนาศักยภาพนักศึกษาเพื่อบัณฑิตตามคุณลักษณะที่พึงประสงค์</t>
  </si>
  <si>
    <t>โครงการส่งเสริมความสามารถทางวิชาการและการพัฒนานวัตกรรมของนักศึกษา</t>
  </si>
  <si>
    <t>พ.ย. 65 - มี.ค. 66</t>
  </si>
  <si>
    <t>พ.ย.-  ธ.ค. 65</t>
  </si>
  <si>
    <t>18 เม.ย. 66</t>
  </si>
  <si>
    <t>มี.ค - พ.ค 66</t>
  </si>
  <si>
    <t>พ.ย.65 - มี.ค. 66</t>
  </si>
  <si>
    <t>1 เม.ย. 66</t>
  </si>
  <si>
    <t>ม.ค. - เม.ย. 66</t>
  </si>
  <si>
    <t>ธ.ค 65 - ก.พ 66</t>
  </si>
  <si>
    <t>ก.ค - ส.ค 66</t>
  </si>
  <si>
    <t>มิ.ย - ก.ค 66</t>
  </si>
  <si>
    <t>เม.ย - พ.ค 66</t>
  </si>
  <si>
    <t>ต.ค. 66</t>
  </si>
  <si>
    <t>สรุปข้อมูลแผนการจัดโครงการปีงบประมาณ 2566 คณะมนุษยศาสตร์และสังคมศาสตร์</t>
  </si>
  <si>
    <t>โครงการปรับปรุงและพัฒนาหลักสูตรตามกรอบมาตรฐานคุณวุฒิอุดมศึกษาแห่งชาติ TQF คณะมนุษยศาสตร์และสังคมศาสตร์</t>
  </si>
  <si>
    <t xml:space="preserve">โครงการประกันคุณภาพการศึกษาให้กับนักศึกษา คณะมนุษยศาสตร์และสังคมศาสตร์ </t>
  </si>
  <si>
    <t>1 มี.ค.66-31 พ.ค.66</t>
  </si>
  <si>
    <t>โครงการพัฒนาทักษะและความสามารถการใช้ภาษาอังกฤษตามเกณฑ์มาตรฐาน คณะมนุษยศาสตร์และสังคมศาสตร์</t>
  </si>
  <si>
    <t>9 ธ.ค.65</t>
  </si>
  <si>
    <t xml:space="preserve">โครงการพัฒนาอัตลักษณ์นักศึกษาคณะมนุษยศาสาตร์และสังคมศาสตร์ด้วยทักษะ Soft Skills </t>
  </si>
  <si>
    <t xml:space="preserve">1 ต.ค. - 31 ธ.ค. 65 </t>
  </si>
  <si>
    <t>ภาษาไทย</t>
  </si>
  <si>
    <t>โครงการจัดหาสื่อ อุปกรณ์ เพื่อเพิ่มประสิทธิภาพทางการศึกษา คณะมนุษยศาสตร์และสังคมศาสตร์</t>
  </si>
  <si>
    <t>ดนตรีสากล</t>
  </si>
  <si>
    <t>โครงการจัดหาทรัพยากรเพื่อเพิ่มประสิทธิภาพทางการศึกษา คณะมนุษยศาสตร์และสังคมศาสตร์</t>
  </si>
  <si>
    <t>นิติศาสตร์</t>
  </si>
  <si>
    <t>โครงการพัฒนาบัณฑิตที่พึงประสงค์ในศตวรรษที่ 21 สาขาวิชาศิลปศึกษา</t>
  </si>
  <si>
    <t>การพัฒนาสังคม</t>
  </si>
  <si>
    <t>โครงการพัฒนาบัณฑิตที่พึงประสงค์ในศตวรรษที่ 21 สาขาวิชานาฏศิลป์</t>
  </si>
  <si>
    <t>โครงการพัฒนาบัณฑิตที่พึงประสงค์ในศตวรรษที่ 21 สาขาวิชาภูมิสารสนเทศ</t>
  </si>
  <si>
    <t>ศิลปะดิจิทัล</t>
  </si>
  <si>
    <t>โครงการประกันคุณภาพการศึกษาหลักสูตรศิลปศาสตรบัณฑิตสาขาวิชาภาษาอังกฤษ (ศศ.บ.)</t>
  </si>
  <si>
    <t>ภาษาอังกฤษ</t>
  </si>
  <si>
    <t>1 ม.ค. -  31 มี.ค. 66</t>
  </si>
  <si>
    <t>โครงการปฐมนิเทศนักศึกษาและเตรียมความพร้อมก่อนฝึกประสบการณ์วิชาชีพสาขาวิชาภาษาอังกฤษ</t>
  </si>
  <si>
    <t>3 ต.ค. -
1 ธ.ค. 65</t>
  </si>
  <si>
    <t>รป.ม.</t>
  </si>
  <si>
    <t>โครงการนิเทศนักศึกษาออกฝึกประสบการณ์วิชาชีพสาขาวิชาภาษาอังกฤษ</t>
  </si>
  <si>
    <t>25 ต.ค. 65-
24 มี.ค. 66</t>
  </si>
  <si>
    <t>รป.ด.</t>
  </si>
  <si>
    <t>โครงการปฐมนิเทศนักศึกษาใหม่และพิธีไหว้ครูสาขาวิชาภาษาอังกฤษ</t>
  </si>
  <si>
    <t>1 เม.ย. -
31 มิ.ย. 66</t>
  </si>
  <si>
    <t>โครงการอบรมเชิงปฏิบัติการ “การพัฒนาศักยภาพนักศึกษาด้านการทำวิจัยทางภาษาอังกฤษและภาษาศาสตร์”</t>
  </si>
  <si>
    <t>1 ก.พ.-
24 มี.ค. 66</t>
  </si>
  <si>
    <t>โครงการพัฒนานักศึกษาให้มีคุณลักษณะที่พึงประสงค์มุ่งสู่คุณลักษณะบัณฑิตในศตวรรษที่ 21 สาขาวิชาภาษาอังกฤษธุรกิจ</t>
  </si>
  <si>
    <t>ภาษาอังกฤษธุรกิจ</t>
  </si>
  <si>
    <t xml:space="preserve">31 ต.ค.65 - 31 มี.ค. 66 </t>
  </si>
  <si>
    <t>โครงการส่งเสริมและพัฒนานักศึกษาตามอัตลักษณ์สาขาวิชาภาษาอังกฤษธุรกิจ (Business English Day)</t>
  </si>
  <si>
    <t xml:space="preserve">1 พ.ย.65 - 31 มี.ค. 66 </t>
  </si>
  <si>
    <t>โครงการพัฒนากระบวนการรับและเตรียมความพร้อมนักศึกษาสาขาวิชาภาษาอังกฤษธุรกิจ</t>
  </si>
  <si>
    <t>28 ต.ค.65 – 30 มี.ค. 66</t>
  </si>
  <si>
    <t xml:space="preserve">โครงการประกันคุณภาพการศึกษาสาขาวิชาภาษาอังกฤษธุรกิจ </t>
  </si>
  <si>
    <t>15 ม.ค. - 30 พ.ค. 66</t>
  </si>
  <si>
    <t>โครงการบริหารจัดการหลักสูตรตามกรอบมาตรฐานคุณวุฒิอุดมศึกษาแห่งชาติ หลักสูตรศิลปศาสตรบัณฑิต สาขาวิชาภาษาไทย</t>
  </si>
  <si>
    <t>โครงการประกันคุณภาพหลักสูตรศิลปศาสตรบัณฑิต สาขาวิชาภาษาไทย</t>
  </si>
  <si>
    <t>โครงการวรรณกรรมสร้างสรรค์  จินตนาการสร้างศิลป์</t>
  </si>
  <si>
    <t>โครงการนิเทศนักศึกษาฝึกประสบการณ์วิชาชีพ</t>
  </si>
  <si>
    <t>15 พ.ย. 65 - 28 ก.พ. 66</t>
  </si>
  <si>
    <t>โครงการจัดหาวัสดุเพื่อเสริมประสิทธิภาพการทำงานสาขาวิชาภาษาไทย</t>
  </si>
  <si>
    <t>โครงการปรับพื้นฐานทางการเรียนของนักศึกษาหลักสูตรศิลปศาสตรบัณฑิต สาขาวิชาภาษาไทย</t>
  </si>
  <si>
    <t>โครงการส่งเสริมทักษะด้านการเขียนเพลงร้องสำหรับนักศึกษา</t>
  </si>
  <si>
    <t>โครงการจัดหาวัสดุฝึกดนตรี</t>
  </si>
  <si>
    <t>21 ต.ค. 65  25 ม.ค. 66</t>
  </si>
  <si>
    <t>การจัดการความรู้ด้านการประกันคุณภาพการศึกษา สาขาวิชาดนตรีสากล</t>
  </si>
  <si>
    <t>โครงการนิเทศนักศึกษาฝึกประการณ์วิชาชีพบรรณารักษศาสตร์และสารสนเทศศาสตร์</t>
  </si>
  <si>
    <t>โครงการประกันคุณภาพสาขาวิชาบรรณารักษศาสตร์และสารสนเทศศาสตร์</t>
  </si>
  <si>
    <t>1 ม.ค.-31 มี.ค.66</t>
  </si>
  <si>
    <t>โครงการเตรียมความพร้อมนักศึกษาสาขาวิชาบรรณารักษศาสตร์และสารสนเทศศาสตร์</t>
  </si>
  <si>
    <t xml:space="preserve">โครงการจัดหาวัสดุสนับสนุนการเรียนการสอนของอาจารย์สาขาวิชาบรรณารักษศาสตร์และสารสนเทศศาสตร์ </t>
  </si>
  <si>
    <t>โครงการศึกษาดูงานเพื่อเสริมสร้างทักษะการเรียนรู้ศตวรรษที่ 21 นักศึกษา สาขาวิชาศิลปะดิจิทัล</t>
  </si>
  <si>
    <t>2 ม.ค. - 31 มี.ค. 66</t>
  </si>
  <si>
    <t>โครงการประกันคุณภาพการศึกษา สาขาวิชาศิลปะดิจิทัล</t>
  </si>
  <si>
    <t>โครงการนิเทศนักศึกษาฝึกประสบการณ์วิชาชีพศิลปะดิจิทัล</t>
  </si>
  <si>
    <t>1 พ.ย. 65 - 31 มี.ค. 66</t>
  </si>
  <si>
    <t>โครงการพัฒนาหลักสูตรสาขาการพัฒนาสังคมเพื่อรองรับการเปลี่ยนแปลงสังคมยุคใหม่</t>
  </si>
  <si>
    <t>โครงการประกันคุณภาพการศึกษาสาขาวิชาการพัฒนาสังคม</t>
  </si>
  <si>
    <t>โครงการนิเทศการฝึกประสบการณ์วิชาชีพสาขาวิชาการพัฒนาสังคม</t>
  </si>
  <si>
    <t>โครงการพัฒนาหลักสูตรรัฐศาสตรบัณฑิต</t>
  </si>
  <si>
    <t>โครงการประกันคุณภาพการศึกษา สาขาวิชารัฐประศาสนศาสตร์</t>
  </si>
  <si>
    <t>ฝึกประสบการณ์วิชาชีพรัฐประศาสนศาสตร์ สาขาวิชารัฐประศาสนศาสต</t>
  </si>
  <si>
    <t>18 ต.ค. 65</t>
  </si>
  <si>
    <t>โครงการฝึกเขียนตอบข้อสอบกฎหมาย</t>
  </si>
  <si>
    <t>โครงการอบรมกฎหมายวิธีพิจารณาความ</t>
  </si>
  <si>
    <t>โครงการประกันคุณภาพการศึกษา หลักสูตรนิติศาสตรบัณฑิต</t>
  </si>
  <si>
    <t>โครงการพัฒนายกระดับคุณภาพนักศึกษาให้มีสมรรถนะที่สูงขึ้น</t>
  </si>
  <si>
    <t>โครงการปฐมนิเทศนักศึกษาเพื่อเตรียมความสำหรับหลักสูตรนิติศาสตรบัณฑิต</t>
  </si>
  <si>
    <t xml:space="preserve">โครงการประกันคุณภาพการศึกษา สาขาวิชาดุริยางคศิลป์ </t>
  </si>
  <si>
    <t xml:space="preserve">ดุริยางคศิลป์ </t>
  </si>
  <si>
    <t xml:space="preserve">โครงการจัดหาวัสดุเพื่อเพิ่มประสิทธิภาพการจัดการศึกษา สาขาวิชาดุริยางคศิลป์     
</t>
  </si>
  <si>
    <t>โครงการประกันคุณภาพการศึกษา (รป.ม)</t>
  </si>
  <si>
    <t>โครงการพัฒนาการเรียนการสอน (รป.ม)</t>
  </si>
  <si>
    <t>โครงการสัมมนาทางรัฐประศาสนศาสตร์</t>
  </si>
  <si>
    <t xml:space="preserve">โครงการสัมมนาทางวิชาการระดับนานาชาติด้านการสอนภาษาอังกฤษของสาขาวิชาการสอนภาษาอังกฤษ </t>
  </si>
  <si>
    <t>โครงการประกันคุณภาพการศึกษาหลักสูตรปรัชญาดุษฎีบัณฑิต สาขาวิชาการสอน
ภาษาอังกฤษ</t>
  </si>
  <si>
    <t>โครงการติดตามภาวะการมีงานทำและความพึงพอใจของผู้ใช้บัณฑิตสาขาวิชาภาษาอังกฤษธุรกิจ</t>
  </si>
  <si>
    <t>15 ม.ค. - 31 มี.ค. 66</t>
  </si>
  <si>
    <t>โครงการนักศึกษาฝึกประสบการณ์วิชาชีพ</t>
  </si>
  <si>
    <t xml:space="preserve">โครงการพัฒนานักศึกษาและยกระดับคุณภาพนักศึกษาให้เป็นไปตามมาตรฐานสากล สาขาวิชารัฐประศาสนศาสตร์ </t>
  </si>
  <si>
    <t>7 มี.ค. 66</t>
  </si>
  <si>
    <t xml:space="preserve">พัฒนานักศึกษาให้มีคุณลักษณะที่พึงประสงค์มุ่งสู่คุณลักษณะบัณฑิตในศตวรรษที่ 21 สาขาวิชารัฐประศาสนศาสตร์ </t>
  </si>
  <si>
    <t>6 มี.ค. 66</t>
  </si>
  <si>
    <t>5 มี.ค. 66</t>
  </si>
  <si>
    <t>10 มี.ค. 66</t>
  </si>
  <si>
    <t>7 พ.ค. 66</t>
  </si>
  <si>
    <t>10 ก.ค. 66</t>
  </si>
  <si>
    <t>17 ก.ค. 66</t>
  </si>
  <si>
    <t>โครงการฝึกประสบการณ์วิชาชีพกฎหมาย</t>
  </si>
  <si>
    <t>โครงการปัจฉิมนิเทศนักศึกษาและสัมมนาการฝึกประสบการณ์วิชาชีพสาขาวิชาภาษาอังกฤษ</t>
  </si>
  <si>
    <t>31 ม.ค. -
24 มี.ค. 66</t>
  </si>
  <si>
    <t>โครงการฝึกประสบการณ์วิชาชีพสาขาวิชาภาษาอังกฤษธุรกิจ</t>
  </si>
  <si>
    <t>20 ต.ค. 65 - 30 มี.ค. 66</t>
  </si>
  <si>
    <t>โครงการปัจฉิมและแสดงความยินดีกับบัณฑิตใหม่ สาขาวิชาการพัฒนาสังคม (Good bye senior)</t>
  </si>
  <si>
    <t>โครงการปัจฉิมนิเทศนักศึกษาฝึกประสบการณ์วิชาชีพกฎหมาย</t>
  </si>
  <si>
    <t>1 พ.ย. 65 - 31 พ.ค. 66</t>
  </si>
  <si>
    <t>โครงการพัฒนาศักยภาพด้านการวิจัยฯ: แลกเปลี่ยนเรียนรู้เทคนิคการเขียนโครงร่างการวิจัย เพื่อขอทุนอุดหนุนการวิจัยจากภายในและภายนอกสถาบัน</t>
  </si>
  <si>
    <t xml:space="preserve"> สำนักงานคณบดี</t>
  </si>
  <si>
    <t>28 มี.ค. - 8 เม.ย. 66</t>
  </si>
  <si>
    <t>โครงการพัฒนาวารสารเพื่อรองรับการผลิตผลงานวิชาการทางด้านรัฐประศาสนศาสตร์</t>
  </si>
  <si>
    <t>โครงการเพิ่มประสิทธิภาพด้านการวิจัยและสมรรถนะทางวิชาการ</t>
  </si>
  <si>
    <t>โครงการสนับสนุนและพัฒนาความสามารถด้านวิจัยและการผลิดผลงานวิชาการเพื่อการตีพิมพ์เผยแพร่ในวารสารนานาชาติ</t>
  </si>
  <si>
    <t>โครงการยกระดับผลงานวิจัยและงานสร้างสรรค์ด้านมนุษยศาสตร์และสังคมศมศาสตร์  สู่การนำไปใช้ประโยชน์ในระดับชาติและระดับนานาชาติ</t>
  </si>
  <si>
    <t>19 พ.ย. - 15 ธ.ค. 65</t>
  </si>
  <si>
    <t>โครงการติดตามผลการวิจัยทางด้านมนุษยศาสตร์และสังคมศาสตร์สำหรับคณาจารย์ ภายใต้โครงการทุนอุดหนุนการวิจัยทางด้านมนุษยศาสตร์และสังคมศาสตร์สำหรับคณาจารย์</t>
  </si>
  <si>
    <t>โครงการต่อยอดผลงานวิจัยสู่การนำไปใช้ประโยชน์เพื่อการประกอบอาชีพบัณฑิตสาขาการพัฒนาสังคม</t>
  </si>
  <si>
    <t>โครงการวิเคราะห์ชุมชนบูรณาการกับการเรียนการสอนสู่การสร้างความร่วมมือในการพัฒนาท้องถิ่นอย่างยั่งยืน</t>
  </si>
  <si>
    <t>โครงการพัฒนาคุณภาพชีวิตชุมชนทุกมิติโดยบูรณาการรัฐประศาสนศาสตร์กับภูมิปัญญาท้องถิ่นและศาสตร์สมัยใหม่</t>
  </si>
  <si>
    <t>โครงการพัฒนาหลักสูตรระยะสั้นเพื่อพัฒนาศักยภาพชุมชนทุกช่วงวัย</t>
  </si>
  <si>
    <t>โครงการพัฒนาศูนย์ความเป็นเลิศทางภาษาอังกฤษธุรกิจ</t>
  </si>
  <si>
    <t>โครงการยกระดับการบริหารจัดการชุมชนเพื่อสร้างนวัตกรรมสู่เศรษฐกิจมูลค่าสูง</t>
  </si>
  <si>
    <t>3 เม.ย. - 31 ก.ค. 66</t>
  </si>
  <si>
    <t>โครงการส่งเสริมและพัฒนาศิลปะและวัฒนธรรมสู่ความเป็นเลิศด้วย Soft Power</t>
  </si>
  <si>
    <t>โครงการสืบสานวัฒนธรรมและแสดงความยินดีกับความสำเร็จทางการศึกษาของนักศึกษาสาขาวิชาภาษาอังกฤษ</t>
  </si>
  <si>
    <t>10 ม.ค. -
20 เม.ย. 66</t>
  </si>
  <si>
    <t xml:space="preserve">โครงการอนุรักษ์ ส่งเสริม และทำนุบำรุงศิลปวัฒนธรรมสาขาวิชาภาษาอังกฤษธุรกิจ </t>
  </si>
  <si>
    <t xml:space="preserve">โครงการส่งเสริมและพัฒนานักศึกษาสาขาวิชาศิลปะดิจิทัลสู่ความเป็นเลิศ ด้านศิลปวัฒนธรรม </t>
  </si>
  <si>
    <t>1 ต.ค. - 31 ม.ค. 66</t>
  </si>
  <si>
    <t>โครงการวิจัยเพื่ออนุรักษ์ ส่งเสริม สืบสานอัตลักษณ์ทางศิลปวัฒนธรรม สาขาวิชารัฐประศาสนศาสตร์</t>
  </si>
  <si>
    <t>โครงการพัฒนาจิตเพื่อส่งเสริมคุณธรรมจริยธรรมและสืบสานศิลปและวัฒนธรรมอันดีงามสู่สังคม</t>
  </si>
  <si>
    <t xml:space="preserve">โครงการเพาะเมล็ดจิตอาสา พัฒนาคุณธรรมจริยธรรม </t>
  </si>
  <si>
    <t>โครงการส่งเสริมสืบสาน ต่อยอด รักษาหลักปรัชญาของเศรษฐกกิจพอเพียงสู่การพัฒนาชุมชนท้องถิ่นด้วยการบูรณาการเกรียนการสอน</t>
  </si>
  <si>
    <t>โครงการสร้างความรักสามัคคีด้วยกิจกรรมจิตอาสานักศึกษาสาขาวิชาการพัฒนาสังคม</t>
  </si>
  <si>
    <t>โครงการส่งเสริมจิตอาสานักศึกษาและบุคลากร สาขาวิชารัฐประศาสนศาสตร์เพื่อสืบสานและต่อยอดโครงการอันเนื่องมาจากพระราชดำริและปรัชญาเศรษฐกิจพอเพียง</t>
  </si>
  <si>
    <t>โครงการเสริมสร้างจิตอาสาให้กับนักศึกษาสาขาวิชานิติศาสตร์</t>
  </si>
  <si>
    <t>โครงการปรับพื้นฐานทักษะภาษาอังกฤษและทักษะดิจิทัลเพื่อความพร้อมในการเรียนของนักศึกษาใหม่</t>
  </si>
  <si>
    <t>1 เม.ย. -
30 มิ.ย. 66</t>
  </si>
  <si>
    <t>โครงการพัฒนาและเสริมสร้างความมั่นใจในการใช้ทักษะภาษาอังกฤษและการใช้เทคโนโลยีดิจิทัล สู่การทำงานในยุคศตวรรษที่ 21</t>
  </si>
  <si>
    <t xml:space="preserve">6 ก.พ. -
10 มี.ค. 66 </t>
  </si>
  <si>
    <t>โครงการพัฒนาทักษะดิจิทัลสำหรับวิชาชีพบรรณารักษศาสตร์และสารสนเทศศาสตร์</t>
  </si>
  <si>
    <t>ม.ค.- มี.ค. 66</t>
  </si>
  <si>
    <t xml:space="preserve">โครงการพัฒนาทักษะทางเทคโนโลยีสู่นักปฏิบัติมืออาชีพทางบรรณารักษศาสตร์และสารสนเทศศาสตร์ </t>
  </si>
  <si>
    <t>โครงการอบรมเทคโนโลยีสารสนเทศภาษาอังกฤษสำหรับนักกฎหมาย</t>
  </si>
  <si>
    <t>โครงการจัดทำวารสารวิชาการสาขาวิชาภาษาอังกฤษ “Journal of English Language and Linguistics (JEL)”</t>
  </si>
  <si>
    <t>โครงการประชาสัมพันธ์สาขาวิชาบรรณารักษศาสตร์และสารสนเทศศาสตร์</t>
  </si>
  <si>
    <t>โครงการจัดทำวารสารวิชาการด้านการพัฒนาสังคม</t>
  </si>
  <si>
    <t xml:space="preserve">โครงการประชุมแลกเปลียนทางวิชาการด้านการพัฒนา ชุมชน สังคม และท้องถิ่น </t>
  </si>
  <si>
    <t xml:space="preserve">โครงการพัฒนาทักษะสื่อสมัยใหม่เพื่องานพัฒนาชุมชนท้องถิ่นและสังคม </t>
  </si>
  <si>
    <t>โครงการประชุมวิชาการระดับชาติและนานาชาติ ด้านมนุษยศาสตร์และสังคมศาสตร์</t>
  </si>
  <si>
    <t>1 ม.ค. - 31 ก.ค. 66</t>
  </si>
  <si>
    <t>โครงการจุลสารสาขาวิชาภาษาไทย</t>
  </si>
  <si>
    <t>1 พ.ย. 65-30 เม.ย. 66</t>
  </si>
  <si>
    <t>โครงการประชุมวิชาการและนิทรรศการสำหรับนักศึกษา คณะมนุษยศาสตร์และสังคมศาสตร์</t>
  </si>
  <si>
    <t xml:space="preserve">โครงการบูรณาบริการวิชาการกับการเรียนการสอนสาขาวิชาภาษาอังกฤษธุรกิจ </t>
  </si>
  <si>
    <t>31 มี.ค.66</t>
  </si>
  <si>
    <t>โครงการทัศนศึกษานอกสถานที่เพื่อบูรณาการในรายวิชาโทภาษาเขมร</t>
  </si>
  <si>
    <t>โครงการศึกษาดูงานหน่วยงานยุติธรรมทางด้านกฎหมาย</t>
  </si>
  <si>
    <t xml:space="preserve">1 พ.ย.65 - 31 ม.ค. 66 </t>
  </si>
  <si>
    <t>โครงการพัฒนาศักยภาพนักแปลและล่ามเพื่อเพิ่มประสิทธิภาพในการทำงานด้านการแปลและการล่าม หน่วยบริการงานแปลและงานล่าม HUSOC คณะมนุษยศาสตร์และสังคมศาสตร์</t>
  </si>
  <si>
    <t>โครงการพัฒนาศักยภาพบุคลากรสายสนับสนุนเพื่อประสิทธิภาพในการทำงาน คณะมนุษยศาสตร์และสังคมศาสตร์</t>
  </si>
  <si>
    <t xml:space="preserve">โครงการพัฒนาศักยภาพอาจารย์เพื่อเพิ่มประสิทธิภาพในการจัดการเรียนการสอนภาษาอังกฤษ </t>
  </si>
  <si>
    <t>1 ม.ค. -
31 มี.ค. 66</t>
  </si>
  <si>
    <t>โครงการพัฒนาศักยภาพคณาจารย์เพื่อเพิ่มประสิทธิภาพในการทำงานสาขาวิชาภาษาอังกฤษธุรกิจ</t>
  </si>
  <si>
    <t>โครงการพัฒนาทางวิชาการและวิชาชีพสำหรับคณาจารย์สาขาวิชาภาษาไทย</t>
  </si>
  <si>
    <t>1 ต.ค. 65-31 ก.ค. 66</t>
  </si>
  <si>
    <t>โครงการพัฒนาบุคลากร สาขาวิชาดนตรีสากล</t>
  </si>
  <si>
    <t xml:space="preserve">โครงการการพัฒนาศักยภาพอาจารย์สาขาวิชาบรรณารักษศาสตร์และสารสนเทศศาสตร์ </t>
  </si>
  <si>
    <t>โครงการพัฒนาบุคลากร สาขาวิชาศิลปะดิจิทัล</t>
  </si>
  <si>
    <t>1 ม.ค. - 30 มิ.ย. 66</t>
  </si>
  <si>
    <t xml:space="preserve">โครงการพัฒนาศักยภาพคณาจารย์ สาขาวิชาการพัฒนาสังคม </t>
  </si>
  <si>
    <t>โครงการพัฒนาบุคลากรด้านกฎหมายให้มีศักยภาพและสมรรถนะที่สูงขึ้น</t>
  </si>
  <si>
    <t>โครงการพัฒนาบุคลากรเพื่อเพิ่มประสิทธิภาพในการสอน กลุ่มวิชาปรัชญาและศาสนา</t>
  </si>
  <si>
    <t>กลุ่มวิชาปรัชญาและศาสนา</t>
  </si>
  <si>
    <t>โครงการพัฒนาบุคลากรเพื่อเพิ่มประสิทธิภาพในการสอน กลุ่มวิชาประวัติศาสตร์</t>
  </si>
  <si>
    <t>กลุ่มวิชาประวัติศาสตร์</t>
  </si>
  <si>
    <t>โครงการพัฒนาศักยภาพคณาจารย์และส่งเสริมเพิ่มประสิทธิภาพในการจัดการเรียนการสอนภาษาอังกฤษขั้นสูง</t>
  </si>
  <si>
    <t>โครงการพัฒนาศักยภาพบุคลากรเพื่อเข้าสู่ตำแหน่งทางวิชาการ คณะมนุษยศาสตร์และสังคมศาสตร์</t>
  </si>
  <si>
    <t>โครงการอบรมเชิงปฏิบัติการ “การพัฒนาทักษะการเขียนเอกสารประกอบการสอน  เอกสารคำสอน และตำราทางภาษาอังกฤษและภาษาศาสตร์”</t>
  </si>
  <si>
    <t>โครงการอบรมเชิงปฏิบัติการ “การพัฒนาศักยภาพอาจารย์ด้านการทำวิจัยและเขียนบทความวิจัย/บทความวิชาการทางภาษาอังกฤษและภาษาศาสตร์”</t>
  </si>
  <si>
    <t>โครงการพัฒนาศักยภาพอาจารย์และบุคคลเพื่อเพิ่มประสิทธิภาพในการทำงาน สาขาวิชารัฐประศาสนศาสตร์</t>
  </si>
  <si>
    <t>โครงการจัดทำแผนกลยุทธและแผนปฏิบัติราชการ คณะมนุษยศาสตร์และสังคมศาสตร์</t>
  </si>
  <si>
    <t>1 ต.ค. 65 - 31 ธ.ค. 65</t>
  </si>
  <si>
    <t xml:space="preserve">โครงการประกันคุณภาพการศึกษา คณะมนุษยศาสตร์และสังคมศาสตร์ </t>
  </si>
  <si>
    <t>โครงการบริหารจัดการเพื่อเพิ่มประสิทธิภาพในการปฏิบัติงาน คณะมนุษยศาสตร์และสังคมศาสตร์</t>
  </si>
  <si>
    <t>โครงการจัดหาอุปกรณ์สำหรับการบริหารงานและสิ่งสนับสนุนการเรียนการสอนเพื่อเพิ่มประสิทธิภาพการศึกษา</t>
  </si>
  <si>
    <t>15 ต.ค. 65-
30 มิ.ย. 66</t>
  </si>
  <si>
    <t>โครงการจัดหาทรัพยากรและวัสดุ์เพื่อเพิ่มประสิทธิภาพการศึกษา สาขาวิชาภาษาอังกฤษธุรกิจ</t>
  </si>
  <si>
    <t>10 ต.ค. 65 - 30 พ.ค. 66</t>
  </si>
  <si>
    <t>โครงการบริหารจัดการสาขาวิชาศิลปะดิจิทัล</t>
  </si>
  <si>
    <t>โครงการบริหารจัดการเพื่อเพิ่มประสิทธิภาพในการทำงาน สาขาวิชาการพัฒนาสังคม</t>
  </si>
  <si>
    <t>จัดหาทรัพยากรเพื่อเพิ่มประสิทธิภาพการศึกษา สาขาวิชารัฐประศาสนศาสตร์</t>
  </si>
  <si>
    <t>โครงการจัดจ้างเจ้าหน้าที่ประจำสาขาวิชารัฐประศาสนศาสตร์</t>
  </si>
  <si>
    <t>โครงการบริหารจัดการทรัพยากรเพื่อเพิ่มประสิทธิภาพในการปฏิบัติงาน สาขาวิชานิติศาสตร์</t>
  </si>
  <si>
    <t>โครงการจัดหาวัสดุเพื่อใช้สำรับการเรียนการสอน กลุ่มวิชาปรัชญาและศาสนา</t>
  </si>
  <si>
    <t>โครงการจัดหาวัสดุเพื่อใช้สำรับการเรียนการสอน กลุ่มวิชาประวัติศาสตร์</t>
  </si>
  <si>
    <t>รหัส 66-02-0101 คณะมนุษยศาสตร์และสังคมศาสตร์</t>
  </si>
  <si>
    <t xml:space="preserve"> 10 - 11 พ.ค. 66</t>
  </si>
  <si>
    <t xml:space="preserve">โครงการเพิ่มประสิทธิภาพด้านวิชาการและทักษะดิจิทัลขั้นสูงสำหรับนักศึกษาปริญญาเอก สาขาวิชาการสอนภาษาอังกฤษ </t>
  </si>
  <si>
    <t>22 - 24 ต.ค. 65</t>
  </si>
  <si>
    <t>รปศ.</t>
  </si>
  <si>
    <t>26 - 27 มิ.ย. 66</t>
  </si>
  <si>
    <t>23 - 24 มิ.ย.66</t>
  </si>
  <si>
    <t>1 ก.พ. - 31 มี.ค. 66</t>
  </si>
  <si>
    <t xml:space="preserve"> 1 - 30 พ.ย. 65</t>
  </si>
  <si>
    <t>28 - 29 ม.ค. 66</t>
  </si>
  <si>
    <t>10 - 11 มิ.ย. 66</t>
  </si>
  <si>
    <t>20 ธ.ค. 65, 15 ก.พ. 66</t>
  </si>
  <si>
    <t>1 มิ.ย. - 31 ก.ค. 66</t>
  </si>
  <si>
    <t>26 พ.ค. 66</t>
  </si>
  <si>
    <t>19.1 กิจกรรม “กฎหมายปกครองกับการปฏิบัติงาน”</t>
  </si>
  <si>
    <t>19.2 กิจกรรม “การบริหารความขัดแย้งในการมีส่วนร่วมการจัดการสิ่งแวดล้อม”</t>
  </si>
  <si>
    <t>19.3 กิจกรรม “การพัฒนาทักษะการสื่อสารภาษาอังกฤษเพื่อประกอบวิชาชีพ”</t>
  </si>
  <si>
    <t>19.4 กิจกรรม “การพัฒนาบุคลิกภาพเพื่อการทำงาน”</t>
  </si>
  <si>
    <t>19.5 กิจกรรม “บทบาทขององค์กรฝ่ายนิติบัญญัติ”</t>
  </si>
  <si>
    <t>19.6 กิจกรรม “เพิ่มศักยภาพการเรียนรู้ทักษะทางการบริหารการพัฒนา</t>
  </si>
  <si>
    <t>19.7 กิจกรรม “องค์กรปกครองส่วนท้องถิ่นกับงานสวัสดิการสังคม”</t>
  </si>
  <si>
    <t>19.8 กิจกรรม “การก่อหนี้สาธารณะกับการฟื้นฟูเศรษฐกิจ”</t>
  </si>
  <si>
    <t>บรรณารักษ
ศาสตร์ฯ</t>
  </si>
  <si>
    <t xml:space="preserve">โครงการพัฒนาศักยภาพบัณฑิตด้านความสามารถทางภาษาอังกฤษสู่มาตรฐานระดับปริญญาตรีเทียบเท่า C1 ตามมาตรฐานสากล CFER </t>
  </si>
  <si>
    <t xml:space="preserve">โครงการเตรียมความพร้อมทักษะด้านดนตรี เทคโนโลยีและภาษาอังกฤษทางดนตรี สำหรับนักศึกษาใหม่
</t>
  </si>
  <si>
    <t>4 - 5 ก.พ. 66</t>
  </si>
  <si>
    <t>23 - 24 พ.ค. 66</t>
  </si>
  <si>
    <t>12 - 13 พ.ย. 65</t>
  </si>
  <si>
    <t>1 - 31 ต.ค.65</t>
  </si>
  <si>
    <t>1 -2 8 ก.พ.66</t>
  </si>
  <si>
    <t>15 มี.ค. - 30 เม.ย. 66</t>
  </si>
  <si>
    <t>1 ธ.ค. 65 - 25 ก.พ. 66</t>
  </si>
  <si>
    <t>1 พ.ย. 65 - 10 ก.พ. 66</t>
  </si>
  <si>
    <t>39.1 โครงการปฐมนิเทศก่อนฝึกประสบการณ์วิชาชีพทางรัฐประศาสนศาสตร์</t>
  </si>
  <si>
    <t>39.2 โครงการปัจฉิมนิเทศหลังฝึกประสบการณ์วิชาชีพทางรัฐประศาสนศาสตร์</t>
  </si>
  <si>
    <t>47.1 คุณธรรมนำความรู้</t>
  </si>
  <si>
    <t xml:space="preserve">47.2 สัมมนาเกี่ยวกับการบริหารราชการไทย </t>
  </si>
  <si>
    <t>23 - 25 ก.พ.66</t>
  </si>
  <si>
    <r>
      <rPr>
        <b/>
        <sz val="12"/>
        <color theme="1"/>
        <rFont val="TH SarabunPSK"/>
        <family val="2"/>
      </rPr>
      <t>ตัวชี้วัด 1.1.3</t>
    </r>
    <r>
      <rPr>
        <sz val="12"/>
        <color theme="1"/>
        <rFont val="TH SarabunPSK"/>
        <family val="2"/>
      </rPr>
      <t xml:space="preserve"> จำนวนผลงานวิจัยที่ถูกอ้างอิงในระดับชาติและนานาชาติ</t>
    </r>
  </si>
  <si>
    <t>30 มี.ค 66</t>
  </si>
  <si>
    <t xml:space="preserve">โครงการทุนอุดหนุนการวิจัยทางด้านมนุษยศาสตร์และสังคมศาสตร์สำหรับ
คณาจารย์    </t>
  </si>
  <si>
    <t>1 - 10 ก.ค. 66</t>
  </si>
  <si>
    <t>22 ก.พ. 66</t>
  </si>
  <si>
    <t>1 - 2 ก.พ.66</t>
  </si>
  <si>
    <t>22 - 23 ต.ค. 65</t>
  </si>
  <si>
    <t xml:space="preserve">20 ต.ค  –15 พ.ย65 </t>
  </si>
  <si>
    <t>10 - 14 ก.พ. 66</t>
  </si>
  <si>
    <t>9 ธ.ค. 65</t>
  </si>
  <si>
    <t>2 - 3 ธ.ค. 66</t>
  </si>
  <si>
    <t>1 - 4 ก.พ. 66</t>
  </si>
  <si>
    <t>20 - 21 ม.ค.66</t>
  </si>
  <si>
    <t>30 - 31 มี.ค. 66</t>
  </si>
  <si>
    <t>1 มี.ค.66 - 31 พ.ค.66</t>
  </si>
  <si>
    <t>1 ต.ค.65 - 30ก.ย. 66</t>
  </si>
  <si>
    <t>1 - 30 มิ.ย. 66</t>
  </si>
  <si>
    <t>1 ม.ค. - 31 มี.ค.66</t>
  </si>
  <si>
    <t>1 เม.ย. - 30 มิ.ย. 66</t>
  </si>
  <si>
    <t xml:space="preserve"> 1 - 31 พ.ค. 66</t>
  </si>
  <si>
    <t>1 ส.ค. 65 - 31ก.ค. 66</t>
  </si>
  <si>
    <t>พ.ย. -  ธ.ค. 65</t>
  </si>
  <si>
    <t>1 มี.ค. - 31 ก.ค. 66</t>
  </si>
  <si>
    <t>โครงการพัฒนาทักษะการใช้โปรแกรมคอมพิวเตอร์ Microsoft Word, Microsoft Excel และMicrosoft PowerPoint สำหรับนักศึกษาสาขาวิชาการพัฒนาสังคม</t>
  </si>
  <si>
    <t>การประชาสัมพันธ์การรับนักศึกษาเข้าศึกษาต่อในหลักสูตร  คณะเทคโนโลยีอุตสาหกรรม</t>
  </si>
  <si>
    <t>สำนักงานคณบดีคณะเทคโนโลยีอุตสาหกรรม</t>
  </si>
  <si>
    <t>โครงการพัฒนานักศึกษาตามอัตลักษณ์และค่านิยมขององค์กร คณะเทคโนโลยีอุตสาหกรรม</t>
  </si>
  <si>
    <t>โครงการพัฒนานักศึกษาให้มีคุณลักษณะบัณฑิตอันพึงประสงค์  ที่มุ่งสู่ศตวรรษที่ 21 คณะเทคโนโลยีอุตสาหกรรม</t>
  </si>
  <si>
    <t xml:space="preserve">โครงการอบรมให้ความรู้ด้านการประกันคุณภาพการศึกษา และการจัดทำรายงานตนเองการประกันคุณภาพการศึกษา  คณะเทคโนโลยีอุตสาหกรรม </t>
  </si>
  <si>
    <t>สาขาวิชาวิซกรรมการจัดการอุตสาหกรรม</t>
  </si>
  <si>
    <t>โครงการพัฒนาอาจารย์ ผลงานทางวิชาการ และนิเทศนักศึกษาฝึกประสบการณ์วิชาชีพ</t>
  </si>
  <si>
    <t>สาขาวิชาเทคโนโลยีวิศวกรรมไฟฟ้า</t>
  </si>
  <si>
    <t xml:space="preserve"> สาขาวิชาเทคโนโลยีวิศวกรรมโยธา</t>
  </si>
  <si>
    <t xml:space="preserve"> โครงการประชาสัมพันธ์การรับนักศึกษาเข้าศึกษาต่อในหลักสูตรศิลปะและการออกแบบ</t>
  </si>
  <si>
    <t>สาขาวิชาศิลปะและการออกแบบ</t>
  </si>
  <si>
    <t>โครงการพัฒนานักศึกษาตามอัตลักษณ์และค่านิยมขององค์กร  สาขาวิชาศิลปะและการออกแบบ</t>
  </si>
  <si>
    <t>โครงการพัฒนานักศึกษาให้มีคุณลักษณะบัณฑิต</t>
  </si>
  <si>
    <t xml:space="preserve"> สาขาวิชาเทคโนโลยีเซรามิกส์และการออกแบบ   </t>
  </si>
  <si>
    <t>โครงการ พัฒนาอาจารย์ ผลงานทางวิชาการ และนิเทศนักศึกษาสหกิจศึกษา</t>
  </si>
  <si>
    <t>สาขาวิชาเทคโนโลยีสถาปัตยกรรม</t>
  </si>
  <si>
    <t>โครงการพัฒนานักศึกษาเพื่อการเรียนรู้ตามศตวรรษที่ 21 สาขาวิชาวิศวการจัดการอุตสาหกรรม</t>
  </si>
  <si>
    <t xml:space="preserve">โครงการจัดทำหลักสูตรและปรับปรุงหลักสูตรระยะสั้นทางเทคโนโลยี คณะเทคโนโลยีอุตสาหกรรม  
</t>
  </si>
  <si>
    <t>โครงการพระราชดำริจิตอาสา  คณะเทคโนโลยีอุตสาหกรรม “ปลูกต้นไม้ รักษ์ป่า”</t>
  </si>
  <si>
    <t>โครงการพัฒนาและบำรุงรักษาระบบเทคโนโลยีสารสนเทศ  คณะเทคโนโลยีอุตสาหกรรม</t>
  </si>
  <si>
    <t>โครงการ บริหารสาขาวิชา พัฒนาระบบเทคโนโลยีสารสนเทศ และประกันคุณภาพระดับหลักสูตร</t>
  </si>
  <si>
    <t>โครงการสนับสนุนการประชุมวิชาการระดับชาติและนานาชาติ  และการแข่งขันทักษะทางวิชาชีพทางเทคโนโลยีอุตสาหกรรม</t>
  </si>
  <si>
    <t>โครงการจัดทำรายงานตนเองการประกันคุณภาพการศึกษาสาขาวิชาศิลปะและการออกแบบ</t>
  </si>
  <si>
    <t>โครงการการบริหารจัดการองค์กร  สนับสนุนการบริหารงาน คณะเทคโนโลยีอุตสาหกรรม</t>
  </si>
  <si>
    <t>โครงการพัฒนาบุคลากรเพื่อเพิ่มประสิทธิภาพในการทำงาน  สาขาวิชาศิลปะและการออกแบบ</t>
  </si>
  <si>
    <t>โครงการบริหารจัดการสาขาวิชาเทคโนโลยีวิศวกรรมอิเล็กทรอนิกส์</t>
  </si>
  <si>
    <t>สาขาวิชาเทคโนโลยีวิศวกรรมอิเล็กทรอนิกส์</t>
  </si>
  <si>
    <t>โครงการการบริหารจัดการสนับสนุนสาขาวิชาศิลปะและการออกแบบ</t>
  </si>
  <si>
    <t xml:space="preserve">โครงการดำเนินการบริหารจัดการองค์การและการศึกษา </t>
  </si>
  <si>
    <t xml:space="preserve">วัสดุฝึกปฏิบัติสาขาวิชาเทคโนโลยีเซรามิกส์   </t>
  </si>
  <si>
    <t xml:space="preserve">โครงการบริหารจัดการองค์กรและจัดหาสิ่งสนับสนุนการเรียนรู้ </t>
  </si>
  <si>
    <t>โครงการสนับสนุนวัสดุฝึกปฏิบัติ และสนับสนุนกิจกรรมแก่นักศึกษา</t>
  </si>
  <si>
    <t>โครงการ สนับสนุนวัสดุฝึกปฏิบัติ และสนับสนุนกิจกรรมแก่นักศึกษา</t>
  </si>
  <si>
    <t>สรุปข้อมูลแผนการจัดโครงการปีงบประมาณ 2566 คณะเทคโนโลยีอุตสาหกรรม</t>
  </si>
  <si>
    <t>สาขาวิชาการจัดการอุตสาหกรรม</t>
  </si>
  <si>
    <t>โครงการพัฒนาหลักสูตรวิศวกรรมการจัดการอุตสาหกรรม</t>
  </si>
  <si>
    <t>5 ธ.ค. 65</t>
  </si>
  <si>
    <t>โครงการพัฒนาบุคลากรและผลงานทางวิชาการ</t>
  </si>
  <si>
    <t>3 ต.ค 65 - 31 พ.ค. 66</t>
  </si>
  <si>
    <t>4 ต.ค 65 - 31 พ.ค. 66</t>
  </si>
  <si>
    <t>5 ต.ค 65 - 31 พ.ค. 66</t>
  </si>
  <si>
    <t>6 ต.ค 65 - 31 พ.ค. 66</t>
  </si>
  <si>
    <t>7 ต.ค 65 - 31 พ.ค. 66</t>
  </si>
  <si>
    <t>8 ต.ค 65 - 31 พ.ค. 66</t>
  </si>
  <si>
    <t>9 ต.ค 65 - 31 พ.ค. 66</t>
  </si>
  <si>
    <t>10 ต.ค 65 - 31 พ.ค. 66</t>
  </si>
  <si>
    <t>11 ต.ค 65 - 31 พ.ค. 66</t>
  </si>
  <si>
    <t>12 ต.ค 65 - 31 พ.ค. 66</t>
  </si>
  <si>
    <t>13 ต.ค 65 - 31 พ.ค. 66</t>
  </si>
  <si>
    <t>14 ต.ค 65 - 31 พ.ค. 66</t>
  </si>
  <si>
    <t>งบบุคลากรต้องเป็นงบที่จ้างบุคลากรรายเดือน</t>
  </si>
  <si>
    <t>สรุปข้อมูลแผนการจัดโครงการปีงบประมาณ 2566 คณะเทคโนโลยีการเกษตร</t>
  </si>
  <si>
    <t xml:space="preserve">โครงการพัฒนาหลักสูตรเข้าสู่การศึกษาที่มุ่งเน้นผลลัพธ์ (Outcome Based Education, OBE) </t>
  </si>
  <si>
    <t>โครงการปรับปรุงและพัฒนาหลักสูตรที่มุ่งเน้นผลลัพธ์ (OBE) สาขาวิชาเกษตรศาสตร์</t>
  </si>
  <si>
    <t>สาขาวิชาเกษตรศาสตร์</t>
  </si>
  <si>
    <t>1 ต.ค.65-31 พ.ค. 66</t>
  </si>
  <si>
    <t>โครงการปรับปรุงหลักสูตรสาขาวิชาสัตวศาสตร์</t>
  </si>
  <si>
    <t>สาขาวิชาสัตวศาสตร์</t>
  </si>
  <si>
    <t>1 ต.ค. 65 -31 พ.ค. 66</t>
  </si>
  <si>
    <t>โครงการประกันคุณภาพการศึกษาและสร้างเครือข่ายประกันคุณภาพ คณะเทคโนโลยีการเกษตร</t>
  </si>
  <si>
    <t>1 เม.ย. 2565 - 30 มิ.ย. 2566</t>
  </si>
  <si>
    <t>โครงการประกันคุณภาพการศึกษา สาขาวิชาเกษตรศาสตร์</t>
  </si>
  <si>
    <t>การประกันคุณภาพการศึกษาสาขาวิชาสัตวศาสตร์</t>
  </si>
  <si>
    <t>โครงการประกันคุณภาพการศึกษา สาขาวิชาเทคโนโลยีการประมง</t>
  </si>
  <si>
    <t>สาขาวิชาเทคโนโลยีการประมง</t>
  </si>
  <si>
    <t>โครงการประกันคุณภาพการศึกษา สาขาวิชานวัตกรรมอาหารและแปรรูป</t>
  </si>
  <si>
    <t>สาขาวิชานวัตกรรมอาหารและแปรรูป</t>
  </si>
  <si>
    <t>โครงการพัฒนาทักษะด้านภาษา บุคลากรและนักศึกษา คณะเทคโนโลยีการเกษตร</t>
  </si>
  <si>
    <t>1 พ.ย.65 - 30 เม.ย.66</t>
  </si>
  <si>
    <t>โครงการพัฒนาทักษะการใช้เทคโนโลยีสารสนเทศของนักศึกษา คณะเทคโนโลยีการเกษตร</t>
  </si>
  <si>
    <t>โครงการพัฒนานักศึกษาให้มีทักษะการเรียนรู้ในศตวรรษที่ 21 สาขาวิชาเกษตรศาสตร์</t>
  </si>
  <si>
    <t>โครงการพัฒนานักศึกษาให้มีทักษะด้านสารสนเทศ  สาขาวิชาเกษตรศาสตร์</t>
  </si>
  <si>
    <t xml:space="preserve">โครงการเตรียมความพร้อมในการฝึกประสบการณ์วิชาชีพและสหกิจศึกษาทางสัตวศาสตร์
   </t>
  </si>
  <si>
    <t>โครงการพัฒนาอัตลักษณ์นักศึกษาในศตวรรษที่ 21</t>
  </si>
  <si>
    <t>โครงการพัฒนานักศึกษาตามอัตตลักษณ์ สาขาวิขาเทคโนโลยีการประมง</t>
  </si>
  <si>
    <t>สาขาวิขาเทคโนโลยีการประมง</t>
  </si>
  <si>
    <t>1 ต.ค.65 - 30 พ.ค. 66</t>
  </si>
  <si>
    <t>โครงการพัฒนาทักษะวิชาการของนักศึกษา</t>
  </si>
  <si>
    <t>15 ม.ค. 66</t>
  </si>
  <si>
    <t>โครงการนวัตกรน้อยอาสาพัฒนาชุมชน</t>
  </si>
  <si>
    <t>30 ธ.ค. 65</t>
  </si>
  <si>
    <t xml:space="preserve">โครงการปัจฉิมนิเทศนักศึกษา และเตรียมความพร้อมในการทำงานของนักศึกษาชั้นปีที่ 4 คณะเทคโนโลยีการเกษตร </t>
  </si>
  <si>
    <t>โครงการปัจฉิมนิเทศนักศึกษาและเตรียมความพร้อมสู่การทำงาน สาขาวิชาเกษตรศาสตร์</t>
  </si>
  <si>
    <t>โครงการขยายเครือข่ายสัญญาณ WIFI คณะเทคโนโลยีการเกษตร</t>
  </si>
  <si>
    <t>1 - 30 ต.ค. 65</t>
  </si>
  <si>
    <t>โครงการเพิ่มศักยภาพห้องปฏิบัติการ เพื่อการรองรับการวิเคราะห์ดิน น้ำ พืช</t>
  </si>
  <si>
    <t>2 ต.ค.65-31 พ.ค. 66</t>
  </si>
  <si>
    <t>โครงการพัฒนาห้องปฏิบัติการอาหารสัตว์ สาขาวิชาสัตวศาสตร์</t>
  </si>
  <si>
    <t>โครงการพัฒนาห้องปฏิบัติการ สาขาวิชาเทคโนโลยีการประมง</t>
  </si>
  <si>
    <t>โครงการต่อยอดงานวิจัยและนวัตกรรมสู่เชิงพาณิชย์</t>
  </si>
  <si>
    <t>โครงการเพิ่มประสิทธิภาพทักษะทางวิจัยและวิชาการแก่นักศึกษาและคณาจารย์</t>
  </si>
  <si>
    <t>โครงการจัดการความรู้บูรณาการ การเรียนการสอน วิจัย และบริการวิชาการ และศิลปวัฒนธรรม</t>
  </si>
  <si>
    <t>โครงการบูรณาการเรียนการสอน วิจัยและศิลปวัฒนธรรม สาขาวิชาเกษตรศาสตร์</t>
  </si>
  <si>
    <t>โครงการพัฒนาศูนย์การเรียนรู้ด้านการเกษตรและแหล่งฝึกประสบการณ์วิชาชีพ สาขาวิชาเกษตรศาสตร์</t>
  </si>
  <si>
    <t>โครงการพัฒนาศูนย์การเรียนรู้ด้านสัตวศาสตร์และแหล่งฝึกประสบการณ์ สาขาวิชาสัตวศาสตร์</t>
  </si>
  <si>
    <t>โครงการส่งเสริม สืบสาน อนุรักษ์ ทำนุบำรุงศิลปและวัฒนธรรม สาขาวิชาสัตวศาสตร์</t>
  </si>
  <si>
    <t>โครงการแนะแนวและประชาสัมพันธ์หลักสูตร</t>
  </si>
  <si>
    <t xml:space="preserve">ประกวดดาว เดือนคณะเทคโนโลยีการเกษตร และร้องเพลงมาร์ชมหาวิทยาลัย </t>
  </si>
  <si>
    <t xml:space="preserve">สำนักงานคณบดี	</t>
  </si>
  <si>
    <t>1 มิ.ย. 30 ก.ค. 66</t>
  </si>
  <si>
    <t>โครงการปฐมนิเทศนักศึกษา และเตรียมความพร้อมในการเรียน นักศึกษาชั้นปีที่ 1 คณะเทคโนโลยีการเกษตร</t>
  </si>
  <si>
    <t>โครงการปฐมนิเทศและเตรียมความพร้อมสำหรับนักศึกษาเข้าใหม่</t>
  </si>
  <si>
    <t>โครงการ สานรัก สานใจ สานสายใย น้องพี่นวัตกรรมอาหาร</t>
  </si>
  <si>
    <t>โครงการเตรียมความพร้อมรับน้องใหม่นวัตกรรมอาหารและแปรรูป</t>
  </si>
  <si>
    <t xml:space="preserve">เทคโนโลยีการเกษตรจิตอาสา “เราทำความดีด้วยหัวใจ” </t>
  </si>
  <si>
    <t>โครงการจิตอาสาพัฒนาเกษตรตามแนวทางพระราชดำริและปรัชญาของเศรษฐกิจพอเพียง สาขาวิชาเกษตรศาสตร์</t>
  </si>
  <si>
    <t>โครงการค่ายอาสาพัฒนาสัตวศาสตร์</t>
  </si>
  <si>
    <t>โครงการพัฒนาทักษะดิจิทัล บุคลากรและนักศึกษา คณะเทคโนโลยีการเกษตร</t>
  </si>
  <si>
    <t>โครงการพัฒนาเว๊ปไซด์ และฐานข้้อมูลคณะเทคโนโลยีการเกษตร</t>
  </si>
  <si>
    <t xml:space="preserve">1 ต.ค.- 30 พ.ย.65 </t>
  </si>
  <si>
    <t>โครงการระบบสารสนเทศและพัฒนางานด้านศิษย์เก่า สาขาวิชาเกษตรศาสตร์</t>
  </si>
  <si>
    <t>โครงการความร่วมมือทางวิชาการและวิชาชีพเครือข่ายคณะเกษตรราชภัฏ</t>
  </si>
  <si>
    <t>โครงการสร้างเครือข่าย ส่งเสริมและพัฒนานักศึกษาสู่การแข่งขันทักษะวิชาการและวิชาชีพ</t>
  </si>
  <si>
    <t>โครงการสร้างเครือข่ายสถานที่ฝึกงานทางด้านการเกษตร</t>
  </si>
  <si>
    <t>โครงการนิเทศฝึกประสบการณ์วิชาชีพและสหกิจศึกษา</t>
  </si>
  <si>
    <t>โครงการนิเทศนักศึกษาฝึกประสบการณ์วิชาชีพและสหกิจศึกษาทางสัตวศาสตร์</t>
  </si>
  <si>
    <t>โครงการพัฒนาการฝึกวิชาชีพและงานสหกิจศึกษา สาขาวิชาเทคโนโลยีการประมง</t>
  </si>
  <si>
    <t>โครงการนิเทศนักศึกษาฝึกงานภายนอกเพื่อพัฒนานักศึกษาให้เป็นบัณฑิตนักปฏิบัติ สาขานวัตกรรมอาหารและแปรรูป</t>
  </si>
  <si>
    <t>โครงการแข่งขันทักษะทางสัตวศาสตร์</t>
  </si>
  <si>
    <t>โครงการพัฒนาศักยภาพอาจารย์ และบุคลากร เพื่อเพิ่มประสิทธิภาพในการทำงาน คณะเทคโนโลยีการเกษตร</t>
  </si>
  <si>
    <t>1 ต.ค.65 - 31 พ.ค. 66</t>
  </si>
  <si>
    <t>โครงการพัฒนาศักยภาพบุคลากร สาขาวิชาเกษตรศาสตร์</t>
  </si>
  <si>
    <t>โครงการพัฒนาศักยภาพอาจารย์ สาขาวิชาสัตวศาสตร์</t>
  </si>
  <si>
    <t>โครงการพัฒนาอาจารย์และบุคลากร สาขาวิชาเทคโนโลยีการประมง</t>
  </si>
  <si>
    <t>โครงการพัฒนาบุคลากรนวัตกรรมอาหารและแปรรูป</t>
  </si>
  <si>
    <t>โครงการศึกษาดูงานเพื่อการแลกเปลี่ยนเรียนรู้งานด้านการเกษตร</t>
  </si>
  <si>
    <t>โครงการพัฒนาศักยภาพบุคลากร เข้าสู่ตำแหน่งที่สูงขึ้น</t>
  </si>
  <si>
    <t>โครงการจัดหาวัสดุอุปกรณ์การเรียนการสอน วัสดุสำนักงาน คณะเทคโนโลยีการเกษตร</t>
  </si>
  <si>
    <t>โครงการบริหารและจัดการสาขาเกษตรศาสตร์</t>
  </si>
  <si>
    <t>โครงการบริหารจัดการสาขาวิชาสัตวศาสตร์</t>
  </si>
  <si>
    <t>โครงการจัดหาวัสดุ อุปกรณ์ เพื่อเพิ่มประสิทธิภาพการจัดการศึกษา สาขาวิชาเทมคโนโลยีการประมง</t>
  </si>
  <si>
    <t>โครงการจัดหาวัสดุอุปกรณ์เพื่อพัฒนาการเรียนการสอนสู่การสร้างนวัตกรรมทางด้านอาหาร</t>
  </si>
  <si>
    <t>การจัดหาครุภัณฑ์เพื่อการเรียนการสอนสาขาวิชาสัตวศาสตร์</t>
  </si>
  <si>
    <t>1 ต.ค. 65 - 30 เม.ย. 66</t>
  </si>
  <si>
    <t>1 พ.ย. 65 - 30 เม.ย. 66</t>
  </si>
  <si>
    <t>1 มิ.ย. - 30 ก.ค. 66</t>
  </si>
  <si>
    <t>31 ม.ค. 66</t>
  </si>
  <si>
    <t>30 พ.ย. 65</t>
  </si>
  <si>
    <t>1 - 30 เม.ย. 65</t>
  </si>
  <si>
    <t>16 ม.ค. 66</t>
  </si>
  <si>
    <t>โครงการประชาสัมพันธ์หลักสูตรเทคโนโลยีภูมิสารสนเทศและภูมิศาสตร์</t>
  </si>
  <si>
    <t>ภูมิสารสนเทศ</t>
  </si>
  <si>
    <t>1 พ.ย. 65 - 31 ม.ค.66</t>
  </si>
  <si>
    <t>โครงการทวนสอบผลสัมฤทธิ์ทางการเรียนตามกรอบมาตรฐานผลการเรียนรู้ ระดับอุดมศึกษา</t>
  </si>
  <si>
    <t>เคมี</t>
  </si>
  <si>
    <t>โครงการแนะแนวการศึกษาและประชาสัมพันธ์หลักสูตรสาขาวิชาเคมี</t>
  </si>
  <si>
    <t>3 ต.ค. 65 - 4 พ.ย.65</t>
  </si>
  <si>
    <t>โครงการทวนสอบผลสัมฤทธิ์ของนักศึกษาสาขาวิชาชีววิทยา 2566</t>
  </si>
  <si>
    <t>ชีววิทยา</t>
  </si>
  <si>
    <t>1 มี.ค.-31 พ.ค.66</t>
  </si>
  <si>
    <t>โครงการอบรมเชิงปฏิบัติการการใช้โปรแกรม Microsoft Excel เพื่อการวิเคราะห์ข้อมูลทางสถิติ</t>
  </si>
  <si>
    <t>สถิติประยุกต์</t>
  </si>
  <si>
    <t>โครงการทวนสอบหลักสูตรวิทยาศาสตร์บัณฑิตสาขาวิชาคณิตศาสตร์</t>
  </si>
  <si>
    <t>คณิตศาสตร์</t>
  </si>
  <si>
    <t>โครงการแนะแนวการศึกษาต่อสาขาวิชาเทคโนโลยีสารสนเทศ</t>
  </si>
  <si>
    <t>เทคโนโลยีสารสนเทศ</t>
  </si>
  <si>
    <t>โครงการทวนสอบผลสัมฤทธืทางการเรียนตามกรอบมาตรฐานผลการเรียนรู้สาขาวิชาเทคโนโลยีสารสนเทศ</t>
  </si>
  <si>
    <t>27 มี.ค -10 เม.ย. 66</t>
  </si>
  <si>
    <t>โครงการสนับสนุนการประกันคุณภาพการศึกษา</t>
  </si>
  <si>
    <t>คณะวิทยาศาสตร์</t>
  </si>
  <si>
    <t>โครงการพัฒนาทักษะการเรียนรู้ในศตวรรษที่ 21 (ทักษะคอมพิวเตอร์)</t>
  </si>
  <si>
    <t>โครงการบริหารจัดการศึกษาของสาขาวิชาภูมิสารสนเทศ</t>
  </si>
  <si>
    <t>โครงการนิเทศนักศึกษาสาขาวิชาภูมิสารสนเทศ</t>
  </si>
  <si>
    <t>1 พ.ย. 65 - 28 ก.พ.66</t>
  </si>
  <si>
    <t>โครงการนิเทศนักศึกษาฝึกประสบการณ์วิชาชีพสาขาวิชาเคมี</t>
  </si>
  <si>
    <t>โครงการพัฒนาการเรียนการสอนสาขาวิชาเคมี</t>
  </si>
  <si>
    <t>โครงการพัฒนาทักษะความสามารถในการปฏิบัติงานทางด้านเคมี</t>
  </si>
  <si>
    <t>6 ธ.ค.65</t>
  </si>
  <si>
    <t>โครงการทดสอบผลสัมฤทธิ์ทางการเรียนก่อนจบการศึกษา นักศึกษาสาขาวิชาเคมี</t>
  </si>
  <si>
    <t>โครงการติดตามคุณภาพการผลิตบัณฑิต</t>
  </si>
  <si>
    <t>1 ก.พ. - 30 มิ.ย.66</t>
  </si>
  <si>
    <t>โครงการสนับสนุนการเรียนการสอนนอกสถานที่สาขาวิชาเคมี</t>
  </si>
  <si>
    <t>โครงการเตรียมความพร้อมของนักศึกษาสาขาวิชาเคมี เพื่อยกระดับผลสัมฤทธิ์ทางการศึกษา</t>
  </si>
  <si>
    <t>26 พ.ค.66</t>
  </si>
  <si>
    <t>โครงการสานสัมพันธ์พี่น้องนักศึกษาสาขาวิชาเคมี</t>
  </si>
  <si>
    <t>24 มิ.ย.66</t>
  </si>
  <si>
    <t>โครงการเพิ่มศักยภาพการเรียนรู้และลดความเสี่ยงจากการเรียนเคมี</t>
  </si>
  <si>
    <t>24 มี.ค.66</t>
  </si>
  <si>
    <t>โครงการสนับสนุนกิจกรรมการส่งเสริมและเพิ่มประสิทธิภาพการจัดการการศึกษาประจำสาขาวิชาวิทยาศาสตร์สิ่งแวดล้อมด้านการบริหารและจัดหาวัสดุอุปกรณ์และสารเคมีตลอดจนการประชาสัมพันธ์เชิงรุก เพื่อแนะแนวการศึกษา</t>
  </si>
  <si>
    <t>วิทยาศาสตร์สิ่งแวดล้อม</t>
  </si>
  <si>
    <t>โครงการเตรียมความบัณฑิตสาขาวิชาวิทยาศาสตร์สิ่งแวดล้อม เพื่อเข้าสู่ชีวิตการทำงาน</t>
  </si>
  <si>
    <t>14 ธ.ค.65-8 มี.ค.66</t>
  </si>
  <si>
    <t>โครงการเพิ่มศักยภาพนักศึกษาสาขาวิชาวิทยาศาสตร์สิ่งแวดล้อม</t>
  </si>
  <si>
    <t>โครงการนิเทศนักศึกษาฝึกประสบการณ์วิชาชีพสาขาวิชาวิทยาศาสตร์สิ่งแวดล้อม</t>
  </si>
  <si>
    <t>โครงการเตรียมความพร้อมนักศึกษาชั้นปีที่ 1 สาขาวิชาชีววิทยา คณะวิทยาศาสตร์</t>
  </si>
  <si>
    <t>โครงการนิเทศนักศึกษาฝึกประสบการณ์วิชาชีพสาขาวิชาชีววิทยา</t>
  </si>
  <si>
    <t>โครงการการศึกษาดูงานนอกสถานที่ของนักศึกษาสาขาวิชาชีววิทยา</t>
  </si>
  <si>
    <t>โครงการอบรมเพื่อพัฒนาทักษะทางภาษาอังกฤษสำหรับนักศึกษาสาขาวิชาชีววิทยา</t>
  </si>
  <si>
    <t>5 มี.ค.66</t>
  </si>
  <si>
    <t>โครงการทำบุญสัตว์ทดลองและอุทิศส่วนกุศลให้สัตว์เพื่องานทางวิชาการประจำปี 2565</t>
  </si>
  <si>
    <t>10 มิ.ย.66</t>
  </si>
  <si>
    <t>โครงการการใช้และการดูแลรักษาเครื่องมือทางทางวิทยาศาสตร์</t>
  </si>
  <si>
    <t>โครงการพี่และน้องชาวชีววิทยา(ศิษย์เก่าสัมพันธ์ 2565)</t>
  </si>
  <si>
    <t>7 ต.ค.65</t>
  </si>
  <si>
    <t>โครงการฝึกปฏิบัติทักษะวิชาชีพวิทยาศาสตร์การกีฬา</t>
  </si>
  <si>
    <t>วิทยาศาสตร์การกีฬา</t>
  </si>
  <si>
    <t>โครงการอบรมเชิงปฏิบัติการ การออกกำลังกายแบบ พีลาทิสพื้นฐาน (Pilates) เพื่อสุขภาพและประสิทธิภาพทางการกีฬา</t>
  </si>
  <si>
    <t>โครงการนิเทศนักศึกษาฝึกประสบการณ์วิชาชีพสาขาวิชาวิทยาศาสตร์การกีฬา คณะวิทยาศาสตร์ มหาวิทยาลัยราชภัฎบุรีรัมย์</t>
  </si>
  <si>
    <t>โครงการการจัดการแข่งขันกีฬาและนิทรรศการวันกีฬาแห่งชาติ</t>
  </si>
  <si>
    <t>1 พ.ย.-16 ธ.ค.65</t>
  </si>
  <si>
    <t>โครงการนิทรรศการและการแข่งขันกีฬางานสัปดาห์วิทยาศาสตร์แห่งชาติ</t>
  </si>
  <si>
    <t>โครงการการพัฒนาบุคลากรสาขาวิทยาศาสตร์การกีฬา</t>
  </si>
  <si>
    <t xml:space="preserve">โครงการนิเทศนักศึกษาฝึกประสบการณ์วิชาชีพ  </t>
  </si>
  <si>
    <t>โครงการอบรมแนวทางการพัฒนาบุคลากรและนักศึกษาด้านข้อมูลสถิติ สู่ศตวรรษที่ 21</t>
  </si>
  <si>
    <t>โครงการอบรมเชิงปฏิบัติการการใช้โปรแกรม Power BI เพื่อการนำเสนอข้อมูล</t>
  </si>
  <si>
    <t xml:space="preserve"> โครงการอบรมเชิงปฏิบัติการวิธีการทำสำมะโน</t>
  </si>
  <si>
    <t>25 มิ.ย.66</t>
  </si>
  <si>
    <t>โครงการอบรมเชิงปฏิบัติการการสร้างแบบสอบถามออนไลน์ด้วย Google Form</t>
  </si>
  <si>
    <t>21 ม.ค.66</t>
  </si>
  <si>
    <t>โครงการเตรียมความพร้อมก่อนเข้าเรียนสำหรับนักศึกษาใหม่สาขาวิชาสถิติประยุกต์</t>
  </si>
  <si>
    <t>27 พ.ค.66</t>
  </si>
  <si>
    <t>โครงการพัฒนาทักษะทางวิชาชีพนักศึกษาและบัณฑิตสาขาวิชาสาธารณสุขศาสตร์</t>
  </si>
  <si>
    <t>สาธารณสุขศาสตร์</t>
  </si>
  <si>
    <t>โครงการพัฒนาทักษะวิชาการของนักศึกษาสาขาวิชาสาธารณสุขศาสตร์และสนับสนุนการดำเนินงานด้านการจัดการเรียนการสอนกับการทำงาน (WIL)</t>
  </si>
  <si>
    <t>โครงการนิเทศงานการฝึกประสบการณ์วิชาชีพสาธารณสุขศาสตร์</t>
  </si>
  <si>
    <t>โครงการพัฒนานักศึกษา</t>
  </si>
  <si>
    <t>15-16 ธ.ค 65</t>
  </si>
  <si>
    <t>โครงการแนะแนวทางประกอบอาชีพสำหรับนักศึกษาสาขาวิชาคณิตศาสตร์</t>
  </si>
  <si>
    <t>3 พ.ย. 65 - 25 ก.พ.66</t>
  </si>
  <si>
    <t>โครงการศึกษาดูงานด้านเทคโนโลยีสารสนเทศเพื่อพัฒนาคุณภาพบัณฑิต</t>
  </si>
  <si>
    <t>โครงการยกระดับมาตรฐานฝีมือด้านเทคโนโลยีสารสนเทศ</t>
  </si>
  <si>
    <t>20 - 22 เม.ย. 66</t>
  </si>
  <si>
    <t>โครงการพัฒนาคุณภาพนักศึกษาเทคโนโลยีสารสนเทศให้มีความพร้อมด้านคุณธรรม จริยธรรม</t>
  </si>
  <si>
    <t>โครงการอบรมเชิงปฏิบัติการด้านเทคโนโลยีสารสนเทศสู่การพัฒนาชุมชนอย่างยังยืน</t>
  </si>
  <si>
    <t>โครงการเพิ่มพูนทักษะด้านวิชาการและการวิจัยด้านเทคโนโลยีสารสนเทศ</t>
  </si>
  <si>
    <t>10 ม.ค. - 31 มี.ค. 66</t>
  </si>
  <si>
    <t>โครงการเตรียมความพร้อมก่อนเข้าศึกษาสาขาวิชาเทคโนโลยีสารสนเทศ</t>
  </si>
  <si>
    <t>โครงการติดตามคุณภาพการจัดการเรียนการสอนสาขาวิชาเทคโนโลยีสารสนเทศ</t>
  </si>
  <si>
    <t>1 เม.ย. - 15 พ.ค. 66</t>
  </si>
  <si>
    <t>โครงการเพิ่มทักษะทางวิชาการนักศึกษาเทคโนโลยีสารสนเทศสู่มาตรฐานวิชาการและวิชาชีพ</t>
  </si>
  <si>
    <t>โครงการพัฒนาทักษะวิชาการและวิชาชีพนักศึกษาสาชาวิชานวัตกรรมสิ่งทอและการออกแบบ</t>
  </si>
  <si>
    <t>นวัตกรรมสิ่งทอและการออกแบบ</t>
  </si>
  <si>
    <t>โครงการนิเทศนักศึกษาฝึกประสบการณ์วิชาชีพสาขาวิชานวัตกรรมสิ่งทอและการออกแบบ</t>
  </si>
  <si>
    <t>1 พ.ย. 65 -31 ม.ค. 66</t>
  </si>
  <si>
    <t>โครงการพัฒนาสมรรถนะนักศึกษาสู่ความเป็นเลิศ</t>
  </si>
  <si>
    <t>วิทยาการคอมพิวเตอร์</t>
  </si>
  <si>
    <t>โครงการนิเทศนักศึกษาฝึกประสบการณ์วิชาชีพ/สหกิจ</t>
  </si>
  <si>
    <t>15 พ.ย. 65 - 15 มี.ค. 66</t>
  </si>
  <si>
    <t>โครงการสร้างจิตอาสาเทคโนโลยีสารสนเทศทำความดีด้วยหัวใจ</t>
  </si>
  <si>
    <t>15 - 30 พ.ค. 66</t>
  </si>
  <si>
    <t>โครงการพัฒนาบุคลากรศูนย์วิทยาศาสตร์และวิทยาศาสตร์ประยุกต์</t>
  </si>
  <si>
    <t>ศูนย์วิทยาศาสตร์และวิทยาศาสตร์ประยุกต์</t>
  </si>
  <si>
    <t>โครงการทวนสอบรายวิชาแกนของคณะวิทยาศาสตร์</t>
  </si>
  <si>
    <t>โครงการจิตอาสาพัฒนานักศึกษา</t>
  </si>
  <si>
    <t>25 พ.ค. - 2 มิ.ย. 66</t>
  </si>
  <si>
    <t>โครงการภาวะผู้นำและการประกันคุณภาพการศึกษาแกนักศึกษา</t>
  </si>
  <si>
    <t>โครงการพัฒนาบุคลากรและสนับสนุนวิจัยสาขาวิชาเคมี</t>
  </si>
  <si>
    <t>22 ม.ค.66</t>
  </si>
  <si>
    <t>โครงการบูรณาการการเรียนการสอนกับการวิจัย บริการวิชาการ และศิลปวัฒนธรรม</t>
  </si>
  <si>
    <t>โครงการพัฒนาบุคลากรและส่งเสริมศักยภาพการวิจัยของคณาจารย์สาขาวิชาชีววิทยา</t>
  </si>
  <si>
    <t>โครงการบูรณาการชีววิทยาและพืชท้องถิ่นในการผลิตผลิตภัณฑ์</t>
  </si>
  <si>
    <t>โครงการส่งเสริม สนับสนุนงานวิจัยและผลงานทางวิชาการเพื่อพัฒนาศักยภาพสาขาวิชาวิทยาศาสตร์การกีฬา</t>
  </si>
  <si>
    <t>โครงการส่งเสริมการวิจัยและนวัตกรรมด้านเทคโนโลยีสารสนเทศ</t>
  </si>
  <si>
    <t>โครงการคคลินิกพัฒนาสมรรถนะอาจารย์และบุคลากรเพื่อยกระดับมาตรฐานวิจัยทางวิทยาศาสตร์</t>
  </si>
  <si>
    <t>โครงการให้ทุนสนับสนุนค่าวัสดุในการเผยแพร่ผลงานวิจัยและการทรัพย์สินทางปัญญา</t>
  </si>
  <si>
    <t>โครงการวิจัยเพื่อพัฒนาศักยภาพหลักสูตรคณะวิทยาศาสตร์</t>
  </si>
  <si>
    <t>โครงการพัฒนาบุคลากรกลุ่มวิชาฟิสิกส์ เพื่อเพิ่มประสิทธิภาพในการทำงานและการทำวิจัย</t>
  </si>
  <si>
    <t>กลุ่มวิชาฟิสิกส์</t>
  </si>
  <si>
    <t>โครงการบริการวิชาการด้านภูมิสารสนเทศ</t>
  </si>
  <si>
    <t>15 ม.ค. - 5 ก.พ. 66</t>
  </si>
  <si>
    <t>โครงการบริการวิชาการศูนย์วิทยาศาสตร์และวิทยาศาสตร์ประยุกต์</t>
  </si>
  <si>
    <t>5 ม.ค. - 30 เม.ย. 66</t>
  </si>
  <si>
    <t>โครงการผลิตและพัฒนาหลักสูตรระยะสั้นสาขาวิชาสถิติประยุกต์</t>
  </si>
  <si>
    <t>1 ต.ค.65 - 15 ก.ค.66</t>
  </si>
  <si>
    <t>โครงการค่ายวิชาการ : (IT BRU CAMP) ประจำปี 2566</t>
  </si>
  <si>
    <t>โครงการส่งเสริมและพัฒนาห้องปฏิบัติการเพื่อความปลอดภัยและมาตรฐานห้องปฏิบัติการ</t>
  </si>
  <si>
    <t>1 พ.ย. 65 - 30 มิ.ย. 66</t>
  </si>
  <si>
    <t>โครงการสนับสนุนงานบริการวิชาการเพื่อกำหนดพื้นที่เป้าหมายในหารพัฒนาท้องถิ่นที่สอดคล้องกับบริบท ปัญหา และความต้องการของท้องถื่น</t>
  </si>
  <si>
    <t>โครงการพัฒนาศิลปะและมรดกทางวัฒนธรรมเพื่อเพิ่มมูลค่าทางเศษฐกิจ</t>
  </si>
  <si>
    <t>10 ม.ค. - 31มี.ค. 66</t>
  </si>
  <si>
    <t>โครงการพิธีทำบุญสาขาวิชาสถิติประยุกต์และกีฬาสถิติสานสัมพันธ์</t>
  </si>
  <si>
    <t>26 พ.ย.65</t>
  </si>
  <si>
    <t>โครงการพัฒนานักศึกษาด้านกิจกรรมสัมพันธ์พี่น้องไอที</t>
  </si>
  <si>
    <t>โครงการทำนุบำรุงศิลปะวัฒนธรรมของคระวิทยาศาสตร์</t>
  </si>
  <si>
    <t>1 ต.ค. 65- 31 พ.ค. 66</t>
  </si>
  <si>
    <t>โครงการอบรมเชิงปฏิบัติการ การประยุกต์ใช้คอมพิวเตอร์และเทคโนโลยีสารสนเทศเพื่อพัฒนาการเรียนรู้สู่การทำงานวิจัยทางชีววิทยา</t>
  </si>
  <si>
    <t>โครงการสนับสนุนการผลิตสื่อการสอน</t>
  </si>
  <si>
    <t>25 พ.ย. 65 - 30 ก.ค. 66</t>
  </si>
  <si>
    <t>โครงการค่ายแนะแนวทางการศึกษาต่อสาขาวิชาสถิติประยุกต์</t>
  </si>
  <si>
    <t>โครงการดำเนินกิจกรรมการในเครือข่ายความร่วมมือด้านวิชาการ วิจัยและบริการวิชาการ</t>
  </si>
  <si>
    <t>โครงการอบรมการประยุกต์ใช้สถิติเพื่อการวิจัยในชั้นเรียน</t>
  </si>
  <si>
    <t>โครงการทบทวนยุทธศาสตร์และการจัดการเรียนรู้</t>
  </si>
  <si>
    <t>โครงการพัฒนาทักษะทางวิชาการและวิชาชีพของนักศึกษาและอาจารย์สาขาวิชาภูมิสารสนเทศ</t>
  </si>
  <si>
    <t>โครงการเพิ่มศักยภาพอาจารย์สาขาวิชาวิทยาศาสตร์สิ่งแวดล้อม</t>
  </si>
  <si>
    <t>โครงการส่งเสริมและสนับสนุนการผลิตตำราและเอกสารประกอบการสอนเพื่อเข้าสู่ตำแหน่งวิชาการสำหรับคณาจารย์สาขาวิชาสถิติประยุกต์</t>
  </si>
  <si>
    <t>โครงการสนับสนุนการเผยแพร่บทความวิชาการและบทความวิจัยของคณาจารย์สาขาวิชาสถิติประยุกต์</t>
  </si>
  <si>
    <t>โครงการพัฒนาบุคลากร</t>
  </si>
  <si>
    <t>1 ม.ค.66 -30 มิ.ย.66</t>
  </si>
  <si>
    <t>โครงการสนับการจัดการเรียนการสอน</t>
  </si>
  <si>
    <t>โครงการเสริมสร้างและสนับสนุนอาจารย์และบุคลากรให้มีทักษะและความสามารถทางวิชาการ</t>
  </si>
  <si>
    <t>โครงการพัฒนาบุคลากรสาขาวิชาวิทยาการคอมพิวเตอร์</t>
  </si>
  <si>
    <t>โครงการพัฒนาบุคลากรสายวิชาการและสายสนับสนุน</t>
  </si>
  <si>
    <t xml:space="preserve">โครงการจัดซื้ออุปกรณ์ สารเคมี และบำรุง-ซ่อมแซมอุปกรณ์ เครื่องมือสาขาวิชาชีววิทยา คณะวิทยาศาสตร์ </t>
  </si>
  <si>
    <t>โครงการพัฒนาการเรียนการสอนสิ่งสนับสนุนการเรียนรู้สาขาวิชาวิทยาศาสตร์การกีฬา</t>
  </si>
  <si>
    <t>โครงการบริหารจัดการสาขาวิชาสถิติประยุกต์</t>
  </si>
  <si>
    <t>โครงการจัดจ้างเจ้าหน้าที่ประจำสาขาวิชาสาธารณสุขศาสตร์</t>
  </si>
  <si>
    <t>โครงการบริหารสาขาวิชาสาธารณสุขศาสตร์</t>
  </si>
  <si>
    <t>โครงการจัดซื้อครุภัณฑ์ทางการศึกษาสาขาวิชาสาธารณสุขศาสตร์</t>
  </si>
  <si>
    <t>โครงการเสริมสร้างและสนับสนุนการจัดการเรียนการสอนระดับบัณฑิตศึกษา</t>
  </si>
  <si>
    <t>โครงการเพิ่มประสิทธิภาพและการบำรุงห้องปฏิบัติการจัดหาสื่อวัสดุอุปกรณเพื่อเพิ่มประสิทธิภาพการจัดการศึกษา</t>
  </si>
  <si>
    <t>โครงการพัฒนาศักยภาพการเรียนการสอนสาขาวิชานวัตกรรมสิ่งทอและการออกแบบ</t>
  </si>
  <si>
    <t>โครงการจัดหา ปรับปรุง ซ่อมแซ่ม วัสดุอุปกรณ์และครุภัณฑ์เพื่อการเรียนการสอน</t>
  </si>
  <si>
    <t>ฟิสิกส์</t>
  </si>
  <si>
    <t>โครงการจัดหาสิ่งสนับสนุนการเรียนรู้</t>
  </si>
  <si>
    <t>โครงการสนับสนุนการพัฒนาการเรียนการสอนและการบริการวิเคราะห์ทางวิทยาศาสตร์</t>
  </si>
  <si>
    <t>โครงการบริหารจัดการคณะวิทยาศาสตร์</t>
  </si>
  <si>
    <t>โครงการจัดหาวัสดุครุภัณฑ์ทางการศึกษา</t>
  </si>
  <si>
    <t>สรุปข้อมูลแผนการจัดโครงการปีงบประมาณ 2566 คณะวิทยาศาสตร์</t>
  </si>
  <si>
    <t>23 - 24 มี.ค. 66</t>
  </si>
  <si>
    <t>25 พ.ค. 66</t>
  </si>
  <si>
    <t>พ.ค. -  มิ.ย. 66</t>
  </si>
  <si>
    <t>18 - 19 ก.พ.66</t>
  </si>
  <si>
    <t>12 - 13 พ.ค.66</t>
  </si>
  <si>
    <t>24 มี.ค. 66</t>
  </si>
  <si>
    <t>1 เม.ย.- 30 พ.ค. 66</t>
  </si>
  <si>
    <t>11 - 12 พ.ย.65</t>
  </si>
  <si>
    <t>1 ม.ค. - 28 ก.พ.66</t>
  </si>
  <si>
    <t>1 พ.ย.- 22 ธ.ค.65</t>
  </si>
  <si>
    <t>1 - 20 ส.ค.66</t>
  </si>
  <si>
    <t>21-22 ต.ค.65 21 ม.ค.66 1 เม.ย.- 31 พ.ค.66</t>
  </si>
  <si>
    <t>20 - 22 พ.ค. 66</t>
  </si>
  <si>
    <t>21 พ.ค. 66</t>
  </si>
  <si>
    <t>18 มี.ค. 66</t>
  </si>
  <si>
    <t>9 - 27 ม.ค.66</t>
  </si>
  <si>
    <t>20 - 28 ก.พ.66</t>
  </si>
  <si>
    <t>1 พ.ย.65 - 31 ม.ค.66</t>
  </si>
  <si>
    <t>4 พ.ย.65 - 27 ม.ค.66</t>
  </si>
  <si>
    <t>26 - 30 มิ.ย.66</t>
  </si>
  <si>
    <t>25 ต.ค. 65 - 10 ก.พ. 66</t>
  </si>
  <si>
    <t>1 พ.ค. 66 - 31 พ.ค. 66</t>
  </si>
  <si>
    <t>6 - 7 พ.ค.66</t>
  </si>
  <si>
    <t xml:space="preserve">1 - 28 ก.พ. 66 </t>
  </si>
  <si>
    <t>22 - 23 ก.ค. 66</t>
  </si>
  <si>
    <t>28 พ.ค. 66</t>
  </si>
  <si>
    <t xml:space="preserve"> 10 - 31 ม.ค. 66</t>
  </si>
  <si>
    <t>ต.ค. 65 - ก.พ.66</t>
  </si>
  <si>
    <t>6 - 7 ธ.ค. 65</t>
  </si>
  <si>
    <t>1 ก.ค. - 30 ส.ค. 66</t>
  </si>
  <si>
    <t>1 พ.ย.65 - 15 ม.ค. 66</t>
  </si>
  <si>
    <t>โรงเรียนสาธิตฯ</t>
  </si>
  <si>
    <t>โครงการประกันคุณภาพการศึกษา</t>
  </si>
  <si>
    <t>โครงการส่งเสริมทักษะชีวิตเพื่อความเป็นไทยและสากล</t>
  </si>
  <si>
    <t>11-12 ม.ค. 66</t>
  </si>
  <si>
    <t>15-16 มี.ค. 66</t>
  </si>
  <si>
    <t>โครงการพัฒนาคณาจารย์และบุคลากร</t>
  </si>
  <si>
    <t>โครงการพัฒนาครูเพื่อเพิ่มประสิทธิภาพการสอนและการวิจัย</t>
  </si>
  <si>
    <t>โครงการประชุมผู้มีส่วนได้ส่วนเสียในการพัฒนาคุณภาพการศึกษา</t>
  </si>
  <si>
    <t>โครงการพัฒนาภูมิทัศน์และความปลอดภัยในสถานศึกษา</t>
  </si>
  <si>
    <t>โครงการจัดซื้อชุดเครื่องนอนและของใช้</t>
  </si>
  <si>
    <t>โครงการจัดซื้อวัสดุอุปกรณ์พัฒนาคุณภาพการเรียนการสอน</t>
  </si>
  <si>
    <t>1 ต.ค. 65 ถึง 30 ก.ย. 66</t>
  </si>
  <si>
    <t>โครงการค่าอาหารกลางวันนักเรียน</t>
  </si>
  <si>
    <t>2 - 3 เม.ย. 66</t>
  </si>
  <si>
    <t>สรุปข้อมูลแผนการจัดโครงการปีงบประมาณ 2566 โรงเรียนสาธิตมหาวิทยาลัยราชภัฏบุรีรัมย์</t>
  </si>
  <si>
    <t>งบเดิม</t>
  </si>
  <si>
    <t xml:space="preserve">งบใหม่ </t>
  </si>
  <si>
    <t>งบประกัน ดุริยาง/ภาษาจีน</t>
  </si>
  <si>
    <t>เพิ่ม</t>
  </si>
  <si>
    <t>ขาดไป</t>
  </si>
  <si>
    <t>ขาดไปทั้งหมด</t>
  </si>
  <si>
    <t>สรุปข้อมูลแผนการจัดโครงการปีงบประมาณ 2566 ฝ่ายสวัสดิการและงานจราจร</t>
  </si>
  <si>
    <t>ฝ่ายสวัสดิการฯ</t>
  </si>
  <si>
    <t>โครงการเพิ่มประสิทธิภาพรถไฟฟ้า</t>
  </si>
  <si>
    <t>โครงการบริหารจัดการและจัดซื้อวัสดุฝ่ายสวัสดิการและงานจราจร</t>
  </si>
  <si>
    <t>สรุปข้อมูลแผนการจัดโครงการปีงบประมาณ 2566 กองการบริหารงานบุคคล</t>
  </si>
  <si>
    <t>ส่วนที่ 2</t>
  </si>
  <si>
    <t>รายละเอียดโครงการ</t>
  </si>
  <si>
    <t>ประจำปีงบประมาณ พ.ศ. 2566</t>
  </si>
  <si>
    <t>งานจัดการศึกษาระดับอุดมศึกษา</t>
  </si>
  <si>
    <t xml:space="preserve">รหัสโครงการ 66-02-0101 กองกลาง </t>
  </si>
  <si>
    <t>งานประชาสัมพันธ์</t>
  </si>
  <si>
    <t>รหัสโครงการ 66-02-0102 งานประชาสัมพันธ์</t>
  </si>
  <si>
    <t>งานสวัสดิการและงานจราจร</t>
  </si>
  <si>
    <t>รหัสโครงการ 66-02-0103  ฝ่ายสวัสดิการและงานจราจร</t>
  </si>
  <si>
    <t>กองนโยบายและแผน</t>
  </si>
  <si>
    <t>รหัสโครงการ 66-02-0106  กองนโยบายและแผน</t>
  </si>
  <si>
    <t>รหัสโครงการ 66-02-0104  กองประชุมและพิธีการ</t>
  </si>
  <si>
    <t>งานออกแบบและก่อสร้าง</t>
  </si>
  <si>
    <t xml:space="preserve">รหัสโครงการ 66-02-0107 งานออกแบบและก่อสร้าง </t>
  </si>
  <si>
    <t>รหัสโครงการ 66-02-0108  กองพัฒนานักศึกษา</t>
  </si>
  <si>
    <t>งานอนามัยและบริการสุขภาพ</t>
  </si>
  <si>
    <t>รหัสโครงการ 66-02-0109  งานอนามัยและบริการสุขภาพ</t>
  </si>
  <si>
    <t>กองคลังและทรัพย์สิน</t>
  </si>
  <si>
    <t>รหัสโครงการ 66-02-0110 กองคลังและทรัพย์สิน</t>
  </si>
  <si>
    <t>กองการพัสดุ</t>
  </si>
  <si>
    <t>กองอาคารและสถานที่และบริการ</t>
  </si>
  <si>
    <t>รหัสโครงการ 66-02-0112  กองอาคารสถานที่และบริการ</t>
  </si>
  <si>
    <t>รหัสโครงการ 66-02-0111 กองการพัสดุ</t>
  </si>
  <si>
    <t>รหัสโครงการ 66-02-0113 งานอนุรักษ์พลังงาน</t>
  </si>
  <si>
    <t>สำนักงานมาตรฐานและประกันคุณภาพการศึกษา</t>
  </si>
  <si>
    <t>งานตรวจสอบภายใน</t>
  </si>
  <si>
    <t>รหัสโครงการ 66-02-0114 งานยานพาหนะ</t>
  </si>
  <si>
    <t>รหัสโครงการ 66-02-0115 สำนักมาตรฐานประกันคุณภาพการศึกษา</t>
  </si>
  <si>
    <t>รหัสโครงการ 65-02-0116 สำนักงานตรวจสอบภายใน</t>
  </si>
  <si>
    <t>รหัสโครงการ 65-02-0117 สำนักงานสภามหาวิทยาลัย</t>
  </si>
  <si>
    <t>สำนักส่งเสริมวิชาการและงานทะเบียน</t>
  </si>
  <si>
    <t>ฝ่ายวิชาการและบริหาร</t>
  </si>
  <si>
    <t>สำนักงานวิเทศสัมพันธ์</t>
  </si>
  <si>
    <t xml:space="preserve"> สำนักงานทะเบียนและประมวลผล</t>
  </si>
  <si>
    <t>รหัสโครงการ 66-02-0202 สำนักส่งเสริมวิชาการและงานทะเบียน</t>
  </si>
  <si>
    <t>รหัสโครงการ 66-02-0201 ฝ่ายวิชาการและบริหาร</t>
  </si>
  <si>
    <t>สำนักวิทยบริการและเทคโนโลยีสารสนเทศ</t>
  </si>
  <si>
    <t>รหัสโครงการ 66-02-0301 สำนักวิทยบริการและเทคโนโลยีสารสนเทศ</t>
  </si>
  <si>
    <t>รหัสโครงการ 66-02-0204 สำนักงานทะเบียนและประมวลผล</t>
  </si>
  <si>
    <t>รหัสโครงการ 66-02-0203 สำนักงานวิเทศสัมพันธ์</t>
  </si>
  <si>
    <t>แผนงานบริการวิชาการแก่สังคม</t>
  </si>
  <si>
    <t>ศูนย์การเรียนรู้หนองขวางตามหลักปรัชญาเศรษฐกิจพอเพียง</t>
  </si>
  <si>
    <t>รหัสโครงการ 66-03-0101 สำนักงานบริการวิชาการ</t>
  </si>
  <si>
    <t>รหัสโครงการ 66-03-0102 ศูนย์การเรียนรู้หนองขวางฯ</t>
  </si>
  <si>
    <t>แผนงานวิจัยและถ่ายทอดเทคโนโลยี</t>
  </si>
  <si>
    <t>สถาบันวิจัยและพัฒนา</t>
  </si>
  <si>
    <t>รหัสโครงการ 65-04-0101 สถาบันวิจัยและพัฒนา</t>
  </si>
  <si>
    <t>แผนงานทำนุบำรุงศิลปะและวัฒนธรรม</t>
  </si>
  <si>
    <t>สำนักศิลปะและวัฒนธรรม</t>
  </si>
  <si>
    <t>งานสนับสนุนการศึกษาระดับอุดมศึกษา</t>
  </si>
  <si>
    <t>สำนักงานอธิการบดี</t>
  </si>
  <si>
    <t>กองการบริหารงานบุคคล</t>
  </si>
  <si>
    <t>รหัสโครงการ กองการบริหารงานบุคคล</t>
  </si>
  <si>
    <t>โครงการสัมมนาระบบบริหารงานบุคคลเพื่อพัฒนาศักยภาพบุคลากร</t>
  </si>
  <si>
    <t xml:space="preserve">โครงการประชุมกรรมการบริหารงานบุคคล (กบค.) </t>
  </si>
  <si>
    <t>โครงการจัดทำแผนบุคลากรและจัดประชุมทุนพัฒนาพัฒนาบุคลากร</t>
  </si>
  <si>
    <t>โครงการอบรมการเขียนวิเคราะห์ค่างานของสายสนับสนุน</t>
  </si>
  <si>
    <t>โครงการอบรมสายสนับสนุน  เพื่อเข้าสู่ตำแหน่งที่สูงขึ้น  ประเภทวิชาชีพเฉพาะหรือเชี่ยวชาญเฉพาะ (ระดับชำนาญการ)</t>
  </si>
  <si>
    <t>โครงการสนับสนุนการศึกษาต่อระดับปริญญาโทและปริญญาเอก</t>
  </si>
  <si>
    <t>กองบริหารงานบุคคล</t>
  </si>
  <si>
    <t>โครงการประชุมพิจารณาอาจารย์เพื่อเข้าสู่ตำแหน่งวิชาการ (คณะกรรมการพิจารณาตำแหน่งทางวิชาการ กพว.)</t>
  </si>
  <si>
    <t>โครงการประชุมพิจารณาอาจารย์เพื่อเข้าสู่ตำแหน่งวิชาการ (ค่าตอบแทนคณะกรรมการผู้ทรงคุณวุฒิประเมินผลงานทางวิชาการ : กลุ่มย่อย)</t>
  </si>
  <si>
    <t>โครงการประชุมพิจารณาอาจารย์เพื่อเข้าสู่ตำแหน่งวิชาการ (คณะอนุกรรมการประเมินการสอน</t>
  </si>
  <si>
    <t>โครงการค่าตอบแทนการประเมินผลงานทางวิชาการแก่ผู้ทรงคุณวุฒิ (Reader)</t>
  </si>
  <si>
    <t>โครงการค่าตอบแทนพัฒนาอาจารย์เพื่อเข้าสู่ตำแหน่งทางวิชาการ (ผศ,รศ,ศ)</t>
  </si>
  <si>
    <t>โครงการประชุมคณะกรรมการประเมินค่างานสายสนับสนุน  เพื่อเข้าสู่ตำแหน่งที่สูงขึ้น</t>
  </si>
  <si>
    <t>โครงการค่าตอบแทนคณะกรรมการประเมินค่างานสายสนับสนุน เพื่อเข้าสู่ตำแหน่งที่สูงขึ้น</t>
  </si>
  <si>
    <t>โครงการประชุมคณะกรรมการพิจารณาเข้าสู่ตำแหน่งที่สูงขึ้น ประเภทสายวิชาชีพเฉพาะหรือเชี่ยวชาญเฉพาะ (ก.พ.ส.)</t>
  </si>
  <si>
    <t>โครงการประชุมอนุกรรมการประเมินเพื่อเข้าสู่ตำแหน่งที่สูงขึ้นสายสนับสนุน  ประเภทวิชาชีพหรือเชี่ยวชาญเฉพาะ</t>
  </si>
  <si>
    <t>โครงการค่าตอบแทนคณะกรรมการผู้ทรงคุณวุฒิประเมินผลงาน  เพื่อเข้าสู่ตำแหน่งที่สูงขึ้นประเภทวิชาชีพเฉพาะหรือเชี่ยวชาญเฉพาะ (Reader)</t>
  </si>
  <si>
    <t>โครงการประสานการเสนอขอรับเครื่องราชอิสริยาภรณ์และจัดทำบัญชีเงินเดือน</t>
  </si>
  <si>
    <t>โครงการบริหารจัดการกองการบริหารงานบุคคล</t>
  </si>
  <si>
    <t>โครงการรับสมัครและจัดสอบคัดเลือกข้าราชการ  พนักงานมหาวิทยาลัย บุคลากรสายวิชาการและสายสนับสนุน</t>
  </si>
  <si>
    <t>โครงการจัดประชุมสามัญสภาคณาจารย์และข้าราชการ</t>
  </si>
  <si>
    <t>สภาคณาจารย์ฯ</t>
  </si>
  <si>
    <t>โครงการประชุมเครือข่ายที่ประชุมสภาคณาจารย์และข้าราชการแห่งประเทศไทย</t>
  </si>
  <si>
    <t>รหัสโครงการ     สภาคณาจารย์และข้าราชการ</t>
  </si>
  <si>
    <t>สรุปข้อมูลแผนการจัดโครงการปีงบประมาณ 2566 สภาคณาจารย์และข้าราชการ</t>
  </si>
  <si>
    <t>รหัสโครงการ        ศูนย์บูรณาการการศึกษาฯ</t>
  </si>
  <si>
    <t>รหัสโครงการ 65-05-0101 สำนักศิลปะและวัฒธรรม</t>
  </si>
  <si>
    <t>ศนย์บูรณาการการศึกษาเพื่อการพัฒนาที่ยั่งยืน</t>
  </si>
  <si>
    <t>สภาคณาจารย์และข้าราชการ</t>
  </si>
  <si>
    <t>บัณฑิตวิทยาลัย</t>
  </si>
  <si>
    <t>คณะพยาบาลศาสตร์</t>
  </si>
  <si>
    <t>คณะเทคโนโลยีอุตสาหกรรม</t>
  </si>
  <si>
    <t>คณะเทคโนโลยีการเกษตร</t>
  </si>
  <si>
    <t>คณะวิทยาการจัดการ</t>
  </si>
  <si>
    <t>คณะมนุษยศาสตร์และสังคมศาสตร์</t>
  </si>
  <si>
    <t>โรงเรียนสาธิต</t>
  </si>
  <si>
    <t>มหาวิทยาลัยราชภัฏบุรีรัมย์</t>
  </si>
  <si>
    <t>คณะครุศาสตร์</t>
  </si>
  <si>
    <t>1 ต.ค. 65 - 31 ก.ค. 66</t>
  </si>
  <si>
    <t>โครงการโครงการพัฒนาบุคลากรเพื่อเพิ่มประสิทธิภาพในการสอน กลุ่มวิชาภาษาจีน</t>
  </si>
  <si>
    <t>กลุ่มวิชาภาษาจีน</t>
  </si>
  <si>
    <t>15 ต.ค. 65-
30 ก.ค. 66</t>
  </si>
  <si>
    <t>โครงการประกันคุณภาพการศึกษา สาขาวิชาดนตรีสากล</t>
  </si>
  <si>
    <t>โครงการพัฒนาหลักสูตรเพื่อการประกันคุณภาพการศึกษา กลุ่มวิชาภาษาจีน</t>
  </si>
  <si>
    <t>สรุปข้อมูลแผนการจัดโครงการปีงบประมาณ 2566 ศูนย์เทคโนโลยีการศึกษา</t>
  </si>
  <si>
    <t>รหัสโครงการ 66-02-0301 ศูนย์เทคโนโลยีการศึกษา</t>
  </si>
  <si>
    <t>สรุปข้อมูลแผนการจัดโครงการปีงบประมาณ 2566 ศูนย์วิทยบริการ</t>
  </si>
  <si>
    <t>รหัสโครงการ 66-02-0301 ศูนย์วิทยบริการ</t>
  </si>
  <si>
    <t>โครงการผลักดันการพัฒนาเทคโนโลยีสารสนเทศสร้างความเป็นเลิศสู่สากล 
กิจกรรมที่ 1  อบรมการใช้ระบบเทคโนโลยีสารสนเทศสำหรับนักศึกษาใหม่</t>
  </si>
  <si>
    <t>โครงการผลักดันการพัฒนาเทคโนโลยีสารสนเทศสร้างความเป็นเลิศสู่สากล
กิจกรรมที่ 2 อบรมและพัฒนาระบบสอบวัดทักษะความเข้าใจและใช้เทคโนโลยีดิจิทัล</t>
  </si>
  <si>
    <t>โครงการผลักดันการพัฒนาเทคโนโลยีสารสนเทศสร้างความเป็นเลิศสู่สากล 
กิจกรรมที่ 3 อบรมการพัฒนาระบบการเรียนการสอนออนไลน์</t>
  </si>
  <si>
    <t>โครงการผลักดันการพัฒนาเทคโนโลยีสารสนเทศสร้างความเป็นเลิศสู่สากล 
กิจกรรมที่ 4 อบรมพัฒนาบุคลากรสู่ความเป็นเลิศด้านเทคโนโลยีสารสนเทศและการสื่อสาร</t>
  </si>
  <si>
    <t>โครงการผลักดันการพัฒนาเทคโนโลยีสารสนเทศสร้างความเป็นเลิศสู่สากล 
กิจกรรมที่ 5 อบรมติดตามการพัฒนาและดูแลเว็บไซต์ของหน่วยงาน</t>
  </si>
  <si>
    <t>สรุปข้อมูลแผนการจัดโครงการปีงบประมาณ 2566 ศูนย์คอมพิวเตอร์และอินเทอร์เน็ต</t>
  </si>
  <si>
    <t>รหัสโครงการ 66-02-0301 ศูนย์คอมพิวเตอร์และอินเทอร์เน็ต</t>
  </si>
  <si>
    <t>โครงการนวัตกรรมเทคโนโลยีชีวภาพจากจุลินทรีย์ในท้องถิ่นเพื่อฟื้นฟูระบบนิเวศดิน สำหรับเกษตรกรในตำบลอิสานเขต อำเภอเฉลิมพระเกียรติ จังหวัดบุรีรัมย์</t>
  </si>
  <si>
    <t>โครงการพัฒนาศูนย์การเรียนรู้ด้านศิลปะเพื่อถ่ายทอดและบ่มเพาะให้กับเยาวชน ในจังหวัดบุรีรัมย์</t>
  </si>
  <si>
    <t>โครงการพัฒนาสมรรถนะทางการอ่าน การเขียน การคิดวิเคราะห์ โดยใช้สื่อนวัตกรรมแบบฝึกทักษะ เทคโนโลยี AR ของนักเรียนชั้นประถมศึกษา สำนักงาน เขตพื้นที่การศึกษาประถมศึกษาจังหวัดบุรีรัมย์ เขต 1 2 3 และ 4</t>
  </si>
  <si>
    <t xml:space="preserve">โครงการวิถีชีวิตใหม่ (New Normal) เพื่อการเสริมสร้างและพัฒนาผู้นำการออกกำลังกายในเขตพื้นที่อำเภอบ้านใหม่ไชยพจน์  จังหวัดบุรีรัมย์         
</t>
  </si>
  <si>
    <t xml:space="preserve">โครงการส่งเสริมสุขภาวะเยาวชนในสถานการณ์แพร่ระบาดของโควิด19 โดยใช้โรงเรียนเป็นฐาน ในตำบลตาเป๊ก อำเภอเฉลิมพระเกียรติ จังหวัดบุรีรัมย์ </t>
  </si>
  <si>
    <t xml:space="preserve">โครงการส่งเสริม สืบสาน รักษา และต่อยอดโครงการอันเนื่องมาจากพระราชดำริสู่การพัฒนาคุณภาพชีวิตในพื้นที่บ้านโรงเลื่อย ตำบลละหานทราย อำเภอละหานทรายจังหวัดบุรีรัมย์
</t>
  </si>
  <si>
    <t>โครงการส่งเสริม สืบสาน รักษา และต่อยอดโครงการอันเนื่องมาจากพระราชดำริสู่การพัฒนาการศึกษาและยกระดับคุณภาพการเรียนรู้ โรงเรียนในพระราชดำริและโรงเรียนกองทุนศึกษาด้วยเทคโนโลยีปัญญาประดิษฐ์</t>
  </si>
  <si>
    <t>พงษ์พัฒน์ สมใจ
บรรพต  วงศ์ทองเจริญ</t>
  </si>
  <si>
    <t>วิทวัส  สหวงษ์
โยธิน จ่าแท่นทะรังค์</t>
  </si>
  <si>
    <t>โครงการเสริมสร้างศักยภาพครูและพัฒนาโรงเรียนสาธิตมหาวิทยาลัยราชภัฏบุรีรัมย์ ให้เป็นศูนย์ฝึกปฏิบัติการต้นแบบด้านการจัดการเรียนรู้ฐานสมรรถนะเชิงรุก (Active Learning)</t>
  </si>
  <si>
    <t xml:space="preserve">โครงการพัฒนาสมรรถนะครูดนตรีประจำการในจังหวัดบุรีรัมย์ที่สำเร็จการศึกษา  จากมหาวิทยาลัยราชภัฏให้เป็นครูมืออาชีพด้านการจัดการเรียนรู้เชิงรุก </t>
  </si>
  <si>
    <t xml:space="preserve">โครงการพัฒนาสมรรถนะครูดนตรี ด้วยกระบวนการอบรมร่วมเรียนรู้ Re – Skill / Up – skill สำหรับครูดนตรีในจังหวัดบุรีรัมย์ </t>
  </si>
  <si>
    <t>โครงการเสริมสร้างสมรรถนะนักศึกษาครูมหาวิทยาลัยราชภัฏบุรีรัมย์ สู่การเป็นนักศึกษาครูมืออาชีพ</t>
  </si>
  <si>
    <t>โครงการพัฒนาศักยภาพครูประจำการด้าน ปัญญาประดิษฐ์ Artificial Intelligence (AI) ในเขตพื้นที่การศึกษาจังหวัดบุรีรัมย์</t>
  </si>
  <si>
    <t>โครงการพัฒนาศักยภาพครูประจำการที่สำเร็จการศึกษาจากมหาวิทยาลัยราชภัฏให้เป็นมืออาชีพด้านการจัดการเรียนรู้หลักสูตรฐานสมรรถนะเพื่อพัฒนาผู้เรียนสู่ศตวรรษที่ 21 สังกัดสำนักงานเขตพื้นที่การศึกษามัธยมศึกษาบุรีรัมย์</t>
  </si>
  <si>
    <t>โครงการสร้างอัตลักษณ์บัณฑิตวิศวกรสังคม ของนักศึกษาคณะครุศาสตร์ เพื่อพัฒนากระบวนการเรียนรู้ Soft Skills เป็นนักนวัตกรสังคม คนของพระราชา ข้าของแผ่นดิน</t>
  </si>
  <si>
    <t>โครงการพัฒนาศักยภาพนักศึกษาคณะครุศาสตร์สู่การเป็นนักนวัตกรสังคม  เป็นเยาวชนผู้นำการเปลี่ยนแปลงสู่ชุมชนท้องถิ่นด้วยนวัตกรรมเรียนรู้แบบบูรณาการ</t>
  </si>
  <si>
    <t>โครงการพัฒนากิจกรรมการเรียนออนไลน์ด้วยรูปแบบ Active Learning สำหรับครูผู้สอนระดับมัธยมศึกษาในจังหวัดบุรีรัมย์</t>
  </si>
  <si>
    <t>โครงการพัฒนาหนังสือแบบเรียนคณิตศาสตร์ออนไลน์จากโปรแกรม Geogebra สำหรับครูคณิตศาสตร์ระดับมัธยมศึกษา ในจังหวัดบุรีรัมย์</t>
  </si>
  <si>
    <t xml:space="preserve">ณัฐวัฒน์ โฆษิตดิษยนันท์
เฉลิมชัย  เจริญเกียรติกานต์  </t>
  </si>
  <si>
    <t>นฤมล  จิตต์หาญ    
ชลาลัย  วงศ์อารีย์</t>
  </si>
  <si>
    <t>วรัชยา  พนมรัมย์
นฤมล ศักดิ์ปกรกานต์</t>
  </si>
  <si>
    <t>โครงการพัฒนาหลักสูตรระยะสั้นเพื่อเพิ่มคุณค่าในการเรียนรู้ตลอดชีวิตทางศาสตร์การศึกษา 16 รายวิชา</t>
  </si>
  <si>
    <t>เกษสุดา  บูรณพันศักดิ์
พัชนี  กุลฑานันท์</t>
  </si>
  <si>
    <t>โครงการกำกับและสังเคราะห์ผลการดำเนินโครงการยุทธศาสตร์มหาวิทยาลัยราชภัฏเพื่อการผลิตและพัฒนาครู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</si>
  <si>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ครุศาสตร์</t>
  </si>
  <si>
    <t>ไพรัชช์ จันทร์งาม
เทพพร โลมารักษ์</t>
  </si>
  <si>
    <t xml:space="preserve">โครงการทวนสอบและปรับปรุงรายวิชา กลุ่มวิชาพื้นฐานการศึกษา                            </t>
  </si>
  <si>
    <t>บัณฑิตศึกษา 
คณะครุศาสตร์</t>
  </si>
  <si>
    <t>24ม.ค.- 25มิ.ย.66</t>
  </si>
  <si>
    <t>1 ม.ค.-31 มี.ค. 66</t>
  </si>
  <si>
    <t>27 - 29 พ.ย. 65,
8 - 9  ธ.ค. 65</t>
  </si>
  <si>
    <t>5 ม.ค.- 15 มี.ค. 66</t>
  </si>
  <si>
    <t>โครงการทวนสอบผลสัมฤทธิ์นักศึกษา หลักสูตร
ครุศาสตรบัณฑิต สาขาวิชาพลศึกษา</t>
  </si>
  <si>
    <t>โครงการพัฒนาทักษะด้านภาษาอังกฤษและคอมพิวเตอร์สำหรับนักศึกษามหาบัณฑิต  ประจำปีการศึกษา 2565 (วิจัยและประเมินผลการศึกษา)</t>
  </si>
  <si>
    <t xml:space="preserve"> โครงการสร้างและพัฒนาหลักสูตรให้มีมาตรฐานเป็นที่ยอมรับในระดับชาติและนานาชาติ </t>
  </si>
  <si>
    <t>โครงการผลิตกำลังคนและยกระดับคุณภาพบัณฑิตตามมาตรฐานวิชาการ / วิชาชีพและมีทักษะที่พึงประสงค์
ในศตวรรษที่ 21 ให้ตรงกับความต้องการของตลาดแรงงานท้องถิ่น ประเทศชาติ และเป็นที่ยอมรับในระดับสากล</t>
  </si>
  <si>
    <t>โครงการบริหารจัดการงานวิจัยและนวัตกรรมให้มีมาตรฐานและประสิทธิภาพเป็นที่ยอมรับในระดับชาติและนานาชาติ</t>
  </si>
  <si>
    <t>โครงการพัฒนาบุคลากรด้านการวิจัยและนวัตกรรมเพื่อการพัฒนาท้องถิ่น</t>
  </si>
  <si>
    <t>โครงการส่งเสริมและสนับสนุนการขึ้นทะเบียนทรัพย์สินทางปัญญา</t>
  </si>
  <si>
    <t>โครงการพัฒนาระบบฐานข้อมูลผลงานวิจัยและนวัตกรรมที่ถูกนำไปใช้ประโยชน์</t>
  </si>
  <si>
    <t>โครงการผลิตและพัฒนาผลงานวิจัยและนวัตกรรมที่ตรงกับความต้องการของชุมชนเพื่อให้เกิดประโยชน์
อย่างเป็นรูปธรรม</t>
  </si>
  <si>
    <t>โครงการต่อยอดองค์ความรู้ วิจัย และนวัตกรรมเพื่อพัฒนาชุมชน</t>
  </si>
  <si>
    <t>โครงการบริการวิชาการสู่ชุมชน</t>
  </si>
  <si>
    <t>โครงการเสริมสร้างองค์ความรู้และพัฒนาทักษะกลุ่มประชาชนที่มีรายได้น้อยและผู้ประกอบการ ในการบริหารจัดการทรัพยากรท้องถิ่น และเศรษฐกิจฐานรากสู่เศรษฐกิจมูลค่าสูง</t>
  </si>
  <si>
    <t>โครงการบูรณาการจัดการศึกษา วิจัย บริหารจัดการองค์ความรู้มิติด้านศิลปะและวัฒนธรรม</t>
  </si>
  <si>
    <t>โครงการอันเนื่องมาจากพระราชดำริและปรัชญาของเศรษฐกิจพอเพียง</t>
  </si>
  <si>
    <t>โครงการผลิตและพัฒนาระบบฐานข้อมูล คลังความรู้โครงการอันเนื่องมาจากพระราชดำริและปรัชญาของเศรษฐกิจพอเพียง</t>
  </si>
  <si>
    <t>โครงการพัฒนาและส่งเสริมทักษะด้านเทคโนโลยีสารสนเทศแก่บุคลากร</t>
  </si>
  <si>
    <t>โครงการบริหารจัดการเครือข่ายความร่วมมือตามพันธกิจของมหาวิทยาลัยกับหน่วยงานในระดับท้องถิ่น ชาติและนานาชาติให้เกิดความยั่งยืน</t>
  </si>
  <si>
    <t>โครงการจัดทำแผนพัฒนาบุคลากรมหาวิทยาลัยราชภัฏบุรีรัมย์ พ.ศ.2566 - 2570</t>
  </si>
  <si>
    <t>โครงการพัฒนาบุคลากรให้มีศักยภาพและสมรรถนะที่มีมาตรฐานในระดับชาติและเป็นที่ยอมรับในระดับสากล</t>
  </si>
  <si>
    <t xml:space="preserve">ประเด็นยุทธศาสตร์ที่ 1 ผลิตกำลังคนและยกระดับบัณฑิตให้มีสมรรถนะขั้นสูงที่มีคุณภาพตามมาตรฐานวิชาการ/วิชาชีพเป็นบัณฑิตที่พึงประสงค์ในศตวรรษที่ 21 ตรงกับความต้องการของท้องถิ่นประเทศชาติและเป็นที่ยอมรับในระดับสากล
</t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</si>
  <si>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
</t>
    </r>
  </si>
  <si>
    <t>และเป็นที่ยอมรับในระดับสากล</t>
  </si>
  <si>
    <t>3. แผนปฏิบัติงานและการใช้งบประมาณ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</si>
  <si>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จัดการศึกษาคณะครุศาสตร์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</si>
  <si>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คณบดีคณะครุศาสตร์</t>
    </r>
  </si>
  <si>
    <r>
      <rPr>
        <b/>
        <sz val="12"/>
        <color theme="1"/>
        <rFont val="TH SarabunPSK"/>
        <family val="2"/>
      </rPr>
      <t xml:space="preserve">กลยุทธ์ที่ 1.2 </t>
    </r>
    <r>
      <rPr>
        <sz val="12"/>
        <color theme="1"/>
        <rFont val="TH SarabunPSK"/>
        <family val="2"/>
      </rPr>
      <t xml:space="preserve"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และตรงตามความต้องการของชุมชนในพื้นที่เพื่อนำไปใช้ประโยชน์ในการพัฒนาท้องถิ่น </t>
    </r>
  </si>
  <si>
    <t>และประเทศชาติ</t>
  </si>
  <si>
    <t>หลักสูตรครุศาสตร 
มหาบัณฑิตสาขาวิชาดนตรีศึกษา</t>
  </si>
  <si>
    <t>หลักสูตรครุศาสตร 
มหาบัณฑิต สาขาวิชาดนตรีศึกษา</t>
  </si>
  <si>
    <t>ให้เกิดการเรียนรู้ตลอดชีวิต</t>
  </si>
  <si>
    <r>
      <rPr>
        <b/>
        <sz val="12"/>
        <color theme="1"/>
        <rFont val="TH SarabunPSK"/>
        <family val="2"/>
      </rPr>
      <t xml:space="preserve">กลยุทธ์ที่ 2.2 </t>
    </r>
    <r>
      <rPr>
        <sz val="12"/>
        <color theme="1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</si>
  <si>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</t>
    </r>
  </si>
  <si>
    <t>พัฒนาท้องถิ่น สังคมและประเทศชาติ</t>
  </si>
  <si>
    <t>การพัฒนาอย่างยั่งยืน</t>
  </si>
  <si>
    <t>โครงการเพิ่มประสิทธิภาพในการบริหารจัดการองค์กร</t>
  </si>
  <si>
    <t>โครงการพัฒนาคุณภาพชีวิตและยกระดับเศรษฐกิจฐานราก</t>
  </si>
  <si>
    <t>ภู่กัน เจ๊กไธสง 
ทรงเกียรติ สมญาติ</t>
  </si>
  <si>
    <t>โครงการวิถีชีวิตใหม่ (New Normal)</t>
  </si>
  <si>
    <t>พรพิมล  รุ่งเรืองศิลป์
นพดล  อิ่มสุด</t>
  </si>
  <si>
    <t>โครงการ สืบสาน รักษา และต่อยอดโครงการอันเนื่องมาจากพระราชดำริ</t>
  </si>
  <si>
    <t>โครงการยกระดับสมรรถนะบัณฑิตครูสู่ความเป็นเลิศ</t>
  </si>
  <si>
    <t>โครงการยกระดับคุณภาพการศึกษาโรงเรียนขนาดเล็กสังกัด สพฐ.โรงเรียน ตชด. และโรงเรียนกองทุนการศึกษา</t>
  </si>
  <si>
    <t>ประทวน  วันนิจ
สำราญ ธุระตา</t>
  </si>
  <si>
    <t xml:space="preserve">เกษสุดา  บูรณพันศักดิ์
</t>
  </si>
  <si>
    <t xml:space="preserve"> โครงการสร้างอัตลักษณ์บัณฑิตวิศวกรสังคมคนของพระราชา ข้าของแผ่นดิน</t>
  </si>
  <si>
    <t xml:space="preserve"> โครงการพัฒนาหลักสูตรระยะสั้นเพื่อเพิ่มคุณค่าในการการเรียนรู้ตลอดชีวิต</t>
  </si>
  <si>
    <t xml:space="preserve"> โครงการยกระดับคุณภาพการศึกษาเพื่อการเรียนรู้ที่ยั่งยืน</t>
  </si>
  <si>
    <t xml:space="preserve"> โครงการการติดตามและบริหารจัดการโครงการยุทธศาสตร์มหาวิทยาลัยราชภัฏเพื่อการพัฒนาท้องถิ่น</t>
  </si>
  <si>
    <t>รายการ</t>
  </si>
  <si>
    <t>งบดำเนินงาน</t>
  </si>
  <si>
    <t xml:space="preserve">  -   ค่าตอบแทน</t>
  </si>
  <si>
    <t xml:space="preserve">  -   ค่าใช้สอย</t>
  </si>
  <si>
    <t xml:space="preserve">  -   ค่าวัสดุ</t>
  </si>
  <si>
    <t>งบลงทุน</t>
  </si>
  <si>
    <t>งบรายจ่ายอื่น</t>
  </si>
  <si>
    <t xml:space="preserve">  -   โครงการยุทธศาสตร์มหาวิทยาลัยราชภัฏเพื่อการพัฒนาท้องถิ่น</t>
  </si>
  <si>
    <t>รวมทั้งสิ้น</t>
  </si>
  <si>
    <t xml:space="preserve">หมายเหตุ : </t>
  </si>
  <si>
    <t>แผ่นดิน</t>
  </si>
  <si>
    <t>รายได้</t>
  </si>
  <si>
    <t>โครงการวิถีชีวิตใหม่ (New Normal) เพื่อการพื้นฟูและพัฒนา
เศรษฐกิจสังคมและวิถีชีวิตและความเป็นอยู่ของประชาชน ในวิกฤตการณ์การแพร่ระบาดของโรคติดเชื้อไวรัสโคโรน่า 2019 (COVID-19) ในพื้นที่ อำเภอบ้านใหม่ไชยพจน์ จังหวัดบุรีรัมย์</t>
  </si>
  <si>
    <t xml:space="preserve"> 4. วงเงินงบประมาณ (จำแนกตามหมวดรายจ่าย)</t>
  </si>
  <si>
    <t>รหัส</t>
  </si>
  <si>
    <t>รหัสงบประมาณ 66H</t>
  </si>
  <si>
    <t>โครงการผลิตกำลังคนและยกระดับคุณภาพบัณฑิตตามมาตรฐานวิชาการ / วิชาชีพและมีทักษะที่พึงประสงค์ในศตวรรษที่ 21 ให้ตรงกับความต้องการของตลาดแรงงานท้องถิ่น ประเทศชาติ และเป็นที่ยอมรับในระดับสากล</t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</si>
  <si>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ประเทศชาติและเป็นที่ยอมรับในระดับสากล</t>
    </r>
  </si>
  <si>
    <t xml:space="preserve">รหัสงบประมาณ 66H บัณฑิตวิทยาลัย </t>
  </si>
  <si>
    <t>โครงการผลิตและพัฒนาหลักสูตรระยะสั้นที่ตรงตามความต้องการของชุมชนและสร้างโอกาสทางการศึกษาแก่ผู้เรียนทุกช่วงวัยเพื่อให้เกิดการเรียนรู้ตลอดชีวิต</t>
  </si>
  <si>
    <t>โครงการพัฒนาระบบบริหารจัดการด้านเทคโนโลยีสารสนเทศตามพันธกิจของมหาวิทยาลัยให้มีประสิทธิภาพ</t>
  </si>
  <si>
    <t>โครงการพัฒนาระบบฐานข้อมูล e-Thesis เพื่อจัดทำการเผยแพร่วิทยานิพนธ์ผ่าน Google Scholar โดยใช้เว็บไซต์ของมหาวิทยาลัย</t>
  </si>
  <si>
    <t>โครงการสร้างเครือข่ายความร่วมมือกับหน่วยงานภายนอกในระดับนานาชาติ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</si>
  <si>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จัดการศึกษาระดับบัณฑิตศึกษา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</si>
  <si>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คณบดีบัณฑิตศึกษา</t>
    </r>
  </si>
  <si>
    <t>สังคมและประเทศชาติ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</si>
  <si>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ชาติและนานาชาติเพื่อขับเคลื่อนในการพัฒนาท้องถิ่น </t>
    </r>
  </si>
  <si>
    <t xml:space="preserve">  -  อุดหนุนทุนวิจัย ระดับบัณฑิตศึกษา</t>
  </si>
  <si>
    <t>ค่าตอบแทนการสอนและค่าธุรการ</t>
  </si>
  <si>
    <t>1 ต.ค. 65 - 30 ก.ย. 66</t>
  </si>
  <si>
    <t>งบแผ่นดิน เบิกจากงบยุทธศาสตร์มหาวิทยาลัยราชภัฏเพื่อการพัฒนาท้องถิ่น : งบรายจ่ายอื่น 453,900 บาท</t>
  </si>
  <si>
    <t>โครงการจัดการความรู้อาจารย์ที่ปรึกษาวิทยานิพนธ์และค้นคว้าอิสระภาคเรียนละ 2 ครั้ง เพื่อรับประกันความสำเร็จของนักศึกษาระดับปริญญาโท และปริญญาเอก</t>
  </si>
  <si>
    <t>โครงการพัฒนาศักยภาพด้านวิชาการอาจารย์และนักศึกษาระดับ
บัณฑิตศึกษา</t>
  </si>
  <si>
    <r>
      <t>ประเด็นยุทธศาสตร์ที่ 1</t>
    </r>
    <r>
      <rPr>
        <sz val="12"/>
        <color theme="1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</si>
  <si>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จัดการศึกษาคณะพยาบาลศาสตร์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</si>
  <si>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คณบดีคณะพยาบาลศาสตร์</t>
    </r>
  </si>
  <si>
    <t>รหัสงบประมาณ 66G</t>
  </si>
  <si>
    <r>
      <t xml:space="preserve">ประเด็นยุทธศาสตร์ที่ 2  </t>
    </r>
    <r>
      <rPr>
        <sz val="12"/>
        <color theme="1"/>
        <rFont val="TH SarabunPSK"/>
        <family val="2"/>
      </rPr>
      <t>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</si>
  <si>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t xml:space="preserve">ประเด็นยุทธศาสตร์ที่ 3  </t>
    </r>
    <r>
      <rPr>
        <sz val="12"/>
        <color theme="1"/>
        <rFont val="TH SarabunPSK"/>
        <family val="2"/>
      </rPr>
      <t>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</si>
  <si>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t xml:space="preserve">นโยบายที่ 6 </t>
    </r>
    <r>
      <rPr>
        <sz val="12"/>
        <color theme="1"/>
        <rFont val="TH SarabunPSK"/>
        <family val="2"/>
      </rPr>
      <t xml:space="preserve">การพัฒนาระบบสารสนเทศเพื่อส่งเสริมความก้าวหน้าทางด้านวิทยาการและการเรียนรู้ตลอดชีวิต </t>
    </r>
    <r>
      <rPr>
        <b/>
        <sz val="12"/>
        <color theme="1"/>
        <rFont val="TH SarabunPSK"/>
        <family val="2"/>
      </rPr>
      <t xml:space="preserve">
</t>
    </r>
  </si>
  <si>
    <r>
      <t xml:space="preserve">ประเด็นยุทธศาสตร์ที่ 6 </t>
    </r>
    <r>
      <rPr>
        <sz val="12"/>
        <color theme="1"/>
        <rFont val="TH SarabunPSK"/>
        <family val="2"/>
      </rPr>
      <t>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</si>
  <si>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r>
      <t>ประเด็นยุทธศาสตร์ที่ 7 พั</t>
    </r>
    <r>
      <rPr>
        <sz val="12"/>
        <color theme="1"/>
        <rFont val="TH SarabunPSK"/>
        <family val="2"/>
      </rPr>
      <t>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</si>
  <si>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 xml:space="preserve"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 </t>
    </r>
  </si>
  <si>
    <t>โครงการฝึกปฏิบัติการพยาบาลปีการศึกษา 2/2565 และ 1/2566</t>
  </si>
  <si>
    <t>โครงการเตรียมความพร้อมในการสอบขึ้นทะเบียนเพื่อรับใบอนุญาตประกอบวิชาชีพการพยาบาลและการผดุงครรภ์</t>
  </si>
  <si>
    <t>พิธีมอบหมวกและเครื่องหมายแสดงชั้นปีสำหรับนักศึกษาพยาบาลชั้นปีที่ 2 รุ่น 4 ปีการศึกษา 2565</t>
  </si>
  <si>
    <t>โครงการบูรณาการการจัดการเรียนการสอนกับการวิจัย การบริการวิชาการ และทำนุบำรุงศิลปวัฒนธรรม</t>
  </si>
  <si>
    <t xml:space="preserve"> โครงการพัฒนาคุณภาพชีวิตและยกระดับเศรษฐกิจฐานราก</t>
  </si>
  <si>
    <t xml:space="preserve">โครงการสร้างรูปแบบการเพิ่มศักยภาพในการพึ่งพาตนเองด้านสุขภาพ จิต และสังคมของผู้สูงอายุตำบลดงพลอง อำเภอแคนดง จังหวัดบุรีรัมย์ </t>
  </si>
  <si>
    <t xml:space="preserve">โครงการพัฒนารูปแบบการส่งเสริมสุขภาพและป้องกันโรคของเกษตรกรสวนยางพาราแบบมีส่วนร่วม อำเภอแคนดง จังหวัดบุรีรัมย์
</t>
  </si>
  <si>
    <t>โครงการวิถีชีวิตใหม่ (New Normal) ฟื้นฟูวิถีความเป็นอยู่ของชุมชนโดยการพัฒนา อสม.</t>
  </si>
  <si>
    <t>โครงการ สืบสาน รักษา และต่อยอดโครงการอันเนื่องมาจากพระราชดำริ “โครงการสืบสานพระราชปณิธานสมเด็จย่า มูลนิธิถันยรักษ์ต้านมะเร็งเต้านม”</t>
  </si>
  <si>
    <t>โครงการสืบสาน รักษา และต่อยอดโครงการอันเนื่องมาจากพระราชดำริ ตำบลหนองแวง อำเภอละหานทรายจังหวัดบุรีรัมย์</t>
  </si>
  <si>
    <t>โครงการสร้างอัตลักษณ์บัณฑิตวิศวกรสังคมของนักศึกษาคณะพยาบาลศาสตร์ เพื่อพัฒนากระบวนการเรียนรู้ soft skill  เป็นนักนวัตกรสังคม คนของพระราชา ข้าของแผ่นดิน</t>
  </si>
  <si>
    <t>โครงการพัฒนาศักยภาพนักศึกษาคณะพยาบาลศาสตร์สู่การเป็นนักนวัตกรสังคมเป็นเยาวชนผู้นำการเปลี่ยนแปลงสู่ชุมชนท้องถิ่น ด้วยนวัตกรรมการเรียนรู้แบบบูรณาการ</t>
  </si>
  <si>
    <t>โครงการสร้างสุขภาวะผู้สูงอายุในชุมชน ด้วยต้นกล้าพยาบาลกับครอบครัวอุปถัมภ์</t>
  </si>
  <si>
    <t>โครงการพัฒนาหลักสูตรระยะสั้นเพื่อเพิ่มคุณค่าในการการเรียนรู้ตลอดชีวิต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</si>
  <si>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พยาบาลศาสตร์</t>
  </si>
  <si>
    <t>โครงการการติดตามและบริหารจัดการโครงการยุทธศาสตร์มหาวิทยาลัยราชภัฏเพื่อการพัฒนาท้องถิ่น</t>
  </si>
  <si>
    <t>นธภร  วิโสรัมย์ 
ณิชาภัทร  มณีพันธ์ 
และคณะ</t>
  </si>
  <si>
    <t>ณรงค์กร ชัยวงศ์
กัญญา บุระวงศ์
และคณะ</t>
  </si>
  <si>
    <t>กนิษฐา  จอดนอก
ทิตยาวดี  อินทรางกูร
และคณะ</t>
  </si>
  <si>
    <t>อัครเดช  ดีอ้อม
กัญญา  บุระวงค์
และคณะ</t>
  </si>
  <si>
    <t>เวียงพิงค์ ทวีพูน
มุขจรินทร์  สมคิด
และคณะ</t>
  </si>
  <si>
    <t>เพิ่มพูล บุญมี
สุมาลา สว่างจิต
และคณะ</t>
  </si>
  <si>
    <t>ถาวรีย์  แสงงาม
รณชิต สมรรถนะกุล 
และคณะ</t>
  </si>
  <si>
    <t>รัชนี ผิวผ่อง
กนิษฐา จอดนอก
และคณะ</t>
  </si>
  <si>
    <t>นงนุช หอมเนียม 
เยี่ยม คงเรือง 
และคณะ</t>
  </si>
  <si>
    <t>โครงการพัฒนาศักยภาพอาจารย์ผู้สอนในการจัดการเรียนการสอนโดยใช้สถานการณ์เสมือนจริง (Simulation Based Learning)</t>
  </si>
  <si>
    <r>
      <rPr>
        <b/>
        <sz val="12"/>
        <color theme="1"/>
        <rFont val="TH SarabunPSK"/>
        <family val="2"/>
      </rPr>
      <t xml:space="preserve">กลยุทธ์ที่ 2.2 </t>
    </r>
    <r>
      <rPr>
        <sz val="12"/>
        <color theme="1"/>
        <rFont val="TH SarabunPSK"/>
        <family val="2"/>
      </rPr>
      <t>ผลิตและพัฒนาหลักสูตรระยะสั้นที่มีความหลากหลายและทันสมัยในการจัดการเรียนการสอนให้เป็นที่ต้องการของตลาดแรงงานและมีความเหมาะสมกับผู้เรียนทุกช่วงวัยเพื่อพัฒนาคุณภาพชีวิตและเพิ่มโอกาสทางการศึกษาให้เกิด</t>
    </r>
  </si>
  <si>
    <t>การเรียนรู้ตลอดชีวิต</t>
  </si>
  <si>
    <r>
      <t xml:space="preserve">ประเด็นยุทธศาสตร์ที่ 4 </t>
    </r>
    <r>
      <rPr>
        <sz val="11.2"/>
        <color theme="1"/>
        <rFont val="TH SarabunPSK"/>
        <family val="2"/>
      </rPr>
      <t xml:space="preserve"> 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</si>
  <si>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t>โครงการประชุมเชิงปฏิบัติการด้านการสอนสำหรับพยาบาลพี่เลี้ยงประจำแหล่งฝึก</t>
  </si>
  <si>
    <t>โครงการจัดตั้งและพัฒนาศูนย์บูรณาการองค์ความรู้และการเรียนรู้ตลอดชีวิต</t>
  </si>
  <si>
    <t>โครงการพัฒนาและยกระดับระบบบริหารจัดการองค์กรมิติด้านศิลปะและวัฒนธรรม</t>
  </si>
  <si>
    <t xml:space="preserve">โครงการเพิ่มประสิทธิภาพในการบริหารจัดการองค์กร
</t>
  </si>
  <si>
    <t xml:space="preserve">โครงการอบรมประกันคุณภาพการศึกษาแกนักศึกษา </t>
  </si>
  <si>
    <t>โครงการประกันคุณภาพการศึกษาระดับหลักสูตร</t>
  </si>
  <si>
    <t>โครงการประกันคุณภาพการศึกษาระดับคณะ</t>
  </si>
  <si>
    <t>โครงการตรวจเยี่ยมและรับรองสถาบันการศึกษาพยาบาลและการผดุงครรภ์โดยสภาการพยาบาล</t>
  </si>
  <si>
    <t xml:space="preserve">  -  ครุภัณฑ์เพื่อบริหารจัดการหน่วยงาน</t>
  </si>
  <si>
    <t>66G</t>
  </si>
  <si>
    <t>งบแผ่นดิน เบิกจากงบยุทธศาสตร์มหาวิทยาลัยราชภัฏเพื่อการพัฒนาท้องถิ่น : งบรายจ่ายอื่น 162,600 บาท</t>
  </si>
  <si>
    <t xml:space="preserve">               </t>
  </si>
  <si>
    <t xml:space="preserve"> เบิกจากผลผลิตผ้สำเร็จการศึกษาด้านวิทยาศาสตร์สุขภาพ : งบดำเนินงาน 1,461,000 บาท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</si>
  <si>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 xml:space="preserve">แสวงหา รักษาและพัฒนาเครือข่ายหรือจตุรภาคีความร่วมมือและพันธมิตรทางวิชาการและธุรกิจกับหน่วยงานภายนอกทั้งภาครัฐภาคเอกชนภาคสังคมและภาคประชาชนในระดับท้องถิ่นชาติและนานาชาติเพื่อขับเคลื่อนในการพัฒนาท้องถิ่น </t>
    </r>
  </si>
  <si>
    <t>รหัสงบประมาณ 66F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</si>
  <si>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จัดการศึกษาคณะเทคโนโลยีอุตสาหกรรม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</si>
  <si>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คณบดีคณะเทคโนโลยีอุตสาหกรรม</t>
    </r>
  </si>
  <si>
    <t>โครงการประชาสัมพันธ์การรับ/คัดเลือก นศ.ปีการศึกษา 2566</t>
  </si>
  <si>
    <t>โครงการพัฒนาศักยภาพอาจารย์เพื่อผลิตบัณฑิตตามคุณลักษณะที่พึงประสงค์</t>
  </si>
  <si>
    <t>โครงการพัฒนาหลักสูตรระยะสั้นเพื่อเพิ่มคุณค่าในการเรียนรู้ตลอดชีวิตคณะพยาบาลศาสตร์ 2 รายวิชา</t>
  </si>
  <si>
    <t>คณบดี
คณะพยาบาลศาสตร์
และคณะ</t>
  </si>
  <si>
    <r>
      <t xml:space="preserve">ประเด็นยุทธศาสตร์ที่ 2 </t>
    </r>
    <r>
      <rPr>
        <sz val="12"/>
        <color theme="1"/>
        <rFont val="TH SarabunPSK"/>
        <family val="2"/>
      </rPr>
      <t xml:space="preserve"> ผลิต พัฒนาและยกระดับมาตรฐานผลงานวิจัย นวัตกรรมสร้างสรรค์สู่การบูรณาการ การถ่ายทอดองค์ความรู้เพื่อสร้างความเข็มแข็งให้ท้องถิ่น สังคมและประเทศชาติสู่เป้าหมายการพัฒนาที่ยั่งยืน</t>
    </r>
  </si>
  <si>
    <r>
      <t xml:space="preserve">ประเด็นยุทธศาสตร์ที่ 3 </t>
    </r>
    <r>
      <rPr>
        <sz val="12"/>
        <color theme="1"/>
        <rFont val="TH SarabunPSK"/>
        <family val="2"/>
      </rPr>
      <t>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</si>
  <si>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t>ประเด็นยุทธศาสตร์ที่ 6</t>
    </r>
    <r>
      <rPr>
        <sz val="12"/>
        <color theme="1"/>
        <rFont val="TH SarabunPSK"/>
        <family val="2"/>
      </rPr>
      <t xml:space="preserve"> 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</si>
  <si>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t xml:space="preserve">โครงการพัฒนาบุคลากรเพื่อเพิ่มประสิทธิภาพในการทำงาน คณะเทคโนโลยีอุตสาหกรรม  
</t>
  </si>
  <si>
    <r>
      <t xml:space="preserve">ประเด็นยุทธศาสตร์ที่ 4 </t>
    </r>
    <r>
      <rPr>
        <sz val="11"/>
        <color theme="1"/>
        <rFont val="TH SarabunPSK"/>
        <family val="2"/>
      </rPr>
      <t xml:space="preserve"> 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</si>
  <si>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t>ในการพัฒนาท้องถิ่น สังคมและประเทศชาติ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</si>
  <si>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</t>
    </r>
  </si>
  <si>
    <r>
      <t xml:space="preserve">ประเด็นยุทธศาสตร์ที่ 7 </t>
    </r>
    <r>
      <rPr>
        <sz val="12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ชาติและนานาชาติในการพัฒนาท้องถิ่นสังคมและประเทศชาติให้ครอบคลุมทุกพันธกิจของมหาวิทยาลัยสู่เป้าหมายการพัฒนาอย่างยั่งยืน</t>
    </r>
  </si>
  <si>
    <t>โครงการพัฒนานักศึกษาให้มีคุณลักษณะบัณฑิตอันพึงประสงค์ที่มุ่งสู่ศตวรรษที่ 21  สาขาวิชาศิลปะและการออกแบบ</t>
  </si>
  <si>
    <t xml:space="preserve">โครงการจัดหาครุภัณฑ์เพื่อจัดการเรียนการสอนคณะเทคโนโลยีอุตสาหกรรม     </t>
  </si>
  <si>
    <t>โครงการทบทวนแผนและจัดทำแผนกลยุทธ์และแผนปฏิบัติราชการ และการบริหารความเสี่ยง คณะเทคโนโลยีอุตสาหกรรม</t>
  </si>
  <si>
    <t>รหัสงบประมาณ 66F คณะเทคโนโลยีอุตสาหกรรม</t>
  </si>
  <si>
    <t>รหัสงบประมาณ 66G คณะพยาบาลศาสตร์</t>
  </si>
  <si>
    <t>66H</t>
  </si>
  <si>
    <t xml:space="preserve">โครงการบริหารสนับสนุนและส่งเสริมงานวิจัย  
คณะเทคโนโลยีอุตสาหกรรม       </t>
  </si>
  <si>
    <t>โครงการพัฒนาประสิทธิภาพการบริหารจัดการกลุ่มชุมชนแบบมีส่วนร่วมของการแปรรูปเห็ด บ้านทุ่งสว่าง ตำบลสี่เหลี่ยม  อำเภอประโคนชัย จังหวัดบุรีรัมย์</t>
  </si>
  <si>
    <t xml:space="preserve">โครงการพัฒนาและถ่ายทอดเทคโนโลยีสร้างมูลค่าเพิ่มผลิตภัณฑ์สบู่จากน้ำผึ้งป่า ธรรมชาติด้วยนวัตกรรมเครื่องปั้มสบู่แบบอัตโนมัติสำหรับกลุ่มวิสาหกิจชุมชนเพื่อยกระดับเศรษฐกิจฐานราก
</t>
  </si>
  <si>
    <t>โครงการอ้อยเศรษฐกิจสร้างนวัตกรรมต้นแบบเพื่อสร้างเศรษฐกิจฐานรากสำหรับชุมชนท้องถิ่นในจังหวัดบุรีรัมย์</t>
  </si>
  <si>
    <t>โครงการพัฒนาชุมชนท่องเที่ยวนวัตวิถีด้วยการออกแบบเรขศิลป์สิ่งแวดล้อมสำหรับตำบลบ้านไทร อำเภอประโคนชัย จังหวัดบุรีรัมย์</t>
  </si>
  <si>
    <t>โครงการพัฒนาศักยภาพกลุ่มอาชีพผู้ปลูกกล้วยหอมทอง โดยใช้เทคโนโลยีและนวัตกรรมเพื่อส่งเสริมเศรษฐกิจฐานราก ของวิสาหกิจชุมชนกลุ่มแม่บ้านขลุงไผ่ ตำบลโนนสุวรรณ อำเภอโนนสุวรรณ จังหวัดบุรีรัมย์</t>
  </si>
  <si>
    <t>โครงการยกระดับมาตรฐานผลิตภัณฑ์ชุมชนท้องถิ่นเพื่อขยายตลาดภูมิปัญญา (University as a Marketplace)</t>
  </si>
  <si>
    <t>โครงการยกระดับแปรรูปผลิตภัณฑ์กล้วยตากด้วยเทคโนโลยีพาลาโบลาโดม ตำบลทุ่งจังหัน อำเภอโนนสุวรรณ จังหวัดบุรีรัมย์</t>
  </si>
  <si>
    <t xml:space="preserve">โครงการออกแบบแปรรูปผ้ามัดหมี่ไทยเขมรอำเภอประโคนชัย จังหวัดบุรีรัมย์ตาม แนวทางเศรษฐกิจสร้างสรรค์
</t>
  </si>
  <si>
    <t xml:space="preserve">โครงการยกระดับมาตรฐานผลิตภัณฑ์ชุมชนท้องถิ่น ตำบลดงอีจาน อำเภอโนนสุวรรณ จังหวัดบุรีรัมย์
</t>
  </si>
  <si>
    <t xml:space="preserve">โครงการยกระดับผลิตภัณฑ์ผ้าไหมพื้นเมืองตำบลประทัดบุ อำเภอประโคนชัย จังหวัดบุรีรัมย์สู่ตลาดสมัยใหม่
</t>
  </si>
  <si>
    <t>โครงการต่อยอดส่งเสริมการพัฒนาอาชีพ การแปรรูปสินค้างานทอเสื่อกกหัตถกรรมท้องถิ่นสู่การยกระดับผลิตภัณฑ์ชุมชนการค้าเชิงพาณิชย์ กลุ่มชุมชนตำบลหนองบึงเจริญ และตำบลหนองไม้งาม อำเภอบ้านกรวด จังหวัดบุรีรัมย์</t>
  </si>
  <si>
    <t xml:space="preserve">โครงการพัฒนานวัตกรรมจากมูลแพะเพื่อนำมาสร้างผลิตภัณฑ์ใหม่ สร้างอาชีพ สร้างรายได้ให้กับชุมชนท้องถิ่นในจังหวัดบุรีรัมย์ </t>
  </si>
  <si>
    <t xml:space="preserve">โครงการลดการใช้พลังงานไฟฟ้าด้วยเซลล์แสงอาทิตย์โรงเรียนในโครงการพระราชดำริ กรณีศึกษา : โรงเรียนเพียงหลวง ๒  ในทูลกระหม่อมหญิงอุบลรัตนราชกัญญา สิริวัฒนาพรรณวดี อำเภอบ้านกรวด จังหวัดบุรีรัมย์  </t>
  </si>
  <si>
    <t xml:space="preserve">โครงการชีวิตวิถีใหม่ (New Normal) เพื่อการฟื้นฟูและพัฒนาเศรษฐกิจ สังคม และชีวิตความเป็นอยู่ของประชาชนในวิกฤตการณ์การแพร่ระบาดของโรคติดเชื้อไวรัสโคโรนา 2019 (COVID-19) ในพื้นที่ บ้านหนองแสง ตำบลไพศาล อำเภอประโคนชัย จังหวัดบุรีรัมย์   
</t>
  </si>
  <si>
    <t>โครงการส่งเสริมอาชีพการพัฒนาแปรรูปสินค้างานทอเมือ จากอัตลักษณ์ท้องถิ่น สู่การยกระดับผลิตภัณฑ์ชุมชนการค้าเชิงพาณิชย์ กลุ่มชุมชนผู้ใช้น้ำจากอ่างเก็บน้ำหนองไม้งาม     ตำบลหนองไม้งามและตำบลบึงเจริญ อำเภอบ้านกรวด จังหวัดบุรีรัมย์</t>
  </si>
  <si>
    <t xml:space="preserve">โครงการสร้างอัตลักษณ์บัณฑิตวิศวกรสังคม ของนักศึกษาคณะเทคโนโลยีอุตสาหกรรม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</si>
  <si>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เทคโนโลยีอุตสาหกรรม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</si>
  <si>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>โครงการบูรณาการเรียนการสอนด้านการออกแบบ โดยเชื่อมโยงเครือข่ายศูนย์สร้างสรรค์การออกแบบ mini TCDC LINK เพื่อพัฒนาศักยภาพด้านการออกแบบผลิตภัณฑ์ชุมชน สู่สากล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</si>
  <si>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อุตสาหกรรม </t>
  </si>
  <si>
    <t>โครงการหลักสูตรออนไลน์ระยะสั้น คณะเทคโนโลยีอุตสาหกรรม 7 รายวิชา</t>
  </si>
  <si>
    <t>พูนธนะ  ศรีสระคู
วิสิทธิ์  ลุมชะเนาว์
และคณะ</t>
  </si>
  <si>
    <t>วิสิทธิ์  ลุมชะเนาว์
พูนธนะ  ศรีสระคู
และคณะ</t>
  </si>
  <si>
    <t>วีระ เนตราทิพย์
นิจพร ณ พัทลุง
และคณะ</t>
  </si>
  <si>
    <t>สินีนาฏ รามฤทธิ์ 
วิชัย เกษอรุณศรี
และคณะ</t>
  </si>
  <si>
    <t>อุดมพงษ์ เกศศรีพงษ์ศา 
พิพัฒน์ ประจญศานต์
และคณะ</t>
  </si>
  <si>
    <t>ภูริชญ์ งามคง
ธเนศ  เฮ่ประโคน
และคณะ</t>
  </si>
  <si>
    <t>สมบัติ  ประจญศานต์
พิพัฒน์  ประจญศานต์
และคณะ</t>
  </si>
  <si>
    <t>กิ่งกาญจน์  สระบัว
พิพัฒน์  สมใจ
และคณะ</t>
  </si>
  <si>
    <t>ธัญรัศม์ ยุทธสารเสนีย์
สนิท พาราษฎร์
และคณะ</t>
  </si>
  <si>
    <t>อัษฎางค์  รอไธสง
ดุสิต อุทิศสุนทร
และคณะ</t>
  </si>
  <si>
    <t>ดุสิต  อุทิศสุนทร
ภูริชญ์  งามคง
และคณะ</t>
  </si>
  <si>
    <t>ณัฐพล  ภูครองทอง
ธนกร  ดุจเพ็ญ
และคณะ</t>
  </si>
  <si>
    <t xml:space="preserve">สุวัฒน์ มณีวรรณ
ณัฐพล ภูครองทอง
และคณะ
</t>
  </si>
  <si>
    <t>ธนกร  ดุจเพ็ญ
กฤษดากร เชื่อมกลาง
และคณะ</t>
  </si>
  <si>
    <t xml:space="preserve">กฤษดากร  เชื่อมกลาง 
ดนัย นิลสกุล
และคณะ  </t>
  </si>
  <si>
    <t>คณบดีคณะเทคโนโลยีอุตสาหกรรม
และคณะ</t>
  </si>
  <si>
    <t>โครงการสร้างสรรค์ศิลปวัฒนธรรมพื้นถิ่นคณะเทคโนโลยีอุตสาหกรรม</t>
  </si>
  <si>
    <t>โครงการสร้างสรรค์ศิลปวัฒนธรรมพื้นถิ่น  สาขาวิชาศิลปะและการออกแบบ</t>
  </si>
  <si>
    <t>ธเนศ เฮ่ประโคน
สนิท พาราษฎร์ และคณะ</t>
  </si>
  <si>
    <t xml:space="preserve">โครงการส่งเสริม สืบสาน รักษา และต่อยอดโครงการอันเนื่องมาจากพระราชดำริ  เพื่อการพัฒนาต่อยอดและถ่ายทอดวิชาชีพเครื่องปั้นดินเผาเพื่อเป็นอาชีพเสริมให้กับชุมชนในพื้นที่อ่างเก็บน้ำคลองปูนกรณีศึกษา : กลุ่มอาชีพเครื่องปั้นดินเผาในพื้นที่อ่างเก็บน้ำคลองปูน ต.โคกย่าง 
อ.ประโคนชัย จ.บุรีรัมย์
</t>
  </si>
  <si>
    <t>ณัฐ ประสีระเตสัง
ปราโมทย์ ปิ่นสกุล
และคณะ</t>
  </si>
  <si>
    <t>ปราโมทย์  ปิ่นสกุล
อัษฎางค์  รอไธสง
และคณะ</t>
  </si>
  <si>
    <t>โครงการพัฒนาและเพิ่มประสิทธิภาพระบบเทคโนโลยีสารสนเทศให้เป็นที่ยอมรับในระดับชาติและนานาชาติ</t>
  </si>
  <si>
    <t>โครงการบริหารสาขาวิชา ประกันคุณภาพหลักสูตร 
และพัฒนาระบบเทคโนโลยีสารสนเทศ</t>
  </si>
  <si>
    <t>โครงการบริหารสาขาวิชา ประกันคุณภาพหลักสูตร
และพัฒนาระบบเทคโนโลยีสารสนเทศ</t>
  </si>
  <si>
    <t>งบแผ่นดิน เบิกจากงบยุทธศาสตร์มหาวิทยาลัยราชภัฏเพื่อการพัฒนาท้องถิ่น : งบรายจ่ายอื่น 2,771,200 บาท</t>
  </si>
  <si>
    <t xml:space="preserve">  -  จัดหาครุภัณฑ์เพื่อจัดการเรียนการสอนคณะเทคโนโลยีอุตสาหกรรม     </t>
  </si>
  <si>
    <t>66F</t>
  </si>
  <si>
    <r>
      <t xml:space="preserve">ประเด็นยุทธศาสตร์ที่ 6 </t>
    </r>
    <r>
      <rPr>
        <sz val="12"/>
        <color theme="1"/>
        <rFont val="TH SarabunPSK"/>
        <family val="2"/>
      </rPr>
      <t xml:space="preserve"> พัฒนากำลังคนและเพิ่มประสิทธิภาพระบบเทคโนโลยีสารสนเทศที่มีความก้าวหน้าและทันสมัยเพื่อการบริหารจัดการองค์กรให้ครอบคลุมทุกมิติที่สนับสนุนการเรียนรู้ตลอดชีวิตอย่างยั่งยืนและมีมาตรฐานสากล</t>
    </r>
  </si>
  <si>
    <t>รหัสงบประมาณ 66E</t>
  </si>
  <si>
    <t>รหัสงบประมาณ 66E คณะเทคโนโลยีการเกษตร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</si>
  <si>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จัดการศึกษาคณะเทคโนโลยีการเกษตร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</si>
  <si>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คณบดีคณะเทคโนโลยีการเกษตร</t>
    </r>
  </si>
  <si>
    <r>
      <rPr>
        <b/>
        <sz val="12"/>
        <color theme="1"/>
        <rFont val="TH SarabunPSK"/>
        <family val="2"/>
      </rPr>
      <t xml:space="preserve">กลยุทธ์ที่ 2 </t>
    </r>
    <r>
      <rPr>
        <sz val="12"/>
        <color theme="1"/>
        <rFont val="TH SarabunPSK"/>
        <family val="2"/>
      </rPr>
      <t>พัฒนากระบวนการผลิตกำลังคนและยกระดับคุณภาพบัณฑิตให้สมรรถนะขั้นสูงและมีทักษะการเรียนรู้ในศตวรรษที่ 21 ที่มีความเหมาะสมต่อผู้เรียนเพื่อให้ได้บัณฑิตที่พึงประสงค์ตรงกับความต้องการท้องถิ่น ประเทศชาติ</t>
    </r>
  </si>
  <si>
    <t xml:space="preserve">โครงการทำอาหารปลาแบบพื้นบ้านโดยใช้วัสดุในท้องถิ่นเพื่อลดต้นทุนและสร้างรายได้ให้กับเกษตรกร ตำบลหายโศก อำเภอพุทไธสง จังหวัดบุรีรัมย์  </t>
  </si>
  <si>
    <t>โครงการการพัฒนาคุณภาพชีวิตและยกระดับเศรษฐกิจฐานรากที่เหมาะสมของชุมชนตำบลหินเหล็กไฟ อำเภอคูเมือง จังหวัดบุรีรัมย์ โดยการสร้างอาชีพการเลี้ยงปลาดุกสีทองในกระชังบก</t>
  </si>
  <si>
    <t>โครงการพัฒนารูปแบบการเลี้ยงและการเพิ่มมูลค่าผลผลิตหอยน้ำจืดให้กับเกษตรกรในชุมชน เพื่อยกระดับเศรษฐกิจฐานรากในตำบลบ้านแพ อำเภอคูเมือง จังหวัดบุรีรัมย์</t>
  </si>
  <si>
    <t xml:space="preserve">โครงการเลี้ยงกุ้งฝอยและปูนาที่เหมาะสมกับเกษตรกรเพื่อรองรับการพัฒนาเศรษฐกิจฐานรากตำบลปะเคียบ อำเภอคูเมือง จังหวัดบุรีรัมย์ </t>
  </si>
  <si>
    <t xml:space="preserve">โครงการพัฒนาระบบแปลงหญ้าอัจฉริยะต้นแบบของเกษตรผู้เลี้ยงโคเนื้อ </t>
  </si>
  <si>
    <t>โครงการส่งเสริมและพัฒนาการเลี้ยงไก่พื้นเมืองในสวนยางพาราด้วยองค์ความรู้และนวัตกรรม การเพิ่มประสิทธิภาพการผลิตเพื่อยกระดับรายได้ของเศรษฐกิจฐานราก</t>
  </si>
  <si>
    <t>โครงการยกระดับมาตรฐานการผลิตสมุนไพรฟ้าทลายโจรแบบอินทรีย์เพื่อเพิ่มรายได้และการรวมกลุ่มผู้ผลิตพืชสมุนไพรบ้านโศกกฐิน ตำบลนาโพธิ์ อำเภอนาโพธิ์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</si>
  <si>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การพัฒนาการผลิตพืชอาหารสัตว์ให้แก่เกษตรกรผู้เลี้ยงโคเนื้ออย่างพอเพียงบ้านหนองฮาง ตำบลปะเคียบ อำเภอคูเมือง จังหวัดบุรีรัมย์</t>
  </si>
  <si>
    <t xml:space="preserve">โครงการสร้างอัตลักษณ์บัณฑิตวิศวกรสังคม ของนักศึกษาคณะเทคโนโลยีการเกษตร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</si>
  <si>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เทคโนโลยีการเกษตร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</si>
  <si>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>โครงการพัฒนาหลักสูตรระยะสั้นเพื่อเพิ่มคุณค่าในการเรียนรู้ตลอดชีวิตคณะเทคโนโลยีการเกษตร 4 รายวิชา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</si>
  <si>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เทคโนโลยีการเกษตร </t>
  </si>
  <si>
    <t>คณบดีเทคโนโลยีการเกษตร
และคณะ</t>
  </si>
  <si>
    <t>พิธีอัญเชิญตราพระราชลัญจกรและมอบเครื่องหมายสัญญาลักษณ์ นักศึกษาชั้นปีที่ 1 
คณะเทคโนโลยีการเกษตร</t>
  </si>
  <si>
    <t>บรรเจิด สอนสุภาพ
ครุปกรณ์  ละเอียดอ่อน</t>
  </si>
  <si>
    <t>สายรุ้ง สอนสุภาพ
นันท์นภัส ปาลินทร
และคณะ</t>
  </si>
  <si>
    <t>ดนัย รัชตะวราเศรษฐ์
บรรเจิด สอนสุภาพ</t>
  </si>
  <si>
    <t>บรรเจิด สอนสุภาพ
อารยา  มุสิกา</t>
  </si>
  <si>
    <t>อัครพล หนูน้อย
กันตพัฒน์ รัตนสินธุวงศ์</t>
  </si>
  <si>
    <t>นฤมล สมคุณา
กันตพัฒน์ รัตนสินธุวงศ์</t>
  </si>
  <si>
    <t xml:space="preserve">สุชาดา สานุสันต์
นฤมล สมคุณา
และคณะ
</t>
  </si>
  <si>
    <t>นันท์นภัส ปาลินทร
ดนัย รัชตะวราเศรษฐ์
และคณะ</t>
  </si>
  <si>
    <t>นฤมล  สมคุณา
อัครพล หนูน้อย</t>
  </si>
  <si>
    <t>สุชาดา สานุสันต์
จิตตะวัน  กุโบลา
และคณะ</t>
  </si>
  <si>
    <t>สุชาดา สานุสันต์
จตุพัฒน์  สมิปปิโต
และคณะ</t>
  </si>
  <si>
    <t>โครงการชีวิตวิถีใหม่ (New Normal) เพื่อการส่งเสริมการเลี้ยงกบโดยเสริมกล้วยน้ำว้าในอาหาร เพื่อเพิ่มประสิทธิภาพการผลิต เพื่อสร้างอาชีพ สร้างรายได้ และเป็นแหล่งอาหารในชุมชน ตำบลหนองขมาร อำเภอ
คูเมือง จังหวัดบุรีรัมย์</t>
  </si>
  <si>
    <t>สู่เป้าหมายการพัฒนาที่ยั่งยืน</t>
  </si>
  <si>
    <r>
      <t xml:space="preserve">ประเด็นยุทธศาสตร์ที่ 4  </t>
    </r>
    <r>
      <rPr>
        <sz val="12"/>
        <color theme="1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</t>
    </r>
  </si>
  <si>
    <t>เลิศภูมิ จันทรเพ็ญกุล</t>
  </si>
  <si>
    <t>กันตพัฒน์ รัตนสินธุพงศ์
ดนัย รัชตะวราเศรษฐ์</t>
  </si>
  <si>
    <t>โครงการพัฒนาคุณภาพชีวิตของประชาชน
ตามพระราชดำริ สมเด็จพระเทพรัตนราชสุดาฯ 
สยามบรมราชกุมารี ณ บ้านโคกสะแทน หมู่ 10 
และโรงเรียนวัดฤาษีสถิต บ้านนาขาม ตำบลดอนกอก อำเภอนาโพธิ์ จังหวัดบุรีรัมย์</t>
  </si>
  <si>
    <t xml:space="preserve">โครงการยกระดับมาตรฐานผลิตภัณฑ์ขนมโบราณพื้นถิ่น ชุมชนบ้านสนวนนอก อำเภอห้วยราช จังหวัดบุรีรัมย์
</t>
  </si>
  <si>
    <t>โครงการยกระดับมาตรฐานกระบวนการผลิตอาหารเพื่อสุขภาพจากข้าวและผลพลอยได้จากข้าวหอมมะลิดินภูเขาไฟบุรีรัมย์อำเภอห้วยราช จังหวัดบุรีรัมย์</t>
  </si>
  <si>
    <t>66E</t>
  </si>
  <si>
    <t xml:space="preserve">  -  การจัดหาครุภัณฑ์เพื่อการเรียนการสอนสาขาวิชาสัตวศาสตร์</t>
  </si>
  <si>
    <t>งบแผ่นดิน เบิกจากงบยุทธศาสตร์มหาวิทยาลัยราชภัฏเพื่อการพัฒนาท้องถิ่น : งบรายจ่ายอื่น 738,300 บาท</t>
  </si>
  <si>
    <r>
      <t xml:space="preserve">ประเด็นยุทธศาสตร์ที่ 7 </t>
    </r>
    <r>
      <rPr>
        <sz val="12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พัฒนาระบบและกลไกในการขับเคลื่อนการบริหารจัดการเครือข่ายความร่วมในระดับท้องถิ่นชาติและนานาชาติ ในการพัฒนาท้องถิ่นสังคมและประเทศชาติให้ครอบคลุมทุกพันธกิจของมหาวิทยาลัยสู่เป้าหมายการพัฒนาอย่างยั่งยืน</t>
    </r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</si>
  <si>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รักษาและพัฒนาเครือข่ายหรือจตุรภาคีความร่วมมือและพันธมิตรทางวิชาการและธุรกิจกับหน่วยงานภายนอกทั้งภาครัฐ ภาคเอกชนภาคสังคมและภาคประชาชนในระดับท้องถิ่นชาติและนานาชาติเพื่อขับเคลื่อนในการพัฒนา</t>
    </r>
  </si>
  <si>
    <t>ท้องถิ่น สังคมและประเทศชาติ</t>
  </si>
  <si>
    <t xml:space="preserve">              เบิกจากงบ 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 : งบรายจ่ายอื่น 1,275,200 บาท</t>
  </si>
  <si>
    <r>
      <t xml:space="preserve">ประเด็นยุทธศาสตร์ที่ 1 </t>
    </r>
    <r>
      <rPr>
        <sz val="12"/>
        <color theme="1"/>
        <rFont val="TH SarabunPSK"/>
        <family val="2"/>
      </rPr>
      <t xml:space="preserve">ผลิตกำลังคนและยกระดับบัณฑิตให้มีสมรรถนะขั้นสูงที่มีคุณภาพตามมาตรฐานวิชาการ / วิชาชีพเป็นบัณฑิตที่พึงประสงค์ในศตวรรษที่ 21 ตรงกับความต้องการของท้องถิ่น ประเทศชาติ และเป็นที่ยอมรับ ในระดับสากล
</t>
    </r>
  </si>
  <si>
    <t>รหัสงบประมาณ 66D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</si>
  <si>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จัดการศึกษาคณะวิทยาศาสตร์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</si>
  <si>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คณบดีคณะวิทยาศาสตร์</t>
    </r>
  </si>
  <si>
    <t>โครงการเตรียมความพร้อมของนักศึกษาสาขาวิชา
ภูมิสารสนเทศ</t>
  </si>
  <si>
    <t xml:space="preserve">โครงการพัฒนานักศึกษา ประกอบด้วยกิจกรรม 
1) ปฐมนิเทศนักศึกษาใหม่ ชั้นปีที่ 1 และการใช้ชีวิตในรั้วมหาวิทยาลัย  
2) เตรียมความพร้อมก่อนออกฝึกประสบการณ์วิชาชีพ นักศึกษาชั้นปีที่ 4 </t>
  </si>
  <si>
    <t>โครงการเสริมสร้างฝึกปฏิบัติทักษะวิชาชีพวิทยาศาสตร์การกีฬาด้านการทดสอบและเสริมสร้างสมรรถภาพ
ทางกาย</t>
  </si>
  <si>
    <t>จิตตะวัน กุโบลา
ชุลีพร บุ้งทอง
และคณะ</t>
  </si>
  <si>
    <t>จตุพัฒน์ สมัปปิโต
เพียรพรรณ สุภะโคตร
และคณะ</t>
  </si>
  <si>
    <t>โครงการยกระดับเศรษฐกิจฐานรากด้วยการพัฒนาผลิตภัณฑ์มูลค่าสูง และหนุนเสริมการใช้เทคโนโลยีดิจิทัลในการสร้างธุรกิจชุมชนออนไลน์ยุค 4.0 (Startup Community) สำหรับกลุ่มวิสาหกิจชุมชนอำเภอห้วยราช จังหวัดบุรีรัมย์</t>
  </si>
  <si>
    <t>โครงการยกระดับกลุ่มเกษตรผู้ปลูกหอมแดง ด้วยการใช้เทคโนโลยีชีวภาพจากจุลินทรีย์พื้นถิ่นสำหรับเกษตรกรในอำเภอหนองหงส์ จังหวัดบุรีรัมย์</t>
  </si>
  <si>
    <t xml:space="preserve">โครงการพัฒนาคุณภาพชีวิตและผลิตภัณฑ์สุขภาพจากขมิ้นเพื่อยกระดับเศรษฐกิจเพิ่มความสามารถในการหารายได้และส่งเสริมศักยภาพแรงงานในผู้สูงอายุ ที่ผ่านการคัดกรองโปรแกรม ADL อำเภอห้วยราช จังหวัดบุรีรัมย์ </t>
  </si>
  <si>
    <t xml:space="preserve">โครงการส่งเสริมการแปรรูปและสร้างมูลค่าเพิ่มผลิตภัณฑ์จากหอมแดงตำบลไทยสามัคคี อำเภอหนองหงส์ จังหวัดบุรีรัมย์
</t>
  </si>
  <si>
    <t xml:space="preserve">โครงการพัฒนาระบบการปลูกและเพิ่มคุณค่าผลิตภัณฑ์ Black Garlic ด้วยเทคโนโลยี เพื่อยกระดับมูลค่าทางเศรษฐกิจให้กลุ่มผู้ปลูกกระเทียมตำบลสระแก้ว อำเภอหนองหงส์ จังหวัดบุรีรัมย์  
</t>
  </si>
  <si>
    <t xml:space="preserve">โครงการพัฒนาศักยภาพชุมชนในการแปรรูปผลิตภัณฑ์จากผ้าพื้นบ้าน เพื่อยกระดับผู้ผลิตผ้าพื้นบ้านสู่การเป็นผู้ประกอบการ อำเภอสตึก จังหวัดบุรีรัมย์
</t>
  </si>
  <si>
    <t>โครงการยกระดับและแปรรูปผลิตภัณฑ์ชุมชนด้วยโมเดลเศรษฐกิจสู่การพัฒนาที่ยั่งยืน (BCG Economy Model) กลุ่มวิสาหกิจชุมชนตำบลเมืองแก อำเภอสตึก จังหวัดบุรีรัมย์</t>
  </si>
  <si>
    <t>โครงการยกระดับเศรษฐกิจในยุคโควิด-19 วิถีชีวิตใหม่ด้วยเทคโนโลยีดิจิทัลเพื่อเพิ่มประสิทธิภาพผลิตภัณฑ์ให้ได้มาตรฐานและสร้างมูลค่าเพิ่มด้านการตลาดของกลุ่มวิสาหกิจชุมชน อำเภอสตึก จังหวัดบุรีรัมย์</t>
  </si>
  <si>
    <t>โครงการศึกษาอิทธิพลชนิดของแร่ธาตุหลักในดินโคลนหมัก“ผ้าไหม(สีม่วง) ทูลถวาย” สมเด็จพระกนิษฐาธิราชเจ้า กรมสมเด็จพระเทพรัตนราชสุดาฯ สยามบรมราชกุมารี ร่วมกับสีย้อมธรรมชาติ(ฝาง) และพัฒนาออกแบบผลิตภัณฑ์ผ้าไหมเพื่อยกระดับและเพิ่มรายได้ให้ชุมชน ณ บ้านตาลอง อำเภอสตึก จังหวัดบุรีรัมย์</t>
  </si>
  <si>
    <t xml:space="preserve">โครงการยกระดับลวดลายอัตลักษณ์ผ้าทอมือบ้านบุลาว ตำบลสะแกโพรง จังหวัดบุรีรัมย์ ด้วยนวัตกรรมโปรแกรมออกแบบลายผ้าสู่การตลาดออนไลน์                     
</t>
  </si>
  <si>
    <t xml:space="preserve">โครงการชีวิตวิถีใหม่ (New Normal) การสร้างนวัตกรรมการออกกำลังกาย ในวิกฤตการณ์การแพร่ระบาดของโรคติดเชื้อไวรัสโคโรนา ๒o๑๙ (COVID – ๑๙) เพื่อพัฒนาวิถีชีวิตความเป็นอยู่ของประชาชน ในพื้นที่ ตำบลสามแวง อำเภอห้วยราช จังหวัดบุรีรัมย์ </t>
  </si>
  <si>
    <t>โครงการชีวิตวิถีใหม่ (New Normal) เพื่อจัดการเรียนการสอนและเสริมสร้างทักษะการเรียนรู้ทางวิทยศาสตร์ในโรงเรียนตำบลห้วยราชา อำเภอห้วราช จังหวัดบุรีรัมย์</t>
  </si>
  <si>
    <t>โครงการบริหารจัดการขยะติดเชื้อและปัญหาอนามัยสิ่งแวดล้อมจากผลกระทบของสถานการณ์ Covid-19 ในเขตเทศบาลตำบลสตึกและเทศบาลตำบลศรีสตึก อำเภอสตึก จังหวัดบุรีรัมย์</t>
  </si>
  <si>
    <t>โครงการส่งเสริม สืบสาน รักษาและ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ในพื้นที่ให้บริการของคณะวิทยาศาสตร์ (โครงการแก้มลิง กุดน้ำใส - หนองบัว - หนองยาว พร้อมอาคารประกอบ ในพื้นที่ตำบลสะแก อำเภอสตึก จังหวัดบุรีรัมย์)</t>
  </si>
  <si>
    <t>โครงการพัฒนานวัตกรรมที่ใชแกไขมโนทัศนที่คลาดเคลื่อนทางคณิตศาสตร์ สำหรับบัณฑิตครูที่จบจากมหาวิทยาลัยราชภัฏบุรีรัมย์</t>
  </si>
  <si>
    <t xml:space="preserve">โครงการสร้างอัตลักษณ์บัณฑิตวิศวกรสังคม ของนักศึกษาคณะวิทยาศาสตร์ เพื่อพัฒนากระบวนการเรียนรู้ Soft Skills เป็นนักนวัตกรสังคม คนของพระราชา ข้าของแผ่นดิน </t>
  </si>
  <si>
    <t xml:space="preserve">โครงการพัฒนาศักยภาพนักศึกษาคณะวิทยาศาสตร์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</si>
  <si>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>ผศ.สุธีรา สุนทรารักษ์
อาจารย์จิรวดี โยยรัมย์
และคณะ</t>
  </si>
  <si>
    <t>โครงการรูปแบบการจัดการเรียนรู้แบบ Active Learning สำหรับครูกลุ่มสาระคณิตศาสตร์วิทยาศาสตร์ในระดับมัธยมศึกษา</t>
  </si>
  <si>
    <t xml:space="preserve">โครงการพัฒนาหลักสูตรระยะสั้นด้านวิทยาศาสตร์และเทคโนโลยีเพื่อเพิ่มคุณค่าการเรียนรู้ตลอดชีวิต 12 รายชวิชา
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</si>
  <si>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วิทยาศาสตร์ </t>
  </si>
  <si>
    <t>คณบดีคณะวิทยาศาสตร์
และคณะ</t>
  </si>
  <si>
    <t>จิรวดี โยยรัมย์
ปิยวัฒน์  ลือโสภา
และคณะ</t>
  </si>
  <si>
    <t>วชิรารักษ์ โอรสรัมย์
สุธีรา สุนทรารักษ์
และคณะ</t>
  </si>
  <si>
    <t>ศักดิ์ชัย  ศรีกลาง
สุภาพร บุญมี</t>
  </si>
  <si>
    <t>เขมิกา อารมณ์  
ทองสา บุตรงาม  
และคณะ</t>
  </si>
  <si>
    <t>สกรณ์ บุษบง  
ณปภัช วรรณตรง</t>
  </si>
  <si>
    <t xml:space="preserve">ผจงจิต เหมพนม
อมรรัตน์ สุขจิตต์ </t>
  </si>
  <si>
    <r>
      <t xml:space="preserve">วรินทร์พิพัชร วัชรพงษ์เกษม
</t>
    </r>
    <r>
      <rPr>
        <sz val="12"/>
        <color theme="1"/>
        <rFont val="TH SarabunPSK"/>
        <family val="2"/>
      </rPr>
      <t>กิตติคุณ  บุญเกตุ
และคณะ</t>
    </r>
  </si>
  <si>
    <t>วราวุธ  จอสูงเนิน
สมศักดิ์  จีวัฒนา
และคณะ</t>
  </si>
  <si>
    <t>ชุลีกานต์ สายเนตร
สินีนาฏ รามฤทธิ์</t>
  </si>
  <si>
    <t xml:space="preserve">ชูศักดิ์  ยาทองไชย
วิไลรัตน์ ยาทองไชย </t>
  </si>
  <si>
    <t>เชิดศักดิ์  แก้วแกมดา
วรีรัตน์ ก่อกิตติพงศ์</t>
  </si>
  <si>
    <t>ประภาพันธ์  ศิริขันธ์แสง
วรนุช ภักดีเดชาเกียรติ
และคณะ</t>
  </si>
  <si>
    <t>มณีนุช  ให้ศิริกุล
สุภาพร บุญมี</t>
  </si>
  <si>
    <t>เฉลิมวุฒิ คำเมือง
วชิราลักษณ์ โอรสรัมย์</t>
  </si>
  <si>
    <t>นพพล เชาวนกุล
สืบศักดิ์  ก้อนคำดี</t>
  </si>
  <si>
    <t>ทิพวัลย์ แสนคำ
วิริญรัช สื่อออก
และคณะ</t>
  </si>
  <si>
    <t>ทิพวัลย์ แสนคำ
สำคัญ ฮ่อบรรทัด 
และคณะ</t>
  </si>
  <si>
    <t>การพัฒนาที่ยั่งยืน</t>
  </si>
  <si>
    <t>โครงการส่งเสริมการผลิตและพัฒนาเศรษฐกิจสร้างสรรค์มิติด้านศิลปะและวัฒนธรรมชุมชนสู่มูลค่าสูง</t>
  </si>
  <si>
    <t>ธีรารัตน์  จีระมะกร
สุธีรา สุนทราลักษ์
และคณะ</t>
  </si>
  <si>
    <t>ธัญพรรณ  ฮ่อบรรทัด
ศรัญญา  มณีทอง
และคณะ</t>
  </si>
  <si>
    <t xml:space="preserve">โครงการส่งเสริม สืบสาน รักษา และต่อยอดโครงการ
อันเนื่องมาจากพระราชดำริฯส่งเสริงการแปรรูปพืชสมุนไพรท้องถิ่น เป็นผลิตภัณฑ์สมุนไพรจากชุมชน ตำบลหนองแวง อำเภอละหานทราย จังหวัดบุรีรัมย์
</t>
  </si>
  <si>
    <r>
      <rPr>
        <b/>
        <sz val="12"/>
        <color theme="1"/>
        <rFont val="TH SarabunPSK"/>
        <family val="2"/>
      </rPr>
      <t xml:space="preserve">กลยุทธ์ที่ 1 </t>
    </r>
    <r>
      <rPr>
        <sz val="12"/>
        <color theme="1"/>
        <rFont val="TH SarabunPSK"/>
        <family val="2"/>
      </rPr>
      <t>แสวงหา รักษาและพัฒนาเครือข่ายหรือจตุรภาคีความร่วมมือและพันธมิตรทางวิชาการ และธุรกิจกับหน่วยงานภายนอกทั้งภาครัฐ ภาคเอกชน ภาคสังคมและภาคประชาชน ในระดับท้องถิ่น ชาติและนานาชาติเพื่อขับเคลื่อนในการพัฒนา</t>
    </r>
  </si>
  <si>
    <t>31 ต.ค.65,28 ก.พ.66 
30 เม.ย.66,31 พ.ค.66</t>
  </si>
  <si>
    <t>66D</t>
  </si>
  <si>
    <t>รหัสงบประมาณ 66D  คณะวิทยาศาสตร์</t>
  </si>
  <si>
    <t xml:space="preserve">  -   จัดจ้างเจ้าหน้าที่ประจำสาขาวิชาสาธารณสุขศาสตร์</t>
  </si>
  <si>
    <r>
      <t xml:space="preserve">  - </t>
    </r>
    <r>
      <rPr>
        <sz val="12"/>
        <color theme="1"/>
        <rFont val="TH SarabunPSK"/>
        <family val="2"/>
      </rPr>
      <t>จัดหาวัสดุครุภัณฑ์ทางการศึกษาคณะวิทยาศาสตร์</t>
    </r>
  </si>
  <si>
    <t xml:space="preserve">  -  การจัดซื้อครุภัณฑ์ทางการศึกษาสาขาวิชาสาธารณสุขศาสตร์</t>
  </si>
  <si>
    <t xml:space="preserve">  -  โครงการวิจัยเพื่อพัฒนาศักยภาพหลักสูตรคณะวิทยาศาสตร์</t>
  </si>
  <si>
    <t xml:space="preserve">  -  ทุนอุดหนุนการผลิตผลงานวิจัยและผลงานวิชาการ</t>
  </si>
  <si>
    <t>27-30 เม.ย.,24 พ.ค. 66</t>
  </si>
  <si>
    <t>งบแผ่นดิน เบิกจากงบยุทธศาสตร์มหาวิทยาลัยราชภัฏเพื่อการพัฒนาท้องถิ่น : งบรายจ่ายอื่น 4,389,000 บาท</t>
  </si>
  <si>
    <t xml:space="preserve"> เบิกจากผลผลิตผ้สำเร็จการศึกษาด้านวิทยาศาสตร์ : งบดำเนินงาน 184,700 บาท</t>
  </si>
  <si>
    <t>รหัสงบประมาณ 66C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</si>
  <si>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จัดการศึกษาคณะวิทยาการจัดการ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</si>
  <si>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คณบดีคณะวิทยาการจัดการ</t>
    </r>
  </si>
  <si>
    <t xml:space="preserve">โครงการจัดทำแผนยุทธศาสตร์เพื่อพัฒนาหลัก สูตรของคณะวิทยาการจัดการ ประจำปี 2566   </t>
  </si>
  <si>
    <t>โครงการอบรมเชิงปฏิบัติการ “การพัฒนาทักษะนักศึกษาด้านการปิดงบการเงินและการอ่าน รายงานทางการเงิน ประจำปีการศึกษา 2565”</t>
  </si>
  <si>
    <t>ท้องถิ่น และประเทศชาติ</t>
  </si>
  <si>
    <r>
      <rPr>
        <b/>
        <sz val="12"/>
        <color theme="1"/>
        <rFont val="TH SarabunPSK"/>
        <family val="2"/>
      </rPr>
      <t xml:space="preserve">กลยุทธ์ที่ 1.2 </t>
    </r>
    <r>
      <rPr>
        <sz val="12"/>
        <color theme="1"/>
        <rFont val="TH SarabunPSK"/>
        <family val="2"/>
      </rPr>
      <t>ผลิตและพัฒนาผลงานวิจัยและนวัตกรรมสร้างสรรค์ด้านเศรษฐกิจ สังคม ศิลปวัฒนธรรมและทรัพยากรที่เป็นมิตรกับสิ่งแวดล้อมให้มีมาตรฐาน และตรงตามความต้องการของชุมชนในพื้นที่เพื่อนำไปใช้ประโยชน์ในการพัฒนา</t>
    </r>
  </si>
  <si>
    <r>
      <t xml:space="preserve">ประเด็นยุทธศาสตร์ที่ 4  </t>
    </r>
    <r>
      <rPr>
        <sz val="12"/>
        <color theme="1"/>
        <rFont val="TH SarabunPSK"/>
        <family val="2"/>
      </rPr>
      <t>ส่งเสริมและสืบสานงานทำนุบำรุงศิลปวัฒนธรรมไทย ภูมิปัญญาท้องถิ่น 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</t>
    </r>
  </si>
  <si>
    <r>
      <t xml:space="preserve">ประเด็นยุทธศาสตร์ที่ 7 </t>
    </r>
    <r>
      <rPr>
        <sz val="12"/>
        <color theme="1"/>
        <rFont val="TH SarabunPSK"/>
        <family val="2"/>
      </rPr>
      <t>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</t>
    </r>
  </si>
  <si>
    <t>8 ก.พ. 66</t>
  </si>
  <si>
    <t>รหัสงบประมาณ 66C  คณะวิทยาการจัดการ</t>
  </si>
  <si>
    <t>โครงการผลิตและพัฒนาผลงานวิจัยและนวัตกรรมที่ตรงกับความต้องการของชุมชนเพื่อให้เกิดประโยชน์อย่างเป็นรูปธรรม</t>
  </si>
  <si>
    <t xml:space="preserve">ปฐมนิเทศและเตรียมความพร้อมก่อนเข้าศึกษาสาขาวิชาการสื่อสารมวลชน คณะวิทยาการจัดการ มหาวิทยาลัยราชภัฏบุรีรัมย์ </t>
  </si>
  <si>
    <t xml:space="preserve">โครงการวิจัย เรื่องปัจจัยที่ส่งผลต่อทัศนคติการเลือกประกอบอาชีพในงานทรัพยากรบุคคล กรณีศึกษา นักศึกษาสาขาวิชาการบริหารทรัพยากรมนุษย์ คณะวิทยาการจัดการ </t>
  </si>
  <si>
    <t>โครงการสร้างมูลค่าเพิ่มของผลิตภัณฑ์แปรรูปข้าวอินทรีย์ที่สอดคล้องกับบริบทและขับเคลื่อนสู่เชิงพาณิชย์ ตำบลลำดวนและตำบลชุมแสง อำเภอกระสัง จังหวัดบุรีรัมย์</t>
  </si>
  <si>
    <t xml:space="preserve">โครงการจัดการเครือข่ายทางธุรกิจเพื่อสร้างความได้เปรียบทางการแข่งขันของวิสาหกิจชุมชนกลุ่มแปรรูปสมุนไพรจากภูมิปัญญาท้องถิ่น ตำบลบ้านปรือ อำเภอกระสัง จังหวัดบุรีรัมย์            
</t>
  </si>
  <si>
    <t xml:space="preserve">โครงการเพิ่มมูลค่ามูลโคเพื่อการผลิตปุ๋ยไส้เดือนดิน สำหรับกลุ่มวิสาหกิจผู้เลี้ยงโค ตำบลสองชั้น อำเภอกระสัง จังหวัดบุรีรัมย์ 
</t>
  </si>
  <si>
    <t xml:space="preserve">โครงการถ่ายทอดรูปแบบการแปรรูปผลิตภัณฑ์ประเภทอาหารหมัก (น้ำปลาร้า) สู่ผลิตภัณฑ์อัตลักษณ์คุณภาพยกขึ้นเป็นวิสาหกิจชุมชนขยายตลาดภูมิปัญญาท้องถิ่นสู่ตลาดการค้าสมัยใหม่เพื่อพัฒนาเศรษฐกิจฐานรากและยกระดับรายได้ของชุมชนตำบลกันทรารมย์ อำเภอกระสัง จังหวัดบุรีรัมย์ </t>
  </si>
  <si>
    <t>โครงการยกระดับวัฒนธรรมท้องถิ่นด้วยดนตรีสร้างสรรค์ สู่การเป็นแหล่งเรียนรู้ชุมชน ตำบลหนองเต็ง อำเภอกระสัง จังหวัดบุรีรัมย์</t>
  </si>
  <si>
    <t xml:space="preserve">โครงการส่งเสริมพัฒนาอาชีพด้านการผลิตสินค้าเกษตรและยกระดับรายได้ด้วยการขับเคลื่อนเศรษฐกิจฐานรากเพื่อพัฒนาคุณภาพชีวิตของเกษตรกรในตำบลหูทำนบ อำเภอปะคำ จังหวัดบุรีรัมย์
</t>
  </si>
  <si>
    <t xml:space="preserve">โครงการวิเคราะห์ต้นทุนและผลตอบแทน โครงการลงทุนผลิตกระแสไฟฟ้าจากเซลส์แสงอาทิตย์ สำหรับประยุกต์ใช้กับงานเกษตรกรรมและธุรกิจชุมชน
</t>
  </si>
  <si>
    <t>โครงการพัฒนาคุณภาพชีวิตและแก้ไขปัญหาความยากจนตามหลักปรัชญาเศรษฐกิจตามรูปแบบผลิตภัณฑ์หัตถกรรมจักสานท้องถิ่น เพื่อยกระดับรายได้ให้กับคนในชุมชนตำบลโนนดินแดง อำเภอโนนดินแดง จังหวัดบุรีรัมย์</t>
  </si>
  <si>
    <t xml:space="preserve">โครงการพัฒนาผลิตภัณฑ์ท้องถิ่นเพื่อยกระดับรายได้ให้กับคนในชุมชนตำบลหนองเต็งอำเภอกระสัง จังหวัดบุรีรัมย์
</t>
  </si>
  <si>
    <t>โครงการเพิ่มประสิทธิภาพและต่อยอดผลผลิตทางการเกษตร เพื่อสร้างอาชีพตามฐานทรัพยากรชุมชน พื้นที่ตำบลโคกขมิ้น อำเภอพลับพลาชัย จังหวัดบุรีรัมย์</t>
  </si>
  <si>
    <t>โครงการพัฒนาผลิตภัณฑ์และสร้างช่องทางการจำหน่าย online แปรรูปฝรั่งกิมจูเพื่อยกระดับมาตรฐานและพัฒนาคุณภาพชีวิต เขตพื้นที่ ตำบลสวายจีก อำเภอเมืองบุรีรัมย์ จังหวัดบุรีรัมย์</t>
  </si>
  <si>
    <t xml:space="preserve">โครงการจัดการการตลาดโลจิสติกส์และห่วงโซ่อุปทาน เชิงกลยุทธ์สำหรับผู้ประกอบธุรกิจวิสาหกิจชุมชนขนาดกลางและขนาดย่อม (SMEs) ในพื้นที่ ตำบลในเมือง ตำบลสวายจีก ตำบลหลักเขต อำเภอเมือง จังหวัดบุรีรัมย์ 
</t>
  </si>
  <si>
    <t xml:space="preserve">โครงการยกระดับการท่องเที่ยวชุมชนด้วยแพลตฟอร์มการจัดการการท่องเที่ยวชุมชนท่องเที่ยว OTOP นวัตวิถีมูลค่าสูงอัจฉริยะบ้านคลองโป่ง ตำบลลำนางรอง อำเภอโนนดินแดง จังหวัดบุรีรัมย์ </t>
  </si>
  <si>
    <t xml:space="preserve">โครงการส่งเสริมศักยภาพการผลิตและการจัดจำหน่ายผ้าพื้นบ้านชุมชนตำบลสวายจีกอำเภอเมือง จังหวัดบุรีรัมย์ ตามแนวทางพระราชดำริ
</t>
  </si>
  <si>
    <t>โครงการยกระดับศักยภาพการแปรรูปผลิตภัณฑ์จากชุมชน (เสาวรส) ของกลุ่มวิสาหกิจชุชน ตำบลลำนางรอง อำเภอโนนดินแดง จังหวัดบุรีรัมย์ สู่มาตรฐานการผลิตเชิงพาณิชย์</t>
  </si>
  <si>
    <t>การพัฒนาช่องทางการจัดจำหน่ายผลิตภัณฑ์จากภูมิปัญญาท้องถิ่นชุมชนผ่านสื่อพาณิชย์อิเล็กทรอนิกส์ ของกลุ่มแปรรูปกล้วยตำบลสวายจีก อำเภอเมืองบุรีรัมย์ จังหวัดบุรีรัมย์</t>
  </si>
  <si>
    <t>โครงการพัฒนาศักยภาพการบริหารจัดการกลุ่มวิสาหกิจชุมชนผู้เลี้ยงโคเนื้อ ตำบลห้วยสำราญ  อำเภอกระสัง จังหวัดบุรีรัมย์ สู่การเป็นมาตรฐาน GFM (Good Farming Management)</t>
  </si>
  <si>
    <t xml:space="preserve">โครงการชีวิตวิถีใหม่ (New Normal) เพื่อการฟื้นฟูและพัฒนาเศรษฐกิจ สังคม และวิถีชีวิตความเป็นอยู่ของประชาชนในวิกฤตการณ์การแพร่ระบาดของโรคติดเชื้อไวรัสโคโรนา 2019 (COVID-19) ในพื้นที่ตำบลลำดวน อำเภอกระสัง จังหวัดบุรีรัมย์
</t>
  </si>
  <si>
    <t>โครงการวิถีชีวิตใหม่ (New Normal) การแปรรูปสมุนไพรในชุมชน (ขิงผง, กระชายผง) เพื่อสร้างอาชีพให้กับผู้ที่ได้รับผลกระทบจากการแพร่ระบาดของ Covid – 19 พื้นที่ตำบลโนนดินแดง อำเภอโนนดินแดง จังหวัดบุรีรัมย์</t>
  </si>
  <si>
    <t>โครงการศึกษาสภาพเศรษฐกิจภายหลังจากเกิดวิกฤตโควิด - 19 และการใช้เกษตรทฤษฎีใหม่เพื่อแก้ปัญหาความยากจนในองค์การบริหารส่วนตำบลลำดวน อำเภอกระสัง จังหวัดบุรีรัมย์</t>
  </si>
  <si>
    <t xml:space="preserve">โครงการกลยุทธ์การยกระดับมาตรฐานผลิตภัณฑ์ชุมชน พืชสมุนไพรฟ้าทะลายโจรในช่วงสถานการณ์โรคระบาดโควิด - 19 เพื่อสามารถจำหน่ายได้ในตลาดการค้าสมัยใหม่ ตำบลลำนางรอง อำเภอโนนดินแดง จังหวัดบุรีรัมย์
</t>
  </si>
  <si>
    <t>โครงการส่งเสริม สืบสาน รักษา ต่อยอดโครงการอันเนื่องมาจากพระราชดำริเพื่อการบูรณาการศาสตร์พระราชาสู่การนำไปใช้ประโยชน์เพื่อการพัฒนาท้องถิ่นอย่างยั่งยืน ในพื้นที่ให้บริการของคณะวิทยาการจัดการ</t>
  </si>
  <si>
    <t xml:space="preserve">โครงการสืบสาน  รักษา และต่อยอดโครงการอันเนื่องมาจากพระราชดำริ การปรับปรุงพัฒนาสภาพแวดล้อมโดยการปลูกป่า 3 อย่าง ประโยชน์ 4 อย่าง เขตพื้นที่ อ่างเก็บน้ำบ้านปรือ ต.บ้านปรือ  อ.กระสัง จ.บุรีรัมย์ 
</t>
  </si>
  <si>
    <t xml:space="preserve">โครงการสร้างอัตลักษณ์บัณฑิตวิศวกรสังคม ของนักศึกษาคณะวิทยาการจัดการ เพื่อพัฒนากระบวนการเรียนรู้ Soft Skills เป็นนักนวัตกรสังคม คนของพระราชา ข้าของแผ่นดิน </t>
  </si>
  <si>
    <t>โครงการพัฒนาศักยภาพนักศึกษาคณะวิทยาการจัดการสู่การเป็นนักนวัตกรสังคมเป็นเยาวชนผู้นำการเปลี่ยนแปลงสู่ชุมชนท้องถิ่นด้วยนวัตกรรมการเรียนรู้แบบบูรณาการ</t>
  </si>
  <si>
    <t>โครงการพัฒนาหลักสูตรระยะสั้นในศาสตร์ต่างๆ ของคณะวิทยาการจัดการเพื่อส่งเสริมการเรียนรู้ของชุมชนและเพิ่มคุณค่าในการการเรียนรู้ตลอดชีวิต 10 รายชวิชา</t>
  </si>
  <si>
    <t>รศ.ดร.ปรีชา ปาโนรัมย์ 
ผศ.ดร.กุลกันยา ศรีสุข</t>
  </si>
  <si>
    <t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วิทยาการจัดการ</t>
  </si>
  <si>
    <t>ปิติวรรณ  ฝ้ายโคกสูง
วณิชา แผลงรักษา</t>
  </si>
  <si>
    <t>จันทิราพร ศิรินนท์
อัจฉรา หลาวทอง</t>
  </si>
  <si>
    <t>กิตติกร  ฮวดศรี
อนงค์  ทองเรือง
และคณะ</t>
  </si>
  <si>
    <t xml:space="preserve">ปรีชา ปาโนรัมย์ 
บัญชา จันทราช </t>
  </si>
  <si>
    <t>ฤทัยภัทร  ให้ศิริกุล
เชาวฤทธิ์ ชาคำไฮ
และคณะ</t>
  </si>
  <si>
    <t xml:space="preserve">ผกามาศ  บุตรสาลี
เอมอร แสวงวโรตม์ 
</t>
  </si>
  <si>
    <t>สุริยา รักการศิลป์
ผกามาศ บุตรสาลี
และคณะ</t>
  </si>
  <si>
    <t>วณิชา  แผลงรักษา
ทิพย์สุดา ทาสีดำ</t>
  </si>
  <si>
    <t>แก้วมณี  อุทิรัมย์
ผกามาศ บุตรสาลี</t>
  </si>
  <si>
    <t>ทิพย์สุดา  ทาสีดำ
วณิชา แผลงรักษา</t>
  </si>
  <si>
    <t>อนงค์  ทองเรือง
ปัทมาวดี วงษ์เกิด
และคณะ</t>
  </si>
  <si>
    <t>กุลกันยา  ศรีสุข
บัญชา  จันทราช
และคณะ</t>
  </si>
  <si>
    <t>อรรถกร  จัตุกูล
เอกพล แสงศรี
และคณะ</t>
  </si>
  <si>
    <t>อัจฉรา  หลาวทอง
จันทิราพร ศิรินนท์</t>
  </si>
  <si>
    <t xml:space="preserve">โครงการส่งเสริมอาชีพและพัฒนาผลิตภัณฑ์ด้วยการขับเคลื่อนเศรษฐกิจฐานรากตามหลัก
ปรัชญาของเศรษฐกิจพอเพียงเพื่อยกระดับ
รายได้ของเกษตรกรในตำบลโคกขมิ้น อำเภอพลับพลาชัย 
</t>
  </si>
  <si>
    <t>สายใจ ทันการ
คธาวุฒิ จันบัวลา</t>
  </si>
  <si>
    <t>กานต์มณี  การินทร์
กนกเกล้า แกล้วกล้า</t>
  </si>
  <si>
    <t>จงกล ศิริประภา
ปัทมาวดี วงษ์เกิด</t>
  </si>
  <si>
    <t>สายฝน  อุไร
นันท์นภัส ปาลินทร</t>
  </si>
  <si>
    <t>โครงการยกระดับสินค้าชุมชน กระชายขาว ของกลุ่มวิสาหกิจชุมชนปลูกพื้นสมุนไพรตำบลสวายจีก อำเภอเมือง จังหวัดบุรีรัมย์ เพื่อโอกาสทางการตลาดในการยกระดับเศรษฐกิจฐานรากในช่วงสถานการณ์การแพร่ระบาดของโรค
โควิด - 19</t>
  </si>
  <si>
    <t>ปัทมาวดี วงษ์เกิด
สายใจ ทันการ
และคณะ</t>
  </si>
  <si>
    <t>คธาวุฒิ จันบัวลา
ชลิตา เจริญเนตร</t>
  </si>
  <si>
    <r>
      <t xml:space="preserve">นิธิโรจน์ ศุภกฤษสุวรรณกุล 
</t>
    </r>
    <r>
      <rPr>
        <sz val="12"/>
        <color theme="1"/>
        <rFont val="TH SarabunPSK"/>
        <family val="2"/>
      </rPr>
      <t xml:space="preserve">บัญชา จันทราช </t>
    </r>
  </si>
  <si>
    <t xml:space="preserve">กนกเกล้า แกล้วกล้า
รวีพรรณ อุตรินทร์  </t>
  </si>
  <si>
    <t>ฐิติพร  วรฤทธิ์
แก้วมณี  อุทิรัมย์</t>
  </si>
  <si>
    <t>ชลิตา เจริญเนตร
อารีรัตน์ ลุนลลาด</t>
  </si>
  <si>
    <t>รุ่งรัตน์ หัตถกรรม
สาวิตรี อกนิษฐ์เสนีย์
และคณะ</t>
  </si>
  <si>
    <t>คณบดี
คณะวิทยาการจัดการ
และคณะ</t>
  </si>
  <si>
    <t xml:space="preserve">โครงการบายศรีสู่ขวัญแก่นักศึกษาใหม่ </t>
  </si>
  <si>
    <t>ปิติพัฒน์ นิยกมลพันธุ์
อนงค์  ทองเรือง
และคณะ</t>
  </si>
  <si>
    <t>บัญชา  จันทราช
กุลกันยา  ศรีสุข</t>
  </si>
  <si>
    <t xml:space="preserve">โครงการกิจกรรมงานวันเด็กแห่งชาติ </t>
  </si>
  <si>
    <t xml:space="preserve">โครงการจัดซื้อครุภัณฑ์โต๊ะพับขาว ห้องปฏิบัติการสาขาวิชาการตลาด </t>
  </si>
  <si>
    <t>โครงการจัดหาวัสดุสำนักงานเพื่อเพิ่มประสิทธิ ภาพการบริหารจัดการสาขาวิชาการจัดการ</t>
  </si>
  <si>
    <t>โครงการจัดหาวัสดุที่ใช้ในการเรียนการสอนสาขาวิชาการบริหารทรัพยากรมนุษย์ 
คณะวิทยาการจัดการ</t>
  </si>
  <si>
    <t xml:space="preserve">โครงการจัดหาครุภัณฑ์เพื่อการศึกษา
คณะวิทยาการจัดการ คอมพิวเตอร์ All In One </t>
  </si>
  <si>
    <t>โครงการปรับปรุงเพิ่มประสิทธิภางห้องปฏิบัติการ สู่ความเป็นเลิศ และปรับปรุงอาคาร
สถานที่</t>
  </si>
  <si>
    <t>โครงการจัดซื้อวัสดุบริหารจัดการงานฝ่าย
วิชาการ</t>
  </si>
  <si>
    <t>66C</t>
  </si>
  <si>
    <t xml:space="preserve">  - ทุนอุดหนุนการทำวิจัย</t>
  </si>
  <si>
    <r>
      <t xml:space="preserve">  -  </t>
    </r>
    <r>
      <rPr>
        <sz val="12"/>
        <color theme="1"/>
        <rFont val="TH SarabunPSK"/>
        <family val="2"/>
      </rPr>
      <t xml:space="preserve">จัดหาครุภัณฑ์เพื่อการศึกษาฯ คอมพิวเตอร์ All In One </t>
    </r>
  </si>
  <si>
    <t xml:space="preserve">  -  จัดซื้อครุภัณฑ์สาขาเศรษฐศาสตร์ธุรกิจการค้าสมัยใหม่ </t>
  </si>
  <si>
    <t xml:space="preserve">  -  จัดหาครุภัณฑ์สาขาวิชาคอมพิวเตอร์ธุรกิจ                           </t>
  </si>
  <si>
    <t xml:space="preserve">  -  จัดซื้อครุภัณฑ์โต๊ะพับขาว ห้องปฏิบัติการสาขาวิชาการตลาด </t>
  </si>
  <si>
    <t xml:space="preserve">  -  จัดซื้อครุภัณฑ์สาขาวิชาการสื่อสารมวลชน </t>
  </si>
  <si>
    <t>งบแผ่นดิน เบิกจากงบยุทธศาสตร์มหาวิทยาลัยราชภัฏเพื่อการพัฒนาท้องถิ่น : งบรายจ่ายอื่น 4,891,500 บาท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</si>
  <si>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จัดการศึกษาโรงเรียนสาธิต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</si>
  <si>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ผู้อำนวยการโรงเรียนสาธิตมหาวิทยาลัยราชภัฏบุรีรัมย์</t>
    </r>
  </si>
  <si>
    <t>รหัสงบประมาณ 66A41</t>
  </si>
  <si>
    <t>โครงการสร้างความสัมพันธ์เครือข่ายสาธิตราชภัฏ</t>
  </si>
  <si>
    <t>โครงการติดตามและประเมินผลโครงการที่ร่วมกันดำเนินงานกับเครือข่ายความร่วมมือที่ส่งผลต่อกลุ่มเป้าหมายและผู้มีส่วนได้ส่วนเสีย</t>
  </si>
  <si>
    <t>โครงการบริหารจัดการองค์กรสู่องค์กรสมัยใหม่อย่างธรรมาภิบาล</t>
  </si>
  <si>
    <t xml:space="preserve"> - ค่าอุปกรณ์การเรียน</t>
  </si>
  <si>
    <t xml:space="preserve"> - ค่าจัดการเรียนการสอน</t>
  </si>
  <si>
    <t xml:space="preserve"> - ค่าเครื่องแบบนักเรียน</t>
  </si>
  <si>
    <t xml:space="preserve"> - ค่าหนังสือเรียน</t>
  </si>
  <si>
    <t xml:space="preserve"> - ค่ากิจกรรมพัฒนาผู้เรียน</t>
  </si>
  <si>
    <t>โครงการสนับสนุนค่าใช้จ่ายในการศึกษาตั้งแต่ระดับอนุบาลจนจบการศึกษาขั้นพื้นฐาน</t>
  </si>
  <si>
    <t>รหัสงบประมาณ 66A41 โรงเรียนสาธิตมหาวิทยาลัยราชภัฏบุรีรัมย์</t>
  </si>
  <si>
    <t xml:space="preserve">  - โครงการสนับสนุนค่าใช้จ่ายในการศึกษาตั้งแต่ระดับอนุบาลจนจบการศึกษาขั้นพื้นฐาน</t>
  </si>
  <si>
    <t>66A41</t>
  </si>
  <si>
    <t xml:space="preserve">รหัสงบประมาณ 66A </t>
  </si>
  <si>
    <t>รหัสงบประมาณ 66A  คณะครุศาสตร์</t>
  </si>
  <si>
    <t xml:space="preserve">โครงการอบรมปรับพื้นฐานเตรียมความพร้อมก่อนเรียน
ของนักศึกษาสาขาวิชาเทคโนโลยีและนวัตกรรมการศึกษาชั้นปีที่ 1  </t>
  </si>
  <si>
    <t>8 ธ.ค. 65,29 ม.ค. 66 
15 พ.ค. 66</t>
  </si>
  <si>
    <t>โครงการอบรมเชิงปฏิบัติการเกี่ยวกับการสืบค้นข้อมูลเพื่อใช้ในการเขียนบทความวิจัยทางคณิตศาสตร์ศึกษา</t>
  </si>
  <si>
    <t>หลักสูตรวิจัยและประเมินผลการศึกษา (ปริญญาโท)</t>
  </si>
  <si>
    <t>โครงการส่งเสริมสุขภาวะด้านร่างกาย จิตใจ สังคม 
และปัญญาของผู้สูงอายุในชุมชนตำบลอิสานเขต 
อำเภอเฉลิมพระเกียรติ จังหวัดบุรีรัมย์</t>
  </si>
  <si>
    <t>บาล ชะใบรัมย์
อมรเทพ วันดี
และคณะ</t>
  </si>
  <si>
    <t>กรนาริน  สาริยา
อนล  สวนประดิษฐ์
และคณะ</t>
  </si>
  <si>
    <t>อมรเทพ วันดี
สุชาติ หอมจันทร์
และคณะ</t>
  </si>
  <si>
    <t>อรนุช ศรีคำ
กระพัน  ศรีงาน
และคณะ</t>
  </si>
  <si>
    <t>โกวิท วัชรินทรางกูร 
เทพพร โลมารักษ์
และคณะ</t>
  </si>
  <si>
    <t>ธิติ  ปัญญาอินทร์
จิรานุวัฒน์  ขันธจันทร์
และคณะ</t>
  </si>
  <si>
    <t>กรรัช มากเจริญ
สุวิมล ชูสุวรรณ
และคณะ</t>
  </si>
  <si>
    <t>สัญชัย  ครบอุดม
กรนาริน  สาริยา
และคณะ</t>
  </si>
  <si>
    <t>ธราทิตย์ เกตุหอม
ไพรัชช์  จันทร์งาม</t>
  </si>
  <si>
    <t>คณบดีคณะครุศาสตร์
และคณะ</t>
  </si>
  <si>
    <t>โครงการยกระดับคุณภาพการจัดการเรียนรู้ภาษาไทยให้เด็กไทยวิถีใหม่อ่านออกเขียนได้ กลุ่มโรงเรียน ตชด.และโรงเรียนระดับประถมศึกษาในพื้นที่ให้บริการของ
คณะครุศาสตร์</t>
  </si>
  <si>
    <r>
      <t xml:space="preserve">ประเด็นยุทธศาสตร์ที่ 3 </t>
    </r>
    <r>
      <rPr>
        <sz val="12"/>
        <color theme="1"/>
        <rFont val="TH SarabunPSK"/>
        <family val="2"/>
      </rPr>
      <t xml:space="preserve"> พัฒนาฐานทรัพยากรท้องถิ่น สิ่งแวดล้อม และเศรษฐกิจฐานรากสู่นวัตกรรมธุรกิจชุมชนมูลค่าสูงที่ตรงกับความต้องการของตลาดทั้งในและต่างประเทศ</t>
    </r>
  </si>
  <si>
    <r>
      <t>ประเด็นยุทธศาสตร์ที่ 1</t>
    </r>
    <r>
      <rPr>
        <sz val="12"/>
        <color theme="1"/>
        <rFont val="TH SarabunPSK"/>
        <family val="2"/>
      </rPr>
      <t xml:space="preserve"> ผลิตกำลังคนและยกระดับบัณฑิตให้มีสมรรถนะขั้นสูงที่มีคุณภาพตามมาตรฐานวิชาการ/วิชาชีพเป็นบัณฑิตที่พึงประสงค์ในศตวรรษที่ 21 ตรงกับความต้องการของท้องถิ่นประเทศชาติและเป็นที่ยอมรับในระดับสากล
</t>
    </r>
  </si>
  <si>
    <t>โครงการเรียนรู้อักษรโบราณและสืบสานวรรณกรรม
ท้องถิ่น</t>
  </si>
  <si>
    <t>โครงการนำเสนอผลงานวิจัยนาฏการ  2565  
"นาฏยประดิษฐ์  ครั้งที่  14"</t>
  </si>
  <si>
    <t xml:space="preserve">โครงการพัฒนาศักยภาพนักศึกษาและอาจารย์ สาขาวิชา
พลศึกษา  </t>
  </si>
  <si>
    <t>โครงการบริหารจัดการองค์กรตามหลักธรรมาภิบาลคณะ
ครุศาสตร์</t>
  </si>
  <si>
    <t>โครงการสำคัญที่ส่งผลต่อการบรรลุเป้าหมายของยุทธศาสตร์และแผนแม่บทภายใต้ยุทธศาสตร์ชาติ</t>
  </si>
  <si>
    <t>โครงการพัฒนาระบบการวัดและประเมินผลทางการศึกษาผ่านระบบออนไลน์โดยเน้นการประเมินตามสภาพจริง</t>
  </si>
  <si>
    <t>สุชาติ  หอมจันทร์</t>
  </si>
  <si>
    <t>โครงการนวัตกรรมการวัดและประเมินผลการแนะแนวอาชีพทางออนไลน์เพื่อสร้างความเข้าใจอาชีพในอนาคตของนักเรียนกลุ่มจังหวัดนครชัยบุรินทร์</t>
  </si>
  <si>
    <t>โครงการบริหารจัดการและสร้างมาตรฐานงานด้าน
ทำนุบำรุง  ศิลปวัฒนธรรม คณะครุศาสตร์</t>
  </si>
  <si>
    <r>
      <t xml:space="preserve">ประเด็นยุทธศาสตร์ที่ 4 </t>
    </r>
    <r>
      <rPr>
        <sz val="11.6"/>
        <color theme="1"/>
        <rFont val="TH SarabunPSK"/>
        <family val="2"/>
      </rPr>
      <t>ส่งเสริมและสืบสานงานทำนุบำรุงศิลปวัฒนธรรมไทยภูมิปัญญาท้องถิ่น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และเป็นฐานรากในการพัฒนาท้องถิ่นและประเทศชาติให้มีความเข็มแข็งสู่เป้าหมายการพัฒนาที่ยั่งยืน</t>
    </r>
  </si>
  <si>
    <t xml:space="preserve">  -   ค่าครุภัณฑคณะครุศาสตร์</t>
  </si>
  <si>
    <t xml:space="preserve">  -  โครงการพัฒนาระบบการวัดและประเมินผลทางการศึกษาผ่านระบบออนไลน์โดยเน้นการประเมินตามสภาพจริง</t>
  </si>
  <si>
    <t xml:space="preserve">  -  โครงการนวัตกรรมการวัดและประเมินผลการแนะแนวอาชีพทางออนไลน์เพื่อสร้างความเข้าใจอาชีพในอนาคตของนักเรียนกลุ่มจังหวัดนครชัยบุรินทร์</t>
  </si>
  <si>
    <t xml:space="preserve">  -  โครงการทุนอุดหนุนงานวิจัยคณะครุสาสตร์</t>
  </si>
  <si>
    <t xml:space="preserve">  -  โครงการทุนอุดหนุนงานวิจัย  ระดับบัณฑิตศึกษาคณะครุศาสตร์</t>
  </si>
  <si>
    <t>66A</t>
  </si>
  <si>
    <t>รหัสงบประมาณ 66B</t>
  </si>
  <si>
    <r>
      <t xml:space="preserve">1. ชื่องาน/โครงการ </t>
    </r>
    <r>
      <rPr>
        <sz val="12"/>
        <color theme="1"/>
        <rFont val="TH SarabunPSK"/>
        <family val="2"/>
      </rPr>
      <t>จัดการศึกษาคณะมนุษยศาสตร์และสังคมศาสตร์</t>
    </r>
  </si>
  <si>
    <r>
      <t>2. หน่วยงาน/ผู้รับผิดชอบ</t>
    </r>
    <r>
      <rPr>
        <sz val="12"/>
        <color theme="1"/>
        <rFont val="TH SarabunPSK"/>
        <family val="2"/>
      </rPr>
      <t xml:space="preserve"> คณบดีคณะมนุษยศาสตร์และสังคมศาสตร์</t>
    </r>
  </si>
  <si>
    <t>กิจกรรม “กฎหมายปกครองกับการปฏิบัติงาน”</t>
  </si>
  <si>
    <t>กิจกรรม “การพัฒนาทักษะการสื่อสารภาษาอังกฤษเพื่อประกอบวิชาชีพ”</t>
  </si>
  <si>
    <t>กิจกรรม “การพัฒนาบุคลิกภาพเพื่อการทำงาน”</t>
  </si>
  <si>
    <t>กิจกรรม “บทบาทขององค์กรฝ่ายนิติบัญญัติ”</t>
  </si>
  <si>
    <t>กิจกรรม “เพิ่มศักยภาพการเรียนรู้ทักษะทางการบริหารการพัฒนา</t>
  </si>
  <si>
    <t>กิจกรรม “องค์กรปกครองส่วนท้องถิ่นกับงานสวัสดิการสังคม”</t>
  </si>
  <si>
    <t>กิจกรรม “การก่อหนี้สาธารณะกับการฟื้นฟูเศรษฐกิจ”</t>
  </si>
  <si>
    <t>กิจกรรม “การบริหารความขัดแย้งในการมีส่วนร่วมการจัดการสิ่งแวดล้อม”</t>
  </si>
  <si>
    <t>กิจกรรมการปฐมนิเทศก่อนฝึกประสบการณ์วิชาชีพทางรัฐประศาสนศาสตร์</t>
  </si>
  <si>
    <t>กิจกรรมการปัจฉิมนิเทศหลังฝึกประสบการณ์วิชาชีพทางรัฐประศาสนศาสตร์</t>
  </si>
  <si>
    <t>กิจกรรมคุณธรรมนำความรู้</t>
  </si>
  <si>
    <t xml:space="preserve">กิจกรรมสัมมนาเกี่ยวกับการบริหารราชการไทย </t>
  </si>
  <si>
    <t xml:space="preserve">โครงการพัฒนานักศึกษาให้มีคุณลักษณะที่พึงประสงค์มุ่งสู่คุณลักษณะบัณฑิตในศตวรรษที่ 21 สาขาวิชารัฐประศาสนศาสตร์ </t>
  </si>
  <si>
    <t>โครงการฝึกประสบการณ์วิชาชีพรัฐประศาสนศาสตร์ สาขาวิชารัฐประศาสนศาสตร์</t>
  </si>
  <si>
    <t>โครงการยกระดับผลงานวิจัยและงานสร้างสรรค์ด้านมนุษยศาสตร์และสังคมศาสตร์  สู่การนำไปใช้ประโยชน์ในระดับชาติและระดับนานาชาติ</t>
  </si>
  <si>
    <t>โครงการโมเดลการจัดการขยะชุมชนเพื่อการพัฒนาสิ่งแวดล้อมอย่างยั่งยืนบ้านโนนสมบูรณ์ ตำบลหนองตาด อำเภอเมือง จังหวัดบุรีรัมย์</t>
  </si>
  <si>
    <t>โครงการออกแบบเรขศิลป์เพื่อยกระดับเศรษฐกิจฐานรากด้วยอัตลักษณ์ชุมชนเมืองเก่านางรอง</t>
  </si>
  <si>
    <t>โครงการพัฒนารูปแบบการมีส่วนร่วมของสภาองค์กรชุมชนในการบริหารท้องถิ่น</t>
  </si>
  <si>
    <t>โครงการบริหารจัดการศูนย์ไกล่เกลี่ยข้อพิพาทภาคประชาชน มหาวิทยาลัยราชภัฏบุรีรัมย์</t>
  </si>
  <si>
    <t>โครงการบทเพลงพระราชนิพนธ์ในพระบาทสมเด็จพระบรมชนกาธิเบศร มหาภูมิพลอดุลยเดชมหาราช บรมนาถบพิตร สำหรับวงมโหรีพื้นบ้านอีสานใต้ เพื่อรองรับการท่องเที่ยวทางวัฒนธรรม  ชุมชนกระโดน - กะลันทา ตำบลเมืองยาง อำเภอชำนิ จังหวัดบุรีรัมย์</t>
  </si>
  <si>
    <t>โครงการขับเคลื่อนศูนย์ยุติธรรมชุมชนสู่ตำบลหนองยายพิมพ์ อำเภอนางรอง สู่สังคมเป็นสุข</t>
  </si>
  <si>
    <t>โครงการพัฒนารูปแบบการขับเคลื่อนกระบวนการยุติธรรมชุมชน</t>
  </si>
  <si>
    <t xml:space="preserve">โครงการผลิตสื่อโฆษณาดิจิทัลเพื่อสร้างแพลทฟอร์มส่งเสริมการขายผลิตภัณฑ์ชุมชน ตำบลละลวด อำเภอชำนิ จังหวัดบุรีรัมย์
</t>
  </si>
  <si>
    <t>โครงการเพิ่มขีดความสามารถด้านการสื่อสารสมาชิกกลุ่มวิสาหกิจชุมชนท่องเที่ยวทางวัฒนธรรมบ้านห้วยหวายพัฒนา ตำบลโคกสะอาด อำเภอลำปลายมาศ จังหวัดบุรีรัมย์</t>
  </si>
  <si>
    <t>โครงการพัฒนาการตลาดผ้าทอพื้นถิ่นโบราณ ตำบลบ้านยาง อำเภอลำปลายมาศ จังหวัดบุรีรัมย์</t>
  </si>
  <si>
    <t>โครงการพัฒนาและขับเคลื่อนนโยบายเกษตรปลอดสาร อาหารปลอดภัย ของเกษตรกรในเขตอำเภอลำปลายมาศ จังหวัดบุรีรัมย์</t>
  </si>
  <si>
    <t>โครงการเสริมสร้างผู้ประกอบการรายใหม่ สำหรับกลุ่มวิสาหกิจชุมชนผู้เลี้ยงโคเนื้อ  สู่มาตรฐานเชิงพาณิชย์  ตำบลชำนิ อำเภอชำนิ จังหวัดบุรีรัมย์</t>
  </si>
  <si>
    <t>โครงการยกระดับมาตรฐานผลิตภัณฑ์จักสาน เพื่อการสืบทอดมรดกทางภูมิปัญญาและส่งเสริมคุณภาพชีวิตและเศรษฐกิจฐานรากในพื้นที่ตำบลหนองโบสถ์ อำเภอนางรอง จังหวัดบุรีรัมย์</t>
  </si>
  <si>
    <t xml:space="preserve">โครงการพัฒนาการแปรรูปผลผลิตทางการเกษตรจากกล้วย ตำบลโคกสะอาด อำเภอลำปลายมาศ จังหวัดบุรีรัมย์
</t>
  </si>
  <si>
    <t>โครงการพัฒนาและขับเคลื่อนเครือข่ายผู้ผลิตข้าวอินทรีย์สู่มาตรฐานผลิตภัณฑ์เกษตรมูลค่าสูงสู่เชิงพาณิชย์ ในเขตพื้นที่อำเภอลำปลายมาศ จังหวัดบุรีรัมย์</t>
  </si>
  <si>
    <t>โครงการยกระดับคุณภาพและมาตรฐานผลผลิตการเกษตร บ้านน้อยบุตาวงษ์ ตำบลหนองคู อำเภอลำปลายมาศ จังหวัดบุรีรัมย์ สู่มาตรฐานการผลิตสินค้าเกษตรอินทรีย์ ภายใต้แนวคิดสังคมก้าวหน้า เศรษฐกิจสร้างมูลค่าอย่างยั่งยืน</t>
  </si>
  <si>
    <t>โครงการส่งเสริมยกระดับการสื่อสารระหว่างผู้บริโภคและผู้ประกอบการผ่านการออกแบบสติ๊กเกอร์ไลน์โดยใช้คาแรคเตอร์ตัวละครสินค้ากลุ่มผลิตภัณฑ์ OTOP อำเภอลำปลายมาศ และอำเภอชำนิ ตำบลโคกสนวน จังหวัดบุรีรัมย์ บนแอพพลิเคชันในสังคมดิจิทัล</t>
  </si>
  <si>
    <t xml:space="preserve">โครงการส่งเสริมอาชีพผลิตปุ๋ยชีวภาพอัดเม็ดเพื่อเพิ่มรายได้ของประชาชนบ้านโคกสะอาด ตำบลหนองตาด อำเภอเมือง จังหวัดบุรีรัมย์ 
</t>
  </si>
  <si>
    <t>โครงการสืบสาน รักษา และต่อยอดโครงการอันเนื่องมาจากพระราชดำริเพื่อการเกษตรการเกษตรผสมผสานตามแนวพระราชดำริ ตำบลแสลงพัน อำเภอลำปลายมาศ จังหวัดบุรีรัมย์</t>
  </si>
  <si>
    <t>โครงการส่งเสริม สืบสาน รักษา และต่อยอดโครงการอันเนื่องมาจากพระราชดำริเพื่อการพัฒนาท้องถิ่นอย่างยั่งยืนในพื้นที่ให้บริการวิชาการคณะมนุษยศาสตร์และสังคมศาสตร์ ในการบริหารจัดการน้ำเพื่อใช้ในการเกษตรตามแนวทางพระราชดำริ ฝายบ้านเสลา ตำบลชุมแสง อำเภอนางรอง จังหวัดบุรีรัมย์</t>
  </si>
  <si>
    <t>โครงการสร้างอัตลักษณ์บัณฑิตวิศวกรสังคม ของนักศึกษาคณะมนุษยศาสตร์และสังคมศาสตร์ เพื่อพัฒนากระบวนการเรียนรู้ Soft Skills เป็นนักนวัตกรสังคม คนของพระราชา ข้าของแผ่นดิน</t>
  </si>
  <si>
    <t xml:space="preserve">โครงการพัฒนาศักยภาพนักศึกษาคณะมนุษยศาสตร์และสังคมศาสตร์สู่การเป็นนวัตกรสังคมเป็นเยาวชนผู้นำการเปลี่ยนแปลงสู่ชุมชนท้องถิ่นด้วยนวัตกรรมการเรียนรู้แบบบูรณาการ </t>
  </si>
  <si>
    <t xml:space="preserve">  โครงการพัฒนาสมรรถนะภาษาอังกฤษเพื่อยกระดับคุณภาพนักศึกษามหาวิทยาลัยราชภัฏสำหรับศตวรรษที่ 21</t>
  </si>
  <si>
    <t xml:space="preserve">โครงการพัฒนารูปแบบการจัดการเรียนรู้โดยใช้กระบวนการเกม (Gamification) เพื่อส่งเสริมความ สามารถด้านคำศัพท์ภาษาอังกฤษ สำหรับนักศึกษาสาขาวิชาภาษาอังกฤษธุรกิจ ชั้นปีที่ 1-3 คณะมนุษยศาสตร์และสังคมศาสตร์ มหาวิทยาลัยราชภัฏบุรีรัมย์      
</t>
  </si>
  <si>
    <t xml:space="preserve">โครงการพัฒนาทักษะภาษาอังกฤษเพื่อการสอบ TOEIC ให้กับนักศึกษาสาขาวิชาภาษาอังกฤษ ชั้นปีที่ 3 และ ชั้นปีที่ 4 มหาวิทยาลัยราชภัฏบุรีรัมย์
</t>
  </si>
  <si>
    <t>โครงการยกระดับคุณภาพการศึกษา ในการสอบวัดระดับความสามารถ  ภาษาอังกฤษ เพื่อเข้าสู่มาตรฐาน CEFR ของนักศึกษาสาขาวิชาภาษาอังกฤษชั้นปีที่  1 และชั้นปีที่ 2 มหาวิทยาลัยราชภัฏบุรีรัมย์</t>
  </si>
  <si>
    <t>โครงการพัฒนารูปแบบการเรียนรู้เพื่อยกระดับความสามารถด้านการใช้ภาษาอังกฤษตามมาตรฐานสากลของนักศึกษาคณะมนุษยศาสตร์และสังคมศาสตร์</t>
  </si>
  <si>
    <t xml:space="preserve">โครงการพัฒนาสมรรถนะภาษาจีนเพื่อการสื่อสารสำหรับอาจารย์ บุคลากรและนักศึกษา  </t>
  </si>
  <si>
    <t>โครงการยกระดับเพื่อพัฒนาศักยภาพการตีพิมพ์ผลงานวิจัยและผลงานวิชาการระดับนานาชาติของคณาจารย์มหาวิทยาลัยราชภัฏบุรีรัมย์</t>
  </si>
  <si>
    <t xml:space="preserve">โครงการติดตาม ประเมินผล และรายงานผลการดำเนินโครงการยุทธศาสตร์มหาวิทยาลัยราชภัฏเพื่อการพัฒนาท้องถิ่นในพื้นที่บริการของคณะมนุษยศาสตร์และสังคมศาสตร์ </t>
  </si>
  <si>
    <t>คณบดีคณะมนุษยศาสตร์ฯ
และคณะ</t>
  </si>
  <si>
    <t>โครงการพัฒนาหลักสูตรระยะสั้นเพื่อพัฒนาสสมรรถนะและส่งเสริมการเรียนรู้ตลอดชีวิต คณะมนุษยศาสตร์และสังคมศาสตร์  11 รายวิชา</t>
  </si>
  <si>
    <t>สากล  พรหมสถิตย์
ธนพัฒน์ จงมีสุข     
และคณะ</t>
  </si>
  <si>
    <t>จิรายุฑ ประเสริฐศรี
ศิริวรรณ ยิ่งได้ชม</t>
  </si>
  <si>
    <t>สถาพร วิชัยรัมย์
สากล  พรหมสถิตย์</t>
  </si>
  <si>
    <t>กัลยาณี ธีระวงศ์ภิญโญ 
นพดล ธีระวงศ์ภิญโญ</t>
  </si>
  <si>
    <t xml:space="preserve">อิทธิพล  มะเสน
สุมนัสชนก นาคแท้
และคณะ
</t>
  </si>
  <si>
    <t xml:space="preserve">พลอยไพลิน  ศรีวิเศษ
จิรเดช ประเสริฐศรี
</t>
  </si>
  <si>
    <t>นพดล ธีระวงศ์ภิญโญ
กัลยาณี ธีระวงศ์ภิญโญ</t>
  </si>
  <si>
    <t>รุ่งนภา  จะนันท์
ธนพล รามฤทธิ์</t>
  </si>
  <si>
    <t>สินทรัพย์  ยืนยาว
สำราญ  ธุระตา
และคณะ</t>
  </si>
  <si>
    <t>จริยาภรณ์  ปิตาทะสังข์
จตุพร  ดอนโสม</t>
  </si>
  <si>
    <t>สุธีกิติ์  ฝอดสูงเนิน
อิทธิพล  มะเสน</t>
  </si>
  <si>
    <t>ศุภธัช  ศรีวิพัฒน์
อนงค์  ทองเรือง
และคณะ</t>
  </si>
  <si>
    <t>ธิดารัตน์  คีมกระโทก
วริษฐา รัตนวโรภาส
และคณะ</t>
  </si>
  <si>
    <t>ภัทรพล  ทศมาศ
สุธีกิติ์  ฝอดสูงเนิน
และคณะ</t>
  </si>
  <si>
    <t>วิษณุ  ปัญญายงค์
ปิติวรรณ ฝ้ายโคกสูง</t>
  </si>
  <si>
    <t>สุจิตรา  ยางนอก
ฤทัยภัทร  ให้ศิริกุล  
และคณะ</t>
  </si>
  <si>
    <t>ธนพล  รามฤทธิ์
ชินานาง สวัสดิ์รัมย์</t>
  </si>
  <si>
    <t>กิ่งแก้ว ปะติตังโข
ครุปกรณ์ ละเอียดอ่อน
และคณะ</t>
  </si>
  <si>
    <t>จริยาพร อัมติรัตนะ
พิมพ์ภัช วราศิวพงศ์</t>
  </si>
  <si>
    <t>จินตนา  วัชรโพธิกร
พัลลภา เลิศเจริญวนิช</t>
  </si>
  <si>
    <t xml:space="preserve">โครงการวิถีชีวิตใหม่ (New Normal) เพื่อยกระดับและพัฒนา เพิ่มมูลค่าทางเศรษฐกิจขนมทองม้วน ตำบลก้านเหลือง อ.นางรอง 
จ.บุรีรัมย์
</t>
  </si>
  <si>
    <t>ชินานาง สวัสดิ์รัมย์
ภัทรพล  ทศมาศ
และคณะ</t>
  </si>
  <si>
    <t xml:space="preserve">ธิดารัตน์  คีมกระโทก
วริษฐา  รัตนวโรภาส
และคณะ
</t>
  </si>
  <si>
    <t xml:space="preserve">ชลทิชาลินี แก่นสนท์ 
ศศิมาภรณ์ วงศ์ทิมารัตน์ </t>
  </si>
  <si>
    <t>พุทธชาด ลิ้มศิริเรืองไร
วริษฐา รัตนวโรภาส
และคณะ</t>
  </si>
  <si>
    <t>นวิยา  จุโฑปะมา
ฐิตาพร  พุฒกลาง</t>
  </si>
  <si>
    <t>ฐิตาพร  พุฒกลาง
นวิยา  จุโฑปะมา</t>
  </si>
  <si>
    <t>ภูริสา วัชเรนทร์วงศ์
อัครพนท์ เนื้อไม้หอม
และคณะ</t>
  </si>
  <si>
    <t>วิภาดา ทองธรรมสิริ
ปนิดา ทองบุญชม 
และคณะ</t>
  </si>
  <si>
    <t>อัครพนท์  เนื้อไม้หอม
คำภีรภาพ  อินทะนู
และคณะ</t>
  </si>
  <si>
    <r>
      <t xml:space="preserve">ประเด็นยุทธศาสตร์ที่ 4 </t>
    </r>
    <r>
      <rPr>
        <sz val="12"/>
        <color theme="1"/>
        <rFont val="TH SarabunPSK"/>
        <family val="2"/>
      </rPr>
      <t>ส่งเสริมและสืบสานงานทำนุบำรุงศิลปวัฒนธรรมไทยภูมิปัญญาท้องถิ่นต่อยอดมรดกทางศิลปะและวัฒนธรรมเพื่อสร้างคุณค่า มูลค่าสูง และเป็นฐานรากในการพัฒนาท้องถิ่นและประเทศชาติให้มีความเข็มแข็งสู่เป้าหมาย</t>
    </r>
  </si>
  <si>
    <t>ตติยา ทะนวนรัมย์
พลอยไพลิน ศรีวิเศษ</t>
  </si>
  <si>
    <t xml:space="preserve">สมยงค์ โสมอินทร์ 
ศุภกิจ ภูวงค์ </t>
  </si>
  <si>
    <t>โครงการพัฒนาและเสริมสร้างความมั่นใจในการใช้ทักษะภาษาอังกฤษและการใช้เทคโนโลยีดิจิทัล สู่การทำงานในยุค
ศตวรรษที่ 21</t>
  </si>
  <si>
    <t>บรรณารักษศาสตร์ฯ</t>
  </si>
  <si>
    <r>
      <t xml:space="preserve">ประเด็นยุทธศาสตร์ที่ 9 </t>
    </r>
    <r>
      <rPr>
        <sz val="12"/>
        <color theme="1"/>
        <rFont val="TH SarabunPSK"/>
        <family val="2"/>
      </rPr>
      <t>พัฒนาระบบบริหารจัดการองค์กรทรัพย์สินและสิทธิประโยชน์สมัยใหม่อย่างมีประสิทธิภาพและประสิทธิผลโดยยึดหลักธรรมาภิบาลสู่องค์กรแห่งการเรียนรู้ที่เป็นองค์กรต้นแบบต่อสาธาร</t>
    </r>
    <r>
      <rPr>
        <b/>
        <sz val="12"/>
        <color theme="1"/>
        <rFont val="TH SarabunPSK"/>
        <family val="2"/>
      </rPr>
      <t>ณชน</t>
    </r>
  </si>
  <si>
    <t xml:space="preserve">โครงการจัดทำแผนงบประมาณ
</t>
  </si>
  <si>
    <t xml:space="preserve">โครงการวิถีชีวิตใหม่ (New Normal) เพื่อการฟื้นฟูและพัฒนาเศรษฐกิจชุมชนหลังวิกฤตโควิด
ตำบลหนองปล่อง อำเภอชำนิ จังหวัดบุรีรัมย์
</t>
  </si>
  <si>
    <t xml:space="preserve">โครงการพัฒนาทักษะภาษาอังกฤษสำหรับธุรกิจบริการ สำหรับนักศึกษาสาขาวิชาภาษา อังกฤษธุรกิจชั้นปีที่ 3 คณะมนุษยศาสตร์และ
สังคมศาสตร์ มหาวิทยาลัยราชภัฏบุรีรัมย์ </t>
  </si>
  <si>
    <t xml:space="preserve">  -  จัดจ้างเจ้าหน้าที่ประจำสาขาวิชารัฐประศาสนศาสตร์</t>
  </si>
  <si>
    <r>
      <t xml:space="preserve">  - </t>
    </r>
    <r>
      <rPr>
        <sz val="12"/>
        <color theme="1"/>
        <rFont val="TH SarabunPSK"/>
        <family val="2"/>
      </rPr>
      <t>จัดหาสื่อ อุปกรณ์ เพื่อเพิ่มประสิทธิภาพทางการศึกษา 
คณะมนุษยศาสตร์และสังคมศาสตร์</t>
    </r>
  </si>
  <si>
    <t xml:space="preserve">  -  อุดหนุนการวิจัยทางด้านมนุษยศาสตร์และสังคมศาสตร์
สำหรับ
คณาจารย์    </t>
  </si>
  <si>
    <r>
      <t>ประเด็นยุทธศาสตร์ที่ 7</t>
    </r>
    <r>
      <rPr>
        <sz val="12"/>
        <color theme="1"/>
        <rFont val="TH SarabunPSK"/>
        <family val="2"/>
      </rPr>
      <t xml:space="preserve"> พัฒนาระบบและกลไกในการขับเคลื่อนการบริหารจัดการเครือข่ายความร่วมในระดับท้องถิ่น ชาติและนานาชาติ ในการพัฒนาท้องถิ่น สังคม และประเทศชาติให้ครอบคลุมทุกพันธกิจของมหาวิทยาลัยสู่เป้าหมาย</t>
    </r>
  </si>
  <si>
    <t>66B</t>
  </si>
  <si>
    <t>รหัสงบประมาณ 66B  คณะมนุษยศาสตร์และสังคมศาสตร์</t>
  </si>
  <si>
    <t>ปี พ.ศ.</t>
  </si>
  <si>
    <t>ชื่อหน่วยงานหลัก</t>
  </si>
  <si>
    <t>ชื่อสาขาวิชา/หน่วยงานย่อย</t>
  </si>
  <si>
    <t>โครงการหลัก</t>
  </si>
  <si>
    <t>66</t>
  </si>
  <si>
    <t>A</t>
  </si>
  <si>
    <t>100</t>
  </si>
  <si>
    <t>โครงการหลักภายใต้โครงการประจำปีมหาวิทยาลัยราชภัฏบุรีรัมย์</t>
  </si>
  <si>
    <t>00</t>
  </si>
  <si>
    <t>สำนักงานคณะครุศาสตร์</t>
  </si>
  <si>
    <t>111</t>
  </si>
  <si>
    <t xml:space="preserve">โครงการสร้างและพัฒนาหลักสูตรให้มีมาตรฐานเป็นที่ยอมรับในระดับชาติและนานาชาติ </t>
  </si>
  <si>
    <t>01</t>
  </si>
  <si>
    <t>112</t>
  </si>
  <si>
    <t>02</t>
  </si>
  <si>
    <t>121</t>
  </si>
  <si>
    <t>03</t>
  </si>
  <si>
    <t>สังคมศึกษา</t>
  </si>
  <si>
    <t>122</t>
  </si>
  <si>
    <t xml:space="preserve">โครงการพัฒนาบุคลากรด้านการวิจัยและนวัตกรรมเพื่อการพัฒนาท้องถิ่น
</t>
  </si>
  <si>
    <t>04</t>
  </si>
  <si>
    <t>ดนตรีศึกษา (วิชาเอกดนตรีไทย ,วิชาเอกดนตรีตะวันตก)</t>
  </si>
  <si>
    <t>123</t>
  </si>
  <si>
    <t xml:space="preserve">โครงการส่งเสริมและสนับสนุนการขึ้นทะเบียนทรัพย์สินทางปัญญา
</t>
  </si>
  <si>
    <t>05</t>
  </si>
  <si>
    <t>นาฏศิลป์</t>
  </si>
  <si>
    <t>124</t>
  </si>
  <si>
    <t>06</t>
  </si>
  <si>
    <t>พลศึกษา</t>
  </si>
  <si>
    <t>125</t>
  </si>
  <si>
    <t>07</t>
  </si>
  <si>
    <t>ศิลปศึกษา</t>
  </si>
  <si>
    <t>126</t>
  </si>
  <si>
    <t>08</t>
  </si>
  <si>
    <t>127</t>
  </si>
  <si>
    <t>09</t>
  </si>
  <si>
    <t>วิทยาศาสตร์ทั่วไป</t>
  </si>
  <si>
    <t>128</t>
  </si>
  <si>
    <t>10</t>
  </si>
  <si>
    <t>129</t>
  </si>
  <si>
    <t xml:space="preserve">โครงการจัดตั้งและพัฒนาศูนย์บูรณาการองค์ความรู้และการเรียนรู้ตลอดชีวิต
</t>
  </si>
  <si>
    <t>11</t>
  </si>
  <si>
    <t>การศึกษาปฐมวัย</t>
  </si>
  <si>
    <t>131</t>
  </si>
  <si>
    <t>12</t>
  </si>
  <si>
    <t>เทคโนโลยีคอมพิวเตอร์เพื่อการศึกษา</t>
  </si>
  <si>
    <t>132</t>
  </si>
  <si>
    <t>โครงการจัดทำแผนพัฒนาทรัพยากรท้องถิ่น สิ่งแวดล้อม และเศรษฐกิจฐานรากเพื่อเพิ่มคุณค่าและมูลค่าสูง</t>
  </si>
  <si>
    <t>91</t>
  </si>
  <si>
    <t>กลุ่มวิชาทดสอบวิจัยและการศึกษา</t>
  </si>
  <si>
    <t>141</t>
  </si>
  <si>
    <t>92</t>
  </si>
  <si>
    <t>142</t>
  </si>
  <si>
    <t>93</t>
  </si>
  <si>
    <t>143</t>
  </si>
  <si>
    <t>94</t>
  </si>
  <si>
    <t>151</t>
  </si>
  <si>
    <t xml:space="preserve">โครงการอันเนื่องมาจากพระราชดำริและปรัชญาของเศรษฐกิจพอเพียง
 </t>
  </si>
  <si>
    <t>21</t>
  </si>
  <si>
    <t>การบริหารการศึกษา (ปริญญาโท)</t>
  </si>
  <si>
    <t>152</t>
  </si>
  <si>
    <t xml:space="preserve">โครงการผลิตและพัฒนาระบบฐานข้อมูล คลังความรู้โครงการอันเนื่องมาจากพระราชดำริและปรัชญาของเศรษฐกิจพอเพียง
</t>
  </si>
  <si>
    <t>22</t>
  </si>
  <si>
    <t>ดนตรีศึกษา (ปริญญาโท)</t>
  </si>
  <si>
    <t>161</t>
  </si>
  <si>
    <t>23</t>
  </si>
  <si>
    <t>วิจัยและประเมินผลการศึกษา (ปริญญาโท)</t>
  </si>
  <si>
    <t>162</t>
  </si>
  <si>
    <t>24</t>
  </si>
  <si>
    <t>หลักสูตรและการจัดการเรียนรู้ (ปริญญาโท)</t>
  </si>
  <si>
    <t>163</t>
  </si>
  <si>
    <t>25</t>
  </si>
  <si>
    <t>เทคโนโลยีการศึกษาและคอมพิวเตอร์การศึกษา (ปริญญาโท)</t>
  </si>
  <si>
    <t>171</t>
  </si>
  <si>
    <t>26</t>
  </si>
  <si>
    <t>การสอนภาษาอังกฤษ (ปริญญาโท)</t>
  </si>
  <si>
    <t>172</t>
  </si>
  <si>
    <t xml:space="preserve">โครงการติดตามและประเมินผลโครงการที่ร่วมกันดำเนินงานกับเครือข่ายความร่วมมือที่ส่งผลต่อกลุ่มเป้าหมายและผู้มีส่วนได้ส่วนเสีย
</t>
  </si>
  <si>
    <t>31</t>
  </si>
  <si>
    <t>การบริหารการศึกษา (ปริญญาเอก)</t>
  </si>
  <si>
    <t>173</t>
  </si>
  <si>
    <t>32</t>
  </si>
  <si>
    <t>การสอนภาษาอังกฤษ (ปริญญาเอก)</t>
  </si>
  <si>
    <t>33</t>
  </si>
  <si>
    <t>ดนตรีศึกษา (ปริญญาเอก)</t>
  </si>
  <si>
    <t>41</t>
  </si>
  <si>
    <t>โรงเรียนสาธิตมหาวิทยาลัยราชภัฏบุรีรัมย์</t>
  </si>
  <si>
    <t>181</t>
  </si>
  <si>
    <t>B</t>
  </si>
  <si>
    <t>182</t>
  </si>
  <si>
    <t>โครงการส่งเสริมและสนับสนุนบุคลากรสู่การแลกเปลี่ยนเรียนรู้วัฒนธรรมต่างประเทศ</t>
  </si>
  <si>
    <t>สำนักงานคณะมนุษยศาสตร์และสังคมศาสตร์</t>
  </si>
  <si>
    <t>183</t>
  </si>
  <si>
    <t>191</t>
  </si>
  <si>
    <t>192</t>
  </si>
  <si>
    <t>โครงการจัดทำแผนกลยุทธ์ทางการเงิน</t>
  </si>
  <si>
    <t>193</t>
  </si>
  <si>
    <t>โครงการบริหารจัดการสวัสดิการและสิทธิประโยชน์อย่างมีประสิทธิภาพและมีประสิทธิผลโดยยึดหลักธรรมาภิบาล</t>
  </si>
  <si>
    <t>194</t>
  </si>
  <si>
    <t>โครงการจัดทำแผนงบประมาณ</t>
  </si>
  <si>
    <t>บรรณารักษศาสตร์และสารสนเทศศาสตร์</t>
  </si>
  <si>
    <t>195</t>
  </si>
  <si>
    <t xml:space="preserve"> โครงการติดตามเร่งรัดการเบิกจ่ายงบประมาณ</t>
  </si>
  <si>
    <t>196</t>
  </si>
  <si>
    <t>โครงการจัดทำแผนบริหารจัดการทรัพย์สิน ภายใต้แผนกลยุทธ์ทางการเงิน</t>
  </si>
  <si>
    <t>197</t>
  </si>
  <si>
    <t>198</t>
  </si>
  <si>
    <t>โครงการสนับสนุนนโยบายและยุทธศาสตร์มหาวิทยาลัยราชภัฏบุรีรัมย์</t>
  </si>
  <si>
    <t>200</t>
  </si>
  <si>
    <t>โครงการหลักภายใต้โครงการยุทธศาสตร์มหาวิทยาลัยราชภัฏเพื่อการพัฒนาท้องถิ่น</t>
  </si>
  <si>
    <t>รัฐประศาสนศาสตร์</t>
  </si>
  <si>
    <t>211</t>
  </si>
  <si>
    <t>ดุริยางคศิลป์</t>
  </si>
  <si>
    <t>212</t>
  </si>
  <si>
    <t>213</t>
  </si>
  <si>
    <t>โครงการส่งเสริมความรัก ความสามัคคี ความเข้าใจในสิทธิหน้าที่ของตนเองและผู้อื่นภายใต้พื้นฐานของสังคมประชาธิปไตยอันมีมหากษัตริย์เป็นประมุข</t>
  </si>
  <si>
    <t>214</t>
  </si>
  <si>
    <t>รัฐประศาสนศาสตร์  (ปริญญาโท)</t>
  </si>
  <si>
    <t>215</t>
  </si>
  <si>
    <t>C</t>
  </si>
  <si>
    <t>216</t>
  </si>
  <si>
    <t>โครงการตามบริบทของมหาวิทยาลัยที่สอดคล้องกับยุทธศาสตร์พัฒนาท้องถิ่น</t>
  </si>
  <si>
    <t>สำนักงานคณะวิทยาการจัดการ</t>
  </si>
  <si>
    <t>221</t>
  </si>
  <si>
    <t>การบริหารทรัพยากรมนุษย์</t>
  </si>
  <si>
    <t>222</t>
  </si>
  <si>
    <t>โครงการตามบริบทของมหาวิทยาลัยที่สอดคล้องกับยุทธศาสตร์ผลิตและพัฒนาครู</t>
  </si>
  <si>
    <t>การเงินและการธนาคาร</t>
  </si>
  <si>
    <t>231</t>
  </si>
  <si>
    <t>การตลาด</t>
  </si>
  <si>
    <t>232</t>
  </si>
  <si>
    <t>โครงการพัฒนาสมรรถนะภาษาอังกฤษเพื่อยกระดับคุณภาพนักศึกษามหาวิทยาลัยราชภัฏสำหรับศตวรรษที่ 21</t>
  </si>
  <si>
    <t>การจัดการ</t>
  </si>
  <si>
    <t>233</t>
  </si>
  <si>
    <t>คอมพิวเตอร์ธุรกิจ</t>
  </si>
  <si>
    <t>234</t>
  </si>
  <si>
    <t>โครงการยกระดับคุณภาพการเรียนรู้ด้านการอ่านเขียนและวิเคราะห์ของนักเรียนในระดับการจัดการศึกษาขั้นพื้นฐาน</t>
  </si>
  <si>
    <t>เศรษฐศาสตร์</t>
  </si>
  <si>
    <t>235</t>
  </si>
  <si>
    <t>บัญชี</t>
  </si>
  <si>
    <t>236</t>
  </si>
  <si>
    <t>โครงการยกระดับคุณภาพการศึกษาเพื่อการเรียนรู้ที่ยั่งยืน</t>
  </si>
  <si>
    <t>การสื่อสารมวลชน</t>
  </si>
  <si>
    <t>237</t>
  </si>
  <si>
    <t>โครงการตามบริบทของมหาวิทยาลัยที่สอดคล้องกับยุทธศาสตร์การยกระดับคุณภาพการศึกษา</t>
  </si>
  <si>
    <t>การท่องเที่ยวและโรงแรม</t>
  </si>
  <si>
    <t>241</t>
  </si>
  <si>
    <t>โครงการแผนบริหารจัดการทรัพยากรชุมชนเพื่อการพัฒนาอย่างยั่งยืน</t>
  </si>
  <si>
    <t>เศรษฐศาสตร์ดิจิทัล (ปริญญาโท)</t>
  </si>
  <si>
    <t>242</t>
  </si>
  <si>
    <t>โครงการพัฒนาระบบฐานข้อมูลตำบลภายในพื้นที่รับผิดชอบ (Big Data)</t>
  </si>
  <si>
    <t>D</t>
  </si>
  <si>
    <t>243</t>
  </si>
  <si>
    <t>โครงการเสริมสร้างสมรรถนะภาคีเครือข่าย การวางแผนพัฒนาเชิงพื้นที่ระดับตำบล</t>
  </si>
  <si>
    <t>สำนักงานคณะวิทยาศาสตร์</t>
  </si>
  <si>
    <t>244</t>
  </si>
  <si>
    <t>245</t>
  </si>
  <si>
    <t>โครงการตามบริบทของมหาวิทยาลัยที่สอดคล้องกับยุทธศาสตร์การพัฒนาระบบบริหารจัดการ</t>
  </si>
  <si>
    <t>300</t>
  </si>
  <si>
    <t>โครงการบูรณณาการ (ตามนโยบายรัฐบาล)</t>
  </si>
  <si>
    <t>400</t>
  </si>
  <si>
    <t>วิทยาศาสตร์และเทคโนโลยีสิ่งแวดล้อม</t>
  </si>
  <si>
    <t>500</t>
  </si>
  <si>
    <t>โครงการตามแผนพัฒนาความเป็นเลิศมหาวิทยาลัยราชภัฏบุรีรัมย์ (โครงการพลิกโฉมฯ)</t>
  </si>
  <si>
    <t>สถิติและวิทยาการสารสนเทศ</t>
  </si>
  <si>
    <t xml:space="preserve">เทคโนโลยีสารสนเทศ </t>
  </si>
  <si>
    <t>เทคโนโลยีภูมิสารสนเทศและภูมิศาสตร์</t>
  </si>
  <si>
    <t>ภาควิชาวิทยาศาสตร์</t>
  </si>
  <si>
    <t xml:space="preserve">ภาควิชาวิทยาศาสตร์ประยุกต์ </t>
  </si>
  <si>
    <t>E</t>
  </si>
  <si>
    <t>สำนักงานคณะเทคโนโลยีการเกษตร</t>
  </si>
  <si>
    <t>สัตวศาสตร์</t>
  </si>
  <si>
    <t>เกษตรศาสตร์</t>
  </si>
  <si>
    <t>นวัตกรรมอาหารและแปรรูป</t>
  </si>
  <si>
    <t>F</t>
  </si>
  <si>
    <t>วิศวกรรมการจัดการอุตสาหกรรม</t>
  </si>
  <si>
    <t>เทคโนโลยีเซรามิกส์และการออกแบบ</t>
  </si>
  <si>
    <t>ศิลปะและการออกแบบ</t>
  </si>
  <si>
    <t>เทคโนโลยีสถาปัตยกรรม</t>
  </si>
  <si>
    <t>เทคโนโลยีวิศวกรรมโยธา</t>
  </si>
  <si>
    <t>เทคโนโลยีวิศวกรรมไฟฟ้า</t>
  </si>
  <si>
    <t>เทคโนโลยีวิศวกรรมอิเล็กทรอนิกส์</t>
  </si>
  <si>
    <t>G</t>
  </si>
  <si>
    <t>สำนักงานคณะพยาบาลศาสตร์</t>
  </si>
  <si>
    <t>พยาบาลศาสตร์</t>
  </si>
  <si>
    <t>H</t>
  </si>
  <si>
    <t>สำนักงานบัณฑิตวิทยาลัย</t>
  </si>
  <si>
    <t xml:space="preserve">  -  โครงการยุทธศาสตร์มหาวิทยาลัยราชภัฏเพื่อการพัฒนาท้องถิ่น</t>
  </si>
  <si>
    <t>รัฐประศาสนศาสตร์ 
(ป.โท)</t>
  </si>
  <si>
    <t>การสอนภาษาอังกฤษ 
(ป.เอก)</t>
  </si>
  <si>
    <t>สำนักงานคณะพยาบาล</t>
  </si>
  <si>
    <t>โครงการทำนุบำรุงศิลปะวัฒนธรรมของคณะวิทยาศาสตร์</t>
  </si>
  <si>
    <t>วิจัยเรื่อง  แนวทางพัฒนาศักยภาพการบริหารจัดการกลุ่มวิสาหกิจชุมชนผู้เลี้ยงโคเพื่อยกระดับ เศรษฐกิจฐานราก ตำบลสองชั้น อำเภอกระสัง จังหวัดบุรีรัมย์</t>
  </si>
  <si>
    <t xml:space="preserve">  -  ทุนอุดหนุนการทำวิจัย</t>
  </si>
  <si>
    <t xml:space="preserve">  -   โครงการวิจัยเพื่อพัฒนาศักยภาพหลักสูตรคณะวิทยาศาสตร์</t>
  </si>
  <si>
    <t>โครงการชีวิตวิถีใหม่ (New Normal) เพื่อการส่งเสริมการเลี้ยงกบโดยเสริมกล้วยน้ำว้าในอาหาร เพื่อเพิ่มประสิทธิภาพการผลิต เพื่อสร้างอาชีพ สร้างรายได้ และเป็นแหล่งอาหารในชุมชน ตำบลหนองขมาร อำเภอคูเมือง จังหวัดบุรีรัมย์</t>
  </si>
  <si>
    <t xml:space="preserve">โครงการเงินกันไว้เบิกจ่ายเหลื่อมปี </t>
  </si>
  <si>
    <t>โครงการสร้างอัตลักษณ์บัณฑิตวิศวกรสังคมคนของพระราชา ข้าของแผ่นดิน</t>
  </si>
  <si>
    <t xml:space="preserve">93 </t>
  </si>
  <si>
    <t>เทคโนโลยีการประมง</t>
  </si>
  <si>
    <t>สำนักงานคณะเทคโนโลยีอุตสาหกรรม</t>
  </si>
  <si>
    <t>I</t>
  </si>
  <si>
    <t>งานสวัสดิการ</t>
  </si>
  <si>
    <t>งานอนามัยและสุขาภิบาล</t>
  </si>
  <si>
    <t>กองอาคารสถานที่และบริการ</t>
  </si>
  <si>
    <t>13</t>
  </si>
  <si>
    <t>14</t>
  </si>
  <si>
    <t>15</t>
  </si>
  <si>
    <t>J</t>
  </si>
  <si>
    <t>สำนักงานผู้อำนวยการ</t>
  </si>
  <si>
    <t>ศูนย์คอมพิวเตอร์และอินเตอร์เน็ต</t>
  </si>
  <si>
    <t>ศูนย์เทคโนโลยีทางการศึกษา</t>
  </si>
  <si>
    <t>K</t>
  </si>
  <si>
    <t>สำนักงานอำนวยการ</t>
  </si>
  <si>
    <t>สำนักงานทะเบียนและประมวลผล</t>
  </si>
  <si>
    <t>สำนักงานต่างประเทศ</t>
  </si>
  <si>
    <t>ฝ่ายวิชาการ</t>
  </si>
  <si>
    <t>L</t>
  </si>
  <si>
    <t>M</t>
  </si>
  <si>
    <t>สำนักงานบริการทางวิชาการ</t>
  </si>
  <si>
    <t>ศูนย์บริการอุดมศึกษาหนองขวาง</t>
  </si>
  <si>
    <t>ศูนย์บริการอุดมศึกษาปะคำ</t>
  </si>
  <si>
    <t>N</t>
  </si>
  <si>
    <t>สำนักศิลปและวัฒนธรรม</t>
  </si>
  <si>
    <t>O</t>
  </si>
  <si>
    <t>สำนักงานสภามหาวิทยาลัย</t>
  </si>
  <si>
    <t>P</t>
  </si>
  <si>
    <t>Q</t>
  </si>
  <si>
    <t>ศูนย์บ่มเพาะวิสาหกิจ</t>
  </si>
  <si>
    <t>R</t>
  </si>
  <si>
    <t>ศูนย์บูรณาการการศึกษาเพื่อการพัฒนาอย่างยั่งยืน</t>
  </si>
  <si>
    <t>S</t>
  </si>
  <si>
    <t>T</t>
  </si>
  <si>
    <t>ฝ่ายทรัพย์สินและสิทธิประโยชน์</t>
  </si>
  <si>
    <t>โรงแรมพนมพิมาน</t>
  </si>
  <si>
    <t>โครงการอุดหนุนทุนวิจัยนักศึกษาระดับบัณฑิตศึกษา</t>
  </si>
  <si>
    <t xml:space="preserve">  -  อุดหนุนทุนวิจัยนักศึกษาระดับบัณฑิตศึกษา (เงินกัน)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</si>
  <si>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4,389,000 บาท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</si>
  <si>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5,927,700 บาท</t>
  </si>
  <si>
    <t>เบิกจากโครงการพัฒนาระบบวัดและประเมินผลทางการศึกษาผ่านระบบออนไลน์โดยเน้นการประเมินตามสภาพจริง : งบอุดหนุนทั่วไป 2,750,000 บาท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</si>
  <si>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5,752,800 บาท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</si>
  <si>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738,300 บาท</t>
  </si>
  <si>
    <t>โครงการวันวิทยาศาสตร์</t>
  </si>
  <si>
    <t>ส.ค. 66</t>
  </si>
  <si>
    <r>
      <t xml:space="preserve">  - </t>
    </r>
    <r>
      <rPr>
        <sz val="12"/>
        <color theme="1"/>
        <rFont val="TH SarabunPSK"/>
        <family val="2"/>
      </rPr>
      <t>โครงการวันวิทยาศาสตร์</t>
    </r>
  </si>
  <si>
    <t>เงินกัน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</si>
  <si>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4,891,500 บาท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</si>
  <si>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453,900 บาท</t>
  </si>
  <si>
    <t>งบแผ่นดิน เบิกจากงบ โครงการสนับสนุนค่าใช้จ่ายในการศึกษาตั้งแต่ระดับอนุบาลจนจบการศึกษาขั้นพื้นฐาน : งบอุดหนุนทั่วไป 2,547,600 บาท</t>
  </si>
  <si>
    <t xml:space="preserve">โครงการพัฒนาหลักสูตรระยะสั้นด้านวิทยาศาสตร์และเทคโนโลยีเพื่อเพิ่มคุณค่าการเรียนรู้ตลอดชีวิต 
12 รายวิชา
</t>
  </si>
  <si>
    <t xml:space="preserve">               เบิกจากงบ โครงการอนุรักษ์พันธุกรรมพืชอันเนื่องมาจากพระราชดำริ สมเด็จพระเทพรัตนราชสุดาฯ สยามบรมราชกุมารี (อพ.สธ.) : งบอุดหนุนทั่วไป 1,275,200 บาท</t>
  </si>
  <si>
    <t>งบแผ่นดิน เบิกจากโครงการยุทธศาสตร์มหาวิทยาลัยราชภัฏเพื่อการพัฒนาท้องถิ่น : งบอุดหนุนทั่วไป 2,771,200 บาท</t>
  </si>
  <si>
    <t xml:space="preserve"> เบิกจากผลผลิตผู้สำเร็จการศึกษาด้านวิทยาศาสตร์สุขภาพ : งบดำเนินงาน 1,461,000 บาท</t>
  </si>
  <si>
    <t>งบแผ่นดิน เบิกจากงบยุทธศาสตร์มหาวิทยาลัยราชภัฏเพื่อการพัฒนาท้องถิ่น : งบอุดหนุนทั่วไป 162,600 บาท</t>
  </si>
  <si>
    <t>รหัสงบประมาณ</t>
  </si>
  <si>
    <r>
      <t xml:space="preserve">กิตติคุณ  บุญเกตุ
</t>
    </r>
    <r>
      <rPr>
        <sz val="10"/>
        <color theme="1"/>
        <rFont val="TH SarabunPSK"/>
        <family val="2"/>
      </rPr>
      <t>วรินทร์พิพัชร วัชรพงษ์เกษม</t>
    </r>
    <r>
      <rPr>
        <sz val="12"/>
        <color theme="1"/>
        <rFont val="TH SarabunPSK"/>
        <family val="2"/>
      </rPr>
      <t xml:space="preserve">
และคณะ</t>
    </r>
  </si>
  <si>
    <t>ต.ค.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</si>
</sst>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87" formatCode="_-* #,##0_-;\-* #,##0_-;_-* &quot;-&quot;??_-;_-@_-"/>
    <numFmt numFmtId="188" formatCode="0."/>
    <numFmt numFmtId="189" formatCode="_-* #,##0_-;\-* #,##0_-;_-* &quot;-&quot;??_-;_-@"/>
    <numFmt numFmtId="190" formatCode="d\ mmm\ yy"/>
    <numFmt numFmtId="191" formatCode="0.0"/>
  </numFmts>
  <fonts count="4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FF0000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b/>
      <sz val="13"/>
      <color theme="1"/>
      <name val="TH SarabunPSK"/>
      <family val="2"/>
    </font>
    <font>
      <sz val="12"/>
      <name val="TH SarabunPSK"/>
      <family val="2"/>
    </font>
    <font>
      <i/>
      <sz val="12"/>
      <color theme="1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IT๙"/>
      <family val="2"/>
    </font>
    <font>
      <sz val="14"/>
      <color rgb="FFFF0000"/>
      <name val="TH SarabunPSK"/>
      <family val="2"/>
    </font>
    <font>
      <sz val="12"/>
      <color rgb="FF980000"/>
      <name val="TH SarabunPSK"/>
      <family val="2"/>
    </font>
    <font>
      <sz val="12"/>
      <color theme="3"/>
      <name val="TH SarabunPSK"/>
      <family val="2"/>
    </font>
    <font>
      <sz val="11"/>
      <color rgb="FF000000"/>
      <name val="Calibri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  <font>
      <b/>
      <sz val="36"/>
      <color theme="1"/>
      <name val="TH SarabunPSK"/>
      <family val="2"/>
    </font>
    <font>
      <sz val="28"/>
      <color theme="1"/>
      <name val="Tahoma"/>
      <family val="2"/>
      <charset val="222"/>
      <scheme val="minor"/>
    </font>
    <font>
      <sz val="28"/>
      <color theme="1"/>
      <name val="TH SarabunPSK"/>
      <family val="2"/>
    </font>
    <font>
      <sz val="26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2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.2"/>
      <color theme="1"/>
      <name val="TH SarabunPSK"/>
      <family val="2"/>
    </font>
    <font>
      <sz val="11.2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name val="TH SarabunPSK"/>
      <family val="2"/>
    </font>
    <font>
      <sz val="10"/>
      <color theme="1"/>
      <name val="TH SarabunPSK"/>
      <family val="2"/>
    </font>
    <font>
      <b/>
      <sz val="14"/>
      <name val="TH SarabunPSK"/>
      <family val="2"/>
    </font>
    <font>
      <sz val="11.6"/>
      <color theme="1"/>
      <name val="TH SarabunPSK"/>
      <family val="2"/>
    </font>
    <font>
      <b/>
      <sz val="11.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4"/>
      <color rgb="FFFF0000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theme="0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/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9" fillId="0" borderId="0"/>
    <xf numFmtId="43" fontId="1" fillId="0" borderId="0" applyFont="0" applyFill="0" applyBorder="0" applyAlignment="0" applyProtection="0"/>
  </cellStyleXfs>
  <cellXfs count="180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49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horizontal="center" vertical="center" wrapText="1"/>
    </xf>
    <xf numFmtId="187" fontId="4" fillId="0" borderId="1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5" fillId="4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187" fontId="5" fillId="0" borderId="1" xfId="1" applyNumberFormat="1" applyFont="1" applyBorder="1" applyAlignment="1">
      <alignment vertical="top"/>
    </xf>
    <xf numFmtId="0" fontId="5" fillId="0" borderId="7" xfId="0" applyFont="1" applyFill="1" applyBorder="1" applyAlignment="1">
      <alignment vertical="top"/>
    </xf>
    <xf numFmtId="0" fontId="5" fillId="0" borderId="8" xfId="0" applyFont="1" applyFill="1" applyBorder="1" applyAlignment="1">
      <alignment vertical="top"/>
    </xf>
    <xf numFmtId="0" fontId="5" fillId="0" borderId="9" xfId="0" applyFont="1" applyFill="1" applyBorder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87" fontId="4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vertical="top"/>
    </xf>
    <xf numFmtId="0" fontId="5" fillId="0" borderId="11" xfId="0" applyFont="1" applyFill="1" applyBorder="1" applyAlignment="1"/>
    <xf numFmtId="188" fontId="5" fillId="0" borderId="2" xfId="0" applyNumberFormat="1" applyFont="1" applyFill="1" applyBorder="1" applyAlignment="1">
      <alignment vertical="top"/>
    </xf>
    <xf numFmtId="0" fontId="6" fillId="0" borderId="0" xfId="0" applyFont="1" applyBorder="1"/>
    <xf numFmtId="0" fontId="5" fillId="0" borderId="0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/>
    <xf numFmtId="0" fontId="6" fillId="4" borderId="2" xfId="0" applyFont="1" applyFill="1" applyBorder="1"/>
    <xf numFmtId="0" fontId="5" fillId="4" borderId="4" xfId="0" applyFont="1" applyFill="1" applyBorder="1" applyAlignment="1">
      <alignment horizontal="left" vertical="center"/>
    </xf>
    <xf numFmtId="0" fontId="6" fillId="4" borderId="3" xfId="0" applyFont="1" applyFill="1" applyBorder="1"/>
    <xf numFmtId="0" fontId="5" fillId="0" borderId="10" xfId="0" applyFont="1" applyFill="1" applyBorder="1" applyAlignment="1">
      <alignment vertical="top"/>
    </xf>
    <xf numFmtId="0" fontId="5" fillId="0" borderId="13" xfId="0" applyFont="1" applyFill="1" applyBorder="1" applyAlignment="1">
      <alignment vertical="top"/>
    </xf>
    <xf numFmtId="0" fontId="5" fillId="0" borderId="14" xfId="0" applyFont="1" applyFill="1" applyBorder="1" applyAlignment="1">
      <alignment vertical="top"/>
    </xf>
    <xf numFmtId="187" fontId="4" fillId="3" borderId="1" xfId="1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4" fillId="3" borderId="3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6" fillId="4" borderId="3" xfId="0" applyFont="1" applyFill="1" applyBorder="1" applyAlignment="1">
      <alignment vertical="top"/>
    </xf>
    <xf numFmtId="0" fontId="4" fillId="4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 wrapText="1"/>
    </xf>
    <xf numFmtId="187" fontId="4" fillId="5" borderId="1" xfId="1" applyNumberFormat="1" applyFont="1" applyFill="1" applyBorder="1" applyAlignment="1">
      <alignment horizontal="center" vertical="center" wrapText="1"/>
    </xf>
    <xf numFmtId="0" fontId="6" fillId="6" borderId="2" xfId="0" applyFont="1" applyFill="1" applyBorder="1"/>
    <xf numFmtId="0" fontId="6" fillId="6" borderId="3" xfId="0" applyFont="1" applyFill="1" applyBorder="1"/>
    <xf numFmtId="0" fontId="7" fillId="4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2" xfId="0" applyFont="1" applyFill="1" applyBorder="1" applyAlignment="1">
      <alignment vertical="top"/>
    </xf>
    <xf numFmtId="188" fontId="5" fillId="0" borderId="3" xfId="0" applyNumberFormat="1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6" fillId="7" borderId="2" xfId="0" applyFont="1" applyFill="1" applyBorder="1"/>
    <xf numFmtId="0" fontId="5" fillId="4" borderId="3" xfId="0" applyFont="1" applyFill="1" applyBorder="1" applyAlignment="1">
      <alignment vertical="center"/>
    </xf>
    <xf numFmtId="0" fontId="6" fillId="4" borderId="10" xfId="0" applyFont="1" applyFill="1" applyBorder="1"/>
    <xf numFmtId="0" fontId="6" fillId="4" borderId="13" xfId="0" applyFont="1" applyFill="1" applyBorder="1"/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4" fillId="0" borderId="0" xfId="0" applyNumberFormat="1" applyFont="1" applyBorder="1" applyAlignment="1">
      <alignment horizontal="center" vertical="top"/>
    </xf>
    <xf numFmtId="0" fontId="5" fillId="4" borderId="1" xfId="0" applyNumberFormat="1" applyFont="1" applyFill="1" applyBorder="1" applyAlignment="1">
      <alignment horizontal="left" vertical="center"/>
    </xf>
    <xf numFmtId="0" fontId="4" fillId="5" borderId="3" xfId="0" applyNumberFormat="1" applyFont="1" applyFill="1" applyBorder="1" applyAlignment="1">
      <alignment vertical="center" wrapText="1"/>
    </xf>
    <xf numFmtId="0" fontId="5" fillId="4" borderId="2" xfId="0" applyNumberFormat="1" applyFont="1" applyFill="1" applyBorder="1" applyAlignment="1">
      <alignment vertical="center"/>
    </xf>
    <xf numFmtId="0" fontId="5" fillId="0" borderId="0" xfId="0" applyNumberFormat="1" applyFont="1" applyBorder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4" borderId="9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top"/>
    </xf>
    <xf numFmtId="0" fontId="5" fillId="4" borderId="6" xfId="0" applyNumberFormat="1" applyFont="1" applyFill="1" applyBorder="1" applyAlignment="1">
      <alignment horizontal="left" vertical="center"/>
    </xf>
    <xf numFmtId="187" fontId="4" fillId="2" borderId="1" xfId="1" applyNumberFormat="1" applyFont="1" applyFill="1" applyBorder="1" applyAlignment="1">
      <alignment horizontal="center" vertical="center" wrapText="1"/>
    </xf>
    <xf numFmtId="187" fontId="5" fillId="7" borderId="1" xfId="1" applyNumberFormat="1" applyFont="1" applyFill="1" applyBorder="1" applyAlignment="1">
      <alignment horizontal="center" vertical="top" wrapText="1"/>
    </xf>
    <xf numFmtId="187" fontId="5" fillId="6" borderId="1" xfId="1" applyNumberFormat="1" applyFont="1" applyFill="1" applyBorder="1" applyAlignment="1">
      <alignment horizontal="center" vertical="top" wrapText="1"/>
    </xf>
    <xf numFmtId="187" fontId="5" fillId="0" borderId="1" xfId="0" applyNumberFormat="1" applyFont="1" applyFill="1" applyBorder="1" applyAlignment="1">
      <alignment horizontal="center" vertical="top" wrapText="1"/>
    </xf>
    <xf numFmtId="187" fontId="5" fillId="4" borderId="1" xfId="0" applyNumberFormat="1" applyFont="1" applyFill="1" applyBorder="1" applyAlignment="1">
      <alignment horizontal="center" vertical="top"/>
    </xf>
    <xf numFmtId="187" fontId="5" fillId="4" borderId="1" xfId="1" applyNumberFormat="1" applyFont="1" applyFill="1" applyBorder="1" applyAlignment="1">
      <alignment horizontal="center" vertical="top" wrapText="1"/>
    </xf>
    <xf numFmtId="187" fontId="5" fillId="0" borderId="0" xfId="1" applyNumberFormat="1" applyFont="1" applyBorder="1" applyAlignment="1">
      <alignment horizontal="center" vertical="top"/>
    </xf>
    <xf numFmtId="187" fontId="10" fillId="0" borderId="1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/>
    </xf>
    <xf numFmtId="0" fontId="5" fillId="0" borderId="3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187" fontId="5" fillId="0" borderId="1" xfId="1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187" fontId="4" fillId="3" borderId="1" xfId="1" applyNumberFormat="1" applyFont="1" applyFill="1" applyBorder="1" applyAlignment="1">
      <alignment horizontal="center" vertical="top" wrapText="1"/>
    </xf>
    <xf numFmtId="0" fontId="6" fillId="8" borderId="2" xfId="0" applyFont="1" applyFill="1" applyBorder="1"/>
    <xf numFmtId="0" fontId="5" fillId="8" borderId="4" xfId="0" applyFont="1" applyFill="1" applyBorder="1" applyAlignment="1">
      <alignment vertical="top" wrapText="1"/>
    </xf>
    <xf numFmtId="0" fontId="5" fillId="8" borderId="3" xfId="0" applyFont="1" applyFill="1" applyBorder="1" applyAlignment="1">
      <alignment vertical="top" wrapText="1"/>
    </xf>
    <xf numFmtId="0" fontId="5" fillId="8" borderId="1" xfId="0" applyFont="1" applyFill="1" applyBorder="1" applyAlignment="1">
      <alignment horizontal="center" vertical="top" wrapText="1"/>
    </xf>
    <xf numFmtId="187" fontId="5" fillId="8" borderId="1" xfId="0" applyNumberFormat="1" applyFont="1" applyFill="1" applyBorder="1" applyAlignment="1">
      <alignment horizontal="center" vertical="top" wrapText="1"/>
    </xf>
    <xf numFmtId="0" fontId="5" fillId="8" borderId="10" xfId="0" applyFont="1" applyFill="1" applyBorder="1" applyAlignment="1">
      <alignment vertical="top"/>
    </xf>
    <xf numFmtId="0" fontId="5" fillId="8" borderId="11" xfId="0" applyFont="1" applyFill="1" applyBorder="1" applyAlignment="1"/>
    <xf numFmtId="0" fontId="4" fillId="5" borderId="1" xfId="0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vertical="top"/>
    </xf>
    <xf numFmtId="0" fontId="5" fillId="4" borderId="14" xfId="0" applyFont="1" applyFill="1" applyBorder="1" applyAlignment="1">
      <alignment vertical="top"/>
    </xf>
    <xf numFmtId="188" fontId="5" fillId="4" borderId="2" xfId="0" applyNumberFormat="1" applyFont="1" applyFill="1" applyBorder="1" applyAlignment="1">
      <alignment vertical="top"/>
    </xf>
    <xf numFmtId="0" fontId="5" fillId="4" borderId="4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187" fontId="5" fillId="4" borderId="1" xfId="0" applyNumberFormat="1" applyFont="1" applyFill="1" applyBorder="1" applyAlignment="1">
      <alignment horizontal="center" vertical="top" wrapText="1"/>
    </xf>
    <xf numFmtId="0" fontId="5" fillId="4" borderId="0" xfId="0" applyFont="1" applyFill="1" applyBorder="1" applyAlignment="1"/>
    <xf numFmtId="0" fontId="5" fillId="4" borderId="0" xfId="0" applyFont="1" applyFill="1" applyBorder="1" applyAlignment="1">
      <alignment vertical="top" wrapText="1"/>
    </xf>
    <xf numFmtId="0" fontId="5" fillId="4" borderId="1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187" fontId="5" fillId="4" borderId="1" xfId="1" applyNumberFormat="1" applyFont="1" applyFill="1" applyBorder="1" applyAlignment="1">
      <alignment horizontal="center" vertical="top"/>
    </xf>
    <xf numFmtId="0" fontId="5" fillId="4" borderId="8" xfId="0" applyFont="1" applyFill="1" applyBorder="1" applyAlignment="1"/>
    <xf numFmtId="0" fontId="5" fillId="4" borderId="8" xfId="0" applyFont="1" applyFill="1" applyBorder="1" applyAlignment="1">
      <alignment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/>
    </xf>
    <xf numFmtId="0" fontId="5" fillId="4" borderId="11" xfId="0" applyFont="1" applyFill="1" applyBorder="1" applyAlignment="1"/>
    <xf numFmtId="0" fontId="5" fillId="4" borderId="7" xfId="0" applyFont="1" applyFill="1" applyBorder="1" applyAlignment="1"/>
    <xf numFmtId="0" fontId="5" fillId="0" borderId="3" xfId="0" applyFont="1" applyFill="1" applyBorder="1" applyAlignment="1"/>
    <xf numFmtId="0" fontId="5" fillId="0" borderId="2" xfId="0" applyFont="1" applyFill="1" applyBorder="1" applyAlignment="1"/>
    <xf numFmtId="188" fontId="5" fillId="0" borderId="8" xfId="0" applyNumberFormat="1" applyFont="1" applyFill="1" applyBorder="1" applyAlignment="1">
      <alignment vertical="top"/>
    </xf>
    <xf numFmtId="0" fontId="5" fillId="0" borderId="4" xfId="0" applyFont="1" applyBorder="1" applyAlignment="1">
      <alignment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187" fontId="4" fillId="4" borderId="1" xfId="1" applyNumberFormat="1" applyFont="1" applyFill="1" applyBorder="1" applyAlignment="1">
      <alignment horizontal="center" vertical="top" wrapText="1"/>
    </xf>
    <xf numFmtId="0" fontId="5" fillId="8" borderId="2" xfId="0" applyFont="1" applyFill="1" applyBorder="1" applyAlignment="1">
      <alignment vertical="top"/>
    </xf>
    <xf numFmtId="0" fontId="5" fillId="8" borderId="3" xfId="0" applyFont="1" applyFill="1" applyBorder="1" applyAlignment="1">
      <alignment vertical="top"/>
    </xf>
    <xf numFmtId="188" fontId="5" fillId="8" borderId="3" xfId="0" applyNumberFormat="1" applyFont="1" applyFill="1" applyBorder="1" applyAlignment="1">
      <alignment vertical="top"/>
    </xf>
    <xf numFmtId="0" fontId="5" fillId="8" borderId="2" xfId="0" applyFont="1" applyFill="1" applyBorder="1" applyAlignment="1"/>
    <xf numFmtId="0" fontId="5" fillId="8" borderId="3" xfId="0" applyFont="1" applyFill="1" applyBorder="1" applyAlignment="1"/>
    <xf numFmtId="0" fontId="5" fillId="8" borderId="3" xfId="0" applyNumberFormat="1" applyFont="1" applyFill="1" applyBorder="1" applyAlignment="1">
      <alignment vertical="top"/>
    </xf>
    <xf numFmtId="0" fontId="4" fillId="3" borderId="3" xfId="0" applyFont="1" applyFill="1" applyBorder="1" applyAlignment="1">
      <alignment vertical="center" wrapText="1"/>
    </xf>
    <xf numFmtId="0" fontId="4" fillId="3" borderId="3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11" xfId="0" applyFont="1" applyBorder="1" applyAlignment="1"/>
    <xf numFmtId="0" fontId="5" fillId="0" borderId="13" xfId="0" applyNumberFormat="1" applyFont="1" applyBorder="1" applyAlignment="1">
      <alignment vertical="top"/>
    </xf>
    <xf numFmtId="0" fontId="5" fillId="0" borderId="3" xfId="0" applyFont="1" applyFill="1" applyBorder="1" applyAlignment="1">
      <alignment horizontal="center" vertical="top" wrapText="1"/>
    </xf>
    <xf numFmtId="188" fontId="5" fillId="0" borderId="0" xfId="0" applyNumberFormat="1" applyFont="1" applyFill="1" applyBorder="1" applyAlignment="1">
      <alignment vertical="top"/>
    </xf>
    <xf numFmtId="0" fontId="5" fillId="0" borderId="12" xfId="0" applyFont="1" applyBorder="1" applyAlignment="1">
      <alignment vertical="top" wrapText="1"/>
    </xf>
    <xf numFmtId="187" fontId="5" fillId="0" borderId="5" xfId="1" applyNumberFormat="1" applyFont="1" applyBorder="1" applyAlignment="1">
      <alignment horizontal="center" vertical="top"/>
    </xf>
    <xf numFmtId="187" fontId="5" fillId="0" borderId="5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/>
    <xf numFmtId="0" fontId="5" fillId="0" borderId="13" xfId="0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188" fontId="5" fillId="0" borderId="10" xfId="0" applyNumberFormat="1" applyFont="1" applyFill="1" applyBorder="1" applyAlignment="1">
      <alignment vertical="top"/>
    </xf>
    <xf numFmtId="187" fontId="5" fillId="0" borderId="1" xfId="3" applyNumberFormat="1" applyFont="1" applyFill="1" applyBorder="1" applyAlignment="1">
      <alignment horizontal="right" vertical="top"/>
    </xf>
    <xf numFmtId="0" fontId="0" fillId="0" borderId="1" xfId="0" applyFill="1" applyBorder="1"/>
    <xf numFmtId="187" fontId="5" fillId="0" borderId="1" xfId="3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right" vertical="top" wrapText="1"/>
    </xf>
    <xf numFmtId="188" fontId="5" fillId="0" borderId="7" xfId="0" applyNumberFormat="1" applyFont="1" applyFill="1" applyBorder="1" applyAlignment="1">
      <alignment vertical="top"/>
    </xf>
    <xf numFmtId="0" fontId="5" fillId="0" borderId="13" xfId="0" applyFont="1" applyBorder="1" applyAlignment="1"/>
    <xf numFmtId="0" fontId="4" fillId="0" borderId="0" xfId="0" applyFont="1" applyBorder="1" applyAlignment="1">
      <alignment horizontal="center" vertical="center"/>
    </xf>
    <xf numFmtId="187" fontId="5" fillId="4" borderId="1" xfId="1" applyNumberFormat="1" applyFont="1" applyFill="1" applyBorder="1" applyAlignment="1">
      <alignment horizontal="center" vertical="center" wrapText="1"/>
    </xf>
    <xf numFmtId="187" fontId="5" fillId="6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7" fontId="5" fillId="0" borderId="1" xfId="1" applyNumberFormat="1" applyFont="1" applyBorder="1" applyAlignment="1">
      <alignment horizontal="center" vertical="center"/>
    </xf>
    <xf numFmtId="187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87" fontId="5" fillId="4" borderId="1" xfId="1" applyNumberFormat="1" applyFont="1" applyFill="1" applyBorder="1" applyAlignment="1">
      <alignment horizontal="center" vertical="center"/>
    </xf>
    <xf numFmtId="187" fontId="5" fillId="0" borderId="0" xfId="1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187" fontId="5" fillId="0" borderId="6" xfId="1" applyNumberFormat="1" applyFont="1" applyBorder="1" applyAlignment="1">
      <alignment horizontal="center" vertical="top"/>
    </xf>
    <xf numFmtId="187" fontId="5" fillId="0" borderId="6" xfId="0" applyNumberFormat="1" applyFont="1" applyFill="1" applyBorder="1" applyAlignment="1">
      <alignment horizontal="center" vertical="top" wrapText="1"/>
    </xf>
    <xf numFmtId="15" fontId="5" fillId="0" borderId="3" xfId="0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horizontal="right" vertical="top" wrapText="1"/>
    </xf>
    <xf numFmtId="0" fontId="12" fillId="0" borderId="1" xfId="0" applyFont="1" applyFill="1" applyBorder="1" applyAlignment="1">
      <alignment horizontal="center" vertical="top" wrapText="1"/>
    </xf>
    <xf numFmtId="3" fontId="12" fillId="0" borderId="1" xfId="1" applyNumberFormat="1" applyFont="1" applyBorder="1" applyAlignment="1">
      <alignment horizontal="right" vertical="top"/>
    </xf>
    <xf numFmtId="187" fontId="12" fillId="0" borderId="1" xfId="1" applyNumberFormat="1" applyFont="1" applyBorder="1" applyAlignment="1">
      <alignment horizontal="center" vertical="top"/>
    </xf>
    <xf numFmtId="0" fontId="5" fillId="0" borderId="2" xfId="0" applyNumberFormat="1" applyFont="1" applyFill="1" applyBorder="1" applyAlignment="1">
      <alignment horizontal="center" vertical="top" wrapText="1"/>
    </xf>
    <xf numFmtId="187" fontId="5" fillId="0" borderId="4" xfId="1" applyNumberFormat="1" applyFont="1" applyFill="1" applyBorder="1" applyAlignment="1">
      <alignment horizontal="center" vertical="top" wrapText="1"/>
    </xf>
    <xf numFmtId="0" fontId="6" fillId="0" borderId="1" xfId="0" applyFont="1" applyBorder="1"/>
    <xf numFmtId="0" fontId="12" fillId="0" borderId="1" xfId="0" applyFont="1" applyFill="1" applyBorder="1" applyAlignment="1">
      <alignment horizontal="right" vertical="top" wrapText="1"/>
    </xf>
    <xf numFmtId="187" fontId="5" fillId="0" borderId="1" xfId="1" applyNumberFormat="1" applyFont="1" applyFill="1" applyBorder="1" applyAlignment="1">
      <alignment horizontal="center" vertical="top"/>
    </xf>
    <xf numFmtId="3" fontId="12" fillId="0" borderId="1" xfId="1" applyNumberFormat="1" applyFont="1" applyFill="1" applyBorder="1" applyAlignment="1">
      <alignment horizontal="right" vertical="top"/>
    </xf>
    <xf numFmtId="187" fontId="12" fillId="0" borderId="1" xfId="1" applyNumberFormat="1" applyFont="1" applyFill="1" applyBorder="1" applyAlignment="1">
      <alignment horizontal="center" vertical="top"/>
    </xf>
    <xf numFmtId="15" fontId="5" fillId="0" borderId="2" xfId="0" quotePrefix="1" applyNumberFormat="1" applyFont="1" applyFill="1" applyBorder="1" applyAlignment="1">
      <alignment horizontal="center" vertical="top" wrapText="1"/>
    </xf>
    <xf numFmtId="3" fontId="12" fillId="0" borderId="1" xfId="0" applyNumberFormat="1" applyFont="1" applyFill="1" applyBorder="1" applyAlignment="1">
      <alignment vertical="top" wrapText="1"/>
    </xf>
    <xf numFmtId="188" fontId="5" fillId="0" borderId="13" xfId="0" applyNumberFormat="1" applyFont="1" applyFill="1" applyBorder="1" applyAlignment="1">
      <alignment vertical="top"/>
    </xf>
    <xf numFmtId="0" fontId="5" fillId="0" borderId="14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3" fontId="5" fillId="0" borderId="1" xfId="0" applyNumberFormat="1" applyFont="1" applyFill="1" applyBorder="1" applyAlignment="1">
      <alignment horizontal="center" vertical="top" wrapText="1"/>
    </xf>
    <xf numFmtId="15" fontId="5" fillId="0" borderId="1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wrapText="1"/>
    </xf>
    <xf numFmtId="0" fontId="5" fillId="0" borderId="15" xfId="0" applyFont="1" applyBorder="1" applyAlignment="1">
      <alignment horizontal="center" vertical="top" wrapText="1"/>
    </xf>
    <xf numFmtId="3" fontId="5" fillId="0" borderId="15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189" fontId="5" fillId="0" borderId="15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187" fontId="5" fillId="0" borderId="15" xfId="1" applyNumberFormat="1" applyFont="1" applyBorder="1" applyAlignment="1">
      <alignment horizontal="center" vertical="top" wrapText="1"/>
    </xf>
    <xf numFmtId="187" fontId="5" fillId="0" borderId="15" xfId="1" applyNumberFormat="1" applyFont="1" applyBorder="1" applyAlignment="1">
      <alignment horizontal="center" vertical="top"/>
    </xf>
    <xf numFmtId="0" fontId="5" fillId="9" borderId="4" xfId="0" applyFont="1" applyFill="1" applyBorder="1" applyAlignment="1">
      <alignment horizontal="left" vertical="top" wrapText="1"/>
    </xf>
    <xf numFmtId="0" fontId="9" fillId="9" borderId="4" xfId="0" applyFont="1" applyFill="1" applyBorder="1" applyAlignment="1">
      <alignment vertical="top" wrapText="1"/>
    </xf>
    <xf numFmtId="0" fontId="7" fillId="4" borderId="4" xfId="0" applyFont="1" applyFill="1" applyBorder="1" applyAlignment="1">
      <alignment horizontal="center" vertical="top" wrapText="1"/>
    </xf>
    <xf numFmtId="0" fontId="5" fillId="9" borderId="0" xfId="0" applyFont="1" applyFill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9" borderId="3" xfId="0" applyFont="1" applyFill="1" applyBorder="1" applyAlignment="1">
      <alignment vertical="top"/>
    </xf>
    <xf numFmtId="187" fontId="5" fillId="0" borderId="1" xfId="1" applyNumberFormat="1" applyFont="1" applyFill="1" applyBorder="1" applyAlignment="1">
      <alignment vertical="top"/>
    </xf>
    <xf numFmtId="0" fontId="5" fillId="0" borderId="9" xfId="0" applyFont="1" applyBorder="1" applyAlignment="1">
      <alignment vertical="top" wrapText="1"/>
    </xf>
    <xf numFmtId="0" fontId="5" fillId="8" borderId="7" xfId="0" applyFont="1" applyFill="1" applyBorder="1" applyAlignment="1"/>
    <xf numFmtId="0" fontId="5" fillId="8" borderId="8" xfId="0" applyFont="1" applyFill="1" applyBorder="1" applyAlignment="1"/>
    <xf numFmtId="0" fontId="5" fillId="8" borderId="8" xfId="0" applyFont="1" applyFill="1" applyBorder="1" applyAlignment="1">
      <alignment vertical="top" wrapText="1"/>
    </xf>
    <xf numFmtId="0" fontId="5" fillId="0" borderId="10" xfId="0" applyFont="1" applyBorder="1" applyAlignment="1"/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3" xfId="0" applyNumberFormat="1" applyFont="1" applyBorder="1" applyAlignment="1">
      <alignment vertical="top"/>
    </xf>
    <xf numFmtId="0" fontId="5" fillId="0" borderId="14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right" vertical="top"/>
    </xf>
    <xf numFmtId="49" fontId="5" fillId="0" borderId="0" xfId="0" applyNumberFormat="1" applyFont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7" fillId="4" borderId="2" xfId="0" applyNumberFormat="1" applyFont="1" applyFill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vertical="top" wrapText="1"/>
    </xf>
    <xf numFmtId="49" fontId="5" fillId="4" borderId="2" xfId="0" applyNumberFormat="1" applyFont="1" applyFill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vertical="center" wrapText="1"/>
    </xf>
    <xf numFmtId="49" fontId="5" fillId="4" borderId="3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center" vertical="top" wrapText="1"/>
    </xf>
    <xf numFmtId="187" fontId="5" fillId="0" borderId="1" xfId="1" applyNumberFormat="1" applyFont="1" applyBorder="1" applyAlignment="1">
      <alignment horizontal="right" vertical="top" wrapText="1"/>
    </xf>
    <xf numFmtId="187" fontId="5" fillId="0" borderId="1" xfId="1" applyNumberFormat="1" applyFont="1" applyFill="1" applyBorder="1" applyAlignment="1">
      <alignment horizontal="right" vertical="top" wrapText="1"/>
    </xf>
    <xf numFmtId="188" fontId="5" fillId="0" borderId="4" xfId="0" applyNumberFormat="1" applyFont="1" applyFill="1" applyBorder="1" applyAlignment="1">
      <alignment vertical="top"/>
    </xf>
    <xf numFmtId="0" fontId="5" fillId="4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top" wrapText="1"/>
    </xf>
    <xf numFmtId="187" fontId="4" fillId="2" borderId="1" xfId="1" applyNumberFormat="1" applyFont="1" applyFill="1" applyBorder="1" applyAlignment="1">
      <alignment horizontal="center" vertical="top" wrapText="1"/>
    </xf>
    <xf numFmtId="187" fontId="4" fillId="5" borderId="1" xfId="1" applyNumberFormat="1" applyFont="1" applyFill="1" applyBorder="1" applyAlignment="1">
      <alignment horizontal="center" vertical="top" wrapText="1"/>
    </xf>
    <xf numFmtId="0" fontId="5" fillId="0" borderId="10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6" xfId="0" applyFont="1" applyBorder="1" applyAlignment="1">
      <alignment horizontal="center" vertical="top" wrapText="1"/>
    </xf>
    <xf numFmtId="0" fontId="5" fillId="0" borderId="11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12" xfId="0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5" fillId="0" borderId="6" xfId="0" applyFont="1" applyBorder="1" applyAlignment="1">
      <alignment horizontal="center" vertical="top" wrapText="1"/>
    </xf>
    <xf numFmtId="0" fontId="5" fillId="0" borderId="11" xfId="0" applyFont="1" applyBorder="1"/>
    <xf numFmtId="0" fontId="5" fillId="0" borderId="0" xfId="0" applyFont="1"/>
    <xf numFmtId="0" fontId="5" fillId="0" borderId="0" xfId="0" applyFont="1" applyBorder="1"/>
    <xf numFmtId="0" fontId="5" fillId="4" borderId="1" xfId="0" applyFont="1" applyFill="1" applyBorder="1" applyAlignment="1">
      <alignment horizontal="left" vertical="top"/>
    </xf>
    <xf numFmtId="187" fontId="5" fillId="0" borderId="6" xfId="1" applyNumberFormat="1" applyFont="1" applyBorder="1" applyAlignment="1">
      <alignment horizontal="center" vertical="top" wrapText="1"/>
    </xf>
    <xf numFmtId="187" fontId="5" fillId="0" borderId="16" xfId="1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187" fontId="5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5" fontId="5" fillId="0" borderId="1" xfId="0" applyNumberFormat="1" applyFont="1" applyBorder="1" applyAlignment="1">
      <alignment horizontal="center" vertical="top" wrapText="1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4" fillId="5" borderId="3" xfId="0" applyFont="1" applyFill="1" applyBorder="1" applyAlignment="1">
      <alignment vertical="top" wrapText="1"/>
    </xf>
    <xf numFmtId="0" fontId="4" fillId="5" borderId="3" xfId="0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187" fontId="5" fillId="4" borderId="4" xfId="1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17" fontId="5" fillId="0" borderId="1" xfId="0" applyNumberFormat="1" applyFont="1" applyBorder="1" applyAlignment="1">
      <alignment horizontal="center" vertical="top" wrapText="1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3" xfId="0" applyFont="1" applyFill="1" applyBorder="1" applyAlignment="1">
      <alignment horizontal="center" vertical="top"/>
    </xf>
    <xf numFmtId="0" fontId="5" fillId="4" borderId="4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Border="1" applyAlignment="1">
      <alignment horizontal="center" vertical="top" wrapText="1"/>
    </xf>
    <xf numFmtId="0" fontId="12" fillId="0" borderId="4" xfId="0" applyFont="1" applyFill="1" applyBorder="1" applyAlignment="1">
      <alignment vertical="top" wrapText="1"/>
    </xf>
    <xf numFmtId="15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15" fontId="5" fillId="0" borderId="4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/>
    </xf>
    <xf numFmtId="0" fontId="5" fillId="4" borderId="2" xfId="0" applyNumberFormat="1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2" xfId="0" applyFont="1" applyFill="1" applyBorder="1"/>
    <xf numFmtId="0" fontId="5" fillId="6" borderId="2" xfId="0" applyFont="1" applyFill="1" applyBorder="1"/>
    <xf numFmtId="0" fontId="5" fillId="6" borderId="3" xfId="0" applyFont="1" applyFill="1" applyBorder="1"/>
    <xf numFmtId="0" fontId="5" fillId="4" borderId="10" xfId="0" applyFont="1" applyFill="1" applyBorder="1"/>
    <xf numFmtId="0" fontId="5" fillId="4" borderId="13" xfId="0" applyFont="1" applyFill="1" applyBorder="1"/>
    <xf numFmtId="0" fontId="5" fillId="4" borderId="7" xfId="0" applyFont="1" applyFill="1" applyBorder="1"/>
    <xf numFmtId="0" fontId="5" fillId="4" borderId="8" xfId="0" applyFont="1" applyFill="1" applyBorder="1"/>
    <xf numFmtId="0" fontId="5" fillId="4" borderId="3" xfId="0" applyFont="1" applyFill="1" applyBorder="1"/>
    <xf numFmtId="0" fontId="5" fillId="4" borderId="1" xfId="0" applyFont="1" applyFill="1" applyBorder="1"/>
    <xf numFmtId="49" fontId="5" fillId="0" borderId="0" xfId="0" applyNumberFormat="1" applyFont="1" applyAlignment="1">
      <alignment horizontal="center"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5" fillId="4" borderId="1" xfId="0" applyNumberFormat="1" applyFont="1" applyFill="1" applyBorder="1" applyAlignment="1">
      <alignment horizontal="left" vertical="top"/>
    </xf>
    <xf numFmtId="187" fontId="12" fillId="0" borderId="1" xfId="1" applyNumberFormat="1" applyFont="1" applyFill="1" applyBorder="1" applyAlignment="1">
      <alignment horizontal="center" vertical="top" wrapText="1"/>
    </xf>
    <xf numFmtId="187" fontId="5" fillId="0" borderId="0" xfId="1" applyNumberFormat="1" applyFont="1" applyAlignment="1">
      <alignment horizontal="center" vertical="top"/>
    </xf>
    <xf numFmtId="0" fontId="5" fillId="0" borderId="10" xfId="0" applyFont="1" applyFill="1" applyBorder="1" applyAlignment="1"/>
    <xf numFmtId="0" fontId="12" fillId="0" borderId="10" xfId="0" applyFont="1" applyFill="1" applyBorder="1" applyAlignment="1">
      <alignment vertical="top"/>
    </xf>
    <xf numFmtId="0" fontId="12" fillId="0" borderId="13" xfId="0" applyFont="1" applyFill="1" applyBorder="1" applyAlignment="1">
      <alignment vertical="top"/>
    </xf>
    <xf numFmtId="0" fontId="5" fillId="0" borderId="0" xfId="0" applyFont="1" applyFill="1"/>
    <xf numFmtId="0" fontId="9" fillId="0" borderId="0" xfId="0" applyFont="1" applyAlignment="1"/>
    <xf numFmtId="0" fontId="5" fillId="10" borderId="15" xfId="0" applyFont="1" applyFill="1" applyBorder="1" applyAlignment="1">
      <alignment vertical="top" wrapText="1"/>
    </xf>
    <xf numFmtId="188" fontId="5" fillId="10" borderId="15" xfId="0" applyNumberFormat="1" applyFont="1" applyFill="1" applyBorder="1" applyAlignment="1">
      <alignment horizontal="right" vertical="top"/>
    </xf>
    <xf numFmtId="0" fontId="5" fillId="10" borderId="21" xfId="0" applyFont="1" applyFill="1" applyBorder="1" applyAlignment="1">
      <alignment vertical="top"/>
    </xf>
    <xf numFmtId="0" fontId="5" fillId="10" borderId="20" xfId="0" applyFont="1" applyFill="1" applyBorder="1" applyAlignment="1">
      <alignment vertical="top"/>
    </xf>
    <xf numFmtId="0" fontId="5" fillId="10" borderId="0" xfId="0" applyFont="1" applyFill="1" applyBorder="1" applyAlignment="1">
      <alignment vertical="top"/>
    </xf>
    <xf numFmtId="0" fontId="5" fillId="10" borderId="0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center" vertical="top" wrapText="1"/>
    </xf>
    <xf numFmtId="0" fontId="5" fillId="10" borderId="15" xfId="0" applyFont="1" applyFill="1" applyBorder="1" applyAlignment="1">
      <alignment horizontal="center" vertical="top" wrapText="1"/>
    </xf>
    <xf numFmtId="0" fontId="5" fillId="10" borderId="24" xfId="0" applyFont="1" applyFill="1" applyBorder="1" applyAlignment="1">
      <alignment vertical="top" wrapText="1"/>
    </xf>
    <xf numFmtId="0" fontId="5" fillId="10" borderId="0" xfId="0" applyFont="1" applyFill="1" applyAlignment="1">
      <alignment vertical="top" wrapText="1"/>
    </xf>
    <xf numFmtId="0" fontId="5" fillId="10" borderId="0" xfId="0" applyFont="1" applyFill="1"/>
    <xf numFmtId="0" fontId="5" fillId="10" borderId="23" xfId="0" applyFont="1" applyFill="1" applyBorder="1"/>
    <xf numFmtId="0" fontId="5" fillId="10" borderId="24" xfId="0" applyFont="1" applyFill="1" applyBorder="1" applyAlignment="1">
      <alignment vertical="top"/>
    </xf>
    <xf numFmtId="0" fontId="5" fillId="10" borderId="0" xfId="0" applyFont="1" applyFill="1" applyAlignment="1">
      <alignment vertical="top"/>
    </xf>
    <xf numFmtId="0" fontId="5" fillId="10" borderId="23" xfId="0" applyFont="1" applyFill="1" applyBorder="1" applyAlignment="1">
      <alignment vertical="top"/>
    </xf>
    <xf numFmtId="0" fontId="5" fillId="10" borderId="22" xfId="0" applyFont="1" applyFill="1" applyBorder="1" applyAlignment="1">
      <alignment vertical="top"/>
    </xf>
    <xf numFmtId="15" fontId="5" fillId="10" borderId="15" xfId="0" applyNumberFormat="1" applyFont="1" applyFill="1" applyBorder="1" applyAlignment="1">
      <alignment horizontal="center" vertical="top" wrapText="1"/>
    </xf>
    <xf numFmtId="0" fontId="5" fillId="10" borderId="0" xfId="0" applyFont="1" applyFill="1" applyBorder="1"/>
    <xf numFmtId="14" fontId="5" fillId="10" borderId="15" xfId="0" applyNumberFormat="1" applyFont="1" applyFill="1" applyBorder="1" applyAlignment="1">
      <alignment horizontal="center" vertical="top" wrapText="1"/>
    </xf>
    <xf numFmtId="17" fontId="5" fillId="10" borderId="15" xfId="0" applyNumberFormat="1" applyFont="1" applyFill="1" applyBorder="1" applyAlignment="1">
      <alignment horizontal="center" vertical="top" wrapText="1"/>
    </xf>
    <xf numFmtId="49" fontId="5" fillId="10" borderId="15" xfId="0" applyNumberFormat="1" applyFont="1" applyFill="1" applyBorder="1" applyAlignment="1">
      <alignment horizontal="center" vertical="top" wrapText="1"/>
    </xf>
    <xf numFmtId="0" fontId="5" fillId="10" borderId="17" xfId="0" applyFont="1" applyFill="1" applyBorder="1" applyAlignment="1">
      <alignment horizontal="center" vertical="top" wrapText="1"/>
    </xf>
    <xf numFmtId="0" fontId="5" fillId="10" borderId="19" xfId="0" applyFont="1" applyFill="1" applyBorder="1" applyAlignment="1">
      <alignment vertical="top" wrapText="1"/>
    </xf>
    <xf numFmtId="0" fontId="5" fillId="10" borderId="25" xfId="0" applyFont="1" applyFill="1" applyBorder="1"/>
    <xf numFmtId="0" fontId="5" fillId="10" borderId="26" xfId="0" applyFont="1" applyFill="1" applyBorder="1"/>
    <xf numFmtId="0" fontId="5" fillId="10" borderId="26" xfId="0" applyFont="1" applyFill="1" applyBorder="1" applyAlignment="1">
      <alignment vertical="top" wrapText="1"/>
    </xf>
    <xf numFmtId="0" fontId="5" fillId="10" borderId="27" xfId="0" applyFont="1" applyFill="1" applyBorder="1" applyAlignment="1">
      <alignment vertical="top" wrapText="1"/>
    </xf>
    <xf numFmtId="0" fontId="5" fillId="10" borderId="25" xfId="0" applyFont="1" applyFill="1" applyBorder="1" applyAlignment="1">
      <alignment vertical="top"/>
    </xf>
    <xf numFmtId="0" fontId="5" fillId="10" borderId="26" xfId="0" applyFont="1" applyFill="1" applyBorder="1" applyAlignment="1">
      <alignment vertical="top"/>
    </xf>
    <xf numFmtId="17" fontId="5" fillId="10" borderId="17" xfId="0" applyNumberFormat="1" applyFont="1" applyFill="1" applyBorder="1" applyAlignment="1">
      <alignment horizontal="center" vertical="top" wrapText="1"/>
    </xf>
    <xf numFmtId="188" fontId="5" fillId="10" borderId="17" xfId="0" applyNumberFormat="1" applyFont="1" applyFill="1" applyBorder="1" applyAlignment="1">
      <alignment vertical="top"/>
    </xf>
    <xf numFmtId="49" fontId="5" fillId="10" borderId="17" xfId="0" applyNumberFormat="1" applyFont="1" applyFill="1" applyBorder="1" applyAlignment="1">
      <alignment horizontal="center" vertical="top" wrapText="1"/>
    </xf>
    <xf numFmtId="0" fontId="17" fillId="10" borderId="22" xfId="0" applyFont="1" applyFill="1" applyBorder="1" applyAlignment="1">
      <alignment vertical="top"/>
    </xf>
    <xf numFmtId="16" fontId="5" fillId="10" borderId="15" xfId="0" applyNumberFormat="1" applyFont="1" applyFill="1" applyBorder="1" applyAlignment="1">
      <alignment horizontal="center" vertical="top" wrapText="1"/>
    </xf>
    <xf numFmtId="0" fontId="9" fillId="10" borderId="15" xfId="0" applyFont="1" applyFill="1" applyBorder="1" applyAlignment="1">
      <alignment horizontal="center" vertical="top"/>
    </xf>
    <xf numFmtId="0" fontId="5" fillId="10" borderId="15" xfId="0" applyFont="1" applyFill="1" applyBorder="1" applyAlignment="1">
      <alignment horizontal="center" vertical="top"/>
    </xf>
    <xf numFmtId="0" fontId="5" fillId="10" borderId="19" xfId="0" applyFont="1" applyFill="1" applyBorder="1" applyAlignment="1">
      <alignment horizontal="center" vertical="top" wrapText="1"/>
    </xf>
    <xf numFmtId="0" fontId="5" fillId="10" borderId="18" xfId="0" applyFont="1" applyFill="1" applyBorder="1" applyAlignment="1">
      <alignment horizontal="center" vertical="top" wrapText="1"/>
    </xf>
    <xf numFmtId="0" fontId="9" fillId="10" borderId="0" xfId="0" applyFont="1" applyFill="1" applyAlignment="1">
      <alignment horizontal="center" vertical="top"/>
    </xf>
    <xf numFmtId="190" fontId="5" fillId="10" borderId="15" xfId="0" applyNumberFormat="1" applyFont="1" applyFill="1" applyBorder="1" applyAlignment="1">
      <alignment horizontal="center" vertical="top" wrapText="1"/>
    </xf>
    <xf numFmtId="0" fontId="14" fillId="10" borderId="0" xfId="0" applyFont="1" applyFill="1" applyAlignment="1">
      <alignment horizontal="center" vertical="top" wrapText="1"/>
    </xf>
    <xf numFmtId="0" fontId="5" fillId="10" borderId="29" xfId="0" applyFont="1" applyFill="1" applyBorder="1"/>
    <xf numFmtId="0" fontId="5" fillId="10" borderId="8" xfId="0" applyFont="1" applyFill="1" applyBorder="1"/>
    <xf numFmtId="0" fontId="5" fillId="10" borderId="8" xfId="0" applyFont="1" applyFill="1" applyBorder="1" applyAlignment="1">
      <alignment vertical="top" wrapText="1"/>
    </xf>
    <xf numFmtId="0" fontId="5" fillId="10" borderId="30" xfId="0" applyFont="1" applyFill="1" applyBorder="1" applyAlignment="1">
      <alignment vertical="top" wrapText="1"/>
    </xf>
    <xf numFmtId="187" fontId="4" fillId="0" borderId="0" xfId="1" applyNumberFormat="1" applyFont="1" applyBorder="1" applyAlignment="1">
      <alignment horizontal="center" vertical="top"/>
    </xf>
    <xf numFmtId="187" fontId="9" fillId="10" borderId="15" xfId="1" applyNumberFormat="1" applyFont="1" applyFill="1" applyBorder="1" applyAlignment="1">
      <alignment horizontal="center" vertical="top"/>
    </xf>
    <xf numFmtId="187" fontId="5" fillId="10" borderId="15" xfId="1" applyNumberFormat="1" applyFont="1" applyFill="1" applyBorder="1" applyAlignment="1">
      <alignment horizontal="center" vertical="top" wrapText="1"/>
    </xf>
    <xf numFmtId="187" fontId="5" fillId="10" borderId="15" xfId="1" applyNumberFormat="1" applyFont="1" applyFill="1" applyBorder="1" applyAlignment="1">
      <alignment horizontal="center" vertical="top"/>
    </xf>
    <xf numFmtId="187" fontId="5" fillId="10" borderId="0" xfId="1" applyNumberFormat="1" applyFont="1" applyFill="1" applyAlignment="1">
      <alignment horizontal="center" vertical="top" wrapText="1"/>
    </xf>
    <xf numFmtId="187" fontId="5" fillId="10" borderId="19" xfId="1" applyNumberFormat="1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vertical="top"/>
    </xf>
    <xf numFmtId="0" fontId="5" fillId="0" borderId="21" xfId="0" applyFont="1" applyFill="1" applyBorder="1" applyAlignment="1">
      <alignment vertical="top"/>
    </xf>
    <xf numFmtId="0" fontId="5" fillId="0" borderId="22" xfId="0" applyFont="1" applyFill="1" applyBorder="1" applyAlignment="1">
      <alignment vertical="top"/>
    </xf>
    <xf numFmtId="188" fontId="5" fillId="0" borderId="15" xfId="0" applyNumberFormat="1" applyFont="1" applyFill="1" applyBorder="1" applyAlignment="1">
      <alignment horizontal="right" vertical="top"/>
    </xf>
    <xf numFmtId="0" fontId="5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187" fontId="9" fillId="0" borderId="15" xfId="1" applyNumberFormat="1" applyFont="1" applyFill="1" applyBorder="1" applyAlignment="1">
      <alignment horizontal="center" vertical="top"/>
    </xf>
    <xf numFmtId="187" fontId="5" fillId="0" borderId="15" xfId="1" applyNumberFormat="1" applyFont="1" applyFill="1" applyBorder="1" applyAlignment="1">
      <alignment horizontal="center" vertical="top" wrapText="1"/>
    </xf>
    <xf numFmtId="0" fontId="9" fillId="0" borderId="0" xfId="0" applyFont="1" applyFill="1" applyAlignment="1"/>
    <xf numFmtId="0" fontId="5" fillId="0" borderId="19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3" xfId="0" applyFont="1" applyFill="1" applyBorder="1"/>
    <xf numFmtId="0" fontId="5" fillId="0" borderId="0" xfId="0" applyFont="1" applyFill="1" applyAlignment="1">
      <alignment vertical="top" wrapText="1"/>
    </xf>
    <xf numFmtId="0" fontId="5" fillId="0" borderId="24" xfId="0" applyFont="1" applyFill="1" applyBorder="1" applyAlignment="1">
      <alignment vertical="top" wrapText="1"/>
    </xf>
    <xf numFmtId="0" fontId="6" fillId="0" borderId="25" xfId="0" applyFont="1" applyFill="1" applyBorder="1"/>
    <xf numFmtId="0" fontId="6" fillId="0" borderId="26" xfId="0" applyFont="1" applyFill="1" applyBorder="1"/>
    <xf numFmtId="0" fontId="5" fillId="0" borderId="26" xfId="0" applyFont="1" applyFill="1" applyBorder="1" applyAlignment="1">
      <alignment horizontal="left" vertical="top" wrapText="1"/>
    </xf>
    <xf numFmtId="187" fontId="7" fillId="0" borderId="15" xfId="1" applyNumberFormat="1" applyFont="1" applyFill="1" applyBorder="1" applyAlignment="1">
      <alignment horizontal="center" vertical="top" wrapText="1"/>
    </xf>
    <xf numFmtId="187" fontId="5" fillId="0" borderId="15" xfId="1" applyNumberFormat="1" applyFont="1" applyFill="1" applyBorder="1" applyAlignment="1">
      <alignment horizontal="center" vertical="top"/>
    </xf>
    <xf numFmtId="187" fontId="7" fillId="0" borderId="15" xfId="1" applyNumberFormat="1" applyFont="1" applyFill="1" applyBorder="1" applyAlignment="1">
      <alignment horizontal="center" vertical="top"/>
    </xf>
    <xf numFmtId="0" fontId="5" fillId="0" borderId="0" xfId="0" applyFont="1" applyAlignment="1"/>
    <xf numFmtId="187" fontId="5" fillId="10" borderId="19" xfId="1" applyNumberFormat="1" applyFont="1" applyFill="1" applyBorder="1" applyAlignment="1">
      <alignment horizontal="center" vertical="top"/>
    </xf>
    <xf numFmtId="0" fontId="5" fillId="10" borderId="31" xfId="0" applyFont="1" applyFill="1" applyBorder="1" applyAlignment="1">
      <alignment horizontal="center" vertical="top" wrapText="1"/>
    </xf>
    <xf numFmtId="0" fontId="5" fillId="10" borderId="28" xfId="0" applyFont="1" applyFill="1" applyBorder="1" applyAlignment="1">
      <alignment horizontal="center" vertical="top" wrapText="1"/>
    </xf>
    <xf numFmtId="17" fontId="5" fillId="10" borderId="1" xfId="0" applyNumberFormat="1" applyFont="1" applyFill="1" applyBorder="1" applyAlignment="1">
      <alignment horizontal="center" vertical="top" wrapText="1"/>
    </xf>
    <xf numFmtId="187" fontId="6" fillId="0" borderId="0" xfId="0" applyNumberFormat="1" applyFont="1" applyFill="1" applyAlignment="1">
      <alignment vertical="center"/>
    </xf>
    <xf numFmtId="188" fontId="5" fillId="10" borderId="17" xfId="0" applyNumberFormat="1" applyFont="1" applyFill="1" applyBorder="1" applyAlignment="1">
      <alignment horizontal="right" vertical="top"/>
    </xf>
    <xf numFmtId="0" fontId="5" fillId="10" borderId="32" xfId="0" applyFont="1" applyFill="1" applyBorder="1" applyAlignment="1">
      <alignment vertical="top" wrapText="1"/>
    </xf>
    <xf numFmtId="188" fontId="5" fillId="10" borderId="33" xfId="0" applyNumberFormat="1" applyFont="1" applyFill="1" applyBorder="1" applyAlignment="1">
      <alignment horizontal="right" vertical="top"/>
    </xf>
    <xf numFmtId="188" fontId="5" fillId="0" borderId="34" xfId="0" applyNumberFormat="1" applyFont="1" applyFill="1" applyBorder="1" applyAlignment="1">
      <alignment horizontal="right" vertical="top"/>
    </xf>
    <xf numFmtId="188" fontId="5" fillId="10" borderId="35" xfId="0" applyNumberFormat="1" applyFont="1" applyFill="1" applyBorder="1" applyAlignment="1">
      <alignment horizontal="right" vertical="top"/>
    </xf>
    <xf numFmtId="0" fontId="5" fillId="10" borderId="13" xfId="0" applyFont="1" applyFill="1" applyBorder="1" applyAlignment="1">
      <alignment vertical="top"/>
    </xf>
    <xf numFmtId="0" fontId="5" fillId="10" borderId="36" xfId="0" applyFont="1" applyFill="1" applyBorder="1" applyAlignment="1">
      <alignment vertical="top"/>
    </xf>
    <xf numFmtId="0" fontId="5" fillId="10" borderId="29" xfId="0" applyFont="1" applyFill="1" applyBorder="1" applyAlignment="1">
      <alignment vertical="top"/>
    </xf>
    <xf numFmtId="0" fontId="5" fillId="10" borderId="37" xfId="0" applyFont="1" applyFill="1" applyBorder="1" applyAlignment="1">
      <alignment vertical="top"/>
    </xf>
    <xf numFmtId="0" fontId="6" fillId="0" borderId="20" xfId="0" applyFont="1" applyFill="1" applyBorder="1"/>
    <xf numFmtId="0" fontId="6" fillId="0" borderId="21" xfId="0" applyFont="1" applyFill="1" applyBorder="1"/>
    <xf numFmtId="0" fontId="5" fillId="0" borderId="21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5" fillId="0" borderId="23" xfId="0" applyFont="1" applyFill="1" applyBorder="1" applyAlignment="1">
      <alignment vertical="top"/>
    </xf>
    <xf numFmtId="0" fontId="5" fillId="0" borderId="24" xfId="0" applyFont="1" applyFill="1" applyBorder="1" applyAlignment="1">
      <alignment vertical="top"/>
    </xf>
    <xf numFmtId="0" fontId="5" fillId="0" borderId="37" xfId="0" applyFont="1" applyFill="1" applyBorder="1" applyAlignment="1">
      <alignment vertical="top"/>
    </xf>
    <xf numFmtId="0" fontId="5" fillId="0" borderId="36" xfId="0" applyFont="1" applyFill="1" applyBorder="1" applyAlignment="1">
      <alignment vertical="top"/>
    </xf>
    <xf numFmtId="0" fontId="5" fillId="10" borderId="38" xfId="0" applyFont="1" applyFill="1" applyBorder="1" applyAlignment="1">
      <alignment vertical="top" wrapText="1"/>
    </xf>
    <xf numFmtId="0" fontId="5" fillId="10" borderId="13" xfId="0" applyFont="1" applyFill="1" applyBorder="1"/>
    <xf numFmtId="0" fontId="5" fillId="10" borderId="13" xfId="0" applyFont="1" applyFill="1" applyBorder="1" applyAlignment="1">
      <alignment vertical="top" wrapText="1"/>
    </xf>
    <xf numFmtId="0" fontId="5" fillId="10" borderId="36" xfId="0" applyFont="1" applyFill="1" applyBorder="1" applyAlignment="1">
      <alignment vertical="top" wrapText="1"/>
    </xf>
    <xf numFmtId="0" fontId="5" fillId="10" borderId="8" xfId="0" applyFont="1" applyFill="1" applyBorder="1" applyAlignment="1">
      <alignment vertical="top"/>
    </xf>
    <xf numFmtId="0" fontId="5" fillId="10" borderId="37" xfId="0" applyFont="1" applyFill="1" applyBorder="1"/>
    <xf numFmtId="188" fontId="5" fillId="10" borderId="34" xfId="0" applyNumberFormat="1" applyFont="1" applyFill="1" applyBorder="1" applyAlignment="1">
      <alignment horizontal="right" vertical="top"/>
    </xf>
    <xf numFmtId="0" fontId="5" fillId="10" borderId="21" xfId="0" applyFont="1" applyFill="1" applyBorder="1" applyAlignment="1">
      <alignment vertical="top" wrapText="1"/>
    </xf>
    <xf numFmtId="0" fontId="5" fillId="10" borderId="22" xfId="0" applyFont="1" applyFill="1" applyBorder="1" applyAlignment="1">
      <alignment vertical="top" wrapText="1"/>
    </xf>
    <xf numFmtId="0" fontId="12" fillId="10" borderId="19" xfId="0" applyFont="1" applyFill="1" applyBorder="1" applyAlignment="1">
      <alignment vertical="top" wrapText="1"/>
    </xf>
    <xf numFmtId="0" fontId="5" fillId="10" borderId="19" xfId="0" applyFont="1" applyFill="1" applyBorder="1" applyAlignment="1">
      <alignment horizontal="left" vertical="center" wrapText="1"/>
    </xf>
    <xf numFmtId="188" fontId="9" fillId="10" borderId="17" xfId="0" applyNumberFormat="1" applyFont="1" applyFill="1" applyBorder="1" applyAlignment="1">
      <alignment vertical="top"/>
    </xf>
    <xf numFmtId="188" fontId="9" fillId="10" borderId="18" xfId="0" applyNumberFormat="1" applyFont="1" applyFill="1" applyBorder="1" applyAlignment="1">
      <alignment vertical="top"/>
    </xf>
    <xf numFmtId="0" fontId="6" fillId="0" borderId="12" xfId="0" applyFont="1" applyBorder="1" applyAlignment="1">
      <alignment vertical="top"/>
    </xf>
    <xf numFmtId="0" fontId="5" fillId="10" borderId="12" xfId="0" applyFont="1" applyFill="1" applyBorder="1" applyAlignment="1">
      <alignment vertical="top" wrapText="1"/>
    </xf>
    <xf numFmtId="188" fontId="5" fillId="0" borderId="35" xfId="0" applyNumberFormat="1" applyFont="1" applyFill="1" applyBorder="1" applyAlignment="1">
      <alignment horizontal="right" vertical="top"/>
    </xf>
    <xf numFmtId="188" fontId="5" fillId="0" borderId="33" xfId="0" applyNumberFormat="1" applyFont="1" applyFill="1" applyBorder="1" applyAlignment="1">
      <alignment horizontal="right" vertical="top"/>
    </xf>
    <xf numFmtId="188" fontId="5" fillId="10" borderId="39" xfId="0" applyNumberFormat="1" applyFont="1" applyFill="1" applyBorder="1" applyAlignment="1">
      <alignment horizontal="right" vertical="top"/>
    </xf>
    <xf numFmtId="0" fontId="5" fillId="0" borderId="12" xfId="0" applyFont="1" applyBorder="1"/>
    <xf numFmtId="0" fontId="5" fillId="4" borderId="40" xfId="0" applyFont="1" applyFill="1" applyBorder="1" applyAlignment="1">
      <alignment horizontal="center" vertical="top" wrapText="1"/>
    </xf>
    <xf numFmtId="187" fontId="6" fillId="0" borderId="0" xfId="0" applyNumberFormat="1" applyFont="1"/>
    <xf numFmtId="187" fontId="5" fillId="8" borderId="1" xfId="1" applyNumberFormat="1" applyFont="1" applyFill="1" applyBorder="1" applyAlignment="1">
      <alignment horizontal="center" vertical="top" wrapText="1"/>
    </xf>
    <xf numFmtId="187" fontId="4" fillId="0" borderId="1" xfId="1" applyNumberFormat="1" applyFont="1" applyFill="1" applyBorder="1" applyAlignment="1">
      <alignment horizontal="right" vertical="center" wrapText="1"/>
    </xf>
    <xf numFmtId="187" fontId="5" fillId="0" borderId="1" xfId="1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top" wrapText="1"/>
    </xf>
    <xf numFmtId="187" fontId="5" fillId="0" borderId="1" xfId="1" applyNumberFormat="1" applyFont="1" applyFill="1" applyBorder="1" applyAlignment="1">
      <alignment horizontal="center" vertical="center" wrapText="1"/>
    </xf>
    <xf numFmtId="187" fontId="6" fillId="0" borderId="0" xfId="1" applyNumberFormat="1" applyFont="1" applyFill="1" applyAlignment="1">
      <alignment vertical="center"/>
    </xf>
    <xf numFmtId="17" fontId="5" fillId="0" borderId="16" xfId="0" applyNumberFormat="1" applyFont="1" applyBorder="1" applyAlignment="1">
      <alignment horizontal="center" vertical="top" wrapText="1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center" vertical="top" wrapText="1"/>
    </xf>
    <xf numFmtId="0" fontId="12" fillId="0" borderId="4" xfId="0" applyFont="1" applyBorder="1" applyAlignment="1">
      <alignment vertical="top" wrapText="1"/>
    </xf>
    <xf numFmtId="0" fontId="16" fillId="0" borderId="0" xfId="0" applyFont="1"/>
    <xf numFmtId="0" fontId="5" fillId="0" borderId="3" xfId="0" applyFont="1" applyBorder="1" applyAlignment="1">
      <alignment horizontal="center" vertical="top" wrapText="1"/>
    </xf>
    <xf numFmtId="187" fontId="18" fillId="0" borderId="1" xfId="1" applyNumberFormat="1" applyFont="1" applyBorder="1" applyAlignment="1">
      <alignment horizontal="center" vertical="top" wrapText="1"/>
    </xf>
    <xf numFmtId="17" fontId="5" fillId="0" borderId="6" xfId="0" applyNumberFormat="1" applyFont="1" applyBorder="1" applyAlignment="1">
      <alignment horizontal="center" vertical="top" wrapText="1"/>
    </xf>
    <xf numFmtId="187" fontId="5" fillId="0" borderId="6" xfId="1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/>
    </xf>
    <xf numFmtId="0" fontId="5" fillId="0" borderId="11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15" fontId="5" fillId="0" borderId="1" xfId="0" applyNumberFormat="1" applyFont="1" applyBorder="1" applyAlignment="1">
      <alignment horizontal="center" vertical="center"/>
    </xf>
    <xf numFmtId="1" fontId="12" fillId="0" borderId="4" xfId="0" applyNumberFormat="1" applyFont="1" applyBorder="1" applyAlignment="1">
      <alignment horizontal="left" vertical="top" wrapText="1"/>
    </xf>
    <xf numFmtId="187" fontId="3" fillId="0" borderId="1" xfId="1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top" wrapText="1"/>
    </xf>
    <xf numFmtId="0" fontId="5" fillId="4" borderId="4" xfId="0" applyNumberFormat="1" applyFont="1" applyFill="1" applyBorder="1" applyAlignment="1">
      <alignment horizontal="left" vertical="center"/>
    </xf>
    <xf numFmtId="187" fontId="5" fillId="0" borderId="4" xfId="1" applyNumberFormat="1" applyFont="1" applyBorder="1" applyAlignment="1">
      <alignment horizontal="center" vertical="top"/>
    </xf>
    <xf numFmtId="0" fontId="4" fillId="4" borderId="3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vertical="top"/>
    </xf>
    <xf numFmtId="0" fontId="12" fillId="0" borderId="2" xfId="0" applyFont="1" applyFill="1" applyBorder="1" applyAlignment="1">
      <alignment vertical="top"/>
    </xf>
    <xf numFmtId="187" fontId="6" fillId="0" borderId="0" xfId="0" applyNumberFormat="1" applyFont="1" applyFill="1"/>
    <xf numFmtId="0" fontId="6" fillId="0" borderId="0" xfId="0" applyFont="1" applyFill="1" applyAlignment="1">
      <alignment horizontal="center" vertical="center"/>
    </xf>
    <xf numFmtId="187" fontId="6" fillId="0" borderId="0" xfId="0" applyNumberFormat="1" applyFont="1" applyFill="1" applyAlignment="1">
      <alignment horizontal="center" vertical="center"/>
    </xf>
    <xf numFmtId="187" fontId="6" fillId="11" borderId="0" xfId="0" applyNumberFormat="1" applyFont="1" applyFill="1" applyAlignment="1">
      <alignment vertical="center"/>
    </xf>
    <xf numFmtId="0" fontId="20" fillId="0" borderId="0" xfId="0" applyFont="1"/>
    <xf numFmtId="0" fontId="20" fillId="0" borderId="0" xfId="0" applyFont="1" applyAlignment="1"/>
    <xf numFmtId="0" fontId="21" fillId="0" borderId="0" xfId="0" applyFont="1"/>
    <xf numFmtId="0" fontId="4" fillId="5" borderId="1" xfId="0" applyFont="1" applyFill="1" applyBorder="1" applyAlignment="1">
      <alignment horizontal="center" vertical="top" wrapText="1"/>
    </xf>
    <xf numFmtId="49" fontId="4" fillId="5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top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4" fillId="3" borderId="3" xfId="0" applyNumberFormat="1" applyFont="1" applyFill="1" applyBorder="1" applyAlignment="1">
      <alignment vertical="top" wrapText="1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23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187" fontId="5" fillId="0" borderId="1" xfId="1" applyNumberFormat="1" applyFont="1" applyBorder="1" applyAlignment="1">
      <alignment vertical="top" wrapText="1"/>
    </xf>
    <xf numFmtId="188" fontId="5" fillId="0" borderId="2" xfId="0" applyNumberFormat="1" applyFont="1" applyFill="1" applyBorder="1" applyAlignment="1">
      <alignment vertical="top" wrapText="1"/>
    </xf>
    <xf numFmtId="0" fontId="5" fillId="4" borderId="4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top" wrapText="1"/>
    </xf>
    <xf numFmtId="0" fontId="5" fillId="10" borderId="34" xfId="0" applyFont="1" applyFill="1" applyBorder="1" applyAlignment="1">
      <alignment vertical="top"/>
    </xf>
    <xf numFmtId="0" fontId="5" fillId="10" borderId="3" xfId="0" applyFont="1" applyFill="1" applyBorder="1" applyAlignment="1">
      <alignment vertical="top"/>
    </xf>
    <xf numFmtId="0" fontId="5" fillId="4" borderId="7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left" vertical="center"/>
    </xf>
    <xf numFmtId="187" fontId="5" fillId="0" borderId="1" xfId="1" applyNumberFormat="1" applyFont="1" applyFill="1" applyBorder="1" applyAlignment="1">
      <alignment vertical="top" wrapText="1"/>
    </xf>
    <xf numFmtId="187" fontId="5" fillId="11" borderId="4" xfId="1" applyNumberFormat="1" applyFont="1" applyFill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top" wrapText="1"/>
    </xf>
    <xf numFmtId="0" fontId="5" fillId="13" borderId="4" xfId="0" applyFont="1" applyFill="1" applyBorder="1" applyAlignment="1">
      <alignment vertical="top" wrapText="1"/>
    </xf>
    <xf numFmtId="0" fontId="5" fillId="13" borderId="1" xfId="0" applyFont="1" applyFill="1" applyBorder="1" applyAlignment="1">
      <alignment horizontal="center" vertical="top" wrapText="1"/>
    </xf>
    <xf numFmtId="0" fontId="5" fillId="12" borderId="4" xfId="0" applyFont="1" applyFill="1" applyBorder="1" applyAlignment="1">
      <alignment horizontal="center" vertical="top" wrapText="1"/>
    </xf>
    <xf numFmtId="0" fontId="5" fillId="14" borderId="4" xfId="0" applyFont="1" applyFill="1" applyBorder="1" applyAlignment="1">
      <alignment horizontal="center" vertical="top" wrapText="1"/>
    </xf>
    <xf numFmtId="0" fontId="5" fillId="15" borderId="4" xfId="0" applyFont="1" applyFill="1" applyBorder="1" applyAlignment="1">
      <alignment horizontal="center" vertical="top" wrapText="1"/>
    </xf>
    <xf numFmtId="0" fontId="5" fillId="11" borderId="4" xfId="0" applyFont="1" applyFill="1" applyBorder="1" applyAlignment="1">
      <alignment horizontal="center" vertical="top" wrapText="1"/>
    </xf>
    <xf numFmtId="0" fontId="5" fillId="11" borderId="1" xfId="0" applyFont="1" applyFill="1" applyBorder="1" applyAlignment="1">
      <alignment horizontal="center" vertical="top" wrapText="1"/>
    </xf>
    <xf numFmtId="0" fontId="5" fillId="16" borderId="1" xfId="0" applyFont="1" applyFill="1" applyBorder="1" applyAlignment="1">
      <alignment horizontal="center" vertical="top" wrapText="1"/>
    </xf>
    <xf numFmtId="0" fontId="5" fillId="17" borderId="1" xfId="0" applyFont="1" applyFill="1" applyBorder="1" applyAlignment="1">
      <alignment horizontal="center" vertical="top" wrapText="1"/>
    </xf>
    <xf numFmtId="0" fontId="5" fillId="15" borderId="1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center"/>
    </xf>
    <xf numFmtId="0" fontId="5" fillId="0" borderId="10" xfId="0" applyFont="1" applyBorder="1"/>
    <xf numFmtId="0" fontId="5" fillId="0" borderId="13" xfId="0" applyFont="1" applyBorder="1"/>
    <xf numFmtId="0" fontId="5" fillId="0" borderId="13" xfId="0" applyFont="1" applyBorder="1" applyAlignment="1">
      <alignment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4" borderId="6" xfId="0" applyFont="1" applyFill="1" applyBorder="1" applyAlignment="1">
      <alignment horizontal="left" vertical="top"/>
    </xf>
    <xf numFmtId="187" fontId="5" fillId="4" borderId="6" xfId="1" applyNumberFormat="1" applyFont="1" applyFill="1" applyBorder="1" applyAlignment="1">
      <alignment horizontal="center" vertical="top" wrapText="1"/>
    </xf>
    <xf numFmtId="187" fontId="5" fillId="0" borderId="6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vertical="top"/>
    </xf>
    <xf numFmtId="187" fontId="6" fillId="0" borderId="0" xfId="1" applyNumberFormat="1" applyFont="1" applyBorder="1" applyAlignment="1">
      <alignment vertical="top"/>
    </xf>
    <xf numFmtId="0" fontId="26" fillId="0" borderId="0" xfId="0" applyFont="1"/>
    <xf numFmtId="0" fontId="6" fillId="4" borderId="7" xfId="0" applyFont="1" applyFill="1" applyBorder="1" applyAlignment="1">
      <alignment vertical="top"/>
    </xf>
    <xf numFmtId="0" fontId="6" fillId="4" borderId="8" xfId="0" applyFont="1" applyFill="1" applyBorder="1" applyAlignment="1">
      <alignment vertical="top"/>
    </xf>
    <xf numFmtId="0" fontId="5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6" borderId="13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vertical="top"/>
    </xf>
    <xf numFmtId="0" fontId="5" fillId="6" borderId="3" xfId="0" applyFont="1" applyFill="1" applyBorder="1" applyAlignment="1">
      <alignment vertical="top"/>
    </xf>
    <xf numFmtId="0" fontId="6" fillId="4" borderId="10" xfId="0" applyFont="1" applyFill="1" applyBorder="1" applyAlignment="1">
      <alignment vertical="top"/>
    </xf>
    <xf numFmtId="0" fontId="6" fillId="4" borderId="13" xfId="0" applyFont="1" applyFill="1" applyBorder="1" applyAlignment="1">
      <alignment vertical="top"/>
    </xf>
    <xf numFmtId="0" fontId="4" fillId="5" borderId="2" xfId="0" applyFont="1" applyFill="1" applyBorder="1" applyAlignment="1">
      <alignment vertical="top"/>
    </xf>
    <xf numFmtId="0" fontId="4" fillId="5" borderId="3" xfId="0" applyFont="1" applyFill="1" applyBorder="1" applyAlignment="1">
      <alignment vertical="top"/>
    </xf>
    <xf numFmtId="0" fontId="4" fillId="5" borderId="4" xfId="0" applyFont="1" applyFill="1" applyBorder="1" applyAlignment="1">
      <alignment vertical="top"/>
    </xf>
    <xf numFmtId="187" fontId="5" fillId="7" borderId="1" xfId="1" applyNumberFormat="1" applyFont="1" applyFill="1" applyBorder="1" applyAlignment="1">
      <alignment horizontal="center" vertical="top"/>
    </xf>
    <xf numFmtId="0" fontId="5" fillId="7" borderId="3" xfId="0" applyFont="1" applyFill="1" applyBorder="1" applyAlignment="1">
      <alignment vertical="top"/>
    </xf>
    <xf numFmtId="187" fontId="4" fillId="5" borderId="4" xfId="1" applyNumberFormat="1" applyFont="1" applyFill="1" applyBorder="1" applyAlignment="1">
      <alignment horizontal="center" vertical="top" wrapText="1"/>
    </xf>
    <xf numFmtId="187" fontId="4" fillId="5" borderId="2" xfId="1" applyNumberFormat="1" applyFont="1" applyFill="1" applyBorder="1" applyAlignment="1">
      <alignment horizontal="center" vertical="top" wrapText="1"/>
    </xf>
    <xf numFmtId="187" fontId="4" fillId="5" borderId="3" xfId="1" applyNumberFormat="1" applyFont="1" applyFill="1" applyBorder="1" applyAlignment="1">
      <alignment horizontal="center" vertical="top" wrapText="1"/>
    </xf>
    <xf numFmtId="187" fontId="5" fillId="6" borderId="2" xfId="1" applyNumberFormat="1" applyFont="1" applyFill="1" applyBorder="1" applyAlignment="1">
      <alignment horizontal="center" vertical="top" wrapText="1"/>
    </xf>
    <xf numFmtId="187" fontId="5" fillId="6" borderId="4" xfId="1" applyNumberFormat="1" applyFont="1" applyFill="1" applyBorder="1" applyAlignment="1">
      <alignment horizontal="center" vertical="top" wrapText="1"/>
    </xf>
    <xf numFmtId="187" fontId="5" fillId="6" borderId="3" xfId="1" applyNumberFormat="1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right" vertical="top"/>
    </xf>
    <xf numFmtId="0" fontId="4" fillId="4" borderId="13" xfId="0" applyFont="1" applyFill="1" applyBorder="1" applyAlignment="1">
      <alignment vertical="top"/>
    </xf>
    <xf numFmtId="187" fontId="5" fillId="7" borderId="4" xfId="1" applyNumberFormat="1" applyFont="1" applyFill="1" applyBorder="1" applyAlignment="1">
      <alignment horizontal="center" vertical="top"/>
    </xf>
    <xf numFmtId="187" fontId="5" fillId="7" borderId="2" xfId="1" applyNumberFormat="1" applyFont="1" applyFill="1" applyBorder="1" applyAlignment="1">
      <alignment horizontal="center" vertical="top"/>
    </xf>
    <xf numFmtId="187" fontId="4" fillId="6" borderId="4" xfId="1" applyNumberFormat="1" applyFont="1" applyFill="1" applyBorder="1" applyAlignment="1">
      <alignment horizontal="center" vertical="top" wrapText="1"/>
    </xf>
    <xf numFmtId="187" fontId="4" fillId="6" borderId="3" xfId="1" applyNumberFormat="1" applyFont="1" applyFill="1" applyBorder="1" applyAlignment="1">
      <alignment horizontal="center" vertical="top" wrapText="1"/>
    </xf>
    <xf numFmtId="187" fontId="4" fillId="6" borderId="13" xfId="1" applyNumberFormat="1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vertical="top"/>
    </xf>
    <xf numFmtId="0" fontId="6" fillId="4" borderId="0" xfId="0" applyFont="1" applyFill="1" applyBorder="1" applyAlignment="1">
      <alignment vertical="top"/>
    </xf>
    <xf numFmtId="0" fontId="5" fillId="4" borderId="0" xfId="0" applyFont="1" applyFill="1" applyBorder="1" applyAlignment="1">
      <alignment vertical="top"/>
    </xf>
    <xf numFmtId="0" fontId="5" fillId="4" borderId="8" xfId="0" applyFont="1" applyFill="1" applyBorder="1" applyAlignment="1">
      <alignment vertical="top"/>
    </xf>
    <xf numFmtId="187" fontId="5" fillId="4" borderId="16" xfId="1" applyNumberFormat="1" applyFont="1" applyFill="1" applyBorder="1" applyAlignment="1">
      <alignment horizontal="center" vertical="top"/>
    </xf>
    <xf numFmtId="187" fontId="5" fillId="4" borderId="7" xfId="1" applyNumberFormat="1" applyFont="1" applyFill="1" applyBorder="1" applyAlignment="1">
      <alignment horizontal="center" vertical="top"/>
    </xf>
    <xf numFmtId="187" fontId="5" fillId="4" borderId="9" xfId="1" applyNumberFormat="1" applyFont="1" applyFill="1" applyBorder="1" applyAlignment="1">
      <alignment horizontal="center" vertical="top"/>
    </xf>
    <xf numFmtId="187" fontId="5" fillId="4" borderId="8" xfId="1" applyNumberFormat="1" applyFont="1" applyFill="1" applyBorder="1" applyAlignment="1">
      <alignment horizontal="center" vertical="top"/>
    </xf>
    <xf numFmtId="187" fontId="5" fillId="4" borderId="2" xfId="1" applyNumberFormat="1" applyFont="1" applyFill="1" applyBorder="1" applyAlignment="1">
      <alignment horizontal="center" vertical="top" wrapText="1"/>
    </xf>
    <xf numFmtId="187" fontId="5" fillId="4" borderId="3" xfId="1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4" borderId="3" xfId="0" applyFont="1" applyFill="1" applyBorder="1" applyAlignment="1">
      <alignment vertical="top"/>
    </xf>
    <xf numFmtId="0" fontId="4" fillId="4" borderId="4" xfId="0" applyFont="1" applyFill="1" applyBorder="1" applyAlignment="1">
      <alignment vertical="top"/>
    </xf>
    <xf numFmtId="187" fontId="5" fillId="4" borderId="16" xfId="0" applyNumberFormat="1" applyFont="1" applyFill="1" applyBorder="1" applyAlignment="1">
      <alignment horizontal="center" vertical="top"/>
    </xf>
    <xf numFmtId="187" fontId="5" fillId="4" borderId="9" xfId="0" applyNumberFormat="1" applyFont="1" applyFill="1" applyBorder="1" applyAlignment="1">
      <alignment horizontal="center" vertical="top"/>
    </xf>
    <xf numFmtId="187" fontId="5" fillId="4" borderId="8" xfId="0" applyNumberFormat="1" applyFont="1" applyFill="1" applyBorder="1" applyAlignment="1">
      <alignment horizontal="center" vertical="top"/>
    </xf>
    <xf numFmtId="187" fontId="5" fillId="4" borderId="16" xfId="1" applyNumberFormat="1" applyFont="1" applyFill="1" applyBorder="1" applyAlignment="1">
      <alignment horizontal="center" vertical="top" wrapText="1"/>
    </xf>
    <xf numFmtId="187" fontId="5" fillId="4" borderId="9" xfId="1" applyNumberFormat="1" applyFont="1" applyFill="1" applyBorder="1" applyAlignment="1">
      <alignment horizontal="center" vertical="top" wrapText="1"/>
    </xf>
    <xf numFmtId="187" fontId="5" fillId="4" borderId="8" xfId="1" applyNumberFormat="1" applyFont="1" applyFill="1" applyBorder="1" applyAlignment="1">
      <alignment horizontal="center" vertical="top" wrapText="1"/>
    </xf>
    <xf numFmtId="187" fontId="4" fillId="3" borderId="4" xfId="1" applyNumberFormat="1" applyFont="1" applyFill="1" applyBorder="1" applyAlignment="1">
      <alignment horizontal="center" vertical="top" wrapText="1"/>
    </xf>
    <xf numFmtId="187" fontId="4" fillId="3" borderId="2" xfId="1" applyNumberFormat="1" applyFont="1" applyFill="1" applyBorder="1" applyAlignment="1">
      <alignment horizontal="center" vertical="top" wrapText="1"/>
    </xf>
    <xf numFmtId="187" fontId="4" fillId="3" borderId="3" xfId="1" applyNumberFormat="1" applyFont="1" applyFill="1" applyBorder="1" applyAlignment="1">
      <alignment horizontal="center" vertical="top" wrapText="1"/>
    </xf>
    <xf numFmtId="187" fontId="5" fillId="4" borderId="0" xfId="1" applyNumberFormat="1" applyFont="1" applyFill="1" applyBorder="1" applyAlignment="1">
      <alignment horizontal="center" vertical="top" wrapText="1"/>
    </xf>
    <xf numFmtId="187" fontId="4" fillId="5" borderId="8" xfId="1" applyNumberFormat="1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187" fontId="4" fillId="3" borderId="8" xfId="1" applyNumberFormat="1" applyFont="1" applyFill="1" applyBorder="1" applyAlignment="1">
      <alignment horizontal="center" vertical="top" wrapText="1"/>
    </xf>
    <xf numFmtId="187" fontId="4" fillId="3" borderId="9" xfId="1" applyNumberFormat="1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vertical="top"/>
    </xf>
    <xf numFmtId="0" fontId="4" fillId="3" borderId="13" xfId="0" applyFont="1" applyFill="1" applyBorder="1" applyAlignment="1">
      <alignment vertical="top"/>
    </xf>
    <xf numFmtId="187" fontId="4" fillId="3" borderId="13" xfId="1" applyNumberFormat="1" applyFont="1" applyFill="1" applyBorder="1" applyAlignment="1">
      <alignment horizontal="center" vertical="top" wrapText="1"/>
    </xf>
    <xf numFmtId="187" fontId="4" fillId="3" borderId="14" xfId="1" applyNumberFormat="1" applyFont="1" applyFill="1" applyBorder="1" applyAlignment="1">
      <alignment horizontal="center" vertical="top" wrapText="1"/>
    </xf>
    <xf numFmtId="187" fontId="4" fillId="3" borderId="7" xfId="1" applyNumberFormat="1" applyFont="1" applyFill="1" applyBorder="1" applyAlignment="1">
      <alignment horizontal="center" vertical="top" wrapText="1"/>
    </xf>
    <xf numFmtId="187" fontId="5" fillId="4" borderId="12" xfId="1" applyNumberFormat="1" applyFont="1" applyFill="1" applyBorder="1" applyAlignment="1">
      <alignment horizontal="center" vertical="top" wrapText="1"/>
    </xf>
    <xf numFmtId="187" fontId="5" fillId="4" borderId="13" xfId="1" applyNumberFormat="1" applyFont="1" applyFill="1" applyBorder="1" applyAlignment="1">
      <alignment horizontal="center" vertical="top" wrapText="1"/>
    </xf>
    <xf numFmtId="187" fontId="5" fillId="0" borderId="16" xfId="1" applyNumberFormat="1" applyFont="1" applyBorder="1" applyAlignment="1">
      <alignment horizontal="center" vertical="top"/>
    </xf>
    <xf numFmtId="187" fontId="5" fillId="0" borderId="16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187" fontId="5" fillId="0" borderId="3" xfId="1" applyNumberFormat="1" applyFont="1" applyBorder="1" applyAlignment="1">
      <alignment horizontal="center" vertical="top"/>
    </xf>
    <xf numFmtId="187" fontId="5" fillId="0" borderId="13" xfId="1" applyNumberFormat="1" applyFont="1" applyBorder="1" applyAlignment="1">
      <alignment horizontal="center" vertical="top"/>
    </xf>
    <xf numFmtId="187" fontId="4" fillId="3" borderId="10" xfId="1" applyNumberFormat="1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/>
    </xf>
    <xf numFmtId="187" fontId="5" fillId="4" borderId="14" xfId="1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/>
    </xf>
    <xf numFmtId="187" fontId="5" fillId="0" borderId="4" xfId="0" applyNumberFormat="1" applyFont="1" applyBorder="1" applyAlignment="1">
      <alignment horizontal="center" vertical="top" wrapText="1"/>
    </xf>
    <xf numFmtId="187" fontId="5" fillId="0" borderId="4" xfId="1" applyNumberFormat="1" applyFont="1" applyFill="1" applyBorder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horizontal="center" vertical="top" wrapText="1"/>
    </xf>
    <xf numFmtId="187" fontId="4" fillId="0" borderId="0" xfId="1" applyNumberFormat="1" applyFont="1" applyBorder="1" applyAlignment="1">
      <alignment vertical="top"/>
    </xf>
    <xf numFmtId="187" fontId="4" fillId="0" borderId="0" xfId="1" applyNumberFormat="1" applyFont="1" applyBorder="1" applyAlignment="1">
      <alignment horizontal="right" vertical="top"/>
    </xf>
    <xf numFmtId="187" fontId="4" fillId="0" borderId="1" xfId="1" applyNumberFormat="1" applyFont="1" applyBorder="1" applyAlignment="1">
      <alignment horizontal="center" vertical="top"/>
    </xf>
    <xf numFmtId="187" fontId="5" fillId="0" borderId="11" xfId="1" applyNumberFormat="1" applyFont="1" applyBorder="1" applyAlignment="1">
      <alignment vertical="top"/>
    </xf>
    <xf numFmtId="0" fontId="5" fillId="0" borderId="0" xfId="0" applyFont="1" applyBorder="1" applyAlignment="1">
      <alignment horizontal="left" vertical="top" wrapText="1"/>
    </xf>
    <xf numFmtId="187" fontId="5" fillId="0" borderId="0" xfId="1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49" fontId="4" fillId="0" borderId="0" xfId="0" applyNumberFormat="1" applyFont="1" applyFill="1" applyBorder="1" applyAlignment="1">
      <alignment horizontal="center" vertical="top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187" fontId="4" fillId="0" borderId="1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26" fillId="4" borderId="2" xfId="0" applyFont="1" applyFill="1" applyBorder="1" applyAlignment="1">
      <alignment vertical="top"/>
    </xf>
    <xf numFmtId="0" fontId="26" fillId="4" borderId="13" xfId="0" applyFont="1" applyFill="1" applyBorder="1"/>
    <xf numFmtId="187" fontId="4" fillId="4" borderId="3" xfId="1" applyNumberFormat="1" applyFont="1" applyFill="1" applyBorder="1" applyAlignment="1">
      <alignment horizontal="center" vertical="top" wrapText="1"/>
    </xf>
    <xf numFmtId="187" fontId="4" fillId="4" borderId="4" xfId="1" applyNumberFormat="1" applyFont="1" applyFill="1" applyBorder="1" applyAlignment="1">
      <alignment horizontal="center" vertical="top" wrapText="1"/>
    </xf>
    <xf numFmtId="0" fontId="26" fillId="4" borderId="3" xfId="0" applyFont="1" applyFill="1" applyBorder="1"/>
    <xf numFmtId="187" fontId="5" fillId="0" borderId="3" xfId="1" applyNumberFormat="1" applyFont="1" applyFill="1" applyBorder="1" applyAlignment="1">
      <alignment horizontal="center" vertical="top" wrapText="1"/>
    </xf>
    <xf numFmtId="0" fontId="26" fillId="0" borderId="0" xfId="0" applyFont="1" applyFill="1"/>
    <xf numFmtId="0" fontId="26" fillId="0" borderId="2" xfId="0" applyFont="1" applyFill="1" applyBorder="1" applyAlignment="1">
      <alignment vertical="top"/>
    </xf>
    <xf numFmtId="0" fontId="26" fillId="0" borderId="3" xfId="0" applyFont="1" applyFill="1" applyBorder="1"/>
    <xf numFmtId="187" fontId="5" fillId="0" borderId="0" xfId="1" applyNumberFormat="1" applyFont="1" applyBorder="1" applyAlignment="1">
      <alignment horizontal="center" vertical="top"/>
    </xf>
    <xf numFmtId="0" fontId="28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top" wrapText="1"/>
    </xf>
    <xf numFmtId="0" fontId="7" fillId="0" borderId="11" xfId="0" applyFont="1" applyBorder="1" applyAlignment="1"/>
    <xf numFmtId="0" fontId="27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87" fontId="5" fillId="4" borderId="4" xfId="0" applyNumberFormat="1" applyFont="1" applyFill="1" applyBorder="1" applyAlignment="1">
      <alignment horizontal="center" vertical="top"/>
    </xf>
    <xf numFmtId="187" fontId="4" fillId="3" borderId="4" xfId="1" applyNumberFormat="1" applyFont="1" applyFill="1" applyBorder="1" applyAlignment="1">
      <alignment horizontal="center" vertical="center" wrapText="1"/>
    </xf>
    <xf numFmtId="187" fontId="4" fillId="4" borderId="4" xfId="1" applyNumberFormat="1" applyFont="1" applyFill="1" applyBorder="1" applyAlignment="1">
      <alignment horizontal="center" vertical="center" wrapText="1"/>
    </xf>
    <xf numFmtId="187" fontId="4" fillId="3" borderId="3" xfId="1" applyNumberFormat="1" applyFont="1" applyFill="1" applyBorder="1" applyAlignment="1">
      <alignment horizontal="center" vertical="center" wrapText="1"/>
    </xf>
    <xf numFmtId="187" fontId="4" fillId="4" borderId="3" xfId="1" applyNumberFormat="1" applyFont="1" applyFill="1" applyBorder="1" applyAlignment="1">
      <alignment horizontal="center" vertical="center" wrapText="1"/>
    </xf>
    <xf numFmtId="187" fontId="5" fillId="4" borderId="3" xfId="0" applyNumberFormat="1" applyFont="1" applyFill="1" applyBorder="1" applyAlignment="1">
      <alignment horizontal="center" vertical="top"/>
    </xf>
    <xf numFmtId="187" fontId="5" fillId="0" borderId="4" xfId="0" applyNumberFormat="1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vertical="top"/>
    </xf>
    <xf numFmtId="0" fontId="4" fillId="4" borderId="2" xfId="0" applyFont="1" applyFill="1" applyBorder="1" applyAlignment="1">
      <alignment vertical="top"/>
    </xf>
    <xf numFmtId="0" fontId="26" fillId="4" borderId="10" xfId="0" applyFont="1" applyFill="1" applyBorder="1"/>
    <xf numFmtId="0" fontId="5" fillId="0" borderId="3" xfId="0" applyNumberFormat="1" applyFont="1" applyFill="1" applyBorder="1" applyAlignment="1">
      <alignment vertical="top"/>
    </xf>
    <xf numFmtId="191" fontId="5" fillId="0" borderId="0" xfId="0" applyNumberFormat="1" applyFont="1" applyBorder="1" applyAlignment="1">
      <alignment vertical="top"/>
    </xf>
    <xf numFmtId="187" fontId="4" fillId="0" borderId="0" xfId="6" applyNumberFormat="1" applyFont="1" applyBorder="1" applyAlignment="1">
      <alignment vertical="top"/>
    </xf>
    <xf numFmtId="187" fontId="5" fillId="0" borderId="0" xfId="0" applyNumberFormat="1" applyFont="1" applyAlignment="1">
      <alignment vertical="center"/>
    </xf>
    <xf numFmtId="49" fontId="5" fillId="8" borderId="0" xfId="0" applyNumberFormat="1" applyFont="1" applyFill="1" applyBorder="1" applyAlignment="1">
      <alignment horizontal="right" vertical="top"/>
    </xf>
    <xf numFmtId="0" fontId="27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5" fillId="6" borderId="3" xfId="0" applyFont="1" applyFill="1" applyBorder="1" applyAlignment="1">
      <alignment horizontal="left" vertical="top" wrapText="1"/>
    </xf>
    <xf numFmtId="187" fontId="5" fillId="0" borderId="0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5" fillId="0" borderId="4" xfId="0" applyFont="1" applyFill="1" applyBorder="1" applyAlignment="1">
      <alignment horizontal="left" vertical="top" wrapText="1"/>
    </xf>
    <xf numFmtId="187" fontId="5" fillId="7" borderId="4" xfId="1" applyNumberFormat="1" applyFont="1" applyFill="1" applyBorder="1" applyAlignment="1">
      <alignment horizontal="center" vertical="top" wrapText="1"/>
    </xf>
    <xf numFmtId="187" fontId="5" fillId="7" borderId="3" xfId="1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0" fontId="5" fillId="4" borderId="3" xfId="0" applyFont="1" applyFill="1" applyBorder="1" applyAlignment="1">
      <alignment horizontal="center" vertical="top"/>
    </xf>
    <xf numFmtId="0" fontId="4" fillId="5" borderId="3" xfId="0" applyNumberFormat="1" applyFont="1" applyFill="1" applyBorder="1" applyAlignment="1">
      <alignment vertical="top"/>
    </xf>
    <xf numFmtId="0" fontId="4" fillId="3" borderId="3" xfId="0" applyNumberFormat="1" applyFont="1" applyFill="1" applyBorder="1" applyAlignment="1">
      <alignment vertical="top"/>
    </xf>
    <xf numFmtId="0" fontId="5" fillId="7" borderId="3" xfId="0" applyNumberFormat="1" applyFont="1" applyFill="1" applyBorder="1" applyAlignment="1">
      <alignment vertical="top"/>
    </xf>
    <xf numFmtId="0" fontId="5" fillId="6" borderId="3" xfId="0" applyNumberFormat="1" applyFont="1" applyFill="1" applyBorder="1" applyAlignment="1">
      <alignment vertical="top"/>
    </xf>
    <xf numFmtId="0" fontId="5" fillId="0" borderId="2" xfId="0" applyNumberFormat="1" applyFont="1" applyFill="1" applyBorder="1" applyAlignment="1">
      <alignment vertical="top"/>
    </xf>
    <xf numFmtId="0" fontId="5" fillId="4" borderId="3" xfId="0" applyNumberFormat="1" applyFont="1" applyFill="1" applyBorder="1" applyAlignment="1">
      <alignment vertical="top"/>
    </xf>
    <xf numFmtId="0" fontId="5" fillId="0" borderId="7" xfId="0" applyNumberFormat="1" applyFont="1" applyFill="1" applyBorder="1" applyAlignment="1">
      <alignment vertical="top"/>
    </xf>
    <xf numFmtId="0" fontId="4" fillId="3" borderId="13" xfId="0" applyNumberFormat="1" applyFont="1" applyFill="1" applyBorder="1" applyAlignment="1">
      <alignment vertical="top"/>
    </xf>
    <xf numFmtId="0" fontId="5" fillId="4" borderId="8" xfId="0" applyNumberFormat="1" applyFont="1" applyFill="1" applyBorder="1" applyAlignment="1">
      <alignment vertical="top"/>
    </xf>
    <xf numFmtId="0" fontId="5" fillId="4" borderId="13" xfId="0" applyNumberFormat="1" applyFont="1" applyFill="1" applyBorder="1" applyAlignment="1">
      <alignment vertical="top"/>
    </xf>
    <xf numFmtId="187" fontId="5" fillId="4" borderId="13" xfId="1" applyNumberFormat="1" applyFont="1" applyFill="1" applyBorder="1" applyAlignment="1">
      <alignment horizontal="center" vertical="top"/>
    </xf>
    <xf numFmtId="187" fontId="5" fillId="4" borderId="14" xfId="1" applyNumberFormat="1" applyFont="1" applyFill="1" applyBorder="1" applyAlignment="1">
      <alignment horizontal="center" vertical="top"/>
    </xf>
    <xf numFmtId="0" fontId="5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4" borderId="3" xfId="0" applyFont="1" applyFill="1" applyBorder="1" applyAlignment="1">
      <alignment horizontal="center" vertical="top"/>
    </xf>
    <xf numFmtId="3" fontId="5" fillId="0" borderId="4" xfId="0" applyNumberFormat="1" applyFont="1" applyFill="1" applyBorder="1" applyAlignment="1">
      <alignment horizontal="left" vertical="top" wrapText="1"/>
    </xf>
    <xf numFmtId="187" fontId="6" fillId="0" borderId="1" xfId="1" applyNumberFormat="1" applyFont="1" applyFill="1" applyBorder="1" applyAlignment="1">
      <alignment horizontal="center" vertical="top"/>
    </xf>
    <xf numFmtId="0" fontId="29" fillId="3" borderId="10" xfId="0" applyFont="1" applyFill="1" applyBorder="1" applyAlignment="1">
      <alignment vertical="top"/>
    </xf>
    <xf numFmtId="0" fontId="4" fillId="0" borderId="11" xfId="0" applyFont="1" applyBorder="1" applyAlignment="1"/>
    <xf numFmtId="0" fontId="2" fillId="0" borderId="0" xfId="0" applyNumberFormat="1" applyFont="1" applyAlignment="1">
      <alignment horizontal="center"/>
    </xf>
    <xf numFmtId="0" fontId="4" fillId="0" borderId="0" xfId="0" applyNumberFormat="1" applyFont="1" applyFill="1" applyAlignment="1">
      <alignment horizontal="center" vertical="top"/>
    </xf>
    <xf numFmtId="0" fontId="4" fillId="0" borderId="0" xfId="0" applyNumberFormat="1" applyFont="1" applyFill="1" applyBorder="1" applyAlignment="1">
      <alignment horizontal="center" vertical="top" wrapText="1"/>
    </xf>
    <xf numFmtId="0" fontId="4" fillId="6" borderId="3" xfId="0" applyNumberFormat="1" applyFont="1" applyFill="1" applyBorder="1" applyAlignment="1">
      <alignment horizontal="left" vertical="top"/>
    </xf>
    <xf numFmtId="0" fontId="9" fillId="0" borderId="4" xfId="0" applyFont="1" applyFill="1" applyBorder="1" applyAlignment="1">
      <alignment vertical="top" wrapText="1"/>
    </xf>
    <xf numFmtId="0" fontId="5" fillId="0" borderId="12" xfId="0" applyFont="1" applyFill="1" applyBorder="1" applyAlignment="1"/>
    <xf numFmtId="49" fontId="5" fillId="0" borderId="6" xfId="1" applyNumberFormat="1" applyFont="1" applyFill="1" applyBorder="1" applyAlignment="1">
      <alignment horizontal="center" vertical="top"/>
    </xf>
    <xf numFmtId="49" fontId="5" fillId="0" borderId="1" xfId="1" applyNumberFormat="1" applyFont="1" applyFill="1" applyBorder="1" applyAlignment="1">
      <alignment horizontal="center" vertical="top"/>
    </xf>
    <xf numFmtId="0" fontId="5" fillId="0" borderId="9" xfId="0" applyFont="1" applyFill="1" applyBorder="1" applyAlignment="1"/>
    <xf numFmtId="187" fontId="5" fillId="0" borderId="9" xfId="1" applyNumberFormat="1" applyFont="1" applyFill="1" applyBorder="1" applyAlignment="1">
      <alignment horizontal="center" vertical="top" wrapText="1"/>
    </xf>
    <xf numFmtId="187" fontId="5" fillId="0" borderId="6" xfId="1" applyNumberFormat="1" applyFont="1" applyFill="1" applyBorder="1" applyAlignment="1">
      <alignment horizontal="center" vertical="top"/>
    </xf>
    <xf numFmtId="187" fontId="6" fillId="0" borderId="6" xfId="1" applyNumberFormat="1" applyFont="1" applyFill="1" applyBorder="1" applyAlignment="1">
      <alignment horizontal="center" vertical="top"/>
    </xf>
    <xf numFmtId="187" fontId="4" fillId="0" borderId="1" xfId="1" applyNumberFormat="1" applyFont="1" applyFill="1" applyBorder="1" applyAlignment="1">
      <alignment horizontal="center" vertical="top"/>
    </xf>
    <xf numFmtId="187" fontId="5" fillId="0" borderId="5" xfId="1" applyNumberFormat="1" applyFont="1" applyFill="1" applyBorder="1" applyAlignment="1">
      <alignment horizontal="center" vertical="top"/>
    </xf>
    <xf numFmtId="187" fontId="9" fillId="0" borderId="1" xfId="1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vertical="top" wrapText="1"/>
    </xf>
    <xf numFmtId="187" fontId="9" fillId="0" borderId="6" xfId="1" applyNumberFormat="1" applyFont="1" applyFill="1" applyBorder="1" applyAlignment="1">
      <alignment horizontal="center" vertical="top" wrapText="1"/>
    </xf>
    <xf numFmtId="0" fontId="26" fillId="0" borderId="0" xfId="0" applyFont="1" applyBorder="1"/>
    <xf numFmtId="187" fontId="5" fillId="0" borderId="2" xfId="1" applyNumberFormat="1" applyFont="1" applyFill="1" applyBorder="1" applyAlignment="1">
      <alignment horizontal="center" vertical="top" wrapText="1"/>
    </xf>
    <xf numFmtId="49" fontId="5" fillId="0" borderId="1" xfId="1" applyNumberFormat="1" applyFont="1" applyFill="1" applyBorder="1" applyAlignment="1">
      <alignment horizontal="center" vertical="top" wrapText="1"/>
    </xf>
    <xf numFmtId="0" fontId="5" fillId="0" borderId="8" xfId="0" applyNumberFormat="1" applyFont="1" applyFill="1" applyBorder="1" applyAlignment="1">
      <alignment vertical="top"/>
    </xf>
    <xf numFmtId="0" fontId="5" fillId="6" borderId="3" xfId="0" applyFont="1" applyFill="1" applyBorder="1" applyAlignment="1">
      <alignment horizontal="left" vertical="top" wrapText="1"/>
    </xf>
    <xf numFmtId="187" fontId="5" fillId="0" borderId="0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87" fontId="4" fillId="5" borderId="4" xfId="1" applyNumberFormat="1" applyFont="1" applyFill="1" applyBorder="1" applyAlignment="1">
      <alignment horizontal="center" vertical="center" wrapText="1"/>
    </xf>
    <xf numFmtId="187" fontId="4" fillId="5" borderId="3" xfId="1" applyNumberFormat="1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vertical="top"/>
    </xf>
    <xf numFmtId="43" fontId="5" fillId="0" borderId="1" xfId="1" applyFont="1" applyFill="1" applyBorder="1" applyAlignment="1">
      <alignment horizontal="center" vertical="top" wrapText="1"/>
    </xf>
    <xf numFmtId="0" fontId="26" fillId="4" borderId="10" xfId="0" applyFont="1" applyFill="1" applyBorder="1" applyAlignment="1">
      <alignment vertical="top"/>
    </xf>
    <xf numFmtId="187" fontId="5" fillId="8" borderId="6" xfId="1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/>
    </xf>
    <xf numFmtId="187" fontId="4" fillId="5" borderId="0" xfId="1" applyNumberFormat="1" applyFont="1" applyFill="1" applyBorder="1" applyAlignment="1">
      <alignment horizontal="center" vertical="center" wrapText="1"/>
    </xf>
    <xf numFmtId="187" fontId="5" fillId="0" borderId="2" xfId="1" applyNumberFormat="1" applyFont="1" applyBorder="1" applyAlignment="1">
      <alignment horizontal="center" vertical="top"/>
    </xf>
    <xf numFmtId="187" fontId="4" fillId="5" borderId="8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top"/>
    </xf>
    <xf numFmtId="0" fontId="5" fillId="0" borderId="10" xfId="0" applyNumberFormat="1" applyFont="1" applyBorder="1" applyAlignment="1">
      <alignment vertical="top"/>
    </xf>
    <xf numFmtId="0" fontId="5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87" fontId="5" fillId="0" borderId="11" xfId="1" applyNumberFormat="1" applyFont="1" applyBorder="1" applyAlignment="1">
      <alignment horizontal="center" vertical="top"/>
    </xf>
    <xf numFmtId="187" fontId="5" fillId="0" borderId="0" xfId="1" applyNumberFormat="1" applyFont="1" applyBorder="1" applyAlignment="1">
      <alignment horizontal="center" vertical="top"/>
    </xf>
    <xf numFmtId="187" fontId="5" fillId="0" borderId="12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4" borderId="3" xfId="0" applyFont="1" applyFill="1" applyBorder="1" applyAlignment="1">
      <alignment horizontal="center" vertical="top"/>
    </xf>
    <xf numFmtId="0" fontId="5" fillId="3" borderId="7" xfId="0" applyFont="1" applyFill="1" applyBorder="1" applyAlignment="1">
      <alignment vertical="top"/>
    </xf>
    <xf numFmtId="0" fontId="4" fillId="3" borderId="8" xfId="0" applyNumberFormat="1" applyFont="1" applyFill="1" applyBorder="1" applyAlignment="1">
      <alignment vertical="top"/>
    </xf>
    <xf numFmtId="187" fontId="4" fillId="3" borderId="8" xfId="1" applyNumberFormat="1" applyFont="1" applyFill="1" applyBorder="1" applyAlignment="1">
      <alignment horizontal="center" vertical="center" wrapText="1"/>
    </xf>
    <xf numFmtId="187" fontId="4" fillId="3" borderId="9" xfId="1" applyNumberFormat="1" applyFont="1" applyFill="1" applyBorder="1" applyAlignment="1">
      <alignment horizontal="center" vertical="center" wrapText="1"/>
    </xf>
    <xf numFmtId="187" fontId="4" fillId="3" borderId="13" xfId="1" applyNumberFormat="1" applyFont="1" applyFill="1" applyBorder="1" applyAlignment="1">
      <alignment horizontal="center" vertical="center" wrapText="1"/>
    </xf>
    <xf numFmtId="187" fontId="4" fillId="3" borderId="14" xfId="1" applyNumberFormat="1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vertical="top"/>
    </xf>
    <xf numFmtId="0" fontId="5" fillId="6" borderId="2" xfId="0" applyFont="1" applyFill="1" applyBorder="1" applyAlignment="1">
      <alignment vertical="top"/>
    </xf>
    <xf numFmtId="0" fontId="33" fillId="0" borderId="1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34" fillId="0" borderId="0" xfId="0" applyFont="1"/>
    <xf numFmtId="0" fontId="34" fillId="4" borderId="2" xfId="0" applyFont="1" applyFill="1" applyBorder="1" applyAlignment="1">
      <alignment vertical="top"/>
    </xf>
    <xf numFmtId="0" fontId="34" fillId="4" borderId="3" xfId="0" applyFont="1" applyFill="1" applyBorder="1"/>
    <xf numFmtId="187" fontId="32" fillId="4" borderId="3" xfId="1" applyNumberFormat="1" applyFont="1" applyFill="1" applyBorder="1" applyAlignment="1">
      <alignment horizontal="center" vertical="top" wrapText="1"/>
    </xf>
    <xf numFmtId="187" fontId="32" fillId="4" borderId="4" xfId="1" applyNumberFormat="1" applyFont="1" applyFill="1" applyBorder="1" applyAlignment="1">
      <alignment horizontal="center" vertical="top" wrapText="1"/>
    </xf>
    <xf numFmtId="187" fontId="5" fillId="0" borderId="5" xfId="1" applyNumberFormat="1" applyFont="1" applyBorder="1" applyAlignment="1">
      <alignment vertical="top"/>
    </xf>
    <xf numFmtId="0" fontId="5" fillId="0" borderId="12" xfId="0" applyFont="1" applyBorder="1" applyAlignment="1">
      <alignment horizontal="left" vertical="top" wrapText="1"/>
    </xf>
    <xf numFmtId="0" fontId="5" fillId="4" borderId="7" xfId="0" applyFont="1" applyFill="1" applyBorder="1" applyAlignment="1">
      <alignment vertical="top"/>
    </xf>
    <xf numFmtId="187" fontId="5" fillId="4" borderId="13" xfId="0" applyNumberFormat="1" applyFont="1" applyFill="1" applyBorder="1" applyAlignment="1">
      <alignment horizontal="center" vertical="top"/>
    </xf>
    <xf numFmtId="187" fontId="5" fillId="4" borderId="14" xfId="0" applyNumberFormat="1" applyFont="1" applyFill="1" applyBorder="1" applyAlignment="1">
      <alignment horizontal="center" vertical="top"/>
    </xf>
    <xf numFmtId="0" fontId="4" fillId="5" borderId="3" xfId="0" applyNumberFormat="1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187" fontId="5" fillId="7" borderId="3" xfId="1" applyNumberFormat="1" applyFont="1" applyFill="1" applyBorder="1" applyAlignment="1">
      <alignment horizontal="center" vertical="top"/>
    </xf>
    <xf numFmtId="187" fontId="5" fillId="4" borderId="10" xfId="1" applyNumberFormat="1" applyFont="1" applyFill="1" applyBorder="1" applyAlignment="1">
      <alignment horizontal="center" vertical="top"/>
    </xf>
    <xf numFmtId="0" fontId="4" fillId="0" borderId="11" xfId="0" applyNumberFormat="1" applyFont="1" applyBorder="1" applyAlignment="1">
      <alignment horizontal="left" vertical="top" wrapText="1"/>
    </xf>
    <xf numFmtId="0" fontId="35" fillId="0" borderId="0" xfId="0" applyFont="1" applyAlignment="1">
      <alignment vertical="center"/>
    </xf>
    <xf numFmtId="0" fontId="36" fillId="3" borderId="10" xfId="0" applyFont="1" applyFill="1" applyBorder="1" applyAlignment="1">
      <alignment vertical="top"/>
    </xf>
    <xf numFmtId="0" fontId="36" fillId="3" borderId="13" xfId="0" applyFont="1" applyFill="1" applyBorder="1" applyAlignment="1">
      <alignment vertical="top"/>
    </xf>
    <xf numFmtId="187" fontId="36" fillId="3" borderId="13" xfId="1" applyNumberFormat="1" applyFont="1" applyFill="1" applyBorder="1" applyAlignment="1">
      <alignment horizontal="center" vertical="top" wrapText="1"/>
    </xf>
    <xf numFmtId="187" fontId="36" fillId="3" borderId="14" xfId="1" applyNumberFormat="1" applyFont="1" applyFill="1" applyBorder="1" applyAlignment="1">
      <alignment horizontal="center" vertical="top" wrapText="1"/>
    </xf>
    <xf numFmtId="187" fontId="9" fillId="0" borderId="0" xfId="1" applyNumberFormat="1" applyFont="1" applyBorder="1" applyAlignment="1">
      <alignment vertical="top"/>
    </xf>
    <xf numFmtId="0" fontId="6" fillId="4" borderId="44" xfId="0" applyFont="1" applyFill="1" applyBorder="1"/>
    <xf numFmtId="187" fontId="5" fillId="4" borderId="44" xfId="1" applyNumberFormat="1" applyFont="1" applyFill="1" applyBorder="1" applyAlignment="1">
      <alignment horizontal="center" vertical="top" wrapText="1"/>
    </xf>
    <xf numFmtId="0" fontId="5" fillId="4" borderId="44" xfId="0" applyFont="1" applyFill="1" applyBorder="1" applyAlignment="1">
      <alignment vertical="top"/>
    </xf>
    <xf numFmtId="187" fontId="9" fillId="10" borderId="28" xfId="1" applyNumberFormat="1" applyFont="1" applyFill="1" applyBorder="1" applyAlignment="1">
      <alignment horizontal="center" vertical="top"/>
    </xf>
    <xf numFmtId="187" fontId="5" fillId="4" borderId="45" xfId="1" applyNumberFormat="1" applyFont="1" applyFill="1" applyBorder="1" applyAlignment="1">
      <alignment horizontal="center" vertical="top" wrapText="1"/>
    </xf>
    <xf numFmtId="0" fontId="5" fillId="4" borderId="44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left" vertical="center"/>
    </xf>
    <xf numFmtId="0" fontId="5" fillId="4" borderId="3" xfId="0" applyNumberFormat="1" applyFont="1" applyFill="1" applyBorder="1" applyAlignment="1">
      <alignment vertical="center"/>
    </xf>
    <xf numFmtId="187" fontId="5" fillId="10" borderId="28" xfId="1" applyNumberFormat="1" applyFont="1" applyFill="1" applyBorder="1" applyAlignment="1">
      <alignment horizontal="center" vertical="top" wrapText="1"/>
    </xf>
    <xf numFmtId="0" fontId="5" fillId="10" borderId="1" xfId="0" applyFont="1" applyFill="1" applyBorder="1" applyAlignment="1">
      <alignment horizontal="center" vertical="top" wrapText="1"/>
    </xf>
    <xf numFmtId="187" fontId="5" fillId="10" borderId="1" xfId="1" applyNumberFormat="1" applyFont="1" applyFill="1" applyBorder="1" applyAlignment="1">
      <alignment horizontal="center" vertical="top"/>
    </xf>
    <xf numFmtId="187" fontId="5" fillId="10" borderId="1" xfId="1" applyNumberFormat="1" applyFont="1" applyFill="1" applyBorder="1" applyAlignment="1">
      <alignment horizontal="center" vertical="top" wrapText="1"/>
    </xf>
    <xf numFmtId="187" fontId="9" fillId="10" borderId="1" xfId="1" applyNumberFormat="1" applyFont="1" applyFill="1" applyBorder="1" applyAlignment="1">
      <alignment horizontal="center" vertical="top"/>
    </xf>
    <xf numFmtId="0" fontId="26" fillId="0" borderId="10" xfId="0" applyFont="1" applyFill="1" applyBorder="1" applyAlignment="1">
      <alignment vertical="top"/>
    </xf>
    <xf numFmtId="0" fontId="26" fillId="0" borderId="13" xfId="0" applyFont="1" applyFill="1" applyBorder="1"/>
    <xf numFmtId="0" fontId="5" fillId="10" borderId="2" xfId="0" applyFont="1" applyFill="1" applyBorder="1" applyAlignment="1">
      <alignment vertical="top"/>
    </xf>
    <xf numFmtId="0" fontId="6" fillId="4" borderId="0" xfId="0" applyFont="1" applyFill="1" applyBorder="1"/>
    <xf numFmtId="187" fontId="5" fillId="4" borderId="26" xfId="1" applyNumberFormat="1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vertical="top"/>
    </xf>
    <xf numFmtId="0" fontId="4" fillId="6" borderId="13" xfId="0" applyNumberFormat="1" applyFont="1" applyFill="1" applyBorder="1" applyAlignment="1">
      <alignment horizontal="left" vertical="top"/>
    </xf>
    <xf numFmtId="187" fontId="5" fillId="6" borderId="13" xfId="1" applyNumberFormat="1" applyFont="1" applyFill="1" applyBorder="1" applyAlignment="1">
      <alignment horizontal="center" vertical="top" wrapText="1"/>
    </xf>
    <xf numFmtId="187" fontId="4" fillId="6" borderId="14" xfId="1" applyNumberFormat="1" applyFont="1" applyFill="1" applyBorder="1" applyAlignment="1">
      <alignment horizontal="center" vertical="top" wrapText="1"/>
    </xf>
    <xf numFmtId="187" fontId="5" fillId="4" borderId="5" xfId="1" applyNumberFormat="1" applyFont="1" applyFill="1" applyBorder="1" applyAlignment="1">
      <alignment horizontal="center" vertical="top"/>
    </xf>
    <xf numFmtId="187" fontId="5" fillId="4" borderId="11" xfId="1" applyNumberFormat="1" applyFont="1" applyFill="1" applyBorder="1" applyAlignment="1">
      <alignment horizontal="center" vertical="top"/>
    </xf>
    <xf numFmtId="187" fontId="5" fillId="4" borderId="12" xfId="1" applyNumberFormat="1" applyFont="1" applyFill="1" applyBorder="1" applyAlignment="1">
      <alignment horizontal="center" vertical="top"/>
    </xf>
    <xf numFmtId="187" fontId="5" fillId="10" borderId="46" xfId="1" applyNumberFormat="1" applyFont="1" applyFill="1" applyBorder="1" applyAlignment="1">
      <alignment horizontal="center" vertical="top" wrapText="1"/>
    </xf>
    <xf numFmtId="187" fontId="5" fillId="10" borderId="47" xfId="1" applyNumberFormat="1" applyFont="1" applyFill="1" applyBorder="1" applyAlignment="1">
      <alignment horizontal="center" vertical="top" wrapText="1"/>
    </xf>
    <xf numFmtId="0" fontId="6" fillId="4" borderId="11" xfId="0" applyFont="1" applyFill="1" applyBorder="1"/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10" borderId="3" xfId="0" applyFont="1" applyFill="1" applyBorder="1" applyAlignment="1">
      <alignment vertical="top" wrapText="1"/>
    </xf>
    <xf numFmtId="0" fontId="38" fillId="0" borderId="0" xfId="4" applyFont="1"/>
    <xf numFmtId="0" fontId="5" fillId="4" borderId="3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187" fontId="5" fillId="0" borderId="11" xfId="1" applyNumberFormat="1" applyFont="1" applyBorder="1" applyAlignment="1">
      <alignment horizontal="center" vertical="top"/>
    </xf>
    <xf numFmtId="187" fontId="5" fillId="0" borderId="0" xfId="1" applyNumberFormat="1" applyFont="1" applyBorder="1" applyAlignment="1">
      <alignment horizontal="center" vertical="top"/>
    </xf>
    <xf numFmtId="187" fontId="5" fillId="0" borderId="12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187" fontId="4" fillId="0" borderId="1" xfId="1" applyNumberFormat="1" applyFont="1" applyBorder="1" applyAlignment="1">
      <alignment horizontal="center" vertical="top"/>
    </xf>
    <xf numFmtId="0" fontId="5" fillId="4" borderId="4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49" fontId="4" fillId="0" borderId="0" xfId="0" applyNumberFormat="1" applyFont="1" applyFill="1" applyAlignment="1">
      <alignment vertical="top"/>
    </xf>
    <xf numFmtId="49" fontId="4" fillId="5" borderId="3" xfId="0" applyNumberFormat="1" applyFont="1" applyFill="1" applyBorder="1" applyAlignment="1">
      <alignment vertical="top"/>
    </xf>
    <xf numFmtId="49" fontId="4" fillId="3" borderId="3" xfId="0" applyNumberFormat="1" applyFont="1" applyFill="1" applyBorder="1" applyAlignment="1">
      <alignment vertical="top"/>
    </xf>
    <xf numFmtId="49" fontId="5" fillId="7" borderId="3" xfId="0" applyNumberFormat="1" applyFont="1" applyFill="1" applyBorder="1" applyAlignment="1">
      <alignment vertical="top"/>
    </xf>
    <xf numFmtId="49" fontId="5" fillId="6" borderId="3" xfId="0" applyNumberFormat="1" applyFont="1" applyFill="1" applyBorder="1" applyAlignment="1">
      <alignment vertical="top"/>
    </xf>
    <xf numFmtId="49" fontId="5" fillId="0" borderId="14" xfId="0" applyNumberFormat="1" applyFont="1" applyBorder="1" applyAlignment="1">
      <alignment vertical="top"/>
    </xf>
    <xf numFmtId="49" fontId="5" fillId="0" borderId="12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top"/>
    </xf>
    <xf numFmtId="49" fontId="5" fillId="0" borderId="9" xfId="0" applyNumberFormat="1" applyFont="1" applyBorder="1" applyAlignment="1">
      <alignment vertical="top" wrapText="1"/>
    </xf>
    <xf numFmtId="49" fontId="5" fillId="4" borderId="13" xfId="0" applyNumberFormat="1" applyFont="1" applyFill="1" applyBorder="1" applyAlignment="1">
      <alignment vertical="top"/>
    </xf>
    <xf numFmtId="49" fontId="5" fillId="4" borderId="0" xfId="0" applyNumberFormat="1" applyFont="1" applyFill="1" applyBorder="1" applyAlignment="1">
      <alignment vertical="top"/>
    </xf>
    <xf numFmtId="49" fontId="4" fillId="4" borderId="13" xfId="0" applyNumberFormat="1" applyFont="1" applyFill="1" applyBorder="1" applyAlignment="1">
      <alignment vertical="top"/>
    </xf>
    <xf numFmtId="49" fontId="5" fillId="0" borderId="12" xfId="0" applyNumberFormat="1" applyFont="1" applyBorder="1" applyAlignment="1">
      <alignment vertical="top" wrapText="1"/>
    </xf>
    <xf numFmtId="49" fontId="5" fillId="4" borderId="3" xfId="0" applyNumberFormat="1" applyFont="1" applyFill="1" applyBorder="1" applyAlignment="1">
      <alignment vertical="top"/>
    </xf>
    <xf numFmtId="49" fontId="4" fillId="4" borderId="3" xfId="0" applyNumberFormat="1" applyFont="1" applyFill="1" applyBorder="1" applyAlignment="1">
      <alignment vertical="top"/>
    </xf>
    <xf numFmtId="49" fontId="5" fillId="4" borderId="8" xfId="0" applyNumberFormat="1" applyFont="1" applyFill="1" applyBorder="1" applyAlignment="1">
      <alignment vertical="top"/>
    </xf>
    <xf numFmtId="49" fontId="4" fillId="5" borderId="3" xfId="0" applyNumberFormat="1" applyFont="1" applyFill="1" applyBorder="1" applyAlignment="1">
      <alignment vertical="center" wrapText="1"/>
    </xf>
    <xf numFmtId="49" fontId="36" fillId="3" borderId="13" xfId="0" applyNumberFormat="1" applyFont="1" applyFill="1" applyBorder="1" applyAlignment="1">
      <alignment vertical="top"/>
    </xf>
    <xf numFmtId="49" fontId="4" fillId="3" borderId="8" xfId="0" applyNumberFormat="1" applyFont="1" applyFill="1" applyBorder="1" applyAlignment="1">
      <alignment vertical="top"/>
    </xf>
    <xf numFmtId="49" fontId="5" fillId="0" borderId="8" xfId="0" applyNumberFormat="1" applyFont="1" applyBorder="1" applyAlignment="1">
      <alignment vertical="top" wrapText="1"/>
    </xf>
    <xf numFmtId="49" fontId="4" fillId="3" borderId="13" xfId="0" applyNumberFormat="1" applyFont="1" applyFill="1" applyBorder="1" applyAlignment="1">
      <alignment vertical="top"/>
    </xf>
    <xf numFmtId="49" fontId="27" fillId="4" borderId="3" xfId="0" applyNumberFormat="1" applyFont="1" applyFill="1" applyBorder="1" applyAlignment="1">
      <alignment vertical="top"/>
    </xf>
    <xf numFmtId="49" fontId="5" fillId="0" borderId="8" xfId="0" applyNumberFormat="1" applyFont="1" applyBorder="1" applyAlignment="1">
      <alignment vertical="center"/>
    </xf>
    <xf numFmtId="49" fontId="5" fillId="0" borderId="0" xfId="0" applyNumberFormat="1" applyFont="1" applyBorder="1" applyAlignment="1"/>
    <xf numFmtId="49" fontId="6" fillId="0" borderId="0" xfId="0" applyNumberFormat="1" applyFont="1" applyAlignment="1">
      <alignment vertical="top"/>
    </xf>
    <xf numFmtId="49" fontId="4" fillId="0" borderId="0" xfId="0" applyNumberFormat="1" applyFont="1" applyBorder="1" applyAlignment="1"/>
    <xf numFmtId="49" fontId="2" fillId="0" borderId="0" xfId="0" applyNumberFormat="1" applyFont="1" applyAlignment="1"/>
    <xf numFmtId="49" fontId="4" fillId="0" borderId="0" xfId="0" applyNumberFormat="1" applyFont="1" applyAlignment="1"/>
    <xf numFmtId="49" fontId="4" fillId="6" borderId="3" xfId="0" applyNumberFormat="1" applyFont="1" applyFill="1" applyBorder="1" applyAlignment="1">
      <alignment vertical="top"/>
    </xf>
    <xf numFmtId="49" fontId="4" fillId="4" borderId="4" xfId="0" applyNumberFormat="1" applyFont="1" applyFill="1" applyBorder="1" applyAlignment="1">
      <alignment vertical="top"/>
    </xf>
    <xf numFmtId="49" fontId="4" fillId="4" borderId="9" xfId="0" applyNumberFormat="1" applyFont="1" applyFill="1" applyBorder="1" applyAlignment="1">
      <alignment vertical="center"/>
    </xf>
    <xf numFmtId="49" fontId="5" fillId="4" borderId="4" xfId="0" applyNumberFormat="1" applyFont="1" applyFill="1" applyBorder="1" applyAlignment="1">
      <alignment vertical="center"/>
    </xf>
    <xf numFmtId="49" fontId="6" fillId="4" borderId="1" xfId="0" applyNumberFormat="1" applyFont="1" applyFill="1" applyBorder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49" fontId="4" fillId="0" borderId="0" xfId="0" applyNumberFormat="1" applyFont="1" applyBorder="1" applyAlignment="1">
      <alignment horizontal="right"/>
    </xf>
    <xf numFmtId="49" fontId="4" fillId="5" borderId="3" xfId="0" applyNumberFormat="1" applyFont="1" applyFill="1" applyBorder="1" applyAlignment="1">
      <alignment horizontal="right" vertical="top"/>
    </xf>
    <xf numFmtId="49" fontId="4" fillId="3" borderId="3" xfId="0" applyNumberFormat="1" applyFont="1" applyFill="1" applyBorder="1" applyAlignment="1">
      <alignment horizontal="right" vertical="top"/>
    </xf>
    <xf numFmtId="49" fontId="5" fillId="7" borderId="3" xfId="0" applyNumberFormat="1" applyFont="1" applyFill="1" applyBorder="1" applyAlignment="1">
      <alignment horizontal="right" vertical="top"/>
    </xf>
    <xf numFmtId="49" fontId="5" fillId="6" borderId="3" xfId="0" applyNumberFormat="1" applyFont="1" applyFill="1" applyBorder="1" applyAlignment="1">
      <alignment horizontal="right" vertical="top"/>
    </xf>
    <xf numFmtId="49" fontId="5" fillId="6" borderId="3" xfId="0" applyNumberFormat="1" applyFont="1" applyFill="1" applyBorder="1" applyAlignment="1">
      <alignment horizontal="left" vertical="top"/>
    </xf>
    <xf numFmtId="49" fontId="4" fillId="6" borderId="13" xfId="0" applyNumberFormat="1" applyFont="1" applyFill="1" applyBorder="1" applyAlignment="1">
      <alignment horizontal="right" vertical="top"/>
    </xf>
    <xf numFmtId="49" fontId="5" fillId="4" borderId="0" xfId="0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left" vertical="top"/>
    </xf>
    <xf numFmtId="49" fontId="4" fillId="4" borderId="3" xfId="0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right" vertical="top"/>
    </xf>
    <xf numFmtId="49" fontId="4" fillId="4" borderId="13" xfId="0" applyNumberFormat="1" applyFont="1" applyFill="1" applyBorder="1" applyAlignment="1">
      <alignment horizontal="right" vertical="top"/>
    </xf>
    <xf numFmtId="49" fontId="5" fillId="4" borderId="13" xfId="0" applyNumberFormat="1" applyFont="1" applyFill="1" applyBorder="1" applyAlignment="1">
      <alignment horizontal="right" vertical="top"/>
    </xf>
    <xf numFmtId="49" fontId="5" fillId="4" borderId="8" xfId="0" applyNumberFormat="1" applyFont="1" applyFill="1" applyBorder="1" applyAlignment="1">
      <alignment horizontal="right" vertical="top"/>
    </xf>
    <xf numFmtId="49" fontId="5" fillId="4" borderId="3" xfId="0" applyNumberFormat="1" applyFont="1" applyFill="1" applyBorder="1" applyAlignment="1">
      <alignment horizontal="right" vertical="center"/>
    </xf>
    <xf numFmtId="49" fontId="5" fillId="0" borderId="8" xfId="0" applyNumberFormat="1" applyFont="1" applyFill="1" applyBorder="1" applyAlignment="1">
      <alignment horizontal="right" vertical="top"/>
    </xf>
    <xf numFmtId="49" fontId="5" fillId="10" borderId="3" xfId="0" applyNumberFormat="1" applyFont="1" applyFill="1" applyBorder="1" applyAlignment="1">
      <alignment horizontal="right" vertical="top"/>
    </xf>
    <xf numFmtId="49" fontId="5" fillId="4" borderId="44" xfId="0" applyNumberFormat="1" applyFont="1" applyFill="1" applyBorder="1" applyAlignment="1">
      <alignment horizontal="left" vertical="top"/>
    </xf>
    <xf numFmtId="49" fontId="4" fillId="5" borderId="3" xfId="0" applyNumberFormat="1" applyFont="1" applyFill="1" applyBorder="1" applyAlignment="1">
      <alignment horizontal="right" vertical="center" wrapText="1"/>
    </xf>
    <xf numFmtId="49" fontId="4" fillId="3" borderId="13" xfId="0" applyNumberFormat="1" applyFont="1" applyFill="1" applyBorder="1" applyAlignment="1">
      <alignment horizontal="right" vertical="top"/>
    </xf>
    <xf numFmtId="49" fontId="4" fillId="3" borderId="0" xfId="0" applyNumberFormat="1" applyFont="1" applyFill="1" applyBorder="1" applyAlignment="1">
      <alignment horizontal="right" vertical="top"/>
    </xf>
    <xf numFmtId="49" fontId="32" fillId="4" borderId="3" xfId="0" applyNumberFormat="1" applyFont="1" applyFill="1" applyBorder="1" applyAlignment="1">
      <alignment horizontal="right" vertical="top"/>
    </xf>
    <xf numFmtId="49" fontId="5" fillId="10" borderId="26" xfId="0" applyNumberFormat="1" applyFont="1" applyFill="1" applyBorder="1" applyAlignment="1">
      <alignment horizontal="right" vertical="top" wrapText="1"/>
    </xf>
    <xf numFmtId="49" fontId="4" fillId="3" borderId="8" xfId="0" applyNumberFormat="1" applyFont="1" applyFill="1" applyBorder="1" applyAlignment="1">
      <alignment horizontal="right" vertical="top"/>
    </xf>
    <xf numFmtId="49" fontId="5" fillId="0" borderId="0" xfId="0" applyNumberFormat="1" applyFont="1" applyFill="1" applyBorder="1" applyAlignment="1">
      <alignment horizontal="right" vertical="top" wrapText="1"/>
    </xf>
    <xf numFmtId="49" fontId="5" fillId="0" borderId="0" xfId="0" applyNumberFormat="1" applyFont="1" applyBorder="1" applyAlignment="1">
      <alignment horizontal="right"/>
    </xf>
    <xf numFmtId="49" fontId="4" fillId="6" borderId="3" xfId="0" applyNumberFormat="1" applyFont="1" applyFill="1" applyBorder="1" applyAlignment="1">
      <alignment horizontal="right" vertical="top"/>
    </xf>
    <xf numFmtId="49" fontId="4" fillId="5" borderId="3" xfId="0" applyNumberFormat="1" applyFont="1" applyFill="1" applyBorder="1" applyAlignment="1">
      <alignment horizontal="right" vertical="top" wrapText="1"/>
    </xf>
    <xf numFmtId="49" fontId="5" fillId="0" borderId="9" xfId="0" applyNumberFormat="1" applyFont="1" applyBorder="1" applyAlignment="1">
      <alignment horizontal="right" vertical="top"/>
    </xf>
    <xf numFmtId="49" fontId="5" fillId="0" borderId="12" xfId="0" applyNumberFormat="1" applyFont="1" applyBorder="1" applyAlignment="1">
      <alignment horizontal="right" vertical="top"/>
    </xf>
    <xf numFmtId="49" fontId="5" fillId="0" borderId="3" xfId="0" applyNumberFormat="1" applyFont="1" applyFill="1" applyBorder="1" applyAlignment="1">
      <alignment horizontal="right" vertical="top" wrapText="1"/>
    </xf>
    <xf numFmtId="49" fontId="5" fillId="8" borderId="0" xfId="0" applyNumberFormat="1" applyFont="1" applyFill="1" applyAlignment="1">
      <alignment horizontal="right" vertical="top"/>
    </xf>
    <xf numFmtId="49" fontId="5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3" xfId="0" applyFont="1" applyBorder="1"/>
    <xf numFmtId="0" fontId="4" fillId="3" borderId="0" xfId="0" applyFont="1" applyFill="1" applyAlignment="1">
      <alignment vertical="top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191" fontId="5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5" fillId="0" borderId="13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horizontal="right" vertical="top"/>
    </xf>
    <xf numFmtId="0" fontId="12" fillId="4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187" fontId="12" fillId="4" borderId="1" xfId="1" applyNumberFormat="1" applyFont="1" applyFill="1" applyBorder="1" applyAlignment="1">
      <alignment horizontal="center" vertical="top"/>
    </xf>
    <xf numFmtId="0" fontId="9" fillId="0" borderId="1" xfId="0" applyFont="1" applyBorder="1" applyAlignment="1"/>
    <xf numFmtId="187" fontId="31" fillId="0" borderId="0" xfId="6" applyNumberFormat="1" applyFont="1" applyBorder="1" applyAlignment="1">
      <alignment vertical="top"/>
    </xf>
    <xf numFmtId="0" fontId="6" fillId="6" borderId="2" xfId="0" applyFont="1" applyFill="1" applyBorder="1" applyAlignment="1">
      <alignment horizontal="left" vertical="top"/>
    </xf>
    <xf numFmtId="49" fontId="4" fillId="4" borderId="3" xfId="0" applyNumberFormat="1" applyFont="1" applyFill="1" applyBorder="1" applyAlignment="1">
      <alignment horizontal="left" vertical="top"/>
    </xf>
    <xf numFmtId="187" fontId="10" fillId="0" borderId="0" xfId="6" applyNumberFormat="1" applyFont="1" applyBorder="1" applyAlignment="1">
      <alignment vertical="top"/>
    </xf>
    <xf numFmtId="49" fontId="4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/>
    </xf>
    <xf numFmtId="187" fontId="5" fillId="0" borderId="0" xfId="0" applyNumberFormat="1" applyFont="1" applyFill="1" applyBorder="1" applyAlignment="1">
      <alignment horizontal="center" vertical="top" wrapText="1"/>
    </xf>
    <xf numFmtId="0" fontId="40" fillId="0" borderId="0" xfId="4" applyFont="1"/>
    <xf numFmtId="0" fontId="39" fillId="0" borderId="0" xfId="4" applyFont="1"/>
    <xf numFmtId="49" fontId="39" fillId="4" borderId="2" xfId="4" applyNumberFormat="1" applyFont="1" applyFill="1" applyBorder="1" applyAlignment="1">
      <alignment horizontal="center" vertical="center"/>
    </xf>
    <xf numFmtId="49" fontId="39" fillId="4" borderId="3" xfId="4" applyNumberFormat="1" applyFont="1" applyFill="1" applyBorder="1" applyAlignment="1">
      <alignment horizontal="center" vertical="center"/>
    </xf>
    <xf numFmtId="49" fontId="39" fillId="4" borderId="3" xfId="4" applyNumberFormat="1" applyFont="1" applyFill="1" applyBorder="1" applyAlignment="1">
      <alignment horizontal="center" vertical="center" wrapText="1"/>
    </xf>
    <xf numFmtId="49" fontId="39" fillId="4" borderId="4" xfId="4" applyNumberFormat="1" applyFont="1" applyFill="1" applyBorder="1" applyAlignment="1">
      <alignment horizontal="center" vertical="center" wrapText="1"/>
    </xf>
    <xf numFmtId="0" fontId="40" fillId="0" borderId="10" xfId="4" applyFont="1" applyBorder="1"/>
    <xf numFmtId="0" fontId="40" fillId="0" borderId="13" xfId="4" applyFont="1" applyBorder="1"/>
    <xf numFmtId="0" fontId="40" fillId="0" borderId="13" xfId="4" applyFont="1" applyBorder="1" applyAlignment="1">
      <alignment wrapText="1"/>
    </xf>
    <xf numFmtId="49" fontId="40" fillId="0" borderId="13" xfId="4" applyNumberFormat="1" applyFont="1" applyBorder="1" applyAlignment="1">
      <alignment horizontal="center" vertical="top"/>
    </xf>
    <xf numFmtId="49" fontId="40" fillId="0" borderId="14" xfId="4" applyNumberFormat="1" applyFont="1" applyBorder="1" applyAlignment="1">
      <alignment horizontal="left" vertical="top" wrapText="1"/>
    </xf>
    <xf numFmtId="0" fontId="40" fillId="0" borderId="11" xfId="4" applyFont="1" applyBorder="1"/>
    <xf numFmtId="0" fontId="40" fillId="0" borderId="0" xfId="4" applyFont="1" applyBorder="1"/>
    <xf numFmtId="0" fontId="40" fillId="0" borderId="0" xfId="4" applyFont="1" applyBorder="1" applyAlignment="1">
      <alignment wrapText="1"/>
    </xf>
    <xf numFmtId="49" fontId="40" fillId="0" borderId="0" xfId="4" applyNumberFormat="1" applyFont="1" applyBorder="1" applyAlignment="1">
      <alignment horizontal="center" vertical="top"/>
    </xf>
    <xf numFmtId="49" fontId="40" fillId="0" borderId="12" xfId="4" applyNumberFormat="1" applyFont="1" applyBorder="1" applyAlignment="1">
      <alignment horizontal="left" vertical="top" wrapText="1"/>
    </xf>
    <xf numFmtId="49" fontId="41" fillId="0" borderId="0" xfId="4" applyNumberFormat="1" applyFont="1" applyBorder="1" applyAlignment="1">
      <alignment horizontal="center" vertical="top"/>
    </xf>
    <xf numFmtId="49" fontId="41" fillId="0" borderId="12" xfId="4" applyNumberFormat="1" applyFont="1" applyBorder="1" applyAlignment="1">
      <alignment horizontal="left" vertical="top" wrapText="1"/>
    </xf>
    <xf numFmtId="0" fontId="40" fillId="0" borderId="7" xfId="4" applyFont="1" applyBorder="1"/>
    <xf numFmtId="0" fontId="40" fillId="0" borderId="8" xfId="4" applyFont="1" applyBorder="1"/>
    <xf numFmtId="0" fontId="40" fillId="0" borderId="8" xfId="4" applyFont="1" applyBorder="1" applyAlignment="1">
      <alignment wrapText="1"/>
    </xf>
    <xf numFmtId="49" fontId="40" fillId="0" borderId="8" xfId="4" applyNumberFormat="1" applyFont="1" applyBorder="1" applyAlignment="1">
      <alignment horizontal="center" vertical="top"/>
    </xf>
    <xf numFmtId="49" fontId="40" fillId="0" borderId="9" xfId="4" applyNumberFormat="1" applyFont="1" applyBorder="1" applyAlignment="1">
      <alignment horizontal="left" vertical="top" wrapText="1"/>
    </xf>
    <xf numFmtId="49" fontId="39" fillId="4" borderId="0" xfId="4" applyNumberFormat="1" applyFont="1" applyFill="1" applyAlignment="1">
      <alignment horizontal="center" vertical="top"/>
    </xf>
    <xf numFmtId="49" fontId="39" fillId="4" borderId="0" xfId="4" applyNumberFormat="1" applyFont="1" applyFill="1" applyAlignment="1">
      <alignment horizontal="left" vertical="top" wrapText="1"/>
    </xf>
    <xf numFmtId="0" fontId="40" fillId="0" borderId="0" xfId="4" applyFont="1" applyAlignment="1">
      <alignment vertical="top"/>
    </xf>
    <xf numFmtId="0" fontId="40" fillId="0" borderId="0" xfId="4" applyFont="1" applyAlignment="1">
      <alignment wrapText="1"/>
    </xf>
    <xf numFmtId="49" fontId="40" fillId="0" borderId="0" xfId="4" applyNumberFormat="1" applyFont="1" applyAlignment="1">
      <alignment horizontal="center" vertical="top"/>
    </xf>
    <xf numFmtId="49" fontId="40" fillId="0" borderId="0" xfId="4" applyNumberFormat="1" applyFont="1" applyAlignment="1">
      <alignment horizontal="left" vertical="top" wrapText="1"/>
    </xf>
    <xf numFmtId="49" fontId="41" fillId="0" borderId="0" xfId="4" applyNumberFormat="1" applyFont="1" applyAlignment="1">
      <alignment horizontal="center" vertical="top"/>
    </xf>
    <xf numFmtId="49" fontId="41" fillId="0" borderId="0" xfId="4" applyNumberFormat="1" applyFont="1" applyAlignment="1">
      <alignment horizontal="left" vertical="top" wrapText="1"/>
    </xf>
    <xf numFmtId="49" fontId="39" fillId="4" borderId="0" xfId="4" applyNumberFormat="1" applyFont="1" applyFill="1" applyAlignment="1">
      <alignment horizontal="center" vertical="center"/>
    </xf>
    <xf numFmtId="49" fontId="39" fillId="4" borderId="0" xfId="4" applyNumberFormat="1" applyFont="1" applyFill="1" applyAlignment="1">
      <alignment horizontal="center" vertical="center" wrapText="1"/>
    </xf>
    <xf numFmtId="49" fontId="40" fillId="0" borderId="0" xfId="4" applyNumberFormat="1" applyFont="1" applyAlignment="1">
      <alignment horizontal="center" vertical="center"/>
    </xf>
    <xf numFmtId="49" fontId="40" fillId="0" borderId="0" xfId="4" applyNumberFormat="1" applyFont="1" applyAlignment="1">
      <alignment horizontal="center" vertical="center" wrapText="1"/>
    </xf>
    <xf numFmtId="0" fontId="39" fillId="4" borderId="0" xfId="4" applyFont="1" applyFill="1"/>
    <xf numFmtId="0" fontId="39" fillId="4" borderId="0" xfId="4" applyFont="1" applyFill="1" applyAlignment="1">
      <alignment horizontal="center" vertical="center"/>
    </xf>
    <xf numFmtId="0" fontId="39" fillId="4" borderId="0" xfId="4" applyFont="1" applyFill="1" applyAlignment="1">
      <alignment horizontal="center" vertical="center" wrapText="1"/>
    </xf>
    <xf numFmtId="0" fontId="39" fillId="4" borderId="0" xfId="4" applyFont="1" applyFill="1" applyAlignment="1">
      <alignment wrapText="1"/>
    </xf>
    <xf numFmtId="0" fontId="40" fillId="0" borderId="0" xfId="4" applyFont="1" applyAlignment="1">
      <alignment horizontal="center" vertical="center" wrapText="1"/>
    </xf>
    <xf numFmtId="49" fontId="41" fillId="0" borderId="0" xfId="4" applyNumberFormat="1" applyFont="1" applyAlignment="1">
      <alignment horizontal="center" vertical="center"/>
    </xf>
    <xf numFmtId="0" fontId="41" fillId="0" borderId="0" xfId="4" applyFont="1" applyAlignment="1">
      <alignment wrapText="1"/>
    </xf>
    <xf numFmtId="0" fontId="39" fillId="4" borderId="0" xfId="4" applyFont="1" applyFill="1" applyAlignment="1">
      <alignment horizontal="center"/>
    </xf>
    <xf numFmtId="0" fontId="39" fillId="4" borderId="0" xfId="4" applyFont="1" applyFill="1" applyAlignment="1">
      <alignment horizontal="center" wrapText="1"/>
    </xf>
    <xf numFmtId="49" fontId="40" fillId="0" borderId="0" xfId="4" applyNumberFormat="1" applyFont="1" applyAlignment="1">
      <alignment horizontal="center" vertical="top" wrapText="1"/>
    </xf>
    <xf numFmtId="0" fontId="40" fillId="0" borderId="0" xfId="4" applyFont="1" applyAlignment="1">
      <alignment vertical="top" wrapText="1"/>
    </xf>
    <xf numFmtId="49" fontId="42" fillId="0" borderId="0" xfId="4" applyNumberFormat="1" applyFont="1" applyAlignment="1">
      <alignment horizontal="center" vertical="top" wrapText="1"/>
    </xf>
    <xf numFmtId="0" fontId="40" fillId="0" borderId="0" xfId="4" applyFont="1" applyAlignment="1">
      <alignment horizontal="center" vertical="top" wrapText="1"/>
    </xf>
    <xf numFmtId="0" fontId="40" fillId="0" borderId="0" xfId="4" applyFont="1" applyFill="1"/>
    <xf numFmtId="49" fontId="39" fillId="4" borderId="2" xfId="4" applyNumberFormat="1" applyFont="1" applyFill="1" applyBorder="1" applyAlignment="1">
      <alignment horizontal="center" vertical="top"/>
    </xf>
    <xf numFmtId="49" fontId="39" fillId="4" borderId="3" xfId="4" applyNumberFormat="1" applyFont="1" applyFill="1" applyBorder="1" applyAlignment="1">
      <alignment horizontal="center" vertical="top"/>
    </xf>
    <xf numFmtId="49" fontId="39" fillId="4" borderId="4" xfId="4" applyNumberFormat="1" applyFont="1" applyFill="1" applyBorder="1" applyAlignment="1">
      <alignment horizontal="left" vertical="top" wrapText="1"/>
    </xf>
    <xf numFmtId="0" fontId="40" fillId="0" borderId="11" xfId="4" applyFont="1" applyFill="1" applyBorder="1"/>
    <xf numFmtId="0" fontId="40" fillId="0" borderId="0" xfId="4" applyFont="1" applyFill="1" applyBorder="1"/>
    <xf numFmtId="0" fontId="40" fillId="0" borderId="0" xfId="4" applyFont="1" applyFill="1" applyBorder="1" applyAlignment="1">
      <alignment wrapText="1"/>
    </xf>
    <xf numFmtId="49" fontId="40" fillId="0" borderId="0" xfId="4" applyNumberFormat="1" applyFont="1" applyFill="1" applyBorder="1" applyAlignment="1">
      <alignment horizontal="center" vertical="top"/>
    </xf>
    <xf numFmtId="49" fontId="40" fillId="0" borderId="12" xfId="4" applyNumberFormat="1" applyFont="1" applyFill="1" applyBorder="1" applyAlignment="1">
      <alignment horizontal="left" vertical="top" wrapText="1"/>
    </xf>
    <xf numFmtId="0" fontId="40" fillId="0" borderId="7" xfId="4" applyFont="1" applyFill="1" applyBorder="1"/>
    <xf numFmtId="0" fontId="40" fillId="0" borderId="8" xfId="4" applyFont="1" applyFill="1" applyBorder="1"/>
    <xf numFmtId="0" fontId="40" fillId="0" borderId="8" xfId="4" applyFont="1" applyFill="1" applyBorder="1" applyAlignment="1">
      <alignment wrapText="1"/>
    </xf>
    <xf numFmtId="49" fontId="40" fillId="0" borderId="8" xfId="4" applyNumberFormat="1" applyFont="1" applyFill="1" applyBorder="1" applyAlignment="1">
      <alignment horizontal="center" vertical="top"/>
    </xf>
    <xf numFmtId="49" fontId="40" fillId="0" borderId="9" xfId="4" applyNumberFormat="1" applyFont="1" applyFill="1" applyBorder="1" applyAlignment="1">
      <alignment horizontal="left" vertical="top" wrapText="1"/>
    </xf>
    <xf numFmtId="0" fontId="40" fillId="0" borderId="0" xfId="4" applyFont="1" applyFill="1" applyBorder="1" applyAlignment="1">
      <alignment horizontal="right" wrapText="1"/>
    </xf>
    <xf numFmtId="0" fontId="40" fillId="0" borderId="8" xfId="4" applyFont="1" applyFill="1" applyBorder="1" applyAlignment="1">
      <alignment horizontal="right" wrapText="1"/>
    </xf>
    <xf numFmtId="49" fontId="39" fillId="4" borderId="3" xfId="4" applyNumberFormat="1" applyFont="1" applyFill="1" applyBorder="1" applyAlignment="1">
      <alignment horizontal="left" vertical="top"/>
    </xf>
    <xf numFmtId="49" fontId="39" fillId="4" borderId="3" xfId="4" applyNumberFormat="1" applyFont="1" applyFill="1" applyBorder="1" applyAlignment="1">
      <alignment horizontal="left" vertical="top" wrapText="1"/>
    </xf>
    <xf numFmtId="49" fontId="39" fillId="4" borderId="3" xfId="4" applyNumberFormat="1" applyFont="1" applyFill="1" applyBorder="1" applyAlignment="1">
      <alignment horizontal="left" vertical="center" wrapText="1"/>
    </xf>
    <xf numFmtId="49" fontId="39" fillId="4" borderId="3" xfId="4" applyNumberFormat="1" applyFont="1" applyFill="1" applyBorder="1" applyAlignment="1">
      <alignment horizontal="left" vertical="center"/>
    </xf>
    <xf numFmtId="0" fontId="40" fillId="0" borderId="2" xfId="4" applyFont="1" applyBorder="1"/>
    <xf numFmtId="0" fontId="40" fillId="0" borderId="3" xfId="4" applyFont="1" applyBorder="1"/>
    <xf numFmtId="0" fontId="40" fillId="0" borderId="3" xfId="4" applyFont="1" applyBorder="1" applyAlignment="1">
      <alignment wrapText="1"/>
    </xf>
    <xf numFmtId="49" fontId="40" fillId="0" borderId="3" xfId="4" applyNumberFormat="1" applyFont="1" applyBorder="1" applyAlignment="1">
      <alignment horizontal="center" vertical="top"/>
    </xf>
    <xf numFmtId="49" fontId="40" fillId="0" borderId="4" xfId="4" applyNumberFormat="1" applyFont="1" applyBorder="1" applyAlignment="1">
      <alignment horizontal="left" vertical="top" wrapText="1"/>
    </xf>
    <xf numFmtId="0" fontId="40" fillId="0" borderId="0" xfId="4" applyFont="1" applyFill="1" applyAlignment="1">
      <alignment horizontal="center" vertical="center" wrapText="1"/>
    </xf>
    <xf numFmtId="0" fontId="40" fillId="0" borderId="0" xfId="4" applyFont="1" applyFill="1" applyAlignment="1">
      <alignment horizontal="left"/>
    </xf>
    <xf numFmtId="0" fontId="40" fillId="4" borderId="10" xfId="4" applyFont="1" applyFill="1" applyBorder="1"/>
    <xf numFmtId="49" fontId="40" fillId="4" borderId="13" xfId="4" applyNumberFormat="1" applyFont="1" applyFill="1" applyBorder="1" applyAlignment="1">
      <alignment horizontal="center" vertical="center" wrapText="1"/>
    </xf>
    <xf numFmtId="49" fontId="40" fillId="0" borderId="0" xfId="4" applyNumberFormat="1" applyFont="1" applyBorder="1" applyAlignment="1">
      <alignment horizontal="center" vertical="top" wrapText="1"/>
    </xf>
    <xf numFmtId="49" fontId="41" fillId="0" borderId="0" xfId="4" applyNumberFormat="1" applyFont="1" applyBorder="1" applyAlignment="1">
      <alignment horizontal="center" vertical="top" wrapText="1"/>
    </xf>
    <xf numFmtId="0" fontId="40" fillId="0" borderId="8" xfId="4" applyFont="1" applyFill="1" applyBorder="1" applyAlignment="1">
      <alignment horizontal="center" vertical="center" wrapText="1"/>
    </xf>
    <xf numFmtId="49" fontId="40" fillId="0" borderId="0" xfId="4" applyNumberFormat="1" applyFont="1" applyFill="1" applyBorder="1" applyAlignment="1">
      <alignment horizontal="center" vertical="top" wrapText="1"/>
    </xf>
    <xf numFmtId="49" fontId="40" fillId="0" borderId="0" xfId="4" applyNumberFormat="1" applyFont="1" applyFill="1" applyBorder="1" applyAlignment="1">
      <alignment horizontal="center" vertical="center" wrapText="1"/>
    </xf>
    <xf numFmtId="49" fontId="39" fillId="0" borderId="0" xfId="4" applyNumberFormat="1" applyFont="1" applyFill="1" applyBorder="1" applyAlignment="1">
      <alignment horizontal="center" vertical="top" wrapText="1"/>
    </xf>
    <xf numFmtId="49" fontId="39" fillId="0" borderId="8" xfId="4" applyNumberFormat="1" applyFont="1" applyFill="1" applyBorder="1" applyAlignment="1">
      <alignment horizontal="center" vertical="top" wrapText="1"/>
    </xf>
    <xf numFmtId="49" fontId="40" fillId="4" borderId="14" xfId="4" applyNumberFormat="1" applyFont="1" applyFill="1" applyBorder="1" applyAlignment="1">
      <alignment horizontal="center" vertical="center" wrapText="1"/>
    </xf>
    <xf numFmtId="49" fontId="40" fillId="0" borderId="13" xfId="4" applyNumberFormat="1" applyFont="1" applyBorder="1" applyAlignment="1">
      <alignment horizontal="left" vertical="top" wrapText="1"/>
    </xf>
    <xf numFmtId="49" fontId="40" fillId="0" borderId="0" xfId="4" applyNumberFormat="1" applyFont="1" applyBorder="1" applyAlignment="1">
      <alignment horizontal="left" vertical="top" wrapText="1"/>
    </xf>
    <xf numFmtId="49" fontId="40" fillId="0" borderId="8" xfId="4" applyNumberFormat="1" applyFont="1" applyBorder="1" applyAlignment="1">
      <alignment horizontal="center" vertical="top" wrapText="1"/>
    </xf>
    <xf numFmtId="187" fontId="5" fillId="0" borderId="13" xfId="1" applyNumberFormat="1" applyFont="1" applyBorder="1" applyAlignment="1">
      <alignment horizontal="center" vertical="top"/>
    </xf>
    <xf numFmtId="187" fontId="5" fillId="0" borderId="0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187" fontId="5" fillId="0" borderId="11" xfId="1" applyNumberFormat="1" applyFont="1" applyBorder="1" applyAlignment="1">
      <alignment horizontal="center" vertical="top"/>
    </xf>
    <xf numFmtId="187" fontId="5" fillId="0" borderId="0" xfId="1" applyNumberFormat="1" applyFont="1" applyBorder="1" applyAlignment="1">
      <alignment horizontal="center" vertical="top"/>
    </xf>
    <xf numFmtId="187" fontId="5" fillId="0" borderId="12" xfId="1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0" borderId="48" xfId="0" applyFont="1" applyBorder="1" applyAlignment="1">
      <alignment vertical="top"/>
    </xf>
    <xf numFmtId="0" fontId="5" fillId="0" borderId="49" xfId="0" applyFont="1" applyBorder="1" applyAlignment="1">
      <alignment vertical="top"/>
    </xf>
    <xf numFmtId="0" fontId="5" fillId="0" borderId="50" xfId="0" applyFont="1" applyBorder="1" applyAlignment="1">
      <alignment vertical="top" wrapText="1"/>
    </xf>
    <xf numFmtId="0" fontId="5" fillId="0" borderId="51" xfId="0" applyFont="1" applyBorder="1" applyAlignment="1">
      <alignment horizontal="center" vertical="top" wrapText="1"/>
    </xf>
    <xf numFmtId="187" fontId="5" fillId="0" borderId="51" xfId="1" applyNumberFormat="1" applyFont="1" applyBorder="1" applyAlignment="1">
      <alignment horizontal="center" vertical="top" wrapText="1"/>
    </xf>
    <xf numFmtId="187" fontId="5" fillId="0" borderId="51" xfId="1" applyNumberFormat="1" applyFont="1" applyFill="1" applyBorder="1" applyAlignment="1">
      <alignment horizontal="center" vertical="top" wrapText="1"/>
    </xf>
    <xf numFmtId="0" fontId="5" fillId="0" borderId="52" xfId="0" applyFont="1" applyBorder="1" applyAlignment="1">
      <alignment vertical="top"/>
    </xf>
    <xf numFmtId="0" fontId="5" fillId="0" borderId="53" xfId="0" applyFont="1" applyBorder="1" applyAlignment="1">
      <alignment vertical="top"/>
    </xf>
    <xf numFmtId="0" fontId="5" fillId="0" borderId="54" xfId="0" applyFont="1" applyBorder="1" applyAlignment="1">
      <alignment vertical="top" wrapText="1"/>
    </xf>
    <xf numFmtId="0" fontId="5" fillId="0" borderId="55" xfId="0" applyFont="1" applyBorder="1" applyAlignment="1">
      <alignment horizontal="center" vertical="top" wrapText="1"/>
    </xf>
    <xf numFmtId="187" fontId="5" fillId="0" borderId="55" xfId="1" applyNumberFormat="1" applyFont="1" applyBorder="1" applyAlignment="1">
      <alignment horizontal="center" vertical="top" wrapText="1"/>
    </xf>
    <xf numFmtId="187" fontId="5" fillId="0" borderId="55" xfId="1" applyNumberFormat="1" applyFont="1" applyFill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0" fontId="5" fillId="0" borderId="56" xfId="0" applyFont="1" applyBorder="1"/>
    <xf numFmtId="0" fontId="5" fillId="0" borderId="57" xfId="0" applyFont="1" applyBorder="1"/>
    <xf numFmtId="0" fontId="5" fillId="0" borderId="57" xfId="0" applyFont="1" applyBorder="1" applyAlignment="1">
      <alignment vertical="top" wrapText="1"/>
    </xf>
    <xf numFmtId="0" fontId="5" fillId="0" borderId="58" xfId="0" applyFont="1" applyBorder="1" applyAlignment="1">
      <alignment vertical="top" wrapText="1"/>
    </xf>
    <xf numFmtId="0" fontId="5" fillId="0" borderId="59" xfId="0" applyFont="1" applyBorder="1" applyAlignment="1">
      <alignment horizontal="center" vertical="top" wrapText="1"/>
    </xf>
    <xf numFmtId="187" fontId="5" fillId="0" borderId="59" xfId="1" applyNumberFormat="1" applyFont="1" applyBorder="1" applyAlignment="1">
      <alignment horizontal="center" vertical="top" wrapText="1"/>
    </xf>
    <xf numFmtId="187" fontId="5" fillId="0" borderId="59" xfId="1" applyNumberFormat="1" applyFont="1" applyFill="1" applyBorder="1" applyAlignment="1">
      <alignment horizontal="center" vertical="top" wrapText="1"/>
    </xf>
    <xf numFmtId="0" fontId="5" fillId="0" borderId="52" xfId="0" applyFont="1" applyBorder="1"/>
    <xf numFmtId="0" fontId="5" fillId="0" borderId="53" xfId="0" applyFont="1" applyBorder="1"/>
    <xf numFmtId="0" fontId="5" fillId="0" borderId="53" xfId="0" applyFont="1" applyBorder="1" applyAlignment="1">
      <alignment vertical="top" wrapText="1"/>
    </xf>
    <xf numFmtId="0" fontId="5" fillId="0" borderId="56" xfId="0" applyFont="1" applyBorder="1" applyAlignment="1">
      <alignment vertical="top"/>
    </xf>
    <xf numFmtId="0" fontId="5" fillId="0" borderId="57" xfId="0" applyFont="1" applyBorder="1" applyAlignment="1">
      <alignment vertical="top"/>
    </xf>
    <xf numFmtId="0" fontId="5" fillId="0" borderId="48" xfId="0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horizontal="center" vertical="top" wrapText="1"/>
    </xf>
    <xf numFmtId="187" fontId="5" fillId="0" borderId="55" xfId="1" applyNumberFormat="1" applyFont="1" applyBorder="1" applyAlignment="1">
      <alignment vertical="top" wrapText="1"/>
    </xf>
    <xf numFmtId="16" fontId="5" fillId="0" borderId="55" xfId="0" applyNumberFormat="1" applyFont="1" applyBorder="1" applyAlignment="1">
      <alignment horizontal="center" vertical="top" wrapText="1"/>
    </xf>
    <xf numFmtId="0" fontId="5" fillId="0" borderId="60" xfId="0" applyFont="1" applyBorder="1" applyAlignment="1">
      <alignment vertical="top"/>
    </xf>
    <xf numFmtId="0" fontId="5" fillId="0" borderId="61" xfId="0" applyFont="1" applyBorder="1" applyAlignment="1">
      <alignment vertical="top"/>
    </xf>
    <xf numFmtId="49" fontId="5" fillId="0" borderId="49" xfId="0" applyNumberFormat="1" applyFont="1" applyBorder="1" applyAlignment="1">
      <alignment horizontal="right" vertical="top"/>
    </xf>
    <xf numFmtId="49" fontId="5" fillId="0" borderId="53" xfId="0" applyNumberFormat="1" applyFont="1" applyBorder="1" applyAlignment="1">
      <alignment horizontal="right" vertical="top"/>
    </xf>
    <xf numFmtId="49" fontId="5" fillId="0" borderId="57" xfId="0" applyNumberFormat="1" applyFont="1" applyBorder="1" applyAlignment="1">
      <alignment horizontal="right" vertical="top" wrapText="1"/>
    </xf>
    <xf numFmtId="49" fontId="5" fillId="0" borderId="53" xfId="0" applyNumberFormat="1" applyFont="1" applyBorder="1" applyAlignment="1">
      <alignment horizontal="right" vertical="top" wrapText="1"/>
    </xf>
    <xf numFmtId="49" fontId="5" fillId="0" borderId="57" xfId="0" applyNumberFormat="1" applyFont="1" applyBorder="1" applyAlignment="1">
      <alignment horizontal="right" vertical="top"/>
    </xf>
    <xf numFmtId="49" fontId="5" fillId="0" borderId="61" xfId="0" applyNumberFormat="1" applyFont="1" applyBorder="1" applyAlignment="1">
      <alignment horizontal="right" vertical="top"/>
    </xf>
    <xf numFmtId="49" fontId="5" fillId="0" borderId="0" xfId="0" applyNumberFormat="1" applyFont="1" applyBorder="1" applyAlignment="1">
      <alignment horizontal="right" vertical="top" wrapText="1"/>
    </xf>
    <xf numFmtId="49" fontId="5" fillId="0" borderId="13" xfId="0" applyNumberFormat="1" applyFont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right" vertical="top"/>
    </xf>
    <xf numFmtId="49" fontId="5" fillId="0" borderId="8" xfId="0" applyNumberFormat="1" applyFont="1" applyBorder="1" applyAlignment="1">
      <alignment horizontal="right" vertical="top" wrapText="1"/>
    </xf>
    <xf numFmtId="0" fontId="5" fillId="0" borderId="48" xfId="0" applyFont="1" applyBorder="1" applyAlignment="1">
      <alignment horizontal="center" vertical="top" wrapText="1"/>
    </xf>
    <xf numFmtId="0" fontId="5" fillId="0" borderId="51" xfId="0" applyFont="1" applyFill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187" fontId="5" fillId="0" borderId="50" xfId="1" applyNumberFormat="1" applyFont="1" applyBorder="1" applyAlignment="1">
      <alignment horizontal="center" vertical="top" wrapText="1"/>
    </xf>
    <xf numFmtId="15" fontId="5" fillId="0" borderId="55" xfId="0" applyNumberFormat="1" applyFont="1" applyBorder="1" applyAlignment="1">
      <alignment horizontal="center" vertical="top" wrapText="1"/>
    </xf>
    <xf numFmtId="0" fontId="5" fillId="0" borderId="49" xfId="0" applyFont="1" applyBorder="1"/>
    <xf numFmtId="0" fontId="5" fillId="0" borderId="49" xfId="0" applyFont="1" applyBorder="1" applyAlignment="1">
      <alignment vertical="top" wrapText="1"/>
    </xf>
    <xf numFmtId="49" fontId="5" fillId="0" borderId="49" xfId="0" applyNumberFormat="1" applyFont="1" applyBorder="1" applyAlignment="1">
      <alignment horizontal="right" vertical="top" wrapText="1"/>
    </xf>
    <xf numFmtId="0" fontId="5" fillId="0" borderId="58" xfId="0" applyFont="1" applyFill="1" applyBorder="1" applyAlignment="1">
      <alignment vertical="top" wrapText="1"/>
    </xf>
    <xf numFmtId="0" fontId="5" fillId="0" borderId="59" xfId="0" applyFont="1" applyFill="1" applyBorder="1" applyAlignment="1">
      <alignment horizontal="center" vertical="top" wrapText="1"/>
    </xf>
    <xf numFmtId="0" fontId="5" fillId="0" borderId="63" xfId="0" applyFont="1" applyBorder="1" applyAlignment="1">
      <alignment vertical="top"/>
    </xf>
    <xf numFmtId="0" fontId="5" fillId="0" borderId="62" xfId="0" applyFont="1" applyBorder="1" applyAlignment="1">
      <alignment vertical="top"/>
    </xf>
    <xf numFmtId="49" fontId="5" fillId="0" borderId="62" xfId="0" applyNumberFormat="1" applyFont="1" applyBorder="1" applyAlignment="1">
      <alignment horizontal="right" vertical="top"/>
    </xf>
    <xf numFmtId="49" fontId="5" fillId="0" borderId="51" xfId="0" applyNumberFormat="1" applyFont="1" applyBorder="1" applyAlignment="1">
      <alignment horizontal="center" vertical="top" wrapText="1"/>
    </xf>
    <xf numFmtId="17" fontId="5" fillId="0" borderId="59" xfId="0" applyNumberFormat="1" applyFont="1" applyBorder="1" applyAlignment="1">
      <alignment horizontal="center" vertical="top" wrapText="1"/>
    </xf>
    <xf numFmtId="0" fontId="5" fillId="0" borderId="50" xfId="0" applyFont="1" applyFill="1" applyBorder="1" applyAlignment="1">
      <alignment vertical="top" wrapText="1"/>
    </xf>
    <xf numFmtId="187" fontId="5" fillId="0" borderId="48" xfId="1" applyNumberFormat="1" applyFont="1" applyBorder="1" applyAlignment="1">
      <alignment horizontal="center" vertical="top" wrapText="1"/>
    </xf>
    <xf numFmtId="187" fontId="5" fillId="0" borderId="51" xfId="1" applyNumberFormat="1" applyFont="1" applyBorder="1" applyAlignment="1">
      <alignment horizontal="center" vertical="top"/>
    </xf>
    <xf numFmtId="0" fontId="5" fillId="0" borderId="54" xfId="0" applyFont="1" applyFill="1" applyBorder="1" applyAlignment="1">
      <alignment vertical="top" wrapText="1"/>
    </xf>
    <xf numFmtId="187" fontId="5" fillId="0" borderId="55" xfId="1" applyNumberFormat="1" applyFont="1" applyBorder="1" applyAlignment="1">
      <alignment horizontal="center" vertical="top"/>
    </xf>
    <xf numFmtId="187" fontId="5" fillId="0" borderId="58" xfId="1" applyNumberFormat="1" applyFont="1" applyFill="1" applyBorder="1" applyAlignment="1">
      <alignment horizontal="left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  <xf numFmtId="187" fontId="5" fillId="0" borderId="59" xfId="1" applyNumberFormat="1" applyFont="1" applyBorder="1" applyAlignment="1">
      <alignment horizontal="center" vertical="top"/>
    </xf>
    <xf numFmtId="187" fontId="5" fillId="0" borderId="59" xfId="0" applyNumberFormat="1" applyFont="1" applyBorder="1" applyAlignment="1">
      <alignment horizontal="center" vertical="top" wrapText="1"/>
    </xf>
    <xf numFmtId="187" fontId="5" fillId="8" borderId="58" xfId="1" applyNumberFormat="1" applyFont="1" applyFill="1" applyBorder="1" applyAlignment="1">
      <alignment horizontal="left" vertical="top" wrapText="1"/>
    </xf>
    <xf numFmtId="187" fontId="5" fillId="8" borderId="59" xfId="1" applyNumberFormat="1" applyFont="1" applyFill="1" applyBorder="1" applyAlignment="1">
      <alignment horizontal="center" vertical="top" wrapText="1"/>
    </xf>
    <xf numFmtId="0" fontId="5" fillId="8" borderId="50" xfId="0" applyFont="1" applyFill="1" applyBorder="1" applyAlignment="1">
      <alignment vertical="top" wrapText="1"/>
    </xf>
    <xf numFmtId="0" fontId="5" fillId="8" borderId="51" xfId="0" applyFont="1" applyFill="1" applyBorder="1" applyAlignment="1">
      <alignment horizontal="center" vertical="top" wrapText="1"/>
    </xf>
    <xf numFmtId="0" fontId="5" fillId="8" borderId="59" xfId="0" applyFont="1" applyFill="1" applyBorder="1" applyAlignment="1">
      <alignment horizontal="center" vertical="top" wrapText="1"/>
    </xf>
    <xf numFmtId="0" fontId="5" fillId="8" borderId="58" xfId="0" applyFont="1" applyFill="1" applyBorder="1" applyAlignment="1">
      <alignment vertical="top" wrapText="1"/>
    </xf>
    <xf numFmtId="0" fontId="5" fillId="0" borderId="48" xfId="0" applyFont="1" applyBorder="1"/>
    <xf numFmtId="0" fontId="5" fillId="0" borderId="64" xfId="0" applyFont="1" applyBorder="1" applyAlignment="1">
      <alignment horizontal="center" vertical="top" wrapText="1"/>
    </xf>
    <xf numFmtId="187" fontId="5" fillId="0" borderId="64" xfId="1" applyNumberFormat="1" applyFont="1" applyBorder="1" applyAlignment="1">
      <alignment horizontal="center" vertical="top" wrapText="1"/>
    </xf>
    <xf numFmtId="187" fontId="5" fillId="0" borderId="64" xfId="1" applyNumberFormat="1" applyFont="1" applyFill="1" applyBorder="1" applyAlignment="1">
      <alignment horizontal="center" vertical="top" wrapText="1"/>
    </xf>
    <xf numFmtId="3" fontId="5" fillId="0" borderId="59" xfId="0" applyNumberFormat="1" applyFont="1" applyFill="1" applyBorder="1" applyAlignment="1">
      <alignment horizontal="right" vertical="top" wrapText="1"/>
    </xf>
    <xf numFmtId="0" fontId="5" fillId="0" borderId="55" xfId="0" applyFont="1" applyFill="1" applyBorder="1" applyAlignment="1">
      <alignment horizontal="center" vertical="top" wrapText="1"/>
    </xf>
    <xf numFmtId="0" fontId="5" fillId="0" borderId="60" xfId="0" applyFont="1" applyBorder="1"/>
    <xf numFmtId="0" fontId="2" fillId="0" borderId="0" xfId="0" applyNumberFormat="1" applyFont="1" applyAlignment="1">
      <alignment horizontal="left"/>
    </xf>
    <xf numFmtId="0" fontId="4" fillId="0" borderId="0" xfId="0" applyNumberFormat="1" applyFont="1" applyFill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Alignment="1">
      <alignment horizontal="left" vertical="top"/>
    </xf>
    <xf numFmtId="0" fontId="4" fillId="5" borderId="3" xfId="0" applyNumberFormat="1" applyFont="1" applyFill="1" applyBorder="1" applyAlignment="1">
      <alignment horizontal="left" vertical="top"/>
    </xf>
    <xf numFmtId="0" fontId="4" fillId="3" borderId="3" xfId="0" applyNumberFormat="1" applyFont="1" applyFill="1" applyBorder="1" applyAlignment="1">
      <alignment horizontal="left" vertical="top"/>
    </xf>
    <xf numFmtId="0" fontId="5" fillId="7" borderId="3" xfId="0" applyNumberFormat="1" applyFont="1" applyFill="1" applyBorder="1" applyAlignment="1">
      <alignment horizontal="left" vertical="top"/>
    </xf>
    <xf numFmtId="0" fontId="5" fillId="6" borderId="3" xfId="0" applyNumberFormat="1" applyFont="1" applyFill="1" applyBorder="1" applyAlignment="1">
      <alignment horizontal="left" vertical="top"/>
    </xf>
    <xf numFmtId="0" fontId="5" fillId="0" borderId="49" xfId="0" applyNumberFormat="1" applyFont="1" applyBorder="1" applyAlignment="1">
      <alignment horizontal="left" vertical="top"/>
    </xf>
    <xf numFmtId="0" fontId="5" fillId="0" borderId="53" xfId="0" applyNumberFormat="1" applyFont="1" applyBorder="1" applyAlignment="1">
      <alignment horizontal="left" vertical="top"/>
    </xf>
    <xf numFmtId="0" fontId="5" fillId="0" borderId="57" xfId="0" applyNumberFormat="1" applyFont="1" applyBorder="1" applyAlignment="1">
      <alignment horizontal="left" vertical="top"/>
    </xf>
    <xf numFmtId="0" fontId="5" fillId="4" borderId="13" xfId="0" applyNumberFormat="1" applyFont="1" applyFill="1" applyBorder="1" applyAlignment="1">
      <alignment horizontal="left" vertical="top"/>
    </xf>
    <xf numFmtId="0" fontId="5" fillId="4" borderId="0" xfId="0" applyNumberFormat="1" applyFont="1" applyFill="1" applyBorder="1" applyAlignment="1">
      <alignment horizontal="left" vertical="top"/>
    </xf>
    <xf numFmtId="0" fontId="4" fillId="4" borderId="3" xfId="0" applyNumberFormat="1" applyFont="1" applyFill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/>
    </xf>
    <xf numFmtId="0" fontId="5" fillId="4" borderId="3" xfId="0" applyNumberFormat="1" applyFont="1" applyFill="1" applyBorder="1" applyAlignment="1">
      <alignment horizontal="left" vertical="top"/>
    </xf>
    <xf numFmtId="0" fontId="5" fillId="0" borderId="62" xfId="0" applyNumberFormat="1" applyFont="1" applyBorder="1" applyAlignment="1">
      <alignment horizontal="left" vertical="top"/>
    </xf>
    <xf numFmtId="0" fontId="5" fillId="4" borderId="8" xfId="0" applyNumberFormat="1" applyFont="1" applyFill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/>
    </xf>
    <xf numFmtId="0" fontId="5" fillId="0" borderId="7" xfId="0" applyNumberFormat="1" applyFont="1" applyBorder="1" applyAlignment="1">
      <alignment horizontal="left" vertical="top"/>
    </xf>
    <xf numFmtId="0" fontId="4" fillId="5" borderId="3" xfId="0" applyNumberFormat="1" applyFont="1" applyFill="1" applyBorder="1" applyAlignment="1">
      <alignment horizontal="left" vertical="top" wrapText="1"/>
    </xf>
    <xf numFmtId="0" fontId="36" fillId="3" borderId="13" xfId="0" applyNumberFormat="1" applyFont="1" applyFill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left" vertical="top"/>
    </xf>
    <xf numFmtId="0" fontId="5" fillId="0" borderId="6" xfId="0" applyNumberFormat="1" applyFont="1" applyBorder="1" applyAlignment="1">
      <alignment horizontal="left" vertical="top"/>
    </xf>
    <xf numFmtId="0" fontId="5" fillId="0" borderId="10" xfId="0" applyNumberFormat="1" applyFont="1" applyBorder="1" applyAlignment="1">
      <alignment horizontal="left" vertical="top"/>
    </xf>
    <xf numFmtId="0" fontId="4" fillId="3" borderId="13" xfId="0" applyNumberFormat="1" applyFont="1" applyFill="1" applyBorder="1" applyAlignment="1">
      <alignment horizontal="left" vertical="top"/>
    </xf>
    <xf numFmtId="0" fontId="5" fillId="4" borderId="2" xfId="0" applyNumberFormat="1" applyFont="1" applyFill="1" applyBorder="1" applyAlignment="1">
      <alignment horizontal="left" vertical="top"/>
    </xf>
    <xf numFmtId="0" fontId="5" fillId="0" borderId="0" xfId="0" applyNumberFormat="1" applyFont="1" applyAlignment="1">
      <alignment horizontal="left" vertical="top"/>
    </xf>
    <xf numFmtId="0" fontId="5" fillId="0" borderId="11" xfId="0" applyNumberFormat="1" applyFont="1" applyBorder="1" applyAlignment="1">
      <alignment horizontal="left"/>
    </xf>
    <xf numFmtId="0" fontId="4" fillId="0" borderId="11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 vertical="top"/>
    </xf>
    <xf numFmtId="191" fontId="5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left" vertical="top"/>
    </xf>
    <xf numFmtId="0" fontId="6" fillId="0" borderId="0" xfId="0" applyNumberFormat="1" applyFont="1" applyAlignment="1">
      <alignment horizontal="left"/>
    </xf>
    <xf numFmtId="0" fontId="5" fillId="0" borderId="65" xfId="0" applyFont="1" applyBorder="1" applyAlignment="1">
      <alignment vertical="top" wrapText="1"/>
    </xf>
    <xf numFmtId="49" fontId="5" fillId="0" borderId="64" xfId="0" applyNumberFormat="1" applyFont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vertical="top"/>
    </xf>
    <xf numFmtId="0" fontId="4" fillId="5" borderId="3" xfId="0" applyNumberFormat="1" applyFont="1" applyFill="1" applyBorder="1" applyAlignment="1">
      <alignment horizontal="left" vertical="center" wrapText="1"/>
    </xf>
    <xf numFmtId="0" fontId="4" fillId="3" borderId="0" xfId="0" applyNumberFormat="1" applyFont="1" applyFill="1" applyBorder="1" applyAlignment="1">
      <alignment horizontal="left" vertical="top"/>
    </xf>
    <xf numFmtId="0" fontId="12" fillId="0" borderId="3" xfId="0" applyNumberFormat="1" applyFont="1" applyFill="1" applyBorder="1" applyAlignment="1">
      <alignment horizontal="left" vertical="top"/>
    </xf>
    <xf numFmtId="0" fontId="5" fillId="0" borderId="7" xfId="0" applyNumberFormat="1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12" fillId="4" borderId="3" xfId="0" applyNumberFormat="1" applyFont="1" applyFill="1" applyBorder="1" applyAlignment="1">
      <alignment horizontal="left" vertical="top"/>
    </xf>
    <xf numFmtId="0" fontId="5" fillId="0" borderId="11" xfId="0" applyFont="1" applyBorder="1" applyAlignment="1">
      <alignment horizontal="left"/>
    </xf>
    <xf numFmtId="0" fontId="12" fillId="0" borderId="49" xfId="0" applyFont="1" applyFill="1" applyBorder="1" applyAlignment="1"/>
    <xf numFmtId="0" fontId="12" fillId="0" borderId="49" xfId="0" applyFont="1" applyFill="1" applyBorder="1" applyAlignment="1">
      <alignment vertical="top" wrapText="1"/>
    </xf>
    <xf numFmtId="0" fontId="12" fillId="0" borderId="49" xfId="0" applyNumberFormat="1" applyFont="1" applyFill="1" applyBorder="1" applyAlignment="1">
      <alignment horizontal="left" vertical="top"/>
    </xf>
    <xf numFmtId="0" fontId="12" fillId="0" borderId="50" xfId="0" applyFont="1" applyFill="1" applyBorder="1" applyAlignment="1">
      <alignment vertical="top" wrapText="1"/>
    </xf>
    <xf numFmtId="0" fontId="12" fillId="0" borderId="50" xfId="0" applyFont="1" applyFill="1" applyBorder="1" applyAlignment="1">
      <alignment horizontal="center" vertical="top" wrapText="1"/>
    </xf>
    <xf numFmtId="187" fontId="12" fillId="0" borderId="51" xfId="1" applyNumberFormat="1" applyFont="1" applyBorder="1" applyAlignment="1">
      <alignment horizontal="center" vertical="top"/>
    </xf>
    <xf numFmtId="187" fontId="12" fillId="0" borderId="51" xfId="1" applyNumberFormat="1" applyFont="1" applyFill="1" applyBorder="1" applyAlignment="1">
      <alignment horizontal="center" vertical="top" wrapText="1"/>
    </xf>
    <xf numFmtId="0" fontId="12" fillId="0" borderId="53" xfId="0" applyFont="1" applyFill="1" applyBorder="1" applyAlignment="1"/>
    <xf numFmtId="0" fontId="12" fillId="0" borderId="53" xfId="0" applyFont="1" applyFill="1" applyBorder="1" applyAlignment="1">
      <alignment vertical="top" wrapText="1"/>
    </xf>
    <xf numFmtId="0" fontId="12" fillId="0" borderId="53" xfId="0" applyNumberFormat="1" applyFont="1" applyFill="1" applyBorder="1" applyAlignment="1">
      <alignment horizontal="left" vertical="top"/>
    </xf>
    <xf numFmtId="0" fontId="12" fillId="0" borderId="54" xfId="0" applyFont="1" applyFill="1" applyBorder="1" applyAlignment="1">
      <alignment vertical="top" wrapText="1"/>
    </xf>
    <xf numFmtId="0" fontId="12" fillId="0" borderId="54" xfId="0" applyFont="1" applyFill="1" applyBorder="1" applyAlignment="1">
      <alignment horizontal="center" vertical="top" wrapText="1"/>
    </xf>
    <xf numFmtId="187" fontId="12" fillId="0" borderId="55" xfId="1" applyNumberFormat="1" applyFont="1" applyBorder="1" applyAlignment="1">
      <alignment horizontal="center" vertical="top"/>
    </xf>
    <xf numFmtId="187" fontId="12" fillId="0" borderId="55" xfId="1" applyNumberFormat="1" applyFont="1" applyFill="1" applyBorder="1" applyAlignment="1">
      <alignment horizontal="center" vertical="top" wrapText="1"/>
    </xf>
    <xf numFmtId="0" fontId="12" fillId="0" borderId="57" xfId="0" applyFont="1" applyFill="1" applyBorder="1" applyAlignment="1"/>
    <xf numFmtId="0" fontId="12" fillId="0" borderId="57" xfId="0" applyFont="1" applyFill="1" applyBorder="1" applyAlignment="1">
      <alignment vertical="top" wrapText="1"/>
    </xf>
    <xf numFmtId="0" fontId="12" fillId="0" borderId="57" xfId="0" applyNumberFormat="1" applyFont="1" applyFill="1" applyBorder="1" applyAlignment="1">
      <alignment horizontal="left" vertical="top"/>
    </xf>
    <xf numFmtId="0" fontId="12" fillId="0" borderId="58" xfId="0" applyFont="1" applyFill="1" applyBorder="1" applyAlignment="1">
      <alignment vertical="top" wrapText="1"/>
    </xf>
    <xf numFmtId="0" fontId="12" fillId="0" borderId="58" xfId="0" applyFont="1" applyFill="1" applyBorder="1" applyAlignment="1">
      <alignment horizontal="center" vertical="top" wrapText="1"/>
    </xf>
    <xf numFmtId="187" fontId="12" fillId="0" borderId="59" xfId="1" applyNumberFormat="1" applyFont="1" applyBorder="1" applyAlignment="1">
      <alignment horizontal="center" vertical="top"/>
    </xf>
    <xf numFmtId="187" fontId="12" fillId="0" borderId="59" xfId="1" applyNumberFormat="1" applyFont="1" applyFill="1" applyBorder="1" applyAlignment="1">
      <alignment horizontal="center" vertical="top" wrapText="1"/>
    </xf>
    <xf numFmtId="0" fontId="12" fillId="0" borderId="48" xfId="0" applyFont="1" applyFill="1" applyBorder="1" applyAlignment="1">
      <alignment vertical="top"/>
    </xf>
    <xf numFmtId="0" fontId="12" fillId="0" borderId="49" xfId="0" applyFont="1" applyFill="1" applyBorder="1" applyAlignment="1">
      <alignment vertical="top"/>
    </xf>
    <xf numFmtId="0" fontId="12" fillId="0" borderId="49" xfId="0" applyFont="1" applyFill="1" applyBorder="1" applyAlignment="1">
      <alignment horizontal="center" vertical="top" wrapText="1"/>
    </xf>
    <xf numFmtId="0" fontId="12" fillId="0" borderId="52" xfId="0" applyFont="1" applyFill="1" applyBorder="1" applyAlignment="1"/>
    <xf numFmtId="0" fontId="12" fillId="0" borderId="56" xfId="0" applyFont="1" applyFill="1" applyBorder="1" applyAlignment="1">
      <alignment vertical="top"/>
    </xf>
    <xf numFmtId="0" fontId="12" fillId="0" borderId="57" xfId="0" applyFont="1" applyFill="1" applyBorder="1" applyAlignment="1">
      <alignment vertical="top"/>
    </xf>
    <xf numFmtId="49" fontId="12" fillId="0" borderId="57" xfId="0" applyNumberFormat="1" applyFont="1" applyFill="1" applyBorder="1" applyAlignment="1">
      <alignment horizontal="center" vertical="top" wrapText="1"/>
    </xf>
    <xf numFmtId="0" fontId="12" fillId="0" borderId="61" xfId="0" applyFont="1" applyFill="1" applyBorder="1" applyAlignment="1"/>
    <xf numFmtId="0" fontId="12" fillId="0" borderId="61" xfId="0" applyFont="1" applyFill="1" applyBorder="1" applyAlignment="1">
      <alignment vertical="top" wrapText="1"/>
    </xf>
    <xf numFmtId="0" fontId="12" fillId="0" borderId="56" xfId="0" applyFont="1" applyFill="1" applyBorder="1" applyAlignment="1">
      <alignment horizontal="center" vertical="top" wrapText="1"/>
    </xf>
    <xf numFmtId="0" fontId="12" fillId="0" borderId="60" xfId="0" applyFont="1" applyFill="1" applyBorder="1" applyAlignment="1"/>
    <xf numFmtId="0" fontId="5" fillId="0" borderId="48" xfId="0" applyFont="1" applyFill="1" applyBorder="1" applyAlignment="1"/>
    <xf numFmtId="0" fontId="5" fillId="0" borderId="49" xfId="0" applyFont="1" applyFill="1" applyBorder="1" applyAlignment="1"/>
    <xf numFmtId="0" fontId="5" fillId="0" borderId="49" xfId="0" applyFont="1" applyFill="1" applyBorder="1" applyAlignment="1">
      <alignment vertical="top" wrapText="1"/>
    </xf>
    <xf numFmtId="0" fontId="5" fillId="10" borderId="66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/>
    <xf numFmtId="0" fontId="5" fillId="0" borderId="57" xfId="0" applyFont="1" applyFill="1" applyBorder="1" applyAlignment="1"/>
    <xf numFmtId="0" fontId="5" fillId="0" borderId="57" xfId="0" applyFont="1" applyFill="1" applyBorder="1" applyAlignment="1">
      <alignment vertical="top" wrapText="1"/>
    </xf>
    <xf numFmtId="0" fontId="5" fillId="10" borderId="67" xfId="0" applyFont="1" applyFill="1" applyBorder="1" applyAlignment="1">
      <alignment horizontal="center" vertical="top" wrapText="1"/>
    </xf>
    <xf numFmtId="0" fontId="5" fillId="10" borderId="48" xfId="0" applyFont="1" applyFill="1" applyBorder="1" applyAlignment="1">
      <alignment vertical="top"/>
    </xf>
    <xf numFmtId="0" fontId="5" fillId="10" borderId="49" xfId="0" applyFont="1" applyFill="1" applyBorder="1" applyAlignment="1">
      <alignment vertical="top"/>
    </xf>
    <xf numFmtId="0" fontId="5" fillId="10" borderId="68" xfId="0" applyFont="1" applyFill="1" applyBorder="1" applyAlignment="1">
      <alignment vertical="top" wrapText="1"/>
    </xf>
    <xf numFmtId="187" fontId="9" fillId="10" borderId="66" xfId="1" applyNumberFormat="1" applyFont="1" applyFill="1" applyBorder="1" applyAlignment="1">
      <alignment horizontal="center" vertical="top"/>
    </xf>
    <xf numFmtId="187" fontId="5" fillId="10" borderId="66" xfId="1" applyNumberFormat="1" applyFont="1" applyFill="1" applyBorder="1" applyAlignment="1">
      <alignment horizontal="center" vertical="top" wrapText="1"/>
    </xf>
    <xf numFmtId="187" fontId="5" fillId="10" borderId="70" xfId="1" applyNumberFormat="1" applyFont="1" applyFill="1" applyBorder="1" applyAlignment="1">
      <alignment horizontal="center" vertical="top" wrapText="1"/>
    </xf>
    <xf numFmtId="0" fontId="5" fillId="10" borderId="52" xfId="0" applyFont="1" applyFill="1" applyBorder="1" applyAlignment="1">
      <alignment vertical="top"/>
    </xf>
    <xf numFmtId="0" fontId="5" fillId="10" borderId="53" xfId="0" applyFont="1" applyFill="1" applyBorder="1" applyAlignment="1">
      <alignment vertical="top"/>
    </xf>
    <xf numFmtId="0" fontId="5" fillId="10" borderId="71" xfId="0" applyFont="1" applyFill="1" applyBorder="1" applyAlignment="1">
      <alignment vertical="top" wrapText="1"/>
    </xf>
    <xf numFmtId="0" fontId="9" fillId="10" borderId="73" xfId="0" applyFont="1" applyFill="1" applyBorder="1" applyAlignment="1">
      <alignment horizontal="center" vertical="top"/>
    </xf>
    <xf numFmtId="0" fontId="5" fillId="10" borderId="73" xfId="0" applyFont="1" applyFill="1" applyBorder="1" applyAlignment="1">
      <alignment horizontal="center" vertical="top" wrapText="1"/>
    </xf>
    <xf numFmtId="187" fontId="9" fillId="10" borderId="73" xfId="1" applyNumberFormat="1" applyFont="1" applyFill="1" applyBorder="1" applyAlignment="1">
      <alignment horizontal="center" vertical="top"/>
    </xf>
    <xf numFmtId="187" fontId="5" fillId="10" borderId="73" xfId="1" applyNumberFormat="1" applyFont="1" applyFill="1" applyBorder="1" applyAlignment="1">
      <alignment horizontal="center" vertical="top"/>
    </xf>
    <xf numFmtId="187" fontId="5" fillId="10" borderId="74" xfId="1" applyNumberFormat="1" applyFont="1" applyFill="1" applyBorder="1" applyAlignment="1">
      <alignment horizontal="center" vertical="top" wrapText="1"/>
    </xf>
    <xf numFmtId="187" fontId="5" fillId="10" borderId="73" xfId="1" applyNumberFormat="1" applyFont="1" applyFill="1" applyBorder="1" applyAlignment="1">
      <alignment horizontal="center" vertical="top" wrapText="1"/>
    </xf>
    <xf numFmtId="0" fontId="5" fillId="10" borderId="52" xfId="0" applyFont="1" applyFill="1" applyBorder="1"/>
    <xf numFmtId="0" fontId="5" fillId="10" borderId="53" xfId="0" applyFont="1" applyFill="1" applyBorder="1"/>
    <xf numFmtId="0" fontId="5" fillId="10" borderId="53" xfId="0" applyFont="1" applyFill="1" applyBorder="1" applyAlignment="1">
      <alignment vertical="top" wrapText="1"/>
    </xf>
    <xf numFmtId="0" fontId="5" fillId="10" borderId="75" xfId="0" applyFont="1" applyFill="1" applyBorder="1" applyAlignment="1">
      <alignment vertical="top"/>
    </xf>
    <xf numFmtId="0" fontId="5" fillId="10" borderId="57" xfId="0" applyFont="1" applyFill="1" applyBorder="1" applyAlignment="1">
      <alignment vertical="top"/>
    </xf>
    <xf numFmtId="0" fontId="5" fillId="10" borderId="57" xfId="0" applyFont="1" applyFill="1" applyBorder="1" applyAlignment="1">
      <alignment vertical="top" wrapText="1"/>
    </xf>
    <xf numFmtId="0" fontId="5" fillId="10" borderId="76" xfId="0" applyFont="1" applyFill="1" applyBorder="1" applyAlignment="1">
      <alignment vertical="top" wrapText="1"/>
    </xf>
    <xf numFmtId="187" fontId="5" fillId="10" borderId="67" xfId="1" applyNumberFormat="1" applyFont="1" applyFill="1" applyBorder="1" applyAlignment="1">
      <alignment horizontal="center" vertical="top"/>
    </xf>
    <xf numFmtId="187" fontId="5" fillId="10" borderId="67" xfId="1" applyNumberFormat="1" applyFont="1" applyFill="1" applyBorder="1" applyAlignment="1">
      <alignment horizontal="center" vertical="top" wrapText="1"/>
    </xf>
    <xf numFmtId="0" fontId="5" fillId="10" borderId="48" xfId="0" applyFont="1" applyFill="1" applyBorder="1"/>
    <xf numFmtId="0" fontId="5" fillId="10" borderId="49" xfId="0" applyFont="1" applyFill="1" applyBorder="1"/>
    <xf numFmtId="0" fontId="5" fillId="10" borderId="49" xfId="0" applyFont="1" applyFill="1" applyBorder="1" applyAlignment="1">
      <alignment vertical="top" wrapText="1"/>
    </xf>
    <xf numFmtId="187" fontId="5" fillId="10" borderId="66" xfId="1" applyNumberFormat="1" applyFont="1" applyFill="1" applyBorder="1" applyAlignment="1">
      <alignment horizontal="center" vertical="top"/>
    </xf>
    <xf numFmtId="0" fontId="5" fillId="10" borderId="73" xfId="0" applyFont="1" applyFill="1" applyBorder="1" applyAlignment="1">
      <alignment horizontal="center" vertical="top"/>
    </xf>
    <xf numFmtId="190" fontId="5" fillId="10" borderId="73" xfId="0" applyNumberFormat="1" applyFont="1" applyFill="1" applyBorder="1" applyAlignment="1">
      <alignment horizontal="center" vertical="top" wrapText="1"/>
    </xf>
    <xf numFmtId="0" fontId="5" fillId="0" borderId="52" xfId="0" applyFont="1" applyFill="1" applyBorder="1" applyAlignment="1">
      <alignment vertical="top"/>
    </xf>
    <xf numFmtId="0" fontId="5" fillId="0" borderId="53" xfId="0" applyFont="1" applyFill="1" applyBorder="1" applyAlignment="1">
      <alignment vertical="top"/>
    </xf>
    <xf numFmtId="0" fontId="5" fillId="0" borderId="71" xfId="0" applyFont="1" applyFill="1" applyBorder="1" applyAlignment="1">
      <alignment vertical="top" wrapText="1"/>
    </xf>
    <xf numFmtId="0" fontId="5" fillId="0" borderId="73" xfId="0" applyFont="1" applyFill="1" applyBorder="1" applyAlignment="1">
      <alignment horizontal="center" vertical="top" wrapText="1"/>
    </xf>
    <xf numFmtId="187" fontId="9" fillId="0" borderId="73" xfId="1" applyNumberFormat="1" applyFont="1" applyFill="1" applyBorder="1" applyAlignment="1">
      <alignment horizontal="center" vertical="top"/>
    </xf>
    <xf numFmtId="187" fontId="5" fillId="0" borderId="73" xfId="1" applyNumberFormat="1" applyFont="1" applyFill="1" applyBorder="1" applyAlignment="1">
      <alignment horizontal="center" vertical="top" wrapText="1"/>
    </xf>
    <xf numFmtId="187" fontId="5" fillId="0" borderId="74" xfId="1" applyNumberFormat="1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vertical="top"/>
    </xf>
    <xf numFmtId="0" fontId="5" fillId="0" borderId="57" xfId="0" applyFont="1" applyFill="1" applyBorder="1" applyAlignment="1">
      <alignment vertical="top"/>
    </xf>
    <xf numFmtId="49" fontId="5" fillId="0" borderId="57" xfId="0" applyNumberFormat="1" applyFont="1" applyFill="1" applyBorder="1" applyAlignment="1">
      <alignment horizontal="right" vertical="top"/>
    </xf>
    <xf numFmtId="0" fontId="5" fillId="0" borderId="76" xfId="0" applyFont="1" applyFill="1" applyBorder="1" applyAlignment="1">
      <alignment vertical="top" wrapText="1"/>
    </xf>
    <xf numFmtId="0" fontId="5" fillId="0" borderId="67" xfId="0" applyFont="1" applyFill="1" applyBorder="1" applyAlignment="1">
      <alignment horizontal="center" vertical="top" wrapText="1"/>
    </xf>
    <xf numFmtId="187" fontId="9" fillId="0" borderId="67" xfId="1" applyNumberFormat="1" applyFont="1" applyFill="1" applyBorder="1" applyAlignment="1">
      <alignment horizontal="center" vertical="top"/>
    </xf>
    <xf numFmtId="187" fontId="5" fillId="0" borderId="67" xfId="1" applyNumberFormat="1" applyFont="1" applyFill="1" applyBorder="1" applyAlignment="1">
      <alignment horizontal="center" vertical="top" wrapText="1"/>
    </xf>
    <xf numFmtId="187" fontId="5" fillId="0" borderId="77" xfId="1" applyNumberFormat="1" applyFont="1" applyFill="1" applyBorder="1" applyAlignment="1">
      <alignment horizontal="center" vertical="top" wrapText="1"/>
    </xf>
    <xf numFmtId="0" fontId="5" fillId="10" borderId="71" xfId="0" applyFont="1" applyFill="1" applyBorder="1" applyAlignment="1">
      <alignment horizontal="center" vertical="top" wrapText="1"/>
    </xf>
    <xf numFmtId="0" fontId="5" fillId="10" borderId="53" xfId="0" applyFont="1" applyFill="1" applyBorder="1" applyAlignment="1">
      <alignment horizontal="center" vertical="top" wrapText="1"/>
    </xf>
    <xf numFmtId="0" fontId="5" fillId="0" borderId="52" xfId="0" applyFont="1" applyFill="1" applyBorder="1"/>
    <xf numFmtId="0" fontId="5" fillId="0" borderId="53" xfId="0" applyFont="1" applyFill="1" applyBorder="1"/>
    <xf numFmtId="0" fontId="5" fillId="0" borderId="53" xfId="0" applyFont="1" applyFill="1" applyBorder="1" applyAlignment="1">
      <alignment vertical="top" wrapText="1"/>
    </xf>
    <xf numFmtId="0" fontId="6" fillId="0" borderId="52" xfId="0" applyFont="1" applyFill="1" applyBorder="1"/>
    <xf numFmtId="0" fontId="6" fillId="0" borderId="53" xfId="0" applyFont="1" applyFill="1" applyBorder="1"/>
    <xf numFmtId="0" fontId="5" fillId="0" borderId="53" xfId="0" applyFont="1" applyFill="1" applyBorder="1" applyAlignment="1">
      <alignment horizontal="left" vertical="top" wrapText="1"/>
    </xf>
    <xf numFmtId="187" fontId="5" fillId="0" borderId="73" xfId="1" applyNumberFormat="1" applyFont="1" applyFill="1" applyBorder="1" applyAlignment="1">
      <alignment horizontal="center" vertical="top"/>
    </xf>
    <xf numFmtId="49" fontId="5" fillId="0" borderId="53" xfId="0" applyNumberFormat="1" applyFont="1" applyFill="1" applyBorder="1" applyAlignment="1">
      <alignment horizontal="right" vertical="top" wrapText="1"/>
    </xf>
    <xf numFmtId="0" fontId="5" fillId="10" borderId="56" xfId="0" applyFont="1" applyFill="1" applyBorder="1" applyAlignment="1">
      <alignment vertical="top"/>
    </xf>
    <xf numFmtId="0" fontId="5" fillId="10" borderId="57" xfId="0" applyFont="1" applyFill="1" applyBorder="1" applyAlignment="1">
      <alignment horizontal="center" vertical="top" wrapText="1"/>
    </xf>
    <xf numFmtId="187" fontId="9" fillId="10" borderId="67" xfId="1" applyNumberFormat="1" applyFont="1" applyFill="1" applyBorder="1" applyAlignment="1">
      <alignment horizontal="center" vertical="top"/>
    </xf>
    <xf numFmtId="187" fontId="5" fillId="10" borderId="77" xfId="1" applyNumberFormat="1" applyFont="1" applyFill="1" applyBorder="1" applyAlignment="1">
      <alignment horizontal="center" vertical="top" wrapText="1"/>
    </xf>
    <xf numFmtId="49" fontId="5" fillId="10" borderId="53" xfId="0" applyNumberFormat="1" applyFont="1" applyFill="1" applyBorder="1" applyAlignment="1">
      <alignment horizontal="right" vertical="top"/>
    </xf>
    <xf numFmtId="17" fontId="5" fillId="10" borderId="72" xfId="0" applyNumberFormat="1" applyFont="1" applyFill="1" applyBorder="1" applyAlignment="1">
      <alignment horizontal="center" vertical="top" wrapText="1"/>
    </xf>
    <xf numFmtId="17" fontId="5" fillId="10" borderId="73" xfId="0" applyNumberFormat="1" applyFont="1" applyFill="1" applyBorder="1" applyAlignment="1">
      <alignment horizontal="center" vertical="top" wrapText="1"/>
    </xf>
    <xf numFmtId="0" fontId="5" fillId="0" borderId="53" xfId="0" applyFont="1" applyBorder="1" applyAlignment="1"/>
    <xf numFmtId="49" fontId="5" fillId="10" borderId="53" xfId="0" applyNumberFormat="1" applyFont="1" applyFill="1" applyBorder="1" applyAlignment="1">
      <alignment horizontal="right" vertical="top" wrapText="1"/>
    </xf>
    <xf numFmtId="16" fontId="5" fillId="10" borderId="73" xfId="0" applyNumberFormat="1" applyFont="1" applyFill="1" applyBorder="1" applyAlignment="1">
      <alignment horizontal="center" vertical="top" wrapText="1"/>
    </xf>
    <xf numFmtId="17" fontId="5" fillId="10" borderId="55" xfId="0" applyNumberFormat="1" applyFont="1" applyFill="1" applyBorder="1" applyAlignment="1">
      <alignment horizontal="center" vertical="top" wrapText="1"/>
    </xf>
    <xf numFmtId="187" fontId="5" fillId="10" borderId="71" xfId="1" applyNumberFormat="1" applyFont="1" applyFill="1" applyBorder="1" applyAlignment="1">
      <alignment horizontal="center" vertical="top"/>
    </xf>
    <xf numFmtId="187" fontId="5" fillId="10" borderId="71" xfId="1" applyNumberFormat="1" applyFont="1" applyFill="1" applyBorder="1" applyAlignment="1">
      <alignment horizontal="center" vertical="top" wrapText="1"/>
    </xf>
    <xf numFmtId="0" fontId="5" fillId="10" borderId="56" xfId="0" applyFont="1" applyFill="1" applyBorder="1"/>
    <xf numFmtId="0" fontId="5" fillId="10" borderId="57" xfId="0" applyFont="1" applyFill="1" applyBorder="1"/>
    <xf numFmtId="17" fontId="5" fillId="10" borderId="25" xfId="0" applyNumberFormat="1" applyFont="1" applyFill="1" applyBorder="1" applyAlignment="1">
      <alignment horizontal="center" vertical="top" wrapText="1"/>
    </xf>
    <xf numFmtId="0" fontId="5" fillId="10" borderId="79" xfId="0" applyFont="1" applyFill="1" applyBorder="1"/>
    <xf numFmtId="0" fontId="5" fillId="10" borderId="80" xfId="0" applyFont="1" applyFill="1" applyBorder="1"/>
    <xf numFmtId="0" fontId="5" fillId="10" borderId="80" xfId="0" applyFont="1" applyFill="1" applyBorder="1" applyAlignment="1">
      <alignment vertical="top" wrapText="1"/>
    </xf>
    <xf numFmtId="0" fontId="5" fillId="10" borderId="81" xfId="0" applyFont="1" applyFill="1" applyBorder="1" applyAlignment="1">
      <alignment vertical="top" wrapText="1"/>
    </xf>
    <xf numFmtId="0" fontId="5" fillId="10" borderId="78" xfId="0" applyFont="1" applyFill="1" applyBorder="1" applyAlignment="1">
      <alignment horizontal="center" vertical="top" wrapText="1"/>
    </xf>
    <xf numFmtId="49" fontId="5" fillId="10" borderId="78" xfId="0" applyNumberFormat="1" applyFont="1" applyFill="1" applyBorder="1" applyAlignment="1">
      <alignment horizontal="center" vertical="top" wrapText="1"/>
    </xf>
    <xf numFmtId="187" fontId="9" fillId="10" borderId="78" xfId="1" applyNumberFormat="1" applyFont="1" applyFill="1" applyBorder="1" applyAlignment="1">
      <alignment horizontal="center" vertical="top"/>
    </xf>
    <xf numFmtId="187" fontId="5" fillId="10" borderId="78" xfId="1" applyNumberFormat="1" applyFont="1" applyFill="1" applyBorder="1" applyAlignment="1">
      <alignment horizontal="center" vertical="top" wrapText="1"/>
    </xf>
    <xf numFmtId="0" fontId="5" fillId="4" borderId="12" xfId="0" applyNumberFormat="1" applyFont="1" applyFill="1" applyBorder="1" applyAlignment="1">
      <alignment horizontal="left" vertical="center"/>
    </xf>
    <xf numFmtId="0" fontId="5" fillId="0" borderId="49" xfId="0" applyNumberFormat="1" applyFont="1" applyFill="1" applyBorder="1" applyAlignment="1">
      <alignment vertical="top"/>
    </xf>
    <xf numFmtId="0" fontId="5" fillId="0" borderId="57" xfId="0" applyNumberFormat="1" applyFont="1" applyFill="1" applyBorder="1" applyAlignment="1">
      <alignment vertical="top"/>
    </xf>
    <xf numFmtId="0" fontId="4" fillId="0" borderId="0" xfId="0" applyFont="1" applyBorder="1" applyAlignment="1"/>
    <xf numFmtId="49" fontId="2" fillId="0" borderId="0" xfId="0" applyNumberFormat="1" applyFont="1" applyBorder="1" applyAlignment="1">
      <alignment horizontal="right"/>
    </xf>
    <xf numFmtId="49" fontId="4" fillId="0" borderId="0" xfId="0" applyNumberFormat="1" applyFont="1" applyFill="1" applyBorder="1" applyAlignment="1">
      <alignment horizontal="right" vertical="top"/>
    </xf>
    <xf numFmtId="49" fontId="4" fillId="4" borderId="0" xfId="0" applyNumberFormat="1" applyFont="1" applyFill="1" applyBorder="1" applyAlignment="1">
      <alignment horizontal="left" vertical="center"/>
    </xf>
    <xf numFmtId="49" fontId="4" fillId="4" borderId="8" xfId="0" applyNumberFormat="1" applyFont="1" applyFill="1" applyBorder="1" applyAlignment="1">
      <alignment horizontal="right" vertical="center"/>
    </xf>
    <xf numFmtId="49" fontId="5" fillId="0" borderId="13" xfId="0" applyNumberFormat="1" applyFont="1" applyFill="1" applyBorder="1" applyAlignment="1">
      <alignment horizontal="right" vertical="top"/>
    </xf>
    <xf numFmtId="49" fontId="5" fillId="0" borderId="0" xfId="0" applyNumberFormat="1" applyFont="1" applyFill="1" applyBorder="1" applyAlignment="1">
      <alignment horizontal="right" vertical="top"/>
    </xf>
    <xf numFmtId="49" fontId="5" fillId="0" borderId="8" xfId="0" applyNumberFormat="1" applyFont="1" applyFill="1" applyBorder="1" applyAlignment="1">
      <alignment horizontal="right" vertical="top" wrapText="1"/>
    </xf>
    <xf numFmtId="49" fontId="5" fillId="4" borderId="3" xfId="0" applyNumberFormat="1" applyFont="1" applyFill="1" applyBorder="1" applyAlignment="1">
      <alignment horizontal="left" vertical="center"/>
    </xf>
    <xf numFmtId="49" fontId="5" fillId="10" borderId="21" xfId="0" applyNumberFormat="1" applyFont="1" applyFill="1" applyBorder="1" applyAlignment="1">
      <alignment horizontal="right" vertical="top"/>
    </xf>
    <xf numFmtId="49" fontId="5" fillId="10" borderId="80" xfId="0" applyNumberFormat="1" applyFont="1" applyFill="1" applyBorder="1" applyAlignment="1">
      <alignment horizontal="right" vertical="top" wrapText="1"/>
    </xf>
    <xf numFmtId="49" fontId="5" fillId="0" borderId="49" xfId="0" applyNumberFormat="1" applyFont="1" applyFill="1" applyBorder="1" applyAlignment="1">
      <alignment horizontal="right" vertical="top" wrapText="1"/>
    </xf>
    <xf numFmtId="49" fontId="5" fillId="0" borderId="57" xfId="0" applyNumberFormat="1" applyFont="1" applyFill="1" applyBorder="1" applyAlignment="1">
      <alignment horizontal="right" vertical="top" wrapText="1"/>
    </xf>
    <xf numFmtId="49" fontId="5" fillId="10" borderId="49" xfId="0" applyNumberFormat="1" applyFont="1" applyFill="1" applyBorder="1" applyAlignment="1">
      <alignment horizontal="right" vertical="top"/>
    </xf>
    <xf numFmtId="49" fontId="5" fillId="10" borderId="57" xfId="0" applyNumberFormat="1" applyFont="1" applyFill="1" applyBorder="1" applyAlignment="1">
      <alignment horizontal="right" vertical="top" wrapText="1"/>
    </xf>
    <xf numFmtId="49" fontId="5" fillId="10" borderId="49" xfId="0" applyNumberFormat="1" applyFont="1" applyFill="1" applyBorder="1" applyAlignment="1">
      <alignment horizontal="right" vertical="top" wrapText="1"/>
    </xf>
    <xf numFmtId="49" fontId="5" fillId="0" borderId="53" xfId="0" applyNumberFormat="1" applyFont="1" applyFill="1" applyBorder="1" applyAlignment="1">
      <alignment horizontal="right" vertical="top"/>
    </xf>
    <xf numFmtId="49" fontId="6" fillId="4" borderId="2" xfId="0" applyNumberFormat="1" applyFont="1" applyFill="1" applyBorder="1" applyAlignment="1">
      <alignment horizontal="right"/>
    </xf>
    <xf numFmtId="49" fontId="5" fillId="10" borderId="57" xfId="0" applyNumberFormat="1" applyFont="1" applyFill="1" applyBorder="1" applyAlignment="1">
      <alignment horizontal="right" vertical="top"/>
    </xf>
    <xf numFmtId="49" fontId="5" fillId="0" borderId="21" xfId="0" applyNumberFormat="1" applyFont="1" applyFill="1" applyBorder="1" applyAlignment="1">
      <alignment horizontal="right" vertical="top"/>
    </xf>
    <xf numFmtId="49" fontId="6" fillId="0" borderId="0" xfId="0" applyNumberFormat="1" applyFont="1" applyBorder="1" applyAlignment="1">
      <alignment horizontal="right" vertical="top"/>
    </xf>
    <xf numFmtId="0" fontId="5" fillId="10" borderId="83" xfId="0" applyFont="1" applyFill="1" applyBorder="1" applyAlignment="1">
      <alignment horizontal="center" vertical="top" wrapText="1"/>
    </xf>
    <xf numFmtId="187" fontId="9" fillId="10" borderId="83" xfId="1" applyNumberFormat="1" applyFont="1" applyFill="1" applyBorder="1" applyAlignment="1">
      <alignment horizontal="center" vertical="top"/>
    </xf>
    <xf numFmtId="187" fontId="5" fillId="10" borderId="83" xfId="1" applyNumberFormat="1" applyFont="1" applyFill="1" applyBorder="1" applyAlignment="1">
      <alignment horizontal="center" vertical="top"/>
    </xf>
    <xf numFmtId="0" fontId="26" fillId="0" borderId="48" xfId="0" applyFont="1" applyFill="1" applyBorder="1" applyAlignment="1">
      <alignment vertical="top"/>
    </xf>
    <xf numFmtId="0" fontId="26" fillId="0" borderId="49" xfId="0" applyFont="1" applyFill="1" applyBorder="1"/>
    <xf numFmtId="49" fontId="5" fillId="0" borderId="49" xfId="0" applyNumberFormat="1" applyFont="1" applyFill="1" applyBorder="1" applyAlignment="1">
      <alignment horizontal="right" vertical="top"/>
    </xf>
    <xf numFmtId="0" fontId="5" fillId="0" borderId="49" xfId="0" applyFont="1" applyFill="1" applyBorder="1" applyAlignment="1">
      <alignment horizontal="left" vertical="top" wrapText="1"/>
    </xf>
    <xf numFmtId="187" fontId="4" fillId="0" borderId="51" xfId="1" applyNumberFormat="1" applyFont="1" applyFill="1" applyBorder="1" applyAlignment="1">
      <alignment horizontal="center" vertical="top" wrapText="1"/>
    </xf>
    <xf numFmtId="0" fontId="26" fillId="0" borderId="51" xfId="0" applyFont="1" applyFill="1" applyBorder="1"/>
    <xf numFmtId="0" fontId="26" fillId="0" borderId="52" xfId="0" applyFont="1" applyFill="1" applyBorder="1" applyAlignment="1">
      <alignment vertical="top"/>
    </xf>
    <xf numFmtId="0" fontId="26" fillId="0" borderId="53" xfId="0" applyFont="1" applyFill="1" applyBorder="1"/>
    <xf numFmtId="187" fontId="4" fillId="0" borderId="55" xfId="1" applyNumberFormat="1" applyFont="1" applyFill="1" applyBorder="1" applyAlignment="1">
      <alignment horizontal="center" vertical="top" wrapText="1"/>
    </xf>
    <xf numFmtId="0" fontId="26" fillId="0" borderId="55" xfId="0" applyFont="1" applyFill="1" applyBorder="1"/>
    <xf numFmtId="0" fontId="26" fillId="0" borderId="56" xfId="0" applyFont="1" applyFill="1" applyBorder="1" applyAlignment="1">
      <alignment vertical="top"/>
    </xf>
    <xf numFmtId="0" fontId="26" fillId="0" borderId="57" xfId="0" applyFont="1" applyFill="1" applyBorder="1"/>
    <xf numFmtId="0" fontId="5" fillId="0" borderId="57" xfId="0" applyFont="1" applyFill="1" applyBorder="1" applyAlignment="1">
      <alignment horizontal="left" vertical="top" wrapText="1"/>
    </xf>
    <xf numFmtId="187" fontId="4" fillId="0" borderId="59" xfId="1" applyNumberFormat="1" applyFont="1" applyFill="1" applyBorder="1" applyAlignment="1">
      <alignment horizontal="center" vertical="top" wrapText="1"/>
    </xf>
    <xf numFmtId="0" fontId="26" fillId="0" borderId="59" xfId="0" applyFont="1" applyFill="1" applyBorder="1"/>
    <xf numFmtId="15" fontId="5" fillId="10" borderId="73" xfId="0" applyNumberFormat="1" applyFont="1" applyFill="1" applyBorder="1" applyAlignment="1">
      <alignment horizontal="center" vertical="top" wrapText="1"/>
    </xf>
    <xf numFmtId="49" fontId="5" fillId="10" borderId="73" xfId="0" applyNumberFormat="1" applyFont="1" applyFill="1" applyBorder="1" applyAlignment="1">
      <alignment horizontal="center" vertical="top" wrapText="1"/>
    </xf>
    <xf numFmtId="187" fontId="5" fillId="10" borderId="57" xfId="1" applyNumberFormat="1" applyFont="1" applyFill="1" applyBorder="1" applyAlignment="1">
      <alignment horizontal="center" vertical="top" wrapText="1"/>
    </xf>
    <xf numFmtId="187" fontId="9" fillId="10" borderId="69" xfId="1" applyNumberFormat="1" applyFont="1" applyFill="1" applyBorder="1" applyAlignment="1">
      <alignment horizontal="center" vertical="top"/>
    </xf>
    <xf numFmtId="187" fontId="9" fillId="10" borderId="84" xfId="1" applyNumberFormat="1" applyFont="1" applyFill="1" applyBorder="1" applyAlignment="1">
      <alignment horizontal="center" vertical="top"/>
    </xf>
    <xf numFmtId="0" fontId="5" fillId="10" borderId="63" xfId="0" applyFont="1" applyFill="1" applyBorder="1"/>
    <xf numFmtId="0" fontId="5" fillId="10" borderId="62" xfId="0" applyFont="1" applyFill="1" applyBorder="1"/>
    <xf numFmtId="0" fontId="5" fillId="10" borderId="62" xfId="0" applyFont="1" applyFill="1" applyBorder="1" applyAlignment="1">
      <alignment vertical="top" wrapText="1"/>
    </xf>
    <xf numFmtId="49" fontId="5" fillId="10" borderId="62" xfId="0" applyNumberFormat="1" applyFont="1" applyFill="1" applyBorder="1" applyAlignment="1">
      <alignment horizontal="right" vertical="top" wrapText="1"/>
    </xf>
    <xf numFmtId="0" fontId="5" fillId="10" borderId="86" xfId="0" applyFont="1" applyFill="1" applyBorder="1" applyAlignment="1">
      <alignment vertical="top" wrapText="1"/>
    </xf>
    <xf numFmtId="0" fontId="5" fillId="10" borderId="87" xfId="0" applyFont="1" applyFill="1" applyBorder="1" applyAlignment="1">
      <alignment horizontal="center" vertical="top" wrapText="1"/>
    </xf>
    <xf numFmtId="187" fontId="5" fillId="10" borderId="87" xfId="1" applyNumberFormat="1" applyFont="1" applyFill="1" applyBorder="1" applyAlignment="1">
      <alignment horizontal="center" vertical="top"/>
    </xf>
    <xf numFmtId="187" fontId="5" fillId="10" borderId="87" xfId="1" applyNumberFormat="1" applyFont="1" applyFill="1" applyBorder="1" applyAlignment="1">
      <alignment horizontal="center" vertical="top" wrapText="1"/>
    </xf>
    <xf numFmtId="0" fontId="5" fillId="18" borderId="71" xfId="0" applyFont="1" applyFill="1" applyBorder="1" applyAlignment="1">
      <alignment vertical="top" wrapText="1"/>
    </xf>
    <xf numFmtId="0" fontId="5" fillId="18" borderId="73" xfId="0" applyFont="1" applyFill="1" applyBorder="1" applyAlignment="1">
      <alignment horizontal="center" vertical="top" wrapText="1"/>
    </xf>
    <xf numFmtId="0" fontId="9" fillId="18" borderId="73" xfId="0" applyFont="1" applyFill="1" applyBorder="1" applyAlignment="1">
      <alignment horizontal="center" vertical="top"/>
    </xf>
    <xf numFmtId="187" fontId="5" fillId="18" borderId="73" xfId="1" applyNumberFormat="1" applyFont="1" applyFill="1" applyBorder="1" applyAlignment="1">
      <alignment horizontal="center" vertical="top"/>
    </xf>
    <xf numFmtId="187" fontId="5" fillId="18" borderId="74" xfId="1" applyNumberFormat="1" applyFont="1" applyFill="1" applyBorder="1" applyAlignment="1">
      <alignment horizontal="center" vertical="top" wrapText="1"/>
    </xf>
    <xf numFmtId="0" fontId="5" fillId="10" borderId="54" xfId="0" applyFont="1" applyFill="1" applyBorder="1" applyAlignment="1">
      <alignment vertical="top" wrapText="1"/>
    </xf>
    <xf numFmtId="49" fontId="5" fillId="10" borderId="55" xfId="0" applyNumberFormat="1" applyFont="1" applyFill="1" applyBorder="1" applyAlignment="1">
      <alignment horizontal="center" vertical="top" wrapText="1"/>
    </xf>
    <xf numFmtId="187" fontId="5" fillId="10" borderId="55" xfId="1" applyNumberFormat="1" applyFont="1" applyFill="1" applyBorder="1" applyAlignment="1">
      <alignment horizontal="center" vertical="top"/>
    </xf>
    <xf numFmtId="187" fontId="5" fillId="10" borderId="55" xfId="1" applyNumberFormat="1" applyFont="1" applyFill="1" applyBorder="1" applyAlignment="1">
      <alignment horizontal="center" vertical="top" wrapText="1"/>
    </xf>
    <xf numFmtId="49" fontId="5" fillId="10" borderId="67" xfId="0" applyNumberFormat="1" applyFont="1" applyFill="1" applyBorder="1" applyAlignment="1">
      <alignment horizontal="center" vertical="top" wrapText="1"/>
    </xf>
    <xf numFmtId="0" fontId="5" fillId="18" borderId="54" xfId="0" applyFont="1" applyFill="1" applyBorder="1" applyAlignment="1">
      <alignment vertical="top" wrapText="1"/>
    </xf>
    <xf numFmtId="0" fontId="5" fillId="18" borderId="55" xfId="0" applyFont="1" applyFill="1" applyBorder="1" applyAlignment="1">
      <alignment horizontal="center" vertical="top" wrapText="1"/>
    </xf>
    <xf numFmtId="187" fontId="5" fillId="18" borderId="55" xfId="1" applyNumberFormat="1" applyFont="1" applyFill="1" applyBorder="1" applyAlignment="1">
      <alignment horizontal="center" vertical="top"/>
    </xf>
    <xf numFmtId="187" fontId="5" fillId="18" borderId="55" xfId="1" applyNumberFormat="1" applyFont="1" applyFill="1" applyBorder="1" applyAlignment="1">
      <alignment horizontal="center" vertical="top" wrapText="1"/>
    </xf>
    <xf numFmtId="187" fontId="9" fillId="10" borderId="55" xfId="1" applyNumberFormat="1" applyFont="1" applyFill="1" applyBorder="1" applyAlignment="1">
      <alignment horizontal="center" vertical="top"/>
    </xf>
    <xf numFmtId="0" fontId="9" fillId="18" borderId="55" xfId="0" applyFont="1" applyFill="1" applyBorder="1" applyAlignment="1">
      <alignment horizontal="center" vertical="top"/>
    </xf>
    <xf numFmtId="0" fontId="5" fillId="10" borderId="71" xfId="0" applyFont="1" applyFill="1" applyBorder="1" applyAlignment="1">
      <alignment horizontal="left" vertical="center" wrapText="1"/>
    </xf>
    <xf numFmtId="0" fontId="5" fillId="10" borderId="88" xfId="0" applyFont="1" applyFill="1" applyBorder="1" applyAlignment="1">
      <alignment vertical="top"/>
    </xf>
    <xf numFmtId="0" fontId="5" fillId="10" borderId="85" xfId="0" applyFont="1" applyFill="1" applyBorder="1" applyAlignment="1">
      <alignment vertical="top"/>
    </xf>
    <xf numFmtId="49" fontId="5" fillId="10" borderId="85" xfId="0" applyNumberFormat="1" applyFont="1" applyFill="1" applyBorder="1" applyAlignment="1">
      <alignment horizontal="right" vertical="top"/>
    </xf>
    <xf numFmtId="0" fontId="5" fillId="10" borderId="72" xfId="0" applyFont="1" applyFill="1" applyBorder="1" applyAlignment="1">
      <alignment vertical="top"/>
    </xf>
    <xf numFmtId="0" fontId="5" fillId="10" borderId="72" xfId="0" applyFont="1" applyFill="1" applyBorder="1"/>
    <xf numFmtId="15" fontId="5" fillId="10" borderId="66" xfId="0" applyNumberFormat="1" applyFont="1" applyFill="1" applyBorder="1" applyAlignment="1">
      <alignment horizontal="center" vertical="top" wrapText="1"/>
    </xf>
    <xf numFmtId="0" fontId="5" fillId="0" borderId="50" xfId="0" applyFont="1" applyFill="1" applyBorder="1" applyAlignment="1">
      <alignment horizontal="left" vertical="top" wrapText="1"/>
    </xf>
    <xf numFmtId="0" fontId="5" fillId="0" borderId="54" xfId="0" applyFont="1" applyFill="1" applyBorder="1" applyAlignment="1">
      <alignment horizontal="left" vertical="top" wrapText="1"/>
    </xf>
    <xf numFmtId="0" fontId="5" fillId="0" borderId="58" xfId="0" applyFont="1" applyFill="1" applyBorder="1" applyAlignment="1">
      <alignment horizontal="left" vertical="top" wrapText="1"/>
    </xf>
    <xf numFmtId="187" fontId="4" fillId="0" borderId="49" xfId="1" applyNumberFormat="1" applyFont="1" applyFill="1" applyBorder="1" applyAlignment="1">
      <alignment horizontal="center" vertical="top" wrapText="1"/>
    </xf>
    <xf numFmtId="187" fontId="4" fillId="0" borderId="53" xfId="1" applyNumberFormat="1" applyFont="1" applyFill="1" applyBorder="1" applyAlignment="1">
      <alignment horizontal="center" vertical="top" wrapText="1"/>
    </xf>
    <xf numFmtId="187" fontId="4" fillId="0" borderId="57" xfId="1" applyNumberFormat="1" applyFont="1" applyFill="1" applyBorder="1" applyAlignment="1">
      <alignment horizontal="center" vertical="top" wrapText="1"/>
    </xf>
    <xf numFmtId="0" fontId="5" fillId="18" borderId="53" xfId="0" applyFont="1" applyFill="1" applyBorder="1" applyAlignment="1">
      <alignment vertical="top" wrapText="1"/>
    </xf>
    <xf numFmtId="49" fontId="5" fillId="18" borderId="53" xfId="0" applyNumberFormat="1" applyFont="1" applyFill="1" applyBorder="1" applyAlignment="1">
      <alignment horizontal="right" vertical="top" wrapText="1"/>
    </xf>
    <xf numFmtId="0" fontId="5" fillId="18" borderId="52" xfId="0" applyFont="1" applyFill="1" applyBorder="1" applyAlignment="1">
      <alignment vertical="top"/>
    </xf>
    <xf numFmtId="0" fontId="5" fillId="18" borderId="53" xfId="0" applyFont="1" applyFill="1" applyBorder="1" applyAlignment="1">
      <alignment vertical="top"/>
    </xf>
    <xf numFmtId="0" fontId="5" fillId="10" borderId="49" xfId="0" applyNumberFormat="1" applyFont="1" applyFill="1" applyBorder="1" applyAlignment="1">
      <alignment horizontal="left" vertical="top"/>
    </xf>
    <xf numFmtId="0" fontId="5" fillId="10" borderId="53" xfId="0" applyNumberFormat="1" applyFont="1" applyFill="1" applyBorder="1" applyAlignment="1">
      <alignment horizontal="left" vertical="top"/>
    </xf>
    <xf numFmtId="0" fontId="5" fillId="10" borderId="57" xfId="0" applyNumberFormat="1" applyFont="1" applyFill="1" applyBorder="1" applyAlignment="1">
      <alignment horizontal="left" vertical="top"/>
    </xf>
    <xf numFmtId="0" fontId="5" fillId="10" borderId="82" xfId="0" applyNumberFormat="1" applyFont="1" applyFill="1" applyBorder="1" applyAlignment="1">
      <alignment horizontal="left" vertical="top"/>
    </xf>
    <xf numFmtId="0" fontId="5" fillId="18" borderId="53" xfId="0" applyNumberFormat="1" applyFont="1" applyFill="1" applyBorder="1" applyAlignment="1">
      <alignment horizontal="left" vertical="top"/>
    </xf>
    <xf numFmtId="0" fontId="5" fillId="10" borderId="3" xfId="0" applyNumberFormat="1" applyFont="1" applyFill="1" applyBorder="1" applyAlignment="1">
      <alignment horizontal="left" vertical="top"/>
    </xf>
    <xf numFmtId="0" fontId="5" fillId="4" borderId="3" xfId="0" applyNumberFormat="1" applyFont="1" applyFill="1" applyBorder="1" applyAlignment="1">
      <alignment horizontal="left" vertical="center"/>
    </xf>
    <xf numFmtId="0" fontId="5" fillId="0" borderId="49" xfId="0" applyNumberFormat="1" applyFont="1" applyFill="1" applyBorder="1" applyAlignment="1">
      <alignment horizontal="left" vertical="top" wrapText="1"/>
    </xf>
    <xf numFmtId="0" fontId="5" fillId="0" borderId="53" xfId="0" applyNumberFormat="1" applyFont="1" applyFill="1" applyBorder="1" applyAlignment="1">
      <alignment horizontal="left" vertical="top" wrapText="1"/>
    </xf>
    <xf numFmtId="0" fontId="5" fillId="0" borderId="57" xfId="0" applyNumberFormat="1" applyFont="1" applyFill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 vertical="top" wrapText="1"/>
    </xf>
    <xf numFmtId="0" fontId="5" fillId="4" borderId="44" xfId="0" applyNumberFormat="1" applyFont="1" applyFill="1" applyBorder="1" applyAlignment="1">
      <alignment horizontal="left" vertical="top"/>
    </xf>
    <xf numFmtId="0" fontId="5" fillId="10" borderId="18" xfId="0" applyNumberFormat="1" applyFont="1" applyFill="1" applyBorder="1" applyAlignment="1">
      <alignment horizontal="left" vertical="top"/>
    </xf>
    <xf numFmtId="0" fontId="5" fillId="0" borderId="8" xfId="0" applyNumberFormat="1" applyFont="1" applyFill="1" applyBorder="1" applyAlignment="1">
      <alignment horizontal="left" vertical="top"/>
    </xf>
    <xf numFmtId="0" fontId="5" fillId="10" borderId="80" xfId="0" applyNumberFormat="1" applyFont="1" applyFill="1" applyBorder="1" applyAlignment="1">
      <alignment horizontal="left" vertical="top"/>
    </xf>
    <xf numFmtId="0" fontId="5" fillId="10" borderId="8" xfId="0" applyNumberFormat="1" applyFont="1" applyFill="1" applyBorder="1" applyAlignment="1">
      <alignment horizontal="left" vertical="top"/>
    </xf>
    <xf numFmtId="0" fontId="5" fillId="0" borderId="49" xfId="0" applyNumberFormat="1" applyFont="1" applyFill="1" applyBorder="1" applyAlignment="1">
      <alignment horizontal="left" vertical="top"/>
    </xf>
    <xf numFmtId="0" fontId="5" fillId="0" borderId="57" xfId="0" applyNumberFormat="1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0" borderId="53" xfId="0" applyNumberFormat="1" applyFont="1" applyFill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2" fillId="0" borderId="48" xfId="0" applyFont="1" applyFill="1" applyBorder="1" applyAlignment="1"/>
    <xf numFmtId="0" fontId="12" fillId="0" borderId="56" xfId="0" applyFont="1" applyFill="1" applyBorder="1" applyAlignment="1"/>
    <xf numFmtId="0" fontId="12" fillId="4" borderId="2" xfId="0" applyFont="1" applyFill="1" applyBorder="1" applyAlignment="1"/>
    <xf numFmtId="0" fontId="12" fillId="4" borderId="3" xfId="0" applyFont="1" applyFill="1" applyBorder="1" applyAlignment="1"/>
    <xf numFmtId="0" fontId="12" fillId="4" borderId="3" xfId="0" applyFont="1" applyFill="1" applyBorder="1" applyAlignment="1">
      <alignment vertical="top" wrapText="1"/>
    </xf>
    <xf numFmtId="49" fontId="5" fillId="0" borderId="12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right" vertical="center"/>
    </xf>
    <xf numFmtId="0" fontId="5" fillId="4" borderId="4" xfId="0" applyNumberFormat="1" applyFont="1" applyFill="1" applyBorder="1" applyAlignment="1">
      <alignment horizontal="left" vertical="top"/>
    </xf>
    <xf numFmtId="49" fontId="4" fillId="4" borderId="8" xfId="0" applyNumberFormat="1" applyFont="1" applyFill="1" applyBorder="1" applyAlignment="1">
      <alignment horizontal="left" vertical="center"/>
    </xf>
    <xf numFmtId="49" fontId="5" fillId="4" borderId="2" xfId="0" applyNumberFormat="1" applyFont="1" applyFill="1" applyBorder="1" applyAlignment="1">
      <alignment horizontal="right"/>
    </xf>
    <xf numFmtId="49" fontId="5" fillId="4" borderId="2" xfId="0" applyNumberFormat="1" applyFont="1" applyFill="1" applyBorder="1" applyAlignment="1">
      <alignment horizontal="right" vertical="top"/>
    </xf>
    <xf numFmtId="0" fontId="5" fillId="0" borderId="48" xfId="0" applyFont="1" applyFill="1" applyBorder="1" applyAlignment="1">
      <alignment vertical="top"/>
    </xf>
    <xf numFmtId="0" fontId="5" fillId="0" borderId="49" xfId="0" applyFont="1" applyFill="1" applyBorder="1" applyAlignment="1">
      <alignment vertical="top"/>
    </xf>
    <xf numFmtId="0" fontId="5" fillId="0" borderId="50" xfId="0" applyFont="1" applyFill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/>
    </xf>
    <xf numFmtId="0" fontId="5" fillId="0" borderId="52" xfId="0" applyFont="1" applyFill="1" applyBorder="1" applyAlignment="1"/>
    <xf numFmtId="0" fontId="5" fillId="0" borderId="53" xfId="0" applyFont="1" applyFill="1" applyBorder="1" applyAlignment="1"/>
    <xf numFmtId="0" fontId="5" fillId="0" borderId="53" xfId="0" applyNumberFormat="1" applyFont="1" applyFill="1" applyBorder="1" applyAlignment="1">
      <alignment vertical="top"/>
    </xf>
    <xf numFmtId="0" fontId="5" fillId="0" borderId="54" xfId="0" applyFont="1" applyFill="1" applyBorder="1" applyAlignment="1">
      <alignment horizontal="center" vertical="top" wrapText="1"/>
    </xf>
    <xf numFmtId="15" fontId="5" fillId="0" borderId="52" xfId="0" applyNumberFormat="1" applyFont="1" applyBorder="1" applyAlignment="1">
      <alignment horizontal="center" vertical="top" wrapText="1"/>
    </xf>
    <xf numFmtId="49" fontId="5" fillId="0" borderId="53" xfId="0" applyNumberFormat="1" applyFont="1" applyBorder="1" applyAlignment="1">
      <alignment horizontal="center" vertical="top"/>
    </xf>
    <xf numFmtId="49" fontId="5" fillId="0" borderId="55" xfId="0" applyNumberFormat="1" applyFont="1" applyBorder="1" applyAlignment="1">
      <alignment horizontal="center" vertical="top"/>
    </xf>
    <xf numFmtId="49" fontId="5" fillId="0" borderId="52" xfId="0" applyNumberFormat="1" applyFont="1" applyBorder="1" applyAlignment="1">
      <alignment horizontal="center" vertical="top" wrapText="1"/>
    </xf>
    <xf numFmtId="0" fontId="5" fillId="0" borderId="58" xfId="0" applyFont="1" applyFill="1" applyBorder="1" applyAlignment="1">
      <alignment horizontal="center" vertical="top" wrapText="1"/>
    </xf>
    <xf numFmtId="15" fontId="5" fillId="0" borderId="56" xfId="0" applyNumberFormat="1" applyFont="1" applyBorder="1" applyAlignment="1">
      <alignment horizontal="center" vertical="top" wrapText="1"/>
    </xf>
    <xf numFmtId="15" fontId="5" fillId="0" borderId="49" xfId="0" applyNumberFormat="1" applyFont="1" applyFill="1" applyBorder="1" applyAlignment="1">
      <alignment horizontal="center" vertical="top" wrapText="1"/>
    </xf>
    <xf numFmtId="187" fontId="5" fillId="0" borderId="51" xfId="0" applyNumberFormat="1" applyFont="1" applyFill="1" applyBorder="1" applyAlignment="1">
      <alignment horizontal="center" vertical="top" wrapText="1"/>
    </xf>
    <xf numFmtId="15" fontId="5" fillId="0" borderId="53" xfId="0" applyNumberFormat="1" applyFont="1" applyFill="1" applyBorder="1" applyAlignment="1">
      <alignment horizontal="center" vertical="top" wrapText="1"/>
    </xf>
    <xf numFmtId="187" fontId="5" fillId="0" borderId="55" xfId="0" applyNumberFormat="1" applyFont="1" applyFill="1" applyBorder="1" applyAlignment="1">
      <alignment horizontal="center" vertical="top" wrapText="1"/>
    </xf>
    <xf numFmtId="0" fontId="5" fillId="0" borderId="53" xfId="0" applyFont="1" applyFill="1" applyBorder="1" applyAlignment="1">
      <alignment horizontal="center" vertical="top" wrapText="1"/>
    </xf>
    <xf numFmtId="15" fontId="5" fillId="0" borderId="52" xfId="0" applyNumberFormat="1" applyFont="1" applyFill="1" applyBorder="1" applyAlignment="1">
      <alignment horizontal="center" vertical="top" wrapText="1"/>
    </xf>
    <xf numFmtId="0" fontId="5" fillId="0" borderId="60" xfId="0" applyFont="1" applyFill="1" applyBorder="1" applyAlignment="1"/>
    <xf numFmtId="0" fontId="5" fillId="0" borderId="61" xfId="0" applyFont="1" applyFill="1" applyBorder="1" applyAlignment="1"/>
    <xf numFmtId="0" fontId="5" fillId="0" borderId="61" xfId="0" applyFont="1" applyFill="1" applyBorder="1" applyAlignment="1">
      <alignment vertical="top" wrapText="1"/>
    </xf>
    <xf numFmtId="49" fontId="5" fillId="0" borderId="61" xfId="0" applyNumberFormat="1" applyFont="1" applyFill="1" applyBorder="1" applyAlignment="1">
      <alignment horizontal="right" vertical="top" wrapText="1"/>
    </xf>
    <xf numFmtId="49" fontId="5" fillId="0" borderId="56" xfId="0" applyNumberFormat="1" applyFont="1" applyBorder="1" applyAlignment="1">
      <alignment horizontal="center" vertical="top" wrapText="1"/>
    </xf>
    <xf numFmtId="187" fontId="5" fillId="0" borderId="59" xfId="0" applyNumberFormat="1" applyFont="1" applyFill="1" applyBorder="1" applyAlignment="1">
      <alignment horizontal="center" vertical="top" wrapText="1"/>
    </xf>
    <xf numFmtId="49" fontId="5" fillId="0" borderId="49" xfId="0" applyNumberFormat="1" applyFont="1" applyFill="1" applyBorder="1" applyAlignment="1">
      <alignment horizontal="center" vertical="top" wrapText="1"/>
    </xf>
    <xf numFmtId="49" fontId="5" fillId="0" borderId="53" xfId="0" applyNumberFormat="1" applyFont="1" applyFill="1" applyBorder="1" applyAlignment="1">
      <alignment horizontal="center" vertical="top" wrapText="1"/>
    </xf>
    <xf numFmtId="0" fontId="5" fillId="0" borderId="60" xfId="0" applyFont="1" applyFill="1" applyBorder="1" applyAlignment="1">
      <alignment vertical="top"/>
    </xf>
    <xf numFmtId="0" fontId="5" fillId="0" borderId="61" xfId="0" applyFont="1" applyFill="1" applyBorder="1" applyAlignment="1">
      <alignment vertical="top"/>
    </xf>
    <xf numFmtId="49" fontId="5" fillId="0" borderId="61" xfId="0" applyNumberFormat="1" applyFont="1" applyFill="1" applyBorder="1" applyAlignment="1">
      <alignment horizontal="right" vertical="top"/>
    </xf>
    <xf numFmtId="0" fontId="5" fillId="0" borderId="57" xfId="0" applyFont="1" applyFill="1" applyBorder="1" applyAlignment="1">
      <alignment horizontal="center" vertical="top" wrapText="1"/>
    </xf>
    <xf numFmtId="0" fontId="9" fillId="0" borderId="54" xfId="0" applyFont="1" applyFill="1" applyBorder="1" applyAlignment="1">
      <alignment horizontal="center" vertical="top" wrapText="1"/>
    </xf>
    <xf numFmtId="15" fontId="5" fillId="0" borderId="57" xfId="0" applyNumberFormat="1" applyFont="1" applyFill="1" applyBorder="1" applyAlignment="1">
      <alignment horizontal="center" vertical="top" wrapText="1"/>
    </xf>
    <xf numFmtId="0" fontId="15" fillId="0" borderId="49" xfId="0" applyFont="1" applyBorder="1" applyAlignment="1">
      <alignment vertical="top" wrapText="1"/>
    </xf>
    <xf numFmtId="15" fontId="12" fillId="0" borderId="52" xfId="0" applyNumberFormat="1" applyFont="1" applyFill="1" applyBorder="1" applyAlignment="1">
      <alignment horizontal="center" vertical="top" wrapText="1"/>
    </xf>
    <xf numFmtId="49" fontId="5" fillId="0" borderId="57" xfId="0" applyNumberFormat="1" applyFont="1" applyFill="1" applyBorder="1" applyAlignment="1">
      <alignment horizontal="center" vertical="top" wrapText="1"/>
    </xf>
    <xf numFmtId="0" fontId="12" fillId="0" borderId="55" xfId="0" applyFont="1" applyFill="1" applyBorder="1" applyAlignment="1">
      <alignment horizontal="center" vertical="top" wrapText="1"/>
    </xf>
    <xf numFmtId="49" fontId="5" fillId="0" borderId="52" xfId="0" applyNumberFormat="1" applyFont="1" applyFill="1" applyBorder="1" applyAlignment="1">
      <alignment horizontal="center" vertical="top" wrapText="1"/>
    </xf>
    <xf numFmtId="187" fontId="5" fillId="0" borderId="53" xfId="1" applyNumberFormat="1" applyFont="1" applyBorder="1" applyAlignment="1">
      <alignment horizontal="center" vertical="top"/>
    </xf>
    <xf numFmtId="0" fontId="4" fillId="0" borderId="0" xfId="0" applyFont="1" applyBorder="1"/>
    <xf numFmtId="49" fontId="2" fillId="0" borderId="0" xfId="0" applyNumberFormat="1" applyFont="1" applyBorder="1" applyAlignment="1">
      <alignment horizontal="right" vertical="top"/>
    </xf>
    <xf numFmtId="49" fontId="5" fillId="0" borderId="3" xfId="0" applyNumberFormat="1" applyFont="1" applyBorder="1" applyAlignment="1">
      <alignment horizontal="right" vertical="top" wrapText="1"/>
    </xf>
    <xf numFmtId="49" fontId="4" fillId="4" borderId="8" xfId="0" applyNumberFormat="1" applyFont="1" applyFill="1" applyBorder="1" applyAlignment="1">
      <alignment horizontal="right" vertical="top"/>
    </xf>
    <xf numFmtId="49" fontId="6" fillId="4" borderId="2" xfId="0" applyNumberFormat="1" applyFont="1" applyFill="1" applyBorder="1" applyAlignment="1">
      <alignment horizontal="right" vertical="top"/>
    </xf>
    <xf numFmtId="0" fontId="5" fillId="0" borderId="50" xfId="0" applyFont="1" applyBorder="1" applyAlignment="1">
      <alignment horizontal="center" vertical="top" wrapText="1"/>
    </xf>
    <xf numFmtId="0" fontId="12" fillId="0" borderId="54" xfId="0" applyFont="1" applyBorder="1" applyAlignment="1">
      <alignment vertical="top" wrapText="1"/>
    </xf>
    <xf numFmtId="49" fontId="5" fillId="0" borderId="53" xfId="0" applyNumberFormat="1" applyFont="1" applyBorder="1" applyAlignment="1">
      <alignment horizontal="center" vertical="top" wrapText="1"/>
    </xf>
    <xf numFmtId="0" fontId="5" fillId="0" borderId="53" xfId="0" applyFont="1" applyBorder="1" applyAlignment="1">
      <alignment horizontal="center" vertical="top" wrapText="1"/>
    </xf>
    <xf numFmtId="0" fontId="12" fillId="0" borderId="58" xfId="0" applyFont="1" applyBorder="1" applyAlignment="1">
      <alignment vertical="top" wrapText="1"/>
    </xf>
    <xf numFmtId="0" fontId="12" fillId="0" borderId="59" xfId="0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0" fontId="12" fillId="0" borderId="50" xfId="0" applyFont="1" applyBorder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2" xfId="0" applyFont="1" applyBorder="1" applyAlignment="1">
      <alignment horizontal="center" vertical="top" wrapText="1"/>
    </xf>
    <xf numFmtId="187" fontId="5" fillId="0" borderId="54" xfId="1" applyNumberFormat="1" applyFont="1" applyBorder="1" applyAlignment="1">
      <alignment horizontal="center" vertical="top"/>
    </xf>
    <xf numFmtId="0" fontId="12" fillId="0" borderId="55" xfId="0" applyFont="1" applyBorder="1" applyAlignment="1">
      <alignment horizontal="center" vertical="top" wrapText="1"/>
    </xf>
    <xf numFmtId="0" fontId="12" fillId="0" borderId="52" xfId="0" applyFont="1" applyBorder="1" applyAlignment="1">
      <alignment horizontal="center" vertical="top" wrapText="1"/>
    </xf>
    <xf numFmtId="0" fontId="12" fillId="0" borderId="58" xfId="0" applyFont="1" applyBorder="1" applyAlignment="1">
      <alignment horizontal="center" vertical="top" wrapText="1"/>
    </xf>
    <xf numFmtId="15" fontId="5" fillId="0" borderId="59" xfId="0" applyNumberFormat="1" applyFont="1" applyBorder="1" applyAlignment="1">
      <alignment horizontal="center" vertical="top" wrapText="1"/>
    </xf>
    <xf numFmtId="15" fontId="5" fillId="0" borderId="51" xfId="0" applyNumberFormat="1" applyFont="1" applyBorder="1" applyAlignment="1">
      <alignment horizontal="center" vertical="top" wrapText="1"/>
    </xf>
    <xf numFmtId="1" fontId="5" fillId="0" borderId="58" xfId="0" applyNumberFormat="1" applyFont="1" applyBorder="1" applyAlignment="1">
      <alignment horizontal="left" vertical="top" wrapText="1"/>
    </xf>
    <xf numFmtId="0" fontId="5" fillId="0" borderId="57" xfId="0" applyFont="1" applyBorder="1" applyAlignment="1">
      <alignment horizontal="center" vertical="top" wrapText="1"/>
    </xf>
    <xf numFmtId="0" fontId="12" fillId="0" borderId="51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0" fontId="5" fillId="0" borderId="61" xfId="0" applyFont="1" applyBorder="1"/>
    <xf numFmtId="0" fontId="5" fillId="0" borderId="61" xfId="0" applyFont="1" applyBorder="1" applyAlignment="1">
      <alignment vertical="top" wrapText="1"/>
    </xf>
    <xf numFmtId="49" fontId="5" fillId="0" borderId="61" xfId="0" applyNumberFormat="1" applyFont="1" applyBorder="1" applyAlignment="1">
      <alignment horizontal="right" vertical="top" wrapText="1"/>
    </xf>
    <xf numFmtId="15" fontId="5" fillId="0" borderId="48" xfId="0" applyNumberFormat="1" applyFont="1" applyBorder="1" applyAlignment="1">
      <alignment horizontal="center" vertical="top" wrapText="1"/>
    </xf>
    <xf numFmtId="187" fontId="5" fillId="0" borderId="52" xfId="1" applyNumberFormat="1" applyFont="1" applyFill="1" applyBorder="1" applyAlignment="1">
      <alignment horizontal="center" vertical="top" wrapText="1"/>
    </xf>
    <xf numFmtId="187" fontId="5" fillId="0" borderId="54" xfId="1" applyNumberFormat="1" applyFont="1" applyFill="1" applyBorder="1" applyAlignment="1">
      <alignment horizontal="center" vertical="top" wrapText="1"/>
    </xf>
    <xf numFmtId="0" fontId="5" fillId="4" borderId="9" xfId="0" applyNumberFormat="1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center" vertical="top" wrapText="1"/>
    </xf>
    <xf numFmtId="17" fontId="5" fillId="0" borderId="51" xfId="0" applyNumberFormat="1" applyFont="1" applyBorder="1" applyAlignment="1">
      <alignment horizontal="center" vertical="top" wrapText="1"/>
    </xf>
    <xf numFmtId="15" fontId="5" fillId="0" borderId="55" xfId="0" applyNumberFormat="1" applyFont="1" applyFill="1" applyBorder="1" applyAlignment="1">
      <alignment horizontal="center" vertical="top" wrapText="1"/>
    </xf>
    <xf numFmtId="17" fontId="5" fillId="0" borderId="55" xfId="0" applyNumberFormat="1" applyFont="1" applyBorder="1" applyAlignment="1">
      <alignment horizontal="center" vertical="top" wrapText="1"/>
    </xf>
    <xf numFmtId="0" fontId="12" fillId="0" borderId="57" xfId="0" applyFont="1" applyBorder="1" applyAlignment="1">
      <alignment vertical="top"/>
    </xf>
    <xf numFmtId="0" fontId="6" fillId="4" borderId="52" xfId="0" applyFont="1" applyFill="1" applyBorder="1"/>
    <xf numFmtId="0" fontId="6" fillId="4" borderId="53" xfId="0" applyFont="1" applyFill="1" applyBorder="1"/>
    <xf numFmtId="49" fontId="5" fillId="4" borderId="53" xfId="0" applyNumberFormat="1" applyFont="1" applyFill="1" applyBorder="1" applyAlignment="1">
      <alignment horizontal="right" vertical="center"/>
    </xf>
    <xf numFmtId="0" fontId="5" fillId="4" borderId="54" xfId="0" applyNumberFormat="1" applyFont="1" applyFill="1" applyBorder="1" applyAlignment="1">
      <alignment horizontal="left" vertical="center"/>
    </xf>
    <xf numFmtId="0" fontId="5" fillId="4" borderId="55" xfId="0" applyFont="1" applyFill="1" applyBorder="1" applyAlignment="1">
      <alignment horizontal="left" vertical="center"/>
    </xf>
    <xf numFmtId="0" fontId="5" fillId="4" borderId="55" xfId="0" applyFont="1" applyFill="1" applyBorder="1" applyAlignment="1">
      <alignment horizontal="center" vertical="top" wrapText="1"/>
    </xf>
    <xf numFmtId="0" fontId="7" fillId="4" borderId="52" xfId="0" applyFont="1" applyFill="1" applyBorder="1" applyAlignment="1">
      <alignment horizontal="center" vertical="top" wrapText="1"/>
    </xf>
    <xf numFmtId="187" fontId="5" fillId="4" borderId="55" xfId="1" applyNumberFormat="1" applyFont="1" applyFill="1" applyBorder="1" applyAlignment="1">
      <alignment horizontal="center" vertical="top" wrapText="1"/>
    </xf>
    <xf numFmtId="49" fontId="5" fillId="4" borderId="53" xfId="0" applyNumberFormat="1" applyFont="1" applyFill="1" applyBorder="1" applyAlignment="1">
      <alignment horizontal="right" vertical="top"/>
    </xf>
    <xf numFmtId="0" fontId="5" fillId="4" borderId="53" xfId="0" applyFont="1" applyFill="1" applyBorder="1" applyAlignment="1">
      <alignment vertical="top"/>
    </xf>
    <xf numFmtId="187" fontId="5" fillId="4" borderId="53" xfId="1" applyNumberFormat="1" applyFont="1" applyFill="1" applyBorder="1" applyAlignment="1">
      <alignment horizontal="center" vertical="top" wrapText="1"/>
    </xf>
    <xf numFmtId="187" fontId="5" fillId="4" borderId="54" xfId="1" applyNumberFormat="1" applyFont="1" applyFill="1" applyBorder="1" applyAlignment="1">
      <alignment horizontal="center" vertical="top" wrapText="1"/>
    </xf>
    <xf numFmtId="187" fontId="5" fillId="0" borderId="56" xfId="1" applyNumberFormat="1" applyFont="1" applyBorder="1" applyAlignment="1">
      <alignment horizontal="center" vertical="top"/>
    </xf>
    <xf numFmtId="187" fontId="18" fillId="0" borderId="55" xfId="1" applyNumberFormat="1" applyFont="1" applyBorder="1" applyAlignment="1">
      <alignment horizontal="center" vertical="top" wrapText="1"/>
    </xf>
    <xf numFmtId="0" fontId="5" fillId="4" borderId="13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5" fillId="4" borderId="53" xfId="0" applyNumberFormat="1" applyFont="1" applyFill="1" applyBorder="1" applyAlignment="1">
      <alignment horizontal="left" vertical="top"/>
    </xf>
    <xf numFmtId="187" fontId="4" fillId="0" borderId="55" xfId="1" applyNumberFormat="1" applyFont="1" applyFill="1" applyBorder="1" applyAlignment="1">
      <alignment horizontal="center" vertical="center" wrapText="1"/>
    </xf>
    <xf numFmtId="187" fontId="5" fillId="0" borderId="50" xfId="1" applyNumberFormat="1" applyFont="1" applyFill="1" applyBorder="1" applyAlignment="1">
      <alignment horizontal="left" vertical="top" wrapText="1"/>
    </xf>
    <xf numFmtId="187" fontId="5" fillId="0" borderId="54" xfId="1" applyNumberFormat="1" applyFont="1" applyFill="1" applyBorder="1" applyAlignment="1">
      <alignment horizontal="left" vertical="top" wrapText="1"/>
    </xf>
    <xf numFmtId="3" fontId="5" fillId="0" borderId="54" xfId="0" applyNumberFormat="1" applyFont="1" applyFill="1" applyBorder="1" applyAlignment="1">
      <alignment horizontal="left" vertical="top" wrapText="1"/>
    </xf>
    <xf numFmtId="43" fontId="5" fillId="0" borderId="55" xfId="1" applyFont="1" applyFill="1" applyBorder="1" applyAlignment="1">
      <alignment horizontal="center" vertical="top" wrapText="1"/>
    </xf>
    <xf numFmtId="0" fontId="5" fillId="8" borderId="55" xfId="0" applyFont="1" applyFill="1" applyBorder="1" applyAlignment="1">
      <alignment horizontal="center" vertical="top" wrapText="1"/>
    </xf>
    <xf numFmtId="3" fontId="5" fillId="0" borderId="58" xfId="0" applyNumberFormat="1" applyFont="1" applyFill="1" applyBorder="1" applyAlignment="1">
      <alignment horizontal="left" vertical="top" wrapText="1"/>
    </xf>
    <xf numFmtId="3" fontId="5" fillId="0" borderId="59" xfId="0" applyNumberFormat="1" applyFont="1" applyFill="1" applyBorder="1" applyAlignment="1">
      <alignment horizontal="center" vertical="top" wrapText="1"/>
    </xf>
    <xf numFmtId="187" fontId="5" fillId="0" borderId="55" xfId="1" applyNumberFormat="1" applyFont="1" applyFill="1" applyBorder="1" applyAlignment="1">
      <alignment horizontal="right" vertical="center" wrapText="1"/>
    </xf>
    <xf numFmtId="187" fontId="5" fillId="0" borderId="55" xfId="1" applyNumberFormat="1" applyFont="1" applyFill="1" applyBorder="1" applyAlignment="1">
      <alignment horizontal="center" vertical="center" wrapText="1"/>
    </xf>
    <xf numFmtId="187" fontId="5" fillId="0" borderId="59" xfId="1" applyNumberFormat="1" applyFont="1" applyFill="1" applyBorder="1" applyAlignment="1">
      <alignment horizontal="right" vertical="top" wrapText="1"/>
    </xf>
    <xf numFmtId="187" fontId="4" fillId="0" borderId="51" xfId="1" applyNumberFormat="1" applyFont="1" applyFill="1" applyBorder="1" applyAlignment="1">
      <alignment horizontal="right" vertical="center" wrapText="1"/>
    </xf>
    <xf numFmtId="187" fontId="4" fillId="0" borderId="55" xfId="1" applyNumberFormat="1" applyFont="1" applyFill="1" applyBorder="1" applyAlignment="1">
      <alignment horizontal="right" vertical="center" wrapText="1"/>
    </xf>
    <xf numFmtId="187" fontId="5" fillId="0" borderId="55" xfId="1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center" vertical="top" wrapText="1"/>
    </xf>
    <xf numFmtId="0" fontId="4" fillId="0" borderId="11" xfId="0" applyFont="1" applyBorder="1"/>
    <xf numFmtId="187" fontId="4" fillId="0" borderId="11" xfId="1" applyNumberFormat="1" applyFont="1" applyBorder="1" applyAlignment="1">
      <alignment vertical="top"/>
    </xf>
    <xf numFmtId="0" fontId="4" fillId="0" borderId="0" xfId="0" applyFont="1"/>
    <xf numFmtId="187" fontId="4" fillId="0" borderId="0" xfId="0" applyNumberFormat="1" applyFont="1"/>
    <xf numFmtId="49" fontId="4" fillId="0" borderId="12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 vertical="top"/>
    </xf>
    <xf numFmtId="187" fontId="5" fillId="0" borderId="50" xfId="1" applyNumberFormat="1" applyFont="1" applyFill="1" applyBorder="1" applyAlignment="1">
      <alignment horizontal="center" vertical="top" wrapText="1"/>
    </xf>
    <xf numFmtId="187" fontId="5" fillId="0" borderId="51" xfId="1" applyNumberFormat="1" applyFont="1" applyFill="1" applyBorder="1" applyAlignment="1">
      <alignment horizontal="center" vertical="top"/>
    </xf>
    <xf numFmtId="187" fontId="5" fillId="0" borderId="58" xfId="1" applyNumberFormat="1" applyFont="1" applyFill="1" applyBorder="1" applyAlignment="1">
      <alignment horizontal="center" vertical="top" wrapText="1"/>
    </xf>
    <xf numFmtId="187" fontId="5" fillId="0" borderId="59" xfId="1" applyNumberFormat="1" applyFont="1" applyFill="1" applyBorder="1" applyAlignment="1">
      <alignment horizontal="center" vertical="top"/>
    </xf>
    <xf numFmtId="187" fontId="5" fillId="0" borderId="55" xfId="1" applyNumberFormat="1" applyFont="1" applyFill="1" applyBorder="1" applyAlignment="1">
      <alignment horizontal="center" vertical="top"/>
    </xf>
    <xf numFmtId="187" fontId="6" fillId="0" borderId="55" xfId="1" applyNumberFormat="1" applyFont="1" applyFill="1" applyBorder="1" applyAlignment="1">
      <alignment horizontal="center" vertical="top"/>
    </xf>
    <xf numFmtId="49" fontId="5" fillId="0" borderId="55" xfId="1" applyNumberFormat="1" applyFont="1" applyFill="1" applyBorder="1" applyAlignment="1">
      <alignment horizontal="center" vertical="top"/>
    </xf>
    <xf numFmtId="187" fontId="5" fillId="0" borderId="89" xfId="1" applyNumberFormat="1" applyFont="1" applyFill="1" applyBorder="1" applyAlignment="1">
      <alignment horizontal="center" vertical="top"/>
    </xf>
    <xf numFmtId="187" fontId="9" fillId="0" borderId="51" xfId="1" applyNumberFormat="1" applyFont="1" applyFill="1" applyBorder="1" applyAlignment="1">
      <alignment horizontal="center" vertical="top" wrapText="1"/>
    </xf>
    <xf numFmtId="49" fontId="5" fillId="0" borderId="59" xfId="1" applyNumberFormat="1" applyFont="1" applyFill="1" applyBorder="1" applyAlignment="1">
      <alignment horizontal="center" vertical="top"/>
    </xf>
    <xf numFmtId="3" fontId="5" fillId="0" borderId="50" xfId="0" applyNumberFormat="1" applyFont="1" applyFill="1" applyBorder="1" applyAlignment="1">
      <alignment horizontal="left" vertical="top" wrapText="1"/>
    </xf>
    <xf numFmtId="187" fontId="5" fillId="0" borderId="48" xfId="1" applyNumberFormat="1" applyFont="1" applyFill="1" applyBorder="1" applyAlignment="1">
      <alignment horizontal="center" vertical="top" wrapText="1"/>
    </xf>
    <xf numFmtId="49" fontId="5" fillId="0" borderId="55" xfId="1" applyNumberFormat="1" applyFont="1" applyFill="1" applyBorder="1" applyAlignment="1">
      <alignment horizontal="center" vertical="top" wrapText="1"/>
    </xf>
    <xf numFmtId="0" fontId="5" fillId="0" borderId="52" xfId="0" applyFont="1" applyBorder="1" applyAlignment="1"/>
    <xf numFmtId="0" fontId="5" fillId="0" borderId="56" xfId="0" applyFont="1" applyBorder="1" applyAlignment="1"/>
    <xf numFmtId="0" fontId="5" fillId="0" borderId="57" xfId="0" applyFont="1" applyBorder="1" applyAlignment="1"/>
    <xf numFmtId="0" fontId="5" fillId="8" borderId="49" xfId="0" applyFont="1" applyFill="1" applyBorder="1" applyAlignment="1">
      <alignment vertical="top" wrapText="1"/>
    </xf>
    <xf numFmtId="187" fontId="5" fillId="8" borderId="51" xfId="0" applyNumberFormat="1" applyFont="1" applyFill="1" applyBorder="1" applyAlignment="1">
      <alignment horizontal="center" vertical="top" wrapText="1"/>
    </xf>
    <xf numFmtId="187" fontId="5" fillId="0" borderId="59" xfId="1" applyNumberFormat="1" applyFont="1" applyFill="1" applyBorder="1" applyAlignment="1">
      <alignment vertical="top"/>
    </xf>
    <xf numFmtId="187" fontId="5" fillId="8" borderId="59" xfId="0" applyNumberFormat="1" applyFont="1" applyFill="1" applyBorder="1" applyAlignment="1">
      <alignment horizontal="center" vertical="top" wrapText="1"/>
    </xf>
    <xf numFmtId="187" fontId="5" fillId="0" borderId="51" xfId="1" applyNumberFormat="1" applyFont="1" applyBorder="1" applyAlignment="1">
      <alignment vertical="top"/>
    </xf>
    <xf numFmtId="188" fontId="5" fillId="0" borderId="52" xfId="0" applyNumberFormat="1" applyFont="1" applyFill="1" applyBorder="1" applyAlignment="1">
      <alignment vertical="top"/>
    </xf>
    <xf numFmtId="0" fontId="5" fillId="0" borderId="54" xfId="0" applyFont="1" applyFill="1" applyBorder="1" applyAlignment="1">
      <alignment vertical="top"/>
    </xf>
    <xf numFmtId="0" fontId="5" fillId="4" borderId="54" xfId="0" applyFont="1" applyFill="1" applyBorder="1" applyAlignment="1">
      <alignment horizontal="left" vertical="center"/>
    </xf>
    <xf numFmtId="0" fontId="5" fillId="4" borderId="55" xfId="0" applyNumberFormat="1" applyFont="1" applyFill="1" applyBorder="1" applyAlignment="1">
      <alignment horizontal="left" vertical="center"/>
    </xf>
    <xf numFmtId="187" fontId="5" fillId="0" borderId="59" xfId="1" applyNumberFormat="1" applyFont="1" applyBorder="1" applyAlignment="1">
      <alignment vertical="top"/>
    </xf>
    <xf numFmtId="49" fontId="5" fillId="0" borderId="59" xfId="0" applyNumberFormat="1" applyFont="1" applyBorder="1" applyAlignment="1">
      <alignment horizontal="center" vertical="top" wrapText="1"/>
    </xf>
    <xf numFmtId="0" fontId="5" fillId="0" borderId="63" xfId="0" applyFont="1" applyBorder="1"/>
    <xf numFmtId="0" fontId="5" fillId="0" borderId="62" xfId="0" applyFont="1" applyBorder="1"/>
    <xf numFmtId="0" fontId="5" fillId="0" borderId="62" xfId="0" applyFont="1" applyBorder="1" applyAlignment="1">
      <alignment vertical="top" wrapText="1"/>
    </xf>
    <xf numFmtId="49" fontId="5" fillId="0" borderId="62" xfId="0" applyNumberFormat="1" applyFont="1" applyBorder="1" applyAlignment="1">
      <alignment horizontal="right" vertical="top" wrapText="1"/>
    </xf>
    <xf numFmtId="187" fontId="5" fillId="0" borderId="59" xfId="1" applyNumberFormat="1" applyFont="1" applyBorder="1" applyAlignment="1">
      <alignment vertical="top" wrapText="1"/>
    </xf>
    <xf numFmtId="187" fontId="5" fillId="8" borderId="65" xfId="1" applyNumberFormat="1" applyFont="1" applyFill="1" applyBorder="1" applyAlignment="1">
      <alignment horizontal="left" vertical="top" wrapText="1"/>
    </xf>
    <xf numFmtId="187" fontId="5" fillId="8" borderId="64" xfId="1" applyNumberFormat="1" applyFont="1" applyFill="1" applyBorder="1" applyAlignment="1">
      <alignment horizontal="center" vertical="top" wrapText="1"/>
    </xf>
    <xf numFmtId="0" fontId="5" fillId="0" borderId="63" xfId="0" applyFont="1" applyFill="1" applyBorder="1" applyAlignment="1">
      <alignment horizontal="center" vertical="top" wrapText="1"/>
    </xf>
    <xf numFmtId="187" fontId="5" fillId="0" borderId="64" xfId="1" applyNumberFormat="1" applyFont="1" applyBorder="1" applyAlignment="1">
      <alignment horizontal="center" vertical="top"/>
    </xf>
    <xf numFmtId="187" fontId="9" fillId="8" borderId="3" xfId="1" applyNumberFormat="1" applyFont="1" applyFill="1" applyBorder="1" applyAlignment="1">
      <alignment horizontal="left" vertical="top" wrapText="1"/>
    </xf>
    <xf numFmtId="0" fontId="5" fillId="10" borderId="62" xfId="0" applyNumberFormat="1" applyFont="1" applyFill="1" applyBorder="1" applyAlignment="1">
      <alignment horizontal="left" vertical="top"/>
    </xf>
    <xf numFmtId="0" fontId="5" fillId="10" borderId="90" xfId="0" applyFont="1" applyFill="1" applyBorder="1" applyAlignment="1">
      <alignment vertical="top" wrapText="1"/>
    </xf>
    <xf numFmtId="0" fontId="5" fillId="10" borderId="91" xfId="0" applyFont="1" applyFill="1" applyBorder="1" applyAlignment="1">
      <alignment horizontal="center" vertical="top" wrapText="1"/>
    </xf>
    <xf numFmtId="187" fontId="5" fillId="10" borderId="91" xfId="1" applyNumberFormat="1" applyFont="1" applyFill="1" applyBorder="1" applyAlignment="1">
      <alignment horizontal="center" vertical="top"/>
    </xf>
    <xf numFmtId="187" fontId="5" fillId="10" borderId="91" xfId="1" applyNumberFormat="1" applyFont="1" applyFill="1" applyBorder="1" applyAlignment="1">
      <alignment horizontal="center" vertical="top" wrapText="1"/>
    </xf>
    <xf numFmtId="187" fontId="5" fillId="10" borderId="92" xfId="1" applyNumberFormat="1" applyFont="1" applyFill="1" applyBorder="1" applyAlignment="1">
      <alignment horizontal="center" vertical="top" wrapText="1"/>
    </xf>
    <xf numFmtId="14" fontId="5" fillId="10" borderId="73" xfId="0" applyNumberFormat="1" applyFont="1" applyFill="1" applyBorder="1" applyAlignment="1">
      <alignment horizontal="center" vertical="top" wrapText="1"/>
    </xf>
    <xf numFmtId="0" fontId="5" fillId="10" borderId="63" xfId="0" applyFont="1" applyFill="1" applyBorder="1" applyAlignment="1">
      <alignment vertical="top"/>
    </xf>
    <xf numFmtId="0" fontId="5" fillId="10" borderId="62" xfId="0" applyFont="1" applyFill="1" applyBorder="1" applyAlignment="1">
      <alignment vertical="top"/>
    </xf>
    <xf numFmtId="49" fontId="5" fillId="10" borderId="62" xfId="0" applyNumberFormat="1" applyFont="1" applyFill="1" applyBorder="1" applyAlignment="1">
      <alignment horizontal="right" vertical="top"/>
    </xf>
    <xf numFmtId="0" fontId="5" fillId="10" borderId="65" xfId="0" applyFont="1" applyFill="1" applyBorder="1" applyAlignment="1">
      <alignment vertical="top" wrapText="1"/>
    </xf>
    <xf numFmtId="49" fontId="5" fillId="10" borderId="64" xfId="0" applyNumberFormat="1" applyFont="1" applyFill="1" applyBorder="1" applyAlignment="1">
      <alignment horizontal="center" vertical="top" wrapText="1"/>
    </xf>
    <xf numFmtId="187" fontId="5" fillId="10" borderId="64" xfId="1" applyNumberFormat="1" applyFont="1" applyFill="1" applyBorder="1" applyAlignment="1">
      <alignment horizontal="center" vertical="top"/>
    </xf>
    <xf numFmtId="187" fontId="5" fillId="10" borderId="64" xfId="1" applyNumberFormat="1" applyFont="1" applyFill="1" applyBorder="1" applyAlignment="1">
      <alignment horizontal="center" vertical="top" wrapText="1"/>
    </xf>
    <xf numFmtId="0" fontId="5" fillId="10" borderId="58" xfId="0" applyFont="1" applyFill="1" applyBorder="1" applyAlignment="1">
      <alignment vertical="top" wrapText="1"/>
    </xf>
    <xf numFmtId="49" fontId="5" fillId="10" borderId="59" xfId="0" applyNumberFormat="1" applyFont="1" applyFill="1" applyBorder="1" applyAlignment="1">
      <alignment horizontal="center" vertical="top" wrapText="1"/>
    </xf>
    <xf numFmtId="187" fontId="5" fillId="10" borderId="59" xfId="1" applyNumberFormat="1" applyFont="1" applyFill="1" applyBorder="1" applyAlignment="1">
      <alignment horizontal="center" vertical="top"/>
    </xf>
    <xf numFmtId="187" fontId="5" fillId="10" borderId="59" xfId="1" applyNumberFormat="1" applyFont="1" applyFill="1" applyBorder="1" applyAlignment="1">
      <alignment horizontal="center" vertical="top" wrapText="1"/>
    </xf>
    <xf numFmtId="0" fontId="5" fillId="18" borderId="63" xfId="0" applyFont="1" applyFill="1" applyBorder="1"/>
    <xf numFmtId="0" fontId="5" fillId="18" borderId="62" xfId="0" applyFont="1" applyFill="1" applyBorder="1"/>
    <xf numFmtId="0" fontId="5" fillId="18" borderId="62" xfId="0" applyFont="1" applyFill="1" applyBorder="1" applyAlignment="1">
      <alignment vertical="top" wrapText="1"/>
    </xf>
    <xf numFmtId="49" fontId="5" fillId="18" borderId="62" xfId="0" applyNumberFormat="1" applyFont="1" applyFill="1" applyBorder="1" applyAlignment="1">
      <alignment horizontal="right" vertical="top" wrapText="1"/>
    </xf>
    <xf numFmtId="0" fontId="5" fillId="18" borderId="62" xfId="0" applyNumberFormat="1" applyFont="1" applyFill="1" applyBorder="1" applyAlignment="1">
      <alignment horizontal="left" vertical="top"/>
    </xf>
    <xf numFmtId="0" fontId="5" fillId="18" borderId="65" xfId="0" applyFont="1" applyFill="1" applyBorder="1" applyAlignment="1">
      <alignment vertical="top" wrapText="1"/>
    </xf>
    <xf numFmtId="0" fontId="5" fillId="18" borderId="64" xfId="0" applyFont="1" applyFill="1" applyBorder="1" applyAlignment="1">
      <alignment horizontal="center" vertical="top" wrapText="1"/>
    </xf>
    <xf numFmtId="187" fontId="5" fillId="18" borderId="64" xfId="1" applyNumberFormat="1" applyFont="1" applyFill="1" applyBorder="1" applyAlignment="1">
      <alignment horizontal="center" vertical="top"/>
    </xf>
    <xf numFmtId="187" fontId="5" fillId="18" borderId="64" xfId="1" applyNumberFormat="1" applyFont="1" applyFill="1" applyBorder="1" applyAlignment="1">
      <alignment horizontal="center" vertical="top" wrapText="1"/>
    </xf>
    <xf numFmtId="187" fontId="9" fillId="10" borderId="91" xfId="1" applyNumberFormat="1" applyFont="1" applyFill="1" applyBorder="1" applyAlignment="1">
      <alignment horizontal="center" vertical="top"/>
    </xf>
    <xf numFmtId="0" fontId="5" fillId="10" borderId="2" xfId="0" applyFont="1" applyFill="1" applyBorder="1"/>
    <xf numFmtId="0" fontId="5" fillId="10" borderId="3" xfId="0" applyFont="1" applyFill="1" applyBorder="1"/>
    <xf numFmtId="49" fontId="5" fillId="10" borderId="3" xfId="0" applyNumberFormat="1" applyFont="1" applyFill="1" applyBorder="1" applyAlignment="1">
      <alignment horizontal="right" vertical="top" wrapText="1"/>
    </xf>
    <xf numFmtId="0" fontId="5" fillId="10" borderId="93" xfId="0" applyFont="1" applyFill="1" applyBorder="1" applyAlignment="1">
      <alignment vertical="top" wrapText="1"/>
    </xf>
    <xf numFmtId="0" fontId="5" fillId="10" borderId="94" xfId="0" applyFont="1" applyFill="1" applyBorder="1" applyAlignment="1">
      <alignment horizontal="center" vertical="top"/>
    </xf>
    <xf numFmtId="16" fontId="5" fillId="10" borderId="94" xfId="0" applyNumberFormat="1" applyFont="1" applyFill="1" applyBorder="1" applyAlignment="1">
      <alignment horizontal="center" vertical="top" wrapText="1"/>
    </xf>
    <xf numFmtId="187" fontId="5" fillId="10" borderId="94" xfId="1" applyNumberFormat="1" applyFont="1" applyFill="1" applyBorder="1" applyAlignment="1">
      <alignment horizontal="center" vertical="top"/>
    </xf>
    <xf numFmtId="187" fontId="5" fillId="10" borderId="95" xfId="1" applyNumberFormat="1" applyFont="1" applyFill="1" applyBorder="1" applyAlignment="1">
      <alignment horizontal="center" vertical="top" wrapText="1"/>
    </xf>
    <xf numFmtId="0" fontId="26" fillId="0" borderId="63" xfId="0" applyFont="1" applyFill="1" applyBorder="1" applyAlignment="1">
      <alignment vertical="top"/>
    </xf>
    <xf numFmtId="0" fontId="26" fillId="0" borderId="62" xfId="0" applyFont="1" applyFill="1" applyBorder="1"/>
    <xf numFmtId="49" fontId="5" fillId="0" borderId="62" xfId="0" applyNumberFormat="1" applyFont="1" applyFill="1" applyBorder="1" applyAlignment="1">
      <alignment horizontal="right" vertical="top"/>
    </xf>
    <xf numFmtId="0" fontId="5" fillId="0" borderId="62" xfId="0" applyNumberFormat="1" applyFont="1" applyFill="1" applyBorder="1" applyAlignment="1">
      <alignment horizontal="left" vertical="top" wrapText="1"/>
    </xf>
    <xf numFmtId="0" fontId="5" fillId="0" borderId="65" xfId="0" applyFont="1" applyFill="1" applyBorder="1" applyAlignment="1">
      <alignment horizontal="left" vertical="top" wrapText="1"/>
    </xf>
    <xf numFmtId="0" fontId="5" fillId="0" borderId="64" xfId="0" applyFont="1" applyFill="1" applyBorder="1" applyAlignment="1">
      <alignment horizontal="center" vertical="top" wrapText="1"/>
    </xf>
    <xf numFmtId="187" fontId="4" fillId="0" borderId="64" xfId="1" applyNumberFormat="1" applyFont="1" applyFill="1" applyBorder="1" applyAlignment="1">
      <alignment horizontal="center" vertical="top" wrapText="1"/>
    </xf>
    <xf numFmtId="0" fontId="26" fillId="0" borderId="64" xfId="0" applyFont="1" applyFill="1" applyBorder="1"/>
    <xf numFmtId="0" fontId="5" fillId="0" borderId="62" xfId="0" applyFont="1" applyFill="1" applyBorder="1" applyAlignment="1">
      <alignment horizontal="left" vertical="top" wrapText="1"/>
    </xf>
    <xf numFmtId="187" fontId="4" fillId="0" borderId="62" xfId="1" applyNumberFormat="1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vertical="top"/>
    </xf>
    <xf numFmtId="0" fontId="26" fillId="0" borderId="8" xfId="0" applyFont="1" applyFill="1" applyBorder="1"/>
    <xf numFmtId="0" fontId="5" fillId="0" borderId="8" xfId="0" applyNumberFormat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187" fontId="4" fillId="0" borderId="6" xfId="1" applyNumberFormat="1" applyFont="1" applyFill="1" applyBorder="1" applyAlignment="1">
      <alignment horizontal="center" vertical="top" wrapText="1"/>
    </xf>
    <xf numFmtId="0" fontId="26" fillId="0" borderId="6" xfId="0" applyFont="1" applyFill="1" applyBorder="1"/>
    <xf numFmtId="0" fontId="26" fillId="0" borderId="1" xfId="0" applyFont="1" applyFill="1" applyBorder="1"/>
    <xf numFmtId="49" fontId="4" fillId="0" borderId="57" xfId="0" applyNumberFormat="1" applyFont="1" applyFill="1" applyBorder="1" applyAlignment="1">
      <alignment horizontal="right" vertical="top"/>
    </xf>
    <xf numFmtId="49" fontId="5" fillId="10" borderId="75" xfId="0" applyNumberFormat="1" applyFont="1" applyFill="1" applyBorder="1" applyAlignment="1">
      <alignment horizontal="center" vertical="top" wrapText="1"/>
    </xf>
    <xf numFmtId="0" fontId="5" fillId="10" borderId="96" xfId="0" applyFont="1" applyFill="1" applyBorder="1" applyAlignment="1">
      <alignment horizontal="center" vertical="top" wrapText="1"/>
    </xf>
    <xf numFmtId="0" fontId="5" fillId="10" borderId="94" xfId="0" applyFont="1" applyFill="1" applyBorder="1" applyAlignment="1">
      <alignment horizontal="center" vertical="top" wrapText="1"/>
    </xf>
    <xf numFmtId="49" fontId="5" fillId="10" borderId="8" xfId="0" applyNumberFormat="1" applyFont="1" applyFill="1" applyBorder="1" applyAlignment="1">
      <alignment horizontal="right" vertical="top" wrapText="1"/>
    </xf>
    <xf numFmtId="190" fontId="5" fillId="10" borderId="96" xfId="0" applyNumberFormat="1" applyFont="1" applyFill="1" applyBorder="1" applyAlignment="1">
      <alignment horizontal="center" vertical="top" wrapText="1"/>
    </xf>
    <xf numFmtId="187" fontId="5" fillId="10" borderId="96" xfId="1" applyNumberFormat="1" applyFont="1" applyFill="1" applyBorder="1" applyAlignment="1">
      <alignment horizontal="center" vertical="top"/>
    </xf>
    <xf numFmtId="187" fontId="5" fillId="10" borderId="96" xfId="1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/>
    <xf numFmtId="0" fontId="5" fillId="10" borderId="11" xfId="0" applyFont="1" applyFill="1" applyBorder="1"/>
    <xf numFmtId="49" fontId="5" fillId="10" borderId="0" xfId="0" applyNumberFormat="1" applyFont="1" applyFill="1" applyBorder="1" applyAlignment="1">
      <alignment horizontal="right" vertical="top" wrapText="1"/>
    </xf>
    <xf numFmtId="0" fontId="5" fillId="10" borderId="0" xfId="0" applyNumberFormat="1" applyFont="1" applyFill="1" applyBorder="1" applyAlignment="1">
      <alignment horizontal="left" vertical="top"/>
    </xf>
    <xf numFmtId="0" fontId="5" fillId="10" borderId="97" xfId="0" applyFont="1" applyFill="1" applyBorder="1" applyAlignment="1">
      <alignment horizontal="center" vertical="top" wrapText="1"/>
    </xf>
    <xf numFmtId="187" fontId="9" fillId="10" borderId="97" xfId="1" applyNumberFormat="1" applyFont="1" applyFill="1" applyBorder="1" applyAlignment="1">
      <alignment horizontal="center" vertical="top"/>
    </xf>
    <xf numFmtId="187" fontId="5" fillId="10" borderId="97" xfId="1" applyNumberFormat="1" applyFont="1" applyFill="1" applyBorder="1" applyAlignment="1">
      <alignment horizontal="center" vertical="top" wrapText="1"/>
    </xf>
    <xf numFmtId="187" fontId="5" fillId="10" borderId="98" xfId="1" applyNumberFormat="1" applyFont="1" applyFill="1" applyBorder="1" applyAlignment="1">
      <alignment horizontal="center" vertical="top" wrapText="1"/>
    </xf>
    <xf numFmtId="0" fontId="5" fillId="0" borderId="63" xfId="0" applyFont="1" applyFill="1" applyBorder="1" applyAlignment="1">
      <alignment vertical="top"/>
    </xf>
    <xf numFmtId="0" fontId="5" fillId="0" borderId="62" xfId="0" applyFont="1" applyFill="1" applyBorder="1" applyAlignment="1">
      <alignment vertical="top"/>
    </xf>
    <xf numFmtId="0" fontId="5" fillId="0" borderId="90" xfId="0" applyFont="1" applyFill="1" applyBorder="1" applyAlignment="1">
      <alignment vertical="top" wrapText="1"/>
    </xf>
    <xf numFmtId="0" fontId="5" fillId="0" borderId="90" xfId="0" applyFont="1" applyFill="1" applyBorder="1" applyAlignment="1">
      <alignment horizontal="center" vertical="top" wrapText="1"/>
    </xf>
    <xf numFmtId="187" fontId="5" fillId="0" borderId="91" xfId="1" applyNumberFormat="1" applyFont="1" applyFill="1" applyBorder="1" applyAlignment="1">
      <alignment horizontal="center" vertical="top" wrapText="1"/>
    </xf>
    <xf numFmtId="187" fontId="5" fillId="0" borderId="92" xfId="1" applyNumberFormat="1" applyFont="1" applyFill="1" applyBorder="1" applyAlignment="1">
      <alignment horizontal="center" vertical="top" wrapText="1"/>
    </xf>
    <xf numFmtId="0" fontId="5" fillId="10" borderId="67" xfId="0" applyFont="1" applyFill="1" applyBorder="1" applyAlignment="1">
      <alignment horizontal="center" vertical="top"/>
    </xf>
    <xf numFmtId="17" fontId="5" fillId="10" borderId="75" xfId="0" applyNumberFormat="1" applyFont="1" applyFill="1" applyBorder="1" applyAlignment="1">
      <alignment horizontal="center" vertical="top" wrapText="1"/>
    </xf>
    <xf numFmtId="0" fontId="5" fillId="10" borderId="7" xfId="0" applyFont="1" applyFill="1" applyBorder="1"/>
    <xf numFmtId="187" fontId="5" fillId="10" borderId="99" xfId="1" applyNumberFormat="1" applyFont="1" applyFill="1" applyBorder="1" applyAlignment="1">
      <alignment horizontal="center" vertical="top" wrapText="1"/>
    </xf>
    <xf numFmtId="0" fontId="5" fillId="0" borderId="63" xfId="0" applyFont="1" applyFill="1" applyBorder="1" applyAlignment="1"/>
    <xf numFmtId="0" fontId="5" fillId="0" borderId="62" xfId="0" applyFont="1" applyFill="1" applyBorder="1" applyAlignment="1"/>
    <xf numFmtId="0" fontId="5" fillId="0" borderId="62" xfId="0" applyFont="1" applyFill="1" applyBorder="1" applyAlignment="1">
      <alignment vertical="top" wrapText="1"/>
    </xf>
    <xf numFmtId="49" fontId="5" fillId="0" borderId="62" xfId="0" applyNumberFormat="1" applyFont="1" applyFill="1" applyBorder="1" applyAlignment="1">
      <alignment horizontal="right" vertical="top" wrapText="1"/>
    </xf>
    <xf numFmtId="0" fontId="5" fillId="0" borderId="62" xfId="0" applyNumberFormat="1" applyFont="1" applyFill="1" applyBorder="1" applyAlignment="1">
      <alignment vertical="top"/>
    </xf>
    <xf numFmtId="0" fontId="5" fillId="0" borderId="65" xfId="0" applyFont="1" applyFill="1" applyBorder="1" applyAlignment="1">
      <alignment vertical="top" wrapText="1"/>
    </xf>
    <xf numFmtId="0" fontId="5" fillId="0" borderId="65" xfId="0" applyFont="1" applyFill="1" applyBorder="1" applyAlignment="1">
      <alignment horizontal="center" vertical="top" wrapText="1"/>
    </xf>
    <xf numFmtId="49" fontId="5" fillId="0" borderId="64" xfId="0" applyNumberFormat="1" applyFont="1" applyBorder="1" applyAlignment="1">
      <alignment horizontal="center" vertical="top"/>
    </xf>
    <xf numFmtId="49" fontId="5" fillId="0" borderId="59" xfId="0" applyNumberFormat="1" applyFont="1" applyBorder="1" applyAlignment="1">
      <alignment horizontal="center" vertical="top"/>
    </xf>
    <xf numFmtId="15" fontId="5" fillId="0" borderId="63" xfId="0" applyNumberFormat="1" applyFont="1" applyBorder="1" applyAlignment="1">
      <alignment horizontal="center" vertical="top" wrapText="1"/>
    </xf>
    <xf numFmtId="49" fontId="5" fillId="0" borderId="63" xfId="0" applyNumberFormat="1" applyFont="1" applyBorder="1" applyAlignment="1">
      <alignment horizontal="center" vertical="top" wrapText="1"/>
    </xf>
    <xf numFmtId="0" fontId="5" fillId="0" borderId="62" xfId="0" applyFont="1" applyFill="1" applyBorder="1" applyAlignment="1">
      <alignment horizontal="center" vertical="top" wrapText="1"/>
    </xf>
    <xf numFmtId="187" fontId="5" fillId="0" borderId="64" xfId="0" applyNumberFormat="1" applyFont="1" applyFill="1" applyBorder="1" applyAlignment="1">
      <alignment horizontal="center" vertical="top" wrapText="1"/>
    </xf>
    <xf numFmtId="15" fontId="5" fillId="0" borderId="65" xfId="0" applyNumberFormat="1" applyFont="1" applyFill="1" applyBorder="1" applyAlignment="1">
      <alignment horizontal="center" vertical="top" wrapText="1"/>
    </xf>
    <xf numFmtId="49" fontId="5" fillId="0" borderId="62" xfId="0" applyNumberFormat="1" applyFont="1" applyFill="1" applyBorder="1" applyAlignment="1">
      <alignment horizontal="center" vertical="top" wrapText="1"/>
    </xf>
    <xf numFmtId="3" fontId="5" fillId="0" borderId="62" xfId="0" applyNumberFormat="1" applyFont="1" applyBorder="1" applyAlignment="1">
      <alignment vertical="top" wrapText="1"/>
    </xf>
    <xf numFmtId="187" fontId="33" fillId="0" borderId="0" xfId="1" applyNumberFormat="1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15" fontId="5" fillId="0" borderId="7" xfId="0" applyNumberFormat="1" applyFont="1" applyBorder="1" applyAlignment="1">
      <alignment horizontal="center" vertical="top" wrapText="1"/>
    </xf>
    <xf numFmtId="15" fontId="5" fillId="0" borderId="51" xfId="0" applyNumberFormat="1" applyFont="1" applyBorder="1" applyAlignment="1">
      <alignment horizontal="center" vertical="center"/>
    </xf>
    <xf numFmtId="187" fontId="3" fillId="0" borderId="51" xfId="1" applyNumberFormat="1" applyFont="1" applyBorder="1" applyAlignment="1">
      <alignment horizontal="center" vertical="center"/>
    </xf>
    <xf numFmtId="187" fontId="5" fillId="0" borderId="51" xfId="1" applyNumberFormat="1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top" wrapText="1"/>
    </xf>
    <xf numFmtId="0" fontId="5" fillId="0" borderId="62" xfId="0" applyFont="1" applyBorder="1" applyAlignment="1">
      <alignment horizontal="center" vertical="top" wrapText="1"/>
    </xf>
    <xf numFmtId="0" fontId="5" fillId="0" borderId="63" xfId="0" applyFont="1" applyBorder="1" applyAlignment="1">
      <alignment horizontal="center" vertical="top" wrapText="1"/>
    </xf>
    <xf numFmtId="0" fontId="12" fillId="0" borderId="65" xfId="0" applyFont="1" applyBorder="1" applyAlignment="1">
      <alignment vertical="top" wrapText="1"/>
    </xf>
    <xf numFmtId="0" fontId="12" fillId="0" borderId="64" xfId="0" applyFont="1" applyBorder="1" applyAlignment="1">
      <alignment horizontal="center" vertical="top" wrapText="1"/>
    </xf>
    <xf numFmtId="0" fontId="5" fillId="0" borderId="62" xfId="0" applyNumberFormat="1" applyFont="1" applyFill="1" applyBorder="1" applyAlignment="1">
      <alignment horizontal="left" vertical="top"/>
    </xf>
    <xf numFmtId="17" fontId="5" fillId="0" borderId="64" xfId="0" applyNumberFormat="1" applyFont="1" applyBorder="1" applyAlignment="1">
      <alignment horizontal="center" vertical="top" wrapText="1"/>
    </xf>
    <xf numFmtId="0" fontId="5" fillId="0" borderId="65" xfId="0" applyFont="1" applyBorder="1" applyAlignment="1">
      <alignment vertical="top"/>
    </xf>
    <xf numFmtId="187" fontId="4" fillId="0" borderId="59" xfId="1" applyNumberFormat="1" applyFont="1" applyFill="1" applyBorder="1" applyAlignment="1">
      <alignment horizontal="center" vertical="center" wrapText="1"/>
    </xf>
    <xf numFmtId="187" fontId="5" fillId="0" borderId="65" xfId="1" applyNumberFormat="1" applyFont="1" applyFill="1" applyBorder="1" applyAlignment="1">
      <alignment horizontal="center" vertical="top" wrapText="1"/>
    </xf>
    <xf numFmtId="49" fontId="5" fillId="0" borderId="64" xfId="1" applyNumberFormat="1" applyFont="1" applyFill="1" applyBorder="1" applyAlignment="1">
      <alignment horizontal="center" vertical="top"/>
    </xf>
    <xf numFmtId="187" fontId="5" fillId="0" borderId="64" xfId="1" applyNumberFormat="1" applyFont="1" applyFill="1" applyBorder="1" applyAlignment="1">
      <alignment horizontal="center" vertical="top"/>
    </xf>
    <xf numFmtId="187" fontId="9" fillId="0" borderId="59" xfId="1" applyNumberFormat="1" applyFont="1" applyFill="1" applyBorder="1" applyAlignment="1">
      <alignment horizontal="center" vertical="top" wrapText="1"/>
    </xf>
    <xf numFmtId="187" fontId="6" fillId="0" borderId="64" xfId="1" applyNumberFormat="1" applyFont="1" applyFill="1" applyBorder="1" applyAlignment="1">
      <alignment horizontal="center" vertical="top"/>
    </xf>
    <xf numFmtId="43" fontId="5" fillId="0" borderId="59" xfId="1" applyFont="1" applyFill="1" applyBorder="1" applyAlignment="1">
      <alignment horizontal="center" vertical="top" wrapText="1"/>
    </xf>
    <xf numFmtId="187" fontId="6" fillId="0" borderId="59" xfId="1" applyNumberFormat="1" applyFont="1" applyFill="1" applyBorder="1" applyAlignment="1">
      <alignment horizontal="center" vertical="top"/>
    </xf>
    <xf numFmtId="0" fontId="5" fillId="8" borderId="48" xfId="0" applyFont="1" applyFill="1" applyBorder="1" applyAlignment="1"/>
    <xf numFmtId="0" fontId="5" fillId="8" borderId="49" xfId="0" applyFont="1" applyFill="1" applyBorder="1" applyAlignment="1"/>
    <xf numFmtId="188" fontId="5" fillId="0" borderId="63" xfId="0" applyNumberFormat="1" applyFont="1" applyFill="1" applyBorder="1" applyAlignment="1">
      <alignment vertical="top"/>
    </xf>
    <xf numFmtId="187" fontId="5" fillId="0" borderId="64" xfId="1" applyNumberFormat="1" applyFont="1" applyBorder="1" applyAlignment="1">
      <alignment vertical="top"/>
    </xf>
    <xf numFmtId="0" fontId="43" fillId="4" borderId="10" xfId="0" applyFont="1" applyFill="1" applyBorder="1"/>
    <xf numFmtId="0" fontId="43" fillId="4" borderId="13" xfId="0" applyFont="1" applyFill="1" applyBorder="1"/>
    <xf numFmtId="0" fontId="43" fillId="4" borderId="3" xfId="0" applyFont="1" applyFill="1" applyBorder="1"/>
    <xf numFmtId="0" fontId="27" fillId="4" borderId="3" xfId="0" applyFont="1" applyFill="1" applyBorder="1" applyAlignment="1">
      <alignment vertical="top"/>
    </xf>
    <xf numFmtId="187" fontId="27" fillId="4" borderId="3" xfId="1" applyNumberFormat="1" applyFont="1" applyFill="1" applyBorder="1" applyAlignment="1">
      <alignment horizontal="center" vertical="top" wrapText="1"/>
    </xf>
    <xf numFmtId="187" fontId="27" fillId="4" borderId="4" xfId="1" applyNumberFormat="1" applyFont="1" applyFill="1" applyBorder="1" applyAlignment="1">
      <alignment horizontal="center" vertical="top" wrapText="1"/>
    </xf>
    <xf numFmtId="0" fontId="43" fillId="0" borderId="0" xfId="0" applyFont="1" applyFill="1"/>
    <xf numFmtId="0" fontId="5" fillId="10" borderId="77" xfId="0" applyFont="1" applyFill="1" applyBorder="1" applyAlignment="1">
      <alignment horizontal="center" vertical="top" wrapText="1"/>
    </xf>
    <xf numFmtId="0" fontId="5" fillId="10" borderId="59" xfId="0" applyFont="1" applyFill="1" applyBorder="1" applyAlignment="1">
      <alignment horizontal="center" vertical="top" wrapText="1"/>
    </xf>
    <xf numFmtId="187" fontId="5" fillId="0" borderId="12" xfId="0" applyNumberFormat="1" applyFont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/>
    </xf>
    <xf numFmtId="49" fontId="39" fillId="4" borderId="2" xfId="4" applyNumberFormat="1" applyFont="1" applyFill="1" applyBorder="1" applyAlignment="1">
      <alignment horizontal="center" vertical="center" wrapText="1"/>
    </xf>
    <xf numFmtId="49" fontId="39" fillId="4" borderId="4" xfId="4" applyNumberFormat="1" applyFont="1" applyFill="1" applyBorder="1" applyAlignment="1">
      <alignment horizontal="center" vertical="center" wrapText="1"/>
    </xf>
    <xf numFmtId="49" fontId="39" fillId="4" borderId="3" xfId="4" applyNumberFormat="1" applyFont="1" applyFill="1" applyBorder="1" applyAlignment="1">
      <alignment horizontal="center" vertical="center" wrapText="1"/>
    </xf>
    <xf numFmtId="49" fontId="39" fillId="3" borderId="1" xfId="4" applyNumberFormat="1" applyFont="1" applyFill="1" applyBorder="1" applyAlignment="1">
      <alignment horizontal="center" vertical="center"/>
    </xf>
    <xf numFmtId="49" fontId="39" fillId="3" borderId="1" xfId="4" applyNumberFormat="1" applyFont="1" applyFill="1" applyBorder="1" applyAlignment="1">
      <alignment horizontal="center" vertical="center" wrapText="1"/>
    </xf>
    <xf numFmtId="0" fontId="40" fillId="0" borderId="11" xfId="4" applyFont="1" applyBorder="1" applyAlignment="1">
      <alignment horizontal="left" vertical="top" wrapText="1"/>
    </xf>
    <xf numFmtId="0" fontId="40" fillId="0" borderId="0" xfId="4" applyFont="1" applyBorder="1" applyAlignment="1">
      <alignment horizontal="left" vertical="top" wrapText="1"/>
    </xf>
    <xf numFmtId="0" fontId="40" fillId="0" borderId="12" xfId="4" applyFont="1" applyBorder="1" applyAlignment="1">
      <alignment horizontal="left" vertical="top" wrapText="1"/>
    </xf>
    <xf numFmtId="0" fontId="39" fillId="0" borderId="7" xfId="4" applyFont="1" applyFill="1" applyBorder="1" applyAlignment="1">
      <alignment horizontal="left" vertical="top" wrapText="1"/>
    </xf>
    <xf numFmtId="0" fontId="39" fillId="0" borderId="8" xfId="4" applyFont="1" applyFill="1" applyBorder="1" applyAlignment="1">
      <alignment horizontal="left" vertical="top" wrapText="1"/>
    </xf>
    <xf numFmtId="0" fontId="39" fillId="0" borderId="9" xfId="4" applyFont="1" applyFill="1" applyBorder="1" applyAlignment="1">
      <alignment horizontal="left" vertical="top" wrapText="1"/>
    </xf>
    <xf numFmtId="0" fontId="40" fillId="0" borderId="11" xfId="4" applyFont="1" applyFill="1" applyBorder="1" applyAlignment="1">
      <alignment horizontal="left" vertical="top" wrapText="1"/>
    </xf>
    <xf numFmtId="0" fontId="40" fillId="0" borderId="0" xfId="4" applyFont="1" applyFill="1" applyBorder="1" applyAlignment="1">
      <alignment horizontal="left" vertical="top" wrapText="1"/>
    </xf>
    <xf numFmtId="0" fontId="40" fillId="0" borderId="12" xfId="4" applyFont="1" applyFill="1" applyBorder="1" applyAlignment="1">
      <alignment horizontal="left" vertical="top" wrapText="1"/>
    </xf>
    <xf numFmtId="0" fontId="39" fillId="0" borderId="11" xfId="4" applyFont="1" applyFill="1" applyBorder="1" applyAlignment="1">
      <alignment horizontal="left" vertical="top" wrapText="1"/>
    </xf>
    <xf numFmtId="0" fontId="39" fillId="0" borderId="0" xfId="4" applyFont="1" applyFill="1" applyBorder="1" applyAlignment="1">
      <alignment horizontal="left" vertical="top" wrapText="1"/>
    </xf>
    <xf numFmtId="0" fontId="39" fillId="0" borderId="12" xfId="4" applyFont="1" applyFill="1" applyBorder="1" applyAlignment="1">
      <alignment horizontal="left" vertical="top" wrapText="1"/>
    </xf>
    <xf numFmtId="0" fontId="40" fillId="0" borderId="7" xfId="4" applyFont="1" applyFill="1" applyBorder="1" applyAlignment="1">
      <alignment horizontal="left"/>
    </xf>
    <xf numFmtId="0" fontId="40" fillId="0" borderId="8" xfId="4" applyFont="1" applyFill="1" applyBorder="1" applyAlignment="1">
      <alignment horizontal="left"/>
    </xf>
    <xf numFmtId="0" fontId="40" fillId="0" borderId="9" xfId="4" applyFont="1" applyFill="1" applyBorder="1" applyAlignment="1">
      <alignment horizontal="left"/>
    </xf>
    <xf numFmtId="0" fontId="39" fillId="4" borderId="10" xfId="4" applyFont="1" applyFill="1" applyBorder="1" applyAlignment="1">
      <alignment horizontal="left"/>
    </xf>
    <xf numFmtId="0" fontId="39" fillId="4" borderId="13" xfId="4" applyFont="1" applyFill="1" applyBorder="1" applyAlignment="1">
      <alignment horizontal="left"/>
    </xf>
    <xf numFmtId="0" fontId="39" fillId="4" borderId="14" xfId="4" applyFont="1" applyFill="1" applyBorder="1" applyAlignment="1">
      <alignment horizontal="left"/>
    </xf>
    <xf numFmtId="0" fontId="41" fillId="0" borderId="11" xfId="4" applyFont="1" applyBorder="1" applyAlignment="1">
      <alignment horizontal="left" vertical="top" wrapText="1"/>
    </xf>
    <xf numFmtId="0" fontId="41" fillId="0" borderId="0" xfId="4" applyFont="1" applyBorder="1" applyAlignment="1">
      <alignment horizontal="left" vertical="top" wrapText="1"/>
    </xf>
    <xf numFmtId="0" fontId="41" fillId="0" borderId="12" xfId="4" applyFont="1" applyBorder="1" applyAlignment="1">
      <alignment horizontal="left" vertical="top" wrapText="1"/>
    </xf>
    <xf numFmtId="0" fontId="40" fillId="0" borderId="7" xfId="4" applyFont="1" applyBorder="1" applyAlignment="1">
      <alignment horizontal="left" vertical="top" wrapText="1"/>
    </xf>
    <xf numFmtId="0" fontId="40" fillId="0" borderId="8" xfId="4" applyFont="1" applyBorder="1" applyAlignment="1">
      <alignment horizontal="left" vertical="top" wrapText="1"/>
    </xf>
    <xf numFmtId="0" fontId="40" fillId="0" borderId="9" xfId="4" applyFont="1" applyBorder="1" applyAlignment="1">
      <alignment horizontal="left" vertical="top" wrapText="1"/>
    </xf>
    <xf numFmtId="49" fontId="37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top" wrapText="1"/>
    </xf>
    <xf numFmtId="0" fontId="4" fillId="0" borderId="41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5" fillId="4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187" fontId="4" fillId="0" borderId="1" xfId="1" applyNumberFormat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left" vertical="top" wrapText="1"/>
    </xf>
    <xf numFmtId="187" fontId="4" fillId="0" borderId="11" xfId="1" applyNumberFormat="1" applyFont="1" applyBorder="1" applyAlignment="1">
      <alignment horizontal="center" vertical="top"/>
    </xf>
    <xf numFmtId="187" fontId="4" fillId="0" borderId="0" xfId="1" applyNumberFormat="1" applyFont="1" applyBorder="1" applyAlignment="1">
      <alignment horizontal="center" vertical="top"/>
    </xf>
    <xf numFmtId="187" fontId="4" fillId="0" borderId="12" xfId="1" applyNumberFormat="1" applyFont="1" applyBorder="1" applyAlignment="1">
      <alignment horizontal="center" vertical="top"/>
    </xf>
    <xf numFmtId="187" fontId="5" fillId="0" borderId="11" xfId="1" applyNumberFormat="1" applyFont="1" applyBorder="1" applyAlignment="1">
      <alignment horizontal="center" vertical="top"/>
    </xf>
    <xf numFmtId="187" fontId="5" fillId="0" borderId="0" xfId="1" applyNumberFormat="1" applyFont="1" applyBorder="1" applyAlignment="1">
      <alignment horizontal="center" vertical="top"/>
    </xf>
    <xf numFmtId="187" fontId="5" fillId="0" borderId="12" xfId="1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87" fontId="4" fillId="0" borderId="10" xfId="1" applyNumberFormat="1" applyFont="1" applyBorder="1" applyAlignment="1">
      <alignment horizontal="center" vertical="top"/>
    </xf>
    <xf numFmtId="187" fontId="4" fillId="0" borderId="13" xfId="1" applyNumberFormat="1" applyFont="1" applyBorder="1" applyAlignment="1">
      <alignment horizontal="center" vertical="top"/>
    </xf>
    <xf numFmtId="187" fontId="4" fillId="0" borderId="14" xfId="1" applyNumberFormat="1" applyFont="1" applyBorder="1" applyAlignment="1">
      <alignment horizontal="center" vertical="top"/>
    </xf>
    <xf numFmtId="187" fontId="4" fillId="0" borderId="2" xfId="1" applyNumberFormat="1" applyFont="1" applyBorder="1" applyAlignment="1">
      <alignment horizontal="center" vertical="top"/>
    </xf>
    <xf numFmtId="187" fontId="4" fillId="0" borderId="3" xfId="1" applyNumberFormat="1" applyFont="1" applyBorder="1" applyAlignment="1">
      <alignment horizontal="center" vertical="top"/>
    </xf>
    <xf numFmtId="187" fontId="4" fillId="0" borderId="4" xfId="1" applyNumberFormat="1" applyFont="1" applyBorder="1" applyAlignment="1">
      <alignment horizontal="center" vertical="top"/>
    </xf>
    <xf numFmtId="187" fontId="4" fillId="0" borderId="1" xfId="1" applyNumberFormat="1" applyFont="1" applyBorder="1" applyAlignment="1">
      <alignment horizontal="center" vertical="top"/>
    </xf>
    <xf numFmtId="0" fontId="5" fillId="4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87" fontId="5" fillId="0" borderId="10" xfId="1" applyNumberFormat="1" applyFont="1" applyBorder="1" applyAlignment="1">
      <alignment horizontal="center" vertical="top"/>
    </xf>
    <xf numFmtId="187" fontId="5" fillId="0" borderId="13" xfId="1" applyNumberFormat="1" applyFont="1" applyBorder="1" applyAlignment="1">
      <alignment horizontal="center" vertical="top"/>
    </xf>
    <xf numFmtId="187" fontId="5" fillId="0" borderId="14" xfId="1" applyNumberFormat="1" applyFont="1" applyBorder="1" applyAlignment="1">
      <alignment horizontal="center" vertical="top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top"/>
    </xf>
    <xf numFmtId="187" fontId="4" fillId="0" borderId="2" xfId="1" applyNumberFormat="1" applyFont="1" applyBorder="1" applyAlignment="1">
      <alignment horizontal="center" vertical="center"/>
    </xf>
    <xf numFmtId="187" fontId="4" fillId="0" borderId="4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0" fontId="5" fillId="4" borderId="53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vertical="center"/>
    </xf>
  </cellXfs>
  <cellStyles count="7">
    <cellStyle name="Normal 2" xfId="2"/>
    <cellStyle name="Normal 3" xfId="5"/>
    <cellStyle name="เครื่องหมายจุลภาค" xfId="1" builtinId="3"/>
    <cellStyle name="เครื่องหมายจุลภาค 2" xfId="3"/>
    <cellStyle name="เครื่องหมายจุลภาค 2 2" xfId="6"/>
    <cellStyle name="ปกติ" xfId="0" builtinId="0"/>
    <cellStyle name="ปกติ 2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0"/>
  <sheetViews>
    <sheetView zoomScaleNormal="100" workbookViewId="0">
      <selection activeCell="M25" sqref="M25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8.625" style="24" customWidth="1"/>
    <col min="10" max="17" width="7.75" style="87" customWidth="1"/>
    <col min="18" max="18" width="9.25" style="87" customWidth="1"/>
    <col min="19" max="16384" width="9" style="7"/>
  </cols>
  <sheetData>
    <row r="1" spans="2:18" s="1" customFormat="1" ht="21" x14ac:dyDescent="0.35">
      <c r="B1" s="1673" t="s">
        <v>100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4" t="s">
        <v>0</v>
      </c>
      <c r="C3" s="1675"/>
      <c r="D3" s="1675"/>
      <c r="E3" s="1676"/>
      <c r="F3" s="1677" t="s">
        <v>1</v>
      </c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88" t="s">
        <v>103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 x14ac:dyDescent="0.2">
      <c r="B4" s="1679" t="s">
        <v>102</v>
      </c>
      <c r="C4" s="1680"/>
      <c r="D4" s="1680"/>
      <c r="E4" s="1681"/>
      <c r="F4" s="1682" t="s">
        <v>101</v>
      </c>
      <c r="G4" s="1683"/>
      <c r="H4" s="74"/>
      <c r="I4" s="75"/>
      <c r="J4" s="81">
        <f t="shared" ref="J4:R4" si="0">SUM(J5+J26+J67+J85+J103+J120+J147+J172+J189)</f>
        <v>0</v>
      </c>
      <c r="K4" s="81">
        <f t="shared" si="0"/>
        <v>0</v>
      </c>
      <c r="L4" s="81">
        <f t="shared" si="0"/>
        <v>0</v>
      </c>
      <c r="M4" s="81">
        <f t="shared" si="0"/>
        <v>0</v>
      </c>
      <c r="N4" s="81">
        <f t="shared" si="0"/>
        <v>0</v>
      </c>
      <c r="O4" s="81">
        <f t="shared" si="0"/>
        <v>0</v>
      </c>
      <c r="P4" s="81">
        <f t="shared" si="0"/>
        <v>0</v>
      </c>
      <c r="Q4" s="81">
        <f t="shared" si="0"/>
        <v>0</v>
      </c>
      <c r="R4" s="81">
        <f t="shared" si="0"/>
        <v>0</v>
      </c>
    </row>
    <row r="5" spans="2:18" s="12" customFormat="1" ht="31.5" customHeight="1" x14ac:dyDescent="0.2">
      <c r="B5" s="1667" t="s">
        <v>79</v>
      </c>
      <c r="C5" s="1668"/>
      <c r="D5" s="1668"/>
      <c r="E5" s="1668"/>
      <c r="F5" s="1668"/>
      <c r="G5" s="1668"/>
      <c r="H5" s="1668"/>
      <c r="I5" s="1668"/>
      <c r="J5" s="53">
        <f>SUM(J6)</f>
        <v>0</v>
      </c>
      <c r="K5" s="53">
        <f t="shared" ref="K5:R5" si="1">SUM(K6)</f>
        <v>0</v>
      </c>
      <c r="L5" s="53">
        <f t="shared" si="1"/>
        <v>0</v>
      </c>
      <c r="M5" s="53">
        <f t="shared" si="1"/>
        <v>0</v>
      </c>
      <c r="N5" s="53">
        <f t="shared" si="1"/>
        <v>0</v>
      </c>
      <c r="O5" s="53">
        <f t="shared" si="1"/>
        <v>0</v>
      </c>
      <c r="P5" s="53">
        <f t="shared" si="1"/>
        <v>0</v>
      </c>
      <c r="Q5" s="53">
        <f t="shared" si="1"/>
        <v>0</v>
      </c>
      <c r="R5" s="53">
        <f t="shared" si="1"/>
        <v>0</v>
      </c>
    </row>
    <row r="6" spans="2:18" s="12" customFormat="1" ht="48" customHeight="1" x14ac:dyDescent="0.2">
      <c r="B6" s="1665" t="s">
        <v>80</v>
      </c>
      <c r="C6" s="1666"/>
      <c r="D6" s="1666"/>
      <c r="E6" s="1666"/>
      <c r="F6" s="1666"/>
      <c r="G6" s="1666"/>
      <c r="H6" s="1666"/>
      <c r="I6" s="1666"/>
      <c r="J6" s="41">
        <f>SUM(J7)</f>
        <v>0</v>
      </c>
      <c r="K6" s="41">
        <f t="shared" ref="K6:R6" si="2">SUM(K7)</f>
        <v>0</v>
      </c>
      <c r="L6" s="41">
        <f t="shared" si="2"/>
        <v>0</v>
      </c>
      <c r="M6" s="41">
        <f t="shared" si="2"/>
        <v>0</v>
      </c>
      <c r="N6" s="41">
        <f t="shared" si="2"/>
        <v>0</v>
      </c>
      <c r="O6" s="41">
        <f t="shared" si="2"/>
        <v>0</v>
      </c>
      <c r="P6" s="41">
        <f t="shared" si="2"/>
        <v>0</v>
      </c>
      <c r="Q6" s="41">
        <f t="shared" si="2"/>
        <v>0</v>
      </c>
      <c r="R6" s="41">
        <f t="shared" si="2"/>
        <v>0</v>
      </c>
    </row>
    <row r="7" spans="2:18" s="13" customFormat="1" ht="47.25" customHeight="1" x14ac:dyDescent="0.3">
      <c r="B7" s="63"/>
      <c r="C7" s="1685" t="s">
        <v>12</v>
      </c>
      <c r="D7" s="1685"/>
      <c r="E7" s="1685"/>
      <c r="F7" s="1685"/>
      <c r="G7" s="1685"/>
      <c r="H7" s="1685"/>
      <c r="I7" s="1685"/>
      <c r="J7" s="82">
        <f>SUM(J8+J13)</f>
        <v>0</v>
      </c>
      <c r="K7" s="82">
        <f t="shared" ref="K7:R7" si="3">SUM(K8+K13)</f>
        <v>0</v>
      </c>
      <c r="L7" s="82">
        <f t="shared" si="3"/>
        <v>0</v>
      </c>
      <c r="M7" s="82">
        <f t="shared" si="3"/>
        <v>0</v>
      </c>
      <c r="N7" s="82">
        <f t="shared" si="3"/>
        <v>0</v>
      </c>
      <c r="O7" s="82">
        <f t="shared" si="3"/>
        <v>0</v>
      </c>
      <c r="P7" s="82">
        <f t="shared" si="3"/>
        <v>0</v>
      </c>
      <c r="Q7" s="82">
        <f t="shared" si="3"/>
        <v>0</v>
      </c>
      <c r="R7" s="82">
        <f t="shared" si="3"/>
        <v>0</v>
      </c>
    </row>
    <row r="8" spans="2:18" s="13" customFormat="1" ht="30.75" customHeight="1" x14ac:dyDescent="0.3">
      <c r="B8" s="54"/>
      <c r="C8" s="55"/>
      <c r="D8" s="1684" t="s">
        <v>13</v>
      </c>
      <c r="E8" s="1684"/>
      <c r="F8" s="1684"/>
      <c r="G8" s="1684"/>
      <c r="H8" s="1684"/>
      <c r="I8" s="1684"/>
      <c r="J8" s="83">
        <f>SUM(J9)</f>
        <v>0</v>
      </c>
      <c r="K8" s="83">
        <f t="shared" ref="K8:R8" si="4">SUM(K9)</f>
        <v>0</v>
      </c>
      <c r="L8" s="83">
        <f t="shared" si="4"/>
        <v>0</v>
      </c>
      <c r="M8" s="83">
        <f t="shared" si="4"/>
        <v>0</v>
      </c>
      <c r="N8" s="83">
        <f t="shared" si="4"/>
        <v>0</v>
      </c>
      <c r="O8" s="83">
        <f t="shared" si="4"/>
        <v>0</v>
      </c>
      <c r="P8" s="83">
        <f t="shared" si="4"/>
        <v>0</v>
      </c>
      <c r="Q8" s="83">
        <f t="shared" si="4"/>
        <v>0</v>
      </c>
      <c r="R8" s="83">
        <f t="shared" si="4"/>
        <v>0</v>
      </c>
    </row>
    <row r="9" spans="2:18" s="13" customFormat="1" ht="48.75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5">SUM(K10:K12)</f>
        <v>0</v>
      </c>
      <c r="L9" s="83">
        <f t="shared" si="5"/>
        <v>0</v>
      </c>
      <c r="M9" s="83">
        <f t="shared" si="5"/>
        <v>0</v>
      </c>
      <c r="N9" s="83">
        <f t="shared" si="5"/>
        <v>0</v>
      </c>
      <c r="O9" s="83">
        <f t="shared" si="5"/>
        <v>0</v>
      </c>
      <c r="P9" s="83">
        <f t="shared" si="5"/>
        <v>0</v>
      </c>
      <c r="Q9" s="83">
        <f t="shared" si="5"/>
        <v>0</v>
      </c>
      <c r="R9" s="83">
        <f>SUM(R10:R12)</f>
        <v>0</v>
      </c>
    </row>
    <row r="10" spans="2:18" ht="18.75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6">SUM(K14+K18)</f>
        <v>0</v>
      </c>
      <c r="L13" s="85">
        <f t="shared" si="6"/>
        <v>0</v>
      </c>
      <c r="M13" s="85">
        <f t="shared" si="6"/>
        <v>0</v>
      </c>
      <c r="N13" s="85">
        <f t="shared" si="6"/>
        <v>0</v>
      </c>
      <c r="O13" s="85">
        <f t="shared" si="6"/>
        <v>0</v>
      </c>
      <c r="P13" s="85">
        <f t="shared" si="6"/>
        <v>0</v>
      </c>
      <c r="Q13" s="85">
        <f t="shared" si="6"/>
        <v>0</v>
      </c>
      <c r="R13" s="85">
        <f t="shared" si="6"/>
        <v>0</v>
      </c>
    </row>
    <row r="14" spans="2:18" s="13" customFormat="1" ht="35.25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7">SUM(K15:K17)</f>
        <v>0</v>
      </c>
      <c r="L14" s="86">
        <f t="shared" si="7"/>
        <v>0</v>
      </c>
      <c r="M14" s="86">
        <f t="shared" si="7"/>
        <v>0</v>
      </c>
      <c r="N14" s="86">
        <f t="shared" si="7"/>
        <v>0</v>
      </c>
      <c r="O14" s="86">
        <f t="shared" si="7"/>
        <v>0</v>
      </c>
      <c r="P14" s="86">
        <f t="shared" si="7"/>
        <v>0</v>
      </c>
      <c r="Q14" s="86">
        <f t="shared" si="7"/>
        <v>0</v>
      </c>
      <c r="R14" s="86">
        <f>SUM(R15:R17)</f>
        <v>0</v>
      </c>
    </row>
    <row r="15" spans="2:18" ht="17.25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8">SUM(K19:K21)</f>
        <v>0</v>
      </c>
      <c r="L18" s="86">
        <f t="shared" si="8"/>
        <v>0</v>
      </c>
      <c r="M18" s="86">
        <f t="shared" si="8"/>
        <v>0</v>
      </c>
      <c r="N18" s="86">
        <f t="shared" si="8"/>
        <v>0</v>
      </c>
      <c r="O18" s="86">
        <f t="shared" si="8"/>
        <v>0</v>
      </c>
      <c r="P18" s="86">
        <f t="shared" si="8"/>
        <v>0</v>
      </c>
      <c r="Q18" s="86">
        <f t="shared" si="8"/>
        <v>0</v>
      </c>
      <c r="R18" s="86">
        <f t="shared" si="8"/>
        <v>0</v>
      </c>
    </row>
    <row r="19" spans="2:18" ht="19.5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9">SUM(J20:Q20)</f>
        <v>0</v>
      </c>
    </row>
    <row r="21" spans="2:18" ht="19.5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10">SUM(K23:K25)</f>
        <v>0</v>
      </c>
      <c r="L22" s="86">
        <f t="shared" si="10"/>
        <v>0</v>
      </c>
      <c r="M22" s="86">
        <f t="shared" si="10"/>
        <v>0</v>
      </c>
      <c r="N22" s="86">
        <f t="shared" si="10"/>
        <v>0</v>
      </c>
      <c r="O22" s="86">
        <f t="shared" si="10"/>
        <v>0</v>
      </c>
      <c r="P22" s="86">
        <f t="shared" si="10"/>
        <v>0</v>
      </c>
      <c r="Q22" s="86">
        <f t="shared" si="10"/>
        <v>0</v>
      </c>
      <c r="R22" s="86">
        <f t="shared" si="10"/>
        <v>0</v>
      </c>
    </row>
    <row r="23" spans="2:18" ht="19.5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customHeight="1" x14ac:dyDescent="0.2">
      <c r="B26" s="1667" t="s">
        <v>81</v>
      </c>
      <c r="C26" s="1668"/>
      <c r="D26" s="1668"/>
      <c r="E26" s="1668"/>
      <c r="F26" s="1668"/>
      <c r="G26" s="1668"/>
      <c r="H26" s="1668"/>
      <c r="I26" s="1668"/>
      <c r="J26" s="53">
        <f>SUM(J27)</f>
        <v>0</v>
      </c>
      <c r="K26" s="53">
        <f t="shared" ref="K26:R26" si="11">SUM(K27)</f>
        <v>0</v>
      </c>
      <c r="L26" s="53">
        <f t="shared" si="11"/>
        <v>0</v>
      </c>
      <c r="M26" s="53">
        <f t="shared" si="11"/>
        <v>0</v>
      </c>
      <c r="N26" s="53">
        <f t="shared" si="11"/>
        <v>0</v>
      </c>
      <c r="O26" s="53">
        <f t="shared" si="11"/>
        <v>0</v>
      </c>
      <c r="P26" s="53">
        <f t="shared" si="11"/>
        <v>0</v>
      </c>
      <c r="Q26" s="53">
        <f t="shared" si="11"/>
        <v>0</v>
      </c>
      <c r="R26" s="53">
        <f t="shared" si="11"/>
        <v>0</v>
      </c>
    </row>
    <row r="27" spans="2:18" s="12" customFormat="1" ht="48" customHeight="1" x14ac:dyDescent="0.2">
      <c r="B27" s="1665" t="s">
        <v>82</v>
      </c>
      <c r="C27" s="1666"/>
      <c r="D27" s="1666"/>
      <c r="E27" s="1666"/>
      <c r="F27" s="1666"/>
      <c r="G27" s="1666"/>
      <c r="H27" s="1666"/>
      <c r="I27" s="1666"/>
      <c r="J27" s="41">
        <f>SUM(J28+J47)</f>
        <v>0</v>
      </c>
      <c r="K27" s="41">
        <f t="shared" ref="K27:R27" si="12">SUM(K28+K47)</f>
        <v>0</v>
      </c>
      <c r="L27" s="41">
        <f t="shared" si="12"/>
        <v>0</v>
      </c>
      <c r="M27" s="41">
        <f t="shared" si="12"/>
        <v>0</v>
      </c>
      <c r="N27" s="41">
        <f t="shared" si="12"/>
        <v>0</v>
      </c>
      <c r="O27" s="41">
        <f t="shared" si="12"/>
        <v>0</v>
      </c>
      <c r="P27" s="41">
        <f t="shared" si="12"/>
        <v>0</v>
      </c>
      <c r="Q27" s="41">
        <f t="shared" si="12"/>
        <v>0</v>
      </c>
      <c r="R27" s="41">
        <f t="shared" si="12"/>
        <v>0</v>
      </c>
    </row>
    <row r="28" spans="2:18" s="13" customFormat="1" ht="50.25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3">SUM(K29+K42)</f>
        <v>0</v>
      </c>
      <c r="L28" s="86">
        <f t="shared" si="13"/>
        <v>0</v>
      </c>
      <c r="M28" s="86">
        <f t="shared" si="13"/>
        <v>0</v>
      </c>
      <c r="N28" s="86">
        <f t="shared" si="13"/>
        <v>0</v>
      </c>
      <c r="O28" s="86">
        <f t="shared" si="13"/>
        <v>0</v>
      </c>
      <c r="P28" s="86">
        <f t="shared" si="13"/>
        <v>0</v>
      </c>
      <c r="Q28" s="86">
        <f t="shared" si="13"/>
        <v>0</v>
      </c>
      <c r="R28" s="86">
        <f t="shared" si="13"/>
        <v>0</v>
      </c>
    </row>
    <row r="29" spans="2:18" s="13" customFormat="1" ht="35.25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4">SUM(K30+K34+K38)</f>
        <v>0</v>
      </c>
      <c r="L29" s="86">
        <f t="shared" si="14"/>
        <v>0</v>
      </c>
      <c r="M29" s="86">
        <f t="shared" si="14"/>
        <v>0</v>
      </c>
      <c r="N29" s="86">
        <f t="shared" si="14"/>
        <v>0</v>
      </c>
      <c r="O29" s="86">
        <f t="shared" si="14"/>
        <v>0</v>
      </c>
      <c r="P29" s="86">
        <f t="shared" si="14"/>
        <v>0</v>
      </c>
      <c r="Q29" s="86">
        <f t="shared" si="14"/>
        <v>0</v>
      </c>
      <c r="R29" s="86">
        <f t="shared" si="14"/>
        <v>0</v>
      </c>
    </row>
    <row r="30" spans="2:18" s="13" customFormat="1" ht="48.75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5">SUM(K31:K33)</f>
        <v>0</v>
      </c>
      <c r="L30" s="86">
        <f t="shared" si="15"/>
        <v>0</v>
      </c>
      <c r="M30" s="86">
        <f t="shared" si="15"/>
        <v>0</v>
      </c>
      <c r="N30" s="86">
        <f t="shared" si="15"/>
        <v>0</v>
      </c>
      <c r="O30" s="86">
        <f t="shared" si="15"/>
        <v>0</v>
      </c>
      <c r="P30" s="86">
        <f t="shared" si="15"/>
        <v>0</v>
      </c>
      <c r="Q30" s="86">
        <f t="shared" si="15"/>
        <v>0</v>
      </c>
      <c r="R30" s="86">
        <f t="shared" si="15"/>
        <v>0</v>
      </c>
    </row>
    <row r="31" spans="2:18" ht="23.25" customHeight="1" x14ac:dyDescent="0.3">
      <c r="B31" s="38"/>
      <c r="C31" s="39"/>
      <c r="D31" s="39"/>
      <c r="E31" s="40"/>
      <c r="F31" s="29">
        <v>13</v>
      </c>
      <c r="G31" s="15"/>
      <c r="H31" s="15"/>
      <c r="I31" s="61"/>
      <c r="J31" s="16"/>
      <c r="K31" s="16"/>
      <c r="L31" s="16"/>
      <c r="M31" s="16"/>
      <c r="N31" s="16"/>
      <c r="O31" s="16"/>
      <c r="P31" s="16"/>
      <c r="Q31" s="16"/>
      <c r="R31" s="84">
        <f t="shared" ref="R31:R32" si="16">SUM(J31:Q31)</f>
        <v>0</v>
      </c>
    </row>
    <row r="32" spans="2:18" ht="23.25" customHeight="1" x14ac:dyDescent="0.3">
      <c r="B32" s="28"/>
      <c r="C32" s="45"/>
      <c r="D32" s="31"/>
      <c r="E32" s="32"/>
      <c r="F32" s="29">
        <v>14</v>
      </c>
      <c r="G32" s="15"/>
      <c r="H32" s="16"/>
      <c r="I32" s="17"/>
      <c r="J32" s="27"/>
      <c r="K32" s="27"/>
      <c r="L32" s="27"/>
      <c r="M32" s="27"/>
      <c r="N32" s="27"/>
      <c r="O32" s="27"/>
      <c r="P32" s="27"/>
      <c r="Q32" s="27"/>
      <c r="R32" s="84">
        <f t="shared" si="16"/>
        <v>0</v>
      </c>
    </row>
    <row r="33" spans="2:18" ht="23.25" customHeight="1" x14ac:dyDescent="0.3">
      <c r="B33" s="67"/>
      <c r="C33" s="68"/>
      <c r="D33" s="62"/>
      <c r="E33" s="21"/>
      <c r="F33" s="29">
        <v>15</v>
      </c>
      <c r="G33" s="15"/>
      <c r="H33" s="16"/>
      <c r="I33" s="17"/>
      <c r="J33" s="27"/>
      <c r="K33" s="27"/>
      <c r="L33" s="27"/>
      <c r="M33" s="27"/>
      <c r="N33" s="27"/>
      <c r="O33" s="27"/>
      <c r="P33" s="27"/>
      <c r="Q33" s="27"/>
      <c r="R33" s="84">
        <f>SUM(J33:Q33)</f>
        <v>0</v>
      </c>
    </row>
    <row r="34" spans="2:18" s="13" customFormat="1" ht="23.25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7">SUM(K35:K37)</f>
        <v>0</v>
      </c>
      <c r="L34" s="86">
        <f t="shared" si="17"/>
        <v>0</v>
      </c>
      <c r="M34" s="86">
        <f t="shared" si="17"/>
        <v>0</v>
      </c>
      <c r="N34" s="86">
        <f t="shared" si="17"/>
        <v>0</v>
      </c>
      <c r="O34" s="86">
        <f t="shared" si="17"/>
        <v>0</v>
      </c>
      <c r="P34" s="86">
        <f t="shared" si="17"/>
        <v>0</v>
      </c>
      <c r="Q34" s="86">
        <f t="shared" si="17"/>
        <v>0</v>
      </c>
      <c r="R34" s="86">
        <f t="shared" si="17"/>
        <v>0</v>
      </c>
    </row>
    <row r="35" spans="2:18" ht="23.25" customHeight="1" x14ac:dyDescent="0.3">
      <c r="B35" s="38"/>
      <c r="C35" s="39"/>
      <c r="D35" s="39"/>
      <c r="E35" s="40"/>
      <c r="F35" s="29">
        <v>16</v>
      </c>
      <c r="G35" s="15"/>
      <c r="H35" s="15"/>
      <c r="I35" s="61"/>
      <c r="J35" s="16"/>
      <c r="K35" s="16"/>
      <c r="L35" s="16"/>
      <c r="M35" s="16"/>
      <c r="N35" s="16"/>
      <c r="O35" s="16"/>
      <c r="P35" s="16"/>
      <c r="Q35" s="16"/>
      <c r="R35" s="84">
        <f t="shared" ref="R35:R36" si="18">SUM(J35:Q35)</f>
        <v>0</v>
      </c>
    </row>
    <row r="36" spans="2:18" ht="23.25" customHeight="1" x14ac:dyDescent="0.3">
      <c r="B36" s="28"/>
      <c r="C36" s="45"/>
      <c r="D36" s="31"/>
      <c r="E36" s="32"/>
      <c r="F36" s="29">
        <v>17</v>
      </c>
      <c r="G36" s="15"/>
      <c r="H36" s="16"/>
      <c r="I36" s="17"/>
      <c r="J36" s="27"/>
      <c r="K36" s="27"/>
      <c r="L36" s="27"/>
      <c r="M36" s="27"/>
      <c r="N36" s="27"/>
      <c r="O36" s="27"/>
      <c r="P36" s="27"/>
      <c r="Q36" s="27"/>
      <c r="R36" s="84">
        <f t="shared" si="18"/>
        <v>0</v>
      </c>
    </row>
    <row r="37" spans="2:18" ht="23.25" customHeight="1" x14ac:dyDescent="0.3">
      <c r="B37" s="67"/>
      <c r="C37" s="68"/>
      <c r="D37" s="62"/>
      <c r="E37" s="21"/>
      <c r="F37" s="29">
        <v>18</v>
      </c>
      <c r="G37" s="15"/>
      <c r="H37" s="16"/>
      <c r="I37" s="17"/>
      <c r="J37" s="27"/>
      <c r="K37" s="27"/>
      <c r="L37" s="27"/>
      <c r="M37" s="27"/>
      <c r="N37" s="27"/>
      <c r="O37" s="27"/>
      <c r="P37" s="27"/>
      <c r="Q37" s="27"/>
      <c r="R37" s="84">
        <f>SUM(J37:Q37)</f>
        <v>0</v>
      </c>
    </row>
    <row r="38" spans="2:18" s="13" customFormat="1" ht="23.25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9">SUM(K39:K41)</f>
        <v>0</v>
      </c>
      <c r="L38" s="86">
        <f t="shared" si="19"/>
        <v>0</v>
      </c>
      <c r="M38" s="86">
        <f t="shared" si="19"/>
        <v>0</v>
      </c>
      <c r="N38" s="86">
        <f t="shared" si="19"/>
        <v>0</v>
      </c>
      <c r="O38" s="86">
        <f t="shared" si="19"/>
        <v>0</v>
      </c>
      <c r="P38" s="86">
        <f t="shared" si="19"/>
        <v>0</v>
      </c>
      <c r="Q38" s="86">
        <f t="shared" si="19"/>
        <v>0</v>
      </c>
      <c r="R38" s="86">
        <f t="shared" si="19"/>
        <v>0</v>
      </c>
    </row>
    <row r="39" spans="2:18" ht="23.25" customHeight="1" x14ac:dyDescent="0.3">
      <c r="B39" s="38"/>
      <c r="C39" s="39"/>
      <c r="D39" s="39"/>
      <c r="E39" s="40"/>
      <c r="F39" s="29">
        <v>19</v>
      </c>
      <c r="G39" s="15"/>
      <c r="H39" s="15"/>
      <c r="I39" s="61"/>
      <c r="J39" s="16"/>
      <c r="K39" s="16"/>
      <c r="L39" s="16"/>
      <c r="M39" s="16"/>
      <c r="N39" s="16"/>
      <c r="O39" s="16"/>
      <c r="P39" s="16"/>
      <c r="Q39" s="16"/>
      <c r="R39" s="84">
        <f t="shared" ref="R39:R40" si="20">SUM(J39:Q39)</f>
        <v>0</v>
      </c>
    </row>
    <row r="40" spans="2:18" ht="23.25" customHeight="1" x14ac:dyDescent="0.3">
      <c r="B40" s="28"/>
      <c r="C40" s="45"/>
      <c r="D40" s="31"/>
      <c r="E40" s="32"/>
      <c r="F40" s="29">
        <v>20</v>
      </c>
      <c r="G40" s="15"/>
      <c r="H40" s="16"/>
      <c r="I40" s="17"/>
      <c r="J40" s="27"/>
      <c r="K40" s="27"/>
      <c r="L40" s="27"/>
      <c r="M40" s="27"/>
      <c r="N40" s="27"/>
      <c r="O40" s="27"/>
      <c r="P40" s="27"/>
      <c r="Q40" s="27"/>
      <c r="R40" s="84">
        <f t="shared" si="20"/>
        <v>0</v>
      </c>
    </row>
    <row r="41" spans="2:18" ht="23.25" customHeight="1" x14ac:dyDescent="0.3">
      <c r="B41" s="28"/>
      <c r="C41" s="45"/>
      <c r="D41" s="31"/>
      <c r="E41" s="32"/>
      <c r="F41" s="29">
        <v>21</v>
      </c>
      <c r="G41" s="15"/>
      <c r="H41" s="16"/>
      <c r="I41" s="17"/>
      <c r="J41" s="27"/>
      <c r="K41" s="27"/>
      <c r="L41" s="27"/>
      <c r="M41" s="27"/>
      <c r="N41" s="27"/>
      <c r="O41" s="27"/>
      <c r="P41" s="27"/>
      <c r="Q41" s="27"/>
      <c r="R41" s="84">
        <f>SUM(J41:Q41)</f>
        <v>0</v>
      </c>
    </row>
    <row r="42" spans="2:18" s="43" customFormat="1" ht="49.5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1">SUM(K43)</f>
        <v>0</v>
      </c>
      <c r="L42" s="85">
        <f t="shared" si="21"/>
        <v>0</v>
      </c>
      <c r="M42" s="85">
        <f t="shared" si="21"/>
        <v>0</v>
      </c>
      <c r="N42" s="85">
        <f t="shared" si="21"/>
        <v>0</v>
      </c>
      <c r="O42" s="85">
        <f t="shared" si="21"/>
        <v>0</v>
      </c>
      <c r="P42" s="85">
        <f t="shared" si="21"/>
        <v>0</v>
      </c>
      <c r="Q42" s="85">
        <f t="shared" si="21"/>
        <v>0</v>
      </c>
      <c r="R42" s="85">
        <f t="shared" si="21"/>
        <v>0</v>
      </c>
    </row>
    <row r="43" spans="2:18" s="13" customFormat="1" ht="36" customHeight="1" x14ac:dyDescent="0.3">
      <c r="B43" s="35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2">SUM(K44:K46)</f>
        <v>0</v>
      </c>
      <c r="L43" s="86">
        <f t="shared" si="22"/>
        <v>0</v>
      </c>
      <c r="M43" s="86">
        <f t="shared" si="22"/>
        <v>0</v>
      </c>
      <c r="N43" s="86">
        <f t="shared" si="22"/>
        <v>0</v>
      </c>
      <c r="O43" s="86">
        <f t="shared" si="22"/>
        <v>0</v>
      </c>
      <c r="P43" s="86">
        <f t="shared" si="22"/>
        <v>0</v>
      </c>
      <c r="Q43" s="86">
        <f t="shared" si="22"/>
        <v>0</v>
      </c>
      <c r="R43" s="86">
        <f t="shared" si="22"/>
        <v>0</v>
      </c>
    </row>
    <row r="44" spans="2:18" ht="20.25" customHeight="1" x14ac:dyDescent="0.3">
      <c r="B44" s="38"/>
      <c r="C44" s="39"/>
      <c r="D44" s="39"/>
      <c r="E44" s="40"/>
      <c r="F44" s="29">
        <v>22</v>
      </c>
      <c r="G44" s="15"/>
      <c r="H44" s="15"/>
      <c r="I44" s="61"/>
      <c r="J44" s="16"/>
      <c r="K44" s="16"/>
      <c r="L44" s="16"/>
      <c r="M44" s="16"/>
      <c r="N44" s="16"/>
      <c r="O44" s="16"/>
      <c r="P44" s="16"/>
      <c r="Q44" s="16"/>
      <c r="R44" s="84">
        <f t="shared" ref="R44:R45" si="23">SUM(J44:Q44)</f>
        <v>0</v>
      </c>
    </row>
    <row r="45" spans="2:18" ht="20.25" customHeight="1" x14ac:dyDescent="0.3">
      <c r="B45" s="28"/>
      <c r="C45" s="45"/>
      <c r="D45" s="31"/>
      <c r="E45" s="32"/>
      <c r="F45" s="29">
        <v>23</v>
      </c>
      <c r="G45" s="15"/>
      <c r="H45" s="16"/>
      <c r="I45" s="17"/>
      <c r="J45" s="27"/>
      <c r="K45" s="27"/>
      <c r="L45" s="27"/>
      <c r="M45" s="27"/>
      <c r="N45" s="27"/>
      <c r="O45" s="27"/>
      <c r="P45" s="27"/>
      <c r="Q45" s="27"/>
      <c r="R45" s="84">
        <f t="shared" si="23"/>
        <v>0</v>
      </c>
    </row>
    <row r="46" spans="2:18" ht="20.25" customHeight="1" x14ac:dyDescent="0.3">
      <c r="B46" s="28"/>
      <c r="C46" s="45"/>
      <c r="D46" s="31"/>
      <c r="E46" s="32"/>
      <c r="F46" s="29">
        <v>24</v>
      </c>
      <c r="G46" s="15"/>
      <c r="H46" s="16"/>
      <c r="I46" s="17"/>
      <c r="J46" s="27"/>
      <c r="K46" s="27"/>
      <c r="L46" s="27"/>
      <c r="M46" s="27"/>
      <c r="N46" s="27"/>
      <c r="O46" s="27"/>
      <c r="P46" s="27"/>
      <c r="Q46" s="27"/>
      <c r="R46" s="84">
        <f>SUM(J46:Q46)</f>
        <v>0</v>
      </c>
    </row>
    <row r="47" spans="2:18" s="13" customFormat="1" ht="30.75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4">SUM(K48+K53+K58)</f>
        <v>0</v>
      </c>
      <c r="L47" s="86">
        <f t="shared" si="24"/>
        <v>0</v>
      </c>
      <c r="M47" s="86">
        <f t="shared" si="24"/>
        <v>0</v>
      </c>
      <c r="N47" s="86">
        <f t="shared" si="24"/>
        <v>0</v>
      </c>
      <c r="O47" s="86">
        <f t="shared" si="24"/>
        <v>0</v>
      </c>
      <c r="P47" s="86">
        <f t="shared" si="24"/>
        <v>0</v>
      </c>
      <c r="Q47" s="86">
        <f t="shared" si="24"/>
        <v>0</v>
      </c>
      <c r="R47" s="86">
        <f t="shared" si="24"/>
        <v>0</v>
      </c>
    </row>
    <row r="48" spans="2:18" s="13" customFormat="1" ht="49.5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5">SUM(K49)</f>
        <v>0</v>
      </c>
      <c r="L48" s="86">
        <f t="shared" si="25"/>
        <v>0</v>
      </c>
      <c r="M48" s="86">
        <f t="shared" si="25"/>
        <v>0</v>
      </c>
      <c r="N48" s="86">
        <f t="shared" si="25"/>
        <v>0</v>
      </c>
      <c r="O48" s="86">
        <f t="shared" si="25"/>
        <v>0</v>
      </c>
      <c r="P48" s="86">
        <f t="shared" si="25"/>
        <v>0</v>
      </c>
      <c r="Q48" s="86">
        <f t="shared" si="25"/>
        <v>0</v>
      </c>
      <c r="R48" s="86">
        <f t="shared" si="25"/>
        <v>0</v>
      </c>
    </row>
    <row r="49" spans="2:18" s="13" customFormat="1" ht="33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6">SUM(K50:K52)</f>
        <v>0</v>
      </c>
      <c r="L49" s="86">
        <f t="shared" si="26"/>
        <v>0</v>
      </c>
      <c r="M49" s="86">
        <f t="shared" si="26"/>
        <v>0</v>
      </c>
      <c r="N49" s="86">
        <f t="shared" si="26"/>
        <v>0</v>
      </c>
      <c r="O49" s="86">
        <f t="shared" si="26"/>
        <v>0</v>
      </c>
      <c r="P49" s="86">
        <f t="shared" si="26"/>
        <v>0</v>
      </c>
      <c r="Q49" s="86">
        <f t="shared" si="26"/>
        <v>0</v>
      </c>
      <c r="R49" s="86">
        <f t="shared" si="26"/>
        <v>0</v>
      </c>
    </row>
    <row r="50" spans="2:18" ht="21.75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7">SUM(J50:Q50)</f>
        <v>0</v>
      </c>
    </row>
    <row r="51" spans="2:18" ht="21.75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7"/>
        <v>0</v>
      </c>
    </row>
    <row r="52" spans="2:18" ht="39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8">SUM(K54)</f>
        <v>0</v>
      </c>
      <c r="L53" s="86">
        <f t="shared" si="28"/>
        <v>0</v>
      </c>
      <c r="M53" s="86">
        <f t="shared" si="28"/>
        <v>0</v>
      </c>
      <c r="N53" s="86">
        <f t="shared" si="28"/>
        <v>0</v>
      </c>
      <c r="O53" s="86">
        <f t="shared" si="28"/>
        <v>0</v>
      </c>
      <c r="P53" s="86">
        <f t="shared" si="28"/>
        <v>0</v>
      </c>
      <c r="Q53" s="86">
        <f t="shared" si="28"/>
        <v>0</v>
      </c>
      <c r="R53" s="86">
        <f t="shared" si="28"/>
        <v>0</v>
      </c>
    </row>
    <row r="54" spans="2:18" s="13" customFormat="1" ht="32.25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9">SUM(K55:K57)</f>
        <v>0</v>
      </c>
      <c r="L54" s="86">
        <f t="shared" si="29"/>
        <v>0</v>
      </c>
      <c r="M54" s="86">
        <f t="shared" si="29"/>
        <v>0</v>
      </c>
      <c r="N54" s="86">
        <f t="shared" si="29"/>
        <v>0</v>
      </c>
      <c r="O54" s="86">
        <f t="shared" si="29"/>
        <v>0</v>
      </c>
      <c r="P54" s="86">
        <f t="shared" si="29"/>
        <v>0</v>
      </c>
      <c r="Q54" s="86">
        <f t="shared" si="29"/>
        <v>0</v>
      </c>
      <c r="R54" s="86">
        <f t="shared" si="29"/>
        <v>0</v>
      </c>
    </row>
    <row r="55" spans="2:18" ht="20.25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30">SUM(J55:Q55)</f>
        <v>0</v>
      </c>
    </row>
    <row r="56" spans="2:18" ht="20.25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30"/>
        <v>0</v>
      </c>
    </row>
    <row r="57" spans="2:18" ht="20.25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1">SUM(K59+K63)</f>
        <v>0</v>
      </c>
      <c r="L58" s="86">
        <f t="shared" si="31"/>
        <v>0</v>
      </c>
      <c r="M58" s="86">
        <f t="shared" si="31"/>
        <v>0</v>
      </c>
      <c r="N58" s="86">
        <f t="shared" si="31"/>
        <v>0</v>
      </c>
      <c r="O58" s="86">
        <f t="shared" si="31"/>
        <v>0</v>
      </c>
      <c r="P58" s="86">
        <f t="shared" si="31"/>
        <v>0</v>
      </c>
      <c r="Q58" s="86">
        <f t="shared" si="31"/>
        <v>0</v>
      </c>
      <c r="R58" s="86">
        <f t="shared" si="31"/>
        <v>0</v>
      </c>
    </row>
    <row r="59" spans="2:18" s="13" customFormat="1" ht="33.75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2">SUM(K60:K62)</f>
        <v>0</v>
      </c>
      <c r="L59" s="86">
        <f t="shared" si="32"/>
        <v>0</v>
      </c>
      <c r="M59" s="86">
        <f t="shared" si="32"/>
        <v>0</v>
      </c>
      <c r="N59" s="86">
        <f t="shared" si="32"/>
        <v>0</v>
      </c>
      <c r="O59" s="86">
        <f t="shared" si="32"/>
        <v>0</v>
      </c>
      <c r="P59" s="86">
        <f t="shared" si="32"/>
        <v>0</v>
      </c>
      <c r="Q59" s="86">
        <f t="shared" si="32"/>
        <v>0</v>
      </c>
      <c r="R59" s="86">
        <f t="shared" si="32"/>
        <v>0</v>
      </c>
    </row>
    <row r="60" spans="2:18" ht="2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3">SUM(J60:Q60)</f>
        <v>0</v>
      </c>
    </row>
    <row r="61" spans="2:18" ht="2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3"/>
        <v>0</v>
      </c>
    </row>
    <row r="62" spans="2:18" ht="2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4">SUM(J64:J66)</f>
        <v>0</v>
      </c>
      <c r="K63" s="86">
        <f t="shared" si="34"/>
        <v>0</v>
      </c>
      <c r="L63" s="86">
        <f t="shared" si="34"/>
        <v>0</v>
      </c>
      <c r="M63" s="86">
        <f t="shared" si="34"/>
        <v>0</v>
      </c>
      <c r="N63" s="86">
        <f t="shared" si="34"/>
        <v>0</v>
      </c>
      <c r="O63" s="86">
        <f t="shared" si="34"/>
        <v>0</v>
      </c>
      <c r="P63" s="86">
        <f t="shared" si="34"/>
        <v>0</v>
      </c>
      <c r="Q63" s="86">
        <f t="shared" si="34"/>
        <v>0</v>
      </c>
      <c r="R63" s="86">
        <f t="shared" si="34"/>
        <v>0</v>
      </c>
    </row>
    <row r="64" spans="2:18" ht="23.25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5">SUM(J65:Q65)</f>
        <v>0</v>
      </c>
    </row>
    <row r="66" spans="2:18" ht="23.25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5"/>
        <v>0</v>
      </c>
    </row>
    <row r="67" spans="2:18" s="12" customFormat="1" ht="18.75" customHeight="1" x14ac:dyDescent="0.2">
      <c r="B67" s="50" t="s">
        <v>83</v>
      </c>
      <c r="C67" s="51"/>
      <c r="D67" s="52"/>
      <c r="E67" s="52"/>
      <c r="F67" s="71"/>
      <c r="G67" s="52"/>
      <c r="H67" s="52"/>
      <c r="I67" s="52"/>
      <c r="J67" s="53">
        <f>SUM(J68)</f>
        <v>0</v>
      </c>
      <c r="K67" s="53">
        <f t="shared" ref="K67:R67" si="36">SUM(K68)</f>
        <v>0</v>
      </c>
      <c r="L67" s="53">
        <f t="shared" si="36"/>
        <v>0</v>
      </c>
      <c r="M67" s="53">
        <f t="shared" si="36"/>
        <v>0</v>
      </c>
      <c r="N67" s="53">
        <f t="shared" si="36"/>
        <v>0</v>
      </c>
      <c r="O67" s="53">
        <f t="shared" si="36"/>
        <v>0</v>
      </c>
      <c r="P67" s="53">
        <f t="shared" si="36"/>
        <v>0</v>
      </c>
      <c r="Q67" s="53">
        <f t="shared" si="36"/>
        <v>0</v>
      </c>
      <c r="R67" s="53">
        <f t="shared" si="36"/>
        <v>0</v>
      </c>
    </row>
    <row r="68" spans="2:18" s="12" customFormat="1" ht="33" customHeight="1" x14ac:dyDescent="0.2">
      <c r="B68" s="1665" t="s">
        <v>84</v>
      </c>
      <c r="C68" s="1666"/>
      <c r="D68" s="1666"/>
      <c r="E68" s="1666"/>
      <c r="F68" s="1666"/>
      <c r="G68" s="1666"/>
      <c r="H68" s="1666"/>
      <c r="I68" s="1666"/>
      <c r="J68" s="41">
        <f>SUM(J69)</f>
        <v>0</v>
      </c>
      <c r="K68" s="41">
        <f t="shared" ref="K68:R68" si="37">SUM(K69)</f>
        <v>0</v>
      </c>
      <c r="L68" s="41">
        <f t="shared" si="37"/>
        <v>0</v>
      </c>
      <c r="M68" s="41">
        <f t="shared" si="37"/>
        <v>0</v>
      </c>
      <c r="N68" s="41">
        <f t="shared" si="37"/>
        <v>0</v>
      </c>
      <c r="O68" s="41">
        <f t="shared" si="37"/>
        <v>0</v>
      </c>
      <c r="P68" s="41">
        <f t="shared" si="37"/>
        <v>0</v>
      </c>
      <c r="Q68" s="41">
        <f t="shared" si="37"/>
        <v>0</v>
      </c>
      <c r="R68" s="41">
        <f t="shared" si="37"/>
        <v>0</v>
      </c>
    </row>
    <row r="69" spans="2:18" s="13" customFormat="1" ht="32.25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8">SUM(J70+J77)</f>
        <v>0</v>
      </c>
      <c r="K69" s="86">
        <f t="shared" si="38"/>
        <v>0</v>
      </c>
      <c r="L69" s="86">
        <f t="shared" si="38"/>
        <v>0</v>
      </c>
      <c r="M69" s="86">
        <f t="shared" si="38"/>
        <v>0</v>
      </c>
      <c r="N69" s="86">
        <f t="shared" si="38"/>
        <v>0</v>
      </c>
      <c r="O69" s="86">
        <f t="shared" si="38"/>
        <v>0</v>
      </c>
      <c r="P69" s="86">
        <f t="shared" si="38"/>
        <v>0</v>
      </c>
      <c r="Q69" s="86">
        <f t="shared" si="38"/>
        <v>0</v>
      </c>
      <c r="R69" s="86">
        <f t="shared" si="38"/>
        <v>0</v>
      </c>
    </row>
    <row r="70" spans="2:18" s="13" customFormat="1" ht="34.5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9">SUM(K71)</f>
        <v>0</v>
      </c>
      <c r="L70" s="86">
        <f t="shared" si="39"/>
        <v>0</v>
      </c>
      <c r="M70" s="86">
        <f t="shared" si="39"/>
        <v>0</v>
      </c>
      <c r="N70" s="86">
        <f t="shared" si="39"/>
        <v>0</v>
      </c>
      <c r="O70" s="86">
        <f t="shared" si="39"/>
        <v>0</v>
      </c>
      <c r="P70" s="86">
        <f t="shared" si="39"/>
        <v>0</v>
      </c>
      <c r="Q70" s="86">
        <f t="shared" si="39"/>
        <v>0</v>
      </c>
      <c r="R70" s="86">
        <f t="shared" si="39"/>
        <v>0</v>
      </c>
    </row>
    <row r="71" spans="2:18" s="13" customFormat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40">SUM(K72:K76)</f>
        <v>0</v>
      </c>
      <c r="L71" s="86">
        <f t="shared" si="40"/>
        <v>0</v>
      </c>
      <c r="M71" s="86">
        <f t="shared" si="40"/>
        <v>0</v>
      </c>
      <c r="N71" s="86">
        <f t="shared" si="40"/>
        <v>0</v>
      </c>
      <c r="O71" s="86">
        <f t="shared" si="40"/>
        <v>0</v>
      </c>
      <c r="P71" s="86">
        <f t="shared" si="40"/>
        <v>0</v>
      </c>
      <c r="Q71" s="86">
        <f t="shared" si="40"/>
        <v>0</v>
      </c>
      <c r="R71" s="86">
        <f t="shared" si="40"/>
        <v>0</v>
      </c>
    </row>
    <row r="72" spans="2:18" ht="25.5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41">SUM(J75:Q75)</f>
        <v>0</v>
      </c>
    </row>
    <row r="76" spans="2:18" ht="25.5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2">SUM(K78)</f>
        <v>0</v>
      </c>
      <c r="L77" s="86">
        <f t="shared" si="42"/>
        <v>0</v>
      </c>
      <c r="M77" s="86">
        <f t="shared" si="42"/>
        <v>0</v>
      </c>
      <c r="N77" s="86">
        <f t="shared" si="42"/>
        <v>0</v>
      </c>
      <c r="O77" s="86">
        <f t="shared" si="42"/>
        <v>0</v>
      </c>
      <c r="P77" s="86">
        <f t="shared" si="42"/>
        <v>0</v>
      </c>
      <c r="Q77" s="86">
        <f t="shared" si="42"/>
        <v>0</v>
      </c>
      <c r="R77" s="86">
        <f>SUM(R78)</f>
        <v>0</v>
      </c>
    </row>
    <row r="78" spans="2:18" s="13" customFormat="1" ht="2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3">SUM(K79:K84)</f>
        <v>0</v>
      </c>
      <c r="L78" s="86">
        <f t="shared" si="43"/>
        <v>0</v>
      </c>
      <c r="M78" s="86">
        <f t="shared" si="43"/>
        <v>0</v>
      </c>
      <c r="N78" s="86">
        <f t="shared" si="43"/>
        <v>0</v>
      </c>
      <c r="O78" s="86">
        <f t="shared" si="43"/>
        <v>0</v>
      </c>
      <c r="P78" s="86">
        <f t="shared" si="43"/>
        <v>0</v>
      </c>
      <c r="Q78" s="86">
        <f t="shared" si="43"/>
        <v>0</v>
      </c>
      <c r="R78" s="86">
        <f t="shared" si="43"/>
        <v>0</v>
      </c>
    </row>
    <row r="79" spans="2:18" ht="25.5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4">SUM(J80:Q80)</f>
        <v>0</v>
      </c>
    </row>
    <row r="81" spans="2:18" ht="25.5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4"/>
        <v>0</v>
      </c>
    </row>
    <row r="82" spans="2:18" ht="25.5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4"/>
        <v>0</v>
      </c>
    </row>
    <row r="83" spans="2:18" ht="25.5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4"/>
        <v>0</v>
      </c>
    </row>
    <row r="84" spans="2:18" ht="25.5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4"/>
        <v>0</v>
      </c>
    </row>
    <row r="85" spans="2:18" s="12" customFormat="1" ht="34.5" customHeight="1" x14ac:dyDescent="0.2">
      <c r="B85" s="1667" t="s">
        <v>86</v>
      </c>
      <c r="C85" s="1668"/>
      <c r="D85" s="1668"/>
      <c r="E85" s="1668"/>
      <c r="F85" s="1668"/>
      <c r="G85" s="1668"/>
      <c r="H85" s="1668"/>
      <c r="I85" s="1668"/>
      <c r="J85" s="53">
        <f>SUM(J86)</f>
        <v>0</v>
      </c>
      <c r="K85" s="53">
        <f t="shared" ref="K85:R85" si="45">SUM(K86)</f>
        <v>0</v>
      </c>
      <c r="L85" s="53">
        <f t="shared" si="45"/>
        <v>0</v>
      </c>
      <c r="M85" s="53">
        <f t="shared" si="45"/>
        <v>0</v>
      </c>
      <c r="N85" s="53">
        <f t="shared" si="45"/>
        <v>0</v>
      </c>
      <c r="O85" s="53">
        <f t="shared" si="45"/>
        <v>0</v>
      </c>
      <c r="P85" s="53">
        <f t="shared" si="45"/>
        <v>0</v>
      </c>
      <c r="Q85" s="53">
        <f t="shared" si="45"/>
        <v>0</v>
      </c>
      <c r="R85" s="53">
        <f t="shared" si="45"/>
        <v>0</v>
      </c>
    </row>
    <row r="86" spans="2:18" s="12" customFormat="1" ht="49.5" customHeight="1" x14ac:dyDescent="0.2">
      <c r="B86" s="1671" t="s">
        <v>87</v>
      </c>
      <c r="C86" s="1672"/>
      <c r="D86" s="1672"/>
      <c r="E86" s="1672"/>
      <c r="F86" s="1672"/>
      <c r="G86" s="1672"/>
      <c r="H86" s="1672"/>
      <c r="I86" s="1672"/>
      <c r="J86" s="41">
        <f>SUM(J87)</f>
        <v>0</v>
      </c>
      <c r="K86" s="41">
        <f t="shared" ref="K86:R86" si="46">SUM(K87)</f>
        <v>0</v>
      </c>
      <c r="L86" s="41">
        <f t="shared" si="46"/>
        <v>0</v>
      </c>
      <c r="M86" s="41">
        <f t="shared" si="46"/>
        <v>0</v>
      </c>
      <c r="N86" s="41">
        <f t="shared" si="46"/>
        <v>0</v>
      </c>
      <c r="O86" s="41">
        <f t="shared" si="46"/>
        <v>0</v>
      </c>
      <c r="P86" s="41">
        <f t="shared" si="46"/>
        <v>0</v>
      </c>
      <c r="Q86" s="41">
        <f t="shared" si="46"/>
        <v>0</v>
      </c>
      <c r="R86" s="41">
        <f t="shared" si="46"/>
        <v>0</v>
      </c>
    </row>
    <row r="87" spans="2:18" s="13" customFormat="1" ht="36.75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7">SUM(K88+K93+K98)</f>
        <v>0</v>
      </c>
      <c r="L87" s="86">
        <f t="shared" si="47"/>
        <v>0</v>
      </c>
      <c r="M87" s="86">
        <f t="shared" si="47"/>
        <v>0</v>
      </c>
      <c r="N87" s="86">
        <f t="shared" si="47"/>
        <v>0</v>
      </c>
      <c r="O87" s="86">
        <f t="shared" si="47"/>
        <v>0</v>
      </c>
      <c r="P87" s="86">
        <f t="shared" si="47"/>
        <v>0</v>
      </c>
      <c r="Q87" s="86">
        <f t="shared" si="47"/>
        <v>0</v>
      </c>
      <c r="R87" s="86">
        <f t="shared" si="47"/>
        <v>0</v>
      </c>
    </row>
    <row r="88" spans="2:18" s="13" customFormat="1" ht="47.25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8">SUM(K89)</f>
        <v>0</v>
      </c>
      <c r="L88" s="86">
        <f t="shared" si="48"/>
        <v>0</v>
      </c>
      <c r="M88" s="86">
        <f t="shared" si="48"/>
        <v>0</v>
      </c>
      <c r="N88" s="86">
        <f t="shared" si="48"/>
        <v>0</v>
      </c>
      <c r="O88" s="86">
        <f t="shared" si="48"/>
        <v>0</v>
      </c>
      <c r="P88" s="86">
        <f t="shared" si="48"/>
        <v>0</v>
      </c>
      <c r="Q88" s="86">
        <f t="shared" si="48"/>
        <v>0</v>
      </c>
      <c r="R88" s="86">
        <f t="shared" si="48"/>
        <v>0</v>
      </c>
    </row>
    <row r="89" spans="2:18" s="13" customFormat="1" ht="32.25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9">SUM(K90:K92)</f>
        <v>0</v>
      </c>
      <c r="L89" s="86">
        <f t="shared" si="49"/>
        <v>0</v>
      </c>
      <c r="M89" s="86">
        <f t="shared" si="49"/>
        <v>0</v>
      </c>
      <c r="N89" s="86">
        <f t="shared" si="49"/>
        <v>0</v>
      </c>
      <c r="O89" s="86">
        <f t="shared" si="49"/>
        <v>0</v>
      </c>
      <c r="P89" s="86">
        <f t="shared" si="49"/>
        <v>0</v>
      </c>
      <c r="Q89" s="86">
        <f t="shared" si="49"/>
        <v>0</v>
      </c>
      <c r="R89" s="86">
        <f t="shared" si="49"/>
        <v>0</v>
      </c>
    </row>
    <row r="90" spans="2:18" ht="22.5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50">SUM(J90:Q90)</f>
        <v>0</v>
      </c>
    </row>
    <row r="91" spans="2:18" ht="22.5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51">SUM(K94)</f>
        <v>0</v>
      </c>
      <c r="L93" s="86">
        <f t="shared" si="51"/>
        <v>0</v>
      </c>
      <c r="M93" s="86">
        <f t="shared" si="51"/>
        <v>0</v>
      </c>
      <c r="N93" s="86">
        <f t="shared" si="51"/>
        <v>0</v>
      </c>
      <c r="O93" s="86">
        <f t="shared" si="51"/>
        <v>0</v>
      </c>
      <c r="P93" s="86">
        <f t="shared" si="51"/>
        <v>0</v>
      </c>
      <c r="Q93" s="86">
        <f t="shared" si="51"/>
        <v>0</v>
      </c>
      <c r="R93" s="86">
        <f t="shared" si="51"/>
        <v>0</v>
      </c>
    </row>
    <row r="94" spans="2:18" s="13" customFormat="1" ht="34.5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52">SUM(K95:K97)</f>
        <v>0</v>
      </c>
      <c r="L94" s="86">
        <f t="shared" si="52"/>
        <v>0</v>
      </c>
      <c r="M94" s="86">
        <f t="shared" si="52"/>
        <v>0</v>
      </c>
      <c r="N94" s="86">
        <f t="shared" si="52"/>
        <v>0</v>
      </c>
      <c r="O94" s="86">
        <f t="shared" si="52"/>
        <v>0</v>
      </c>
      <c r="P94" s="86">
        <f t="shared" si="52"/>
        <v>0</v>
      </c>
      <c r="Q94" s="86">
        <f t="shared" si="52"/>
        <v>0</v>
      </c>
      <c r="R94" s="86">
        <f t="shared" si="52"/>
        <v>0</v>
      </c>
    </row>
    <row r="95" spans="2:18" ht="24.75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3">SUM(J95:Q95)</f>
        <v>0</v>
      </c>
    </row>
    <row r="96" spans="2:18" ht="24.75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3"/>
        <v>0</v>
      </c>
    </row>
    <row r="97" spans="2:18" ht="34.5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4">SUM(K99)</f>
        <v>0</v>
      </c>
      <c r="L98" s="86">
        <f t="shared" si="54"/>
        <v>0</v>
      </c>
      <c r="M98" s="86">
        <f t="shared" si="54"/>
        <v>0</v>
      </c>
      <c r="N98" s="86">
        <f t="shared" si="54"/>
        <v>0</v>
      </c>
      <c r="O98" s="86">
        <f t="shared" si="54"/>
        <v>0</v>
      </c>
      <c r="P98" s="86">
        <f t="shared" si="54"/>
        <v>0</v>
      </c>
      <c r="Q98" s="86">
        <f t="shared" si="54"/>
        <v>0</v>
      </c>
      <c r="R98" s="86">
        <f t="shared" si="54"/>
        <v>0</v>
      </c>
    </row>
    <row r="99" spans="2:18" s="13" customFormat="1" ht="34.5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5">SUM(K100:K102)</f>
        <v>0</v>
      </c>
      <c r="L99" s="86">
        <f t="shared" si="55"/>
        <v>0</v>
      </c>
      <c r="M99" s="86">
        <f t="shared" si="55"/>
        <v>0</v>
      </c>
      <c r="N99" s="86">
        <f t="shared" si="55"/>
        <v>0</v>
      </c>
      <c r="O99" s="86">
        <f t="shared" si="55"/>
        <v>0</v>
      </c>
      <c r="P99" s="86">
        <f t="shared" si="55"/>
        <v>0</v>
      </c>
      <c r="Q99" s="86">
        <f t="shared" si="55"/>
        <v>0</v>
      </c>
      <c r="R99" s="86">
        <f t="shared" si="55"/>
        <v>0</v>
      </c>
    </row>
    <row r="100" spans="2:18" ht="20.25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6">SUM(J100:Q100)</f>
        <v>0</v>
      </c>
    </row>
    <row r="101" spans="2:18" ht="20.25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6"/>
        <v>0</v>
      </c>
    </row>
    <row r="102" spans="2:18" ht="20.25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customHeight="1" x14ac:dyDescent="0.2">
      <c r="B103" s="1667" t="s">
        <v>88</v>
      </c>
      <c r="C103" s="1668"/>
      <c r="D103" s="1668"/>
      <c r="E103" s="1668"/>
      <c r="F103" s="1668"/>
      <c r="G103" s="1668"/>
      <c r="H103" s="1668"/>
      <c r="I103" s="1668"/>
      <c r="J103" s="53">
        <f>SUM(J104)</f>
        <v>0</v>
      </c>
      <c r="K103" s="53">
        <f t="shared" ref="K103:Q103" si="57">SUM(K104)</f>
        <v>0</v>
      </c>
      <c r="L103" s="53">
        <f t="shared" si="57"/>
        <v>0</v>
      </c>
      <c r="M103" s="53">
        <f t="shared" si="57"/>
        <v>0</v>
      </c>
      <c r="N103" s="53">
        <f t="shared" si="57"/>
        <v>0</v>
      </c>
      <c r="O103" s="53">
        <f t="shared" si="57"/>
        <v>0</v>
      </c>
      <c r="P103" s="53">
        <f t="shared" si="57"/>
        <v>0</v>
      </c>
      <c r="Q103" s="53">
        <f t="shared" si="57"/>
        <v>0</v>
      </c>
      <c r="R103" s="53">
        <f>SUM(R104)</f>
        <v>0</v>
      </c>
    </row>
    <row r="104" spans="2:18" s="12" customFormat="1" ht="32.25" customHeight="1" x14ac:dyDescent="0.2">
      <c r="B104" s="1669" t="s">
        <v>89</v>
      </c>
      <c r="C104" s="1670"/>
      <c r="D104" s="1670"/>
      <c r="E104" s="1670"/>
      <c r="F104" s="1670"/>
      <c r="G104" s="1670"/>
      <c r="H104" s="1670"/>
      <c r="I104" s="1670"/>
      <c r="J104" s="41">
        <f>SUM(J105)</f>
        <v>0</v>
      </c>
      <c r="K104" s="41">
        <f>SUM(K105)</f>
        <v>0</v>
      </c>
      <c r="L104" s="41">
        <f t="shared" ref="L104:Q104" si="58">SUM(L105)</f>
        <v>0</v>
      </c>
      <c r="M104" s="41">
        <f t="shared" si="58"/>
        <v>0</v>
      </c>
      <c r="N104" s="41">
        <f t="shared" si="58"/>
        <v>0</v>
      </c>
      <c r="O104" s="41">
        <f t="shared" si="58"/>
        <v>0</v>
      </c>
      <c r="P104" s="41">
        <f t="shared" si="58"/>
        <v>0</v>
      </c>
      <c r="Q104" s="41">
        <f t="shared" si="58"/>
        <v>0</v>
      </c>
      <c r="R104" s="41">
        <f>SUM(R105)</f>
        <v>0</v>
      </c>
    </row>
    <row r="105" spans="2:18" s="13" customFormat="1" ht="48.75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9">SUM(K106+K115)</f>
        <v>0</v>
      </c>
      <c r="L105" s="86">
        <f>SUM(L106+L115)</f>
        <v>0</v>
      </c>
      <c r="M105" s="86">
        <f t="shared" si="59"/>
        <v>0</v>
      </c>
      <c r="N105" s="86">
        <f>SUM(N106+N115)</f>
        <v>0</v>
      </c>
      <c r="O105" s="86">
        <f t="shared" si="59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60">SUM(K107+K111)</f>
        <v>0</v>
      </c>
      <c r="L106" s="86">
        <f t="shared" si="60"/>
        <v>0</v>
      </c>
      <c r="M106" s="86">
        <f t="shared" si="60"/>
        <v>0</v>
      </c>
      <c r="N106" s="86">
        <f t="shared" si="60"/>
        <v>0</v>
      </c>
      <c r="O106" s="86">
        <f t="shared" si="60"/>
        <v>0</v>
      </c>
      <c r="P106" s="86">
        <f t="shared" si="60"/>
        <v>0</v>
      </c>
      <c r="Q106" s="86">
        <f t="shared" si="60"/>
        <v>0</v>
      </c>
      <c r="R106" s="86">
        <f>SUM(R107+R111)</f>
        <v>0</v>
      </c>
    </row>
    <row r="107" spans="2:18" s="13" customFormat="1" ht="35.25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61">SUM(K108:K110)</f>
        <v>0</v>
      </c>
      <c r="L107" s="86">
        <f t="shared" si="61"/>
        <v>0</v>
      </c>
      <c r="M107" s="86">
        <f t="shared" si="61"/>
        <v>0</v>
      </c>
      <c r="N107" s="86">
        <f t="shared" si="61"/>
        <v>0</v>
      </c>
      <c r="O107" s="86">
        <f t="shared" si="61"/>
        <v>0</v>
      </c>
      <c r="P107" s="86">
        <f t="shared" si="61"/>
        <v>0</v>
      </c>
      <c r="Q107" s="86">
        <f t="shared" si="61"/>
        <v>0</v>
      </c>
      <c r="R107" s="86">
        <f>SUM(R108:R110)</f>
        <v>0</v>
      </c>
    </row>
    <row r="108" spans="2:18" ht="19.5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62">SUM(J108:Q108)</f>
        <v>0</v>
      </c>
    </row>
    <row r="109" spans="2:18" ht="19.5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62"/>
        <v>0</v>
      </c>
    </row>
    <row r="110" spans="2:18" ht="19.5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63">SUM(K112:K114)</f>
        <v>0</v>
      </c>
      <c r="L111" s="86">
        <f t="shared" si="63"/>
        <v>0</v>
      </c>
      <c r="M111" s="86">
        <f t="shared" si="63"/>
        <v>0</v>
      </c>
      <c r="N111" s="86">
        <f t="shared" si="63"/>
        <v>0</v>
      </c>
      <c r="O111" s="86">
        <f t="shared" si="63"/>
        <v>0</v>
      </c>
      <c r="P111" s="86">
        <f t="shared" si="63"/>
        <v>0</v>
      </c>
      <c r="Q111" s="86">
        <f t="shared" si="63"/>
        <v>0</v>
      </c>
      <c r="R111" s="86">
        <f t="shared" si="63"/>
        <v>0</v>
      </c>
    </row>
    <row r="112" spans="2:18" ht="19.5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4">SUM(J112:Q112)</f>
        <v>0</v>
      </c>
    </row>
    <row r="113" spans="2:18" ht="19.5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4"/>
        <v>0</v>
      </c>
    </row>
    <row r="114" spans="2:18" ht="19.5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5">SUM(K116)</f>
        <v>0</v>
      </c>
      <c r="L115" s="86">
        <f t="shared" si="65"/>
        <v>0</v>
      </c>
      <c r="M115" s="86">
        <f t="shared" si="65"/>
        <v>0</v>
      </c>
      <c r="N115" s="86">
        <f t="shared" si="65"/>
        <v>0</v>
      </c>
      <c r="O115" s="86">
        <f t="shared" si="65"/>
        <v>0</v>
      </c>
      <c r="P115" s="86">
        <f t="shared" si="65"/>
        <v>0</v>
      </c>
      <c r="Q115" s="86">
        <f t="shared" si="65"/>
        <v>0</v>
      </c>
      <c r="R115" s="86">
        <f t="shared" si="65"/>
        <v>0</v>
      </c>
    </row>
    <row r="116" spans="2:18" s="13" customFormat="1" ht="49.5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6">SUM(K117:K119)</f>
        <v>0</v>
      </c>
      <c r="L116" s="86">
        <f t="shared" si="66"/>
        <v>0</v>
      </c>
      <c r="M116" s="86">
        <f t="shared" si="66"/>
        <v>0</v>
      </c>
      <c r="N116" s="86">
        <f t="shared" si="66"/>
        <v>0</v>
      </c>
      <c r="O116" s="86">
        <f t="shared" si="66"/>
        <v>0</v>
      </c>
      <c r="P116" s="86">
        <f t="shared" si="66"/>
        <v>0</v>
      </c>
      <c r="Q116" s="86">
        <f>SUM(Q117:Q119)</f>
        <v>0</v>
      </c>
      <c r="R116" s="86">
        <f>SUM(R117:R119)</f>
        <v>0</v>
      </c>
    </row>
    <row r="117" spans="2:18" ht="21.75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7">SUM(J117:Q117)</f>
        <v>0</v>
      </c>
    </row>
    <row r="118" spans="2:18" ht="21.75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7"/>
        <v>0</v>
      </c>
    </row>
    <row r="119" spans="2:18" ht="21.75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customHeight="1" x14ac:dyDescent="0.2">
      <c r="B120" s="1667" t="s">
        <v>91</v>
      </c>
      <c r="C120" s="1668"/>
      <c r="D120" s="1668"/>
      <c r="E120" s="1668"/>
      <c r="F120" s="1668"/>
      <c r="G120" s="1668"/>
      <c r="H120" s="1668"/>
      <c r="I120" s="1668"/>
      <c r="J120" s="53">
        <f>SUM(J121)</f>
        <v>0</v>
      </c>
      <c r="K120" s="53">
        <f t="shared" ref="K120:R120" si="68">SUM(K121)</f>
        <v>0</v>
      </c>
      <c r="L120" s="53">
        <f t="shared" si="68"/>
        <v>0</v>
      </c>
      <c r="M120" s="53">
        <f t="shared" si="68"/>
        <v>0</v>
      </c>
      <c r="N120" s="53">
        <f t="shared" si="68"/>
        <v>0</v>
      </c>
      <c r="O120" s="53">
        <f t="shared" si="68"/>
        <v>0</v>
      </c>
      <c r="P120" s="53">
        <f t="shared" si="68"/>
        <v>0</v>
      </c>
      <c r="Q120" s="53">
        <f t="shared" si="68"/>
        <v>0</v>
      </c>
      <c r="R120" s="53">
        <f t="shared" si="68"/>
        <v>0</v>
      </c>
    </row>
    <row r="121" spans="2:18" s="12" customFormat="1" ht="48" customHeight="1" x14ac:dyDescent="0.2">
      <c r="B121" s="1665" t="s">
        <v>92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Q121" si="69">SUM(K122)</f>
        <v>0</v>
      </c>
      <c r="L121" s="41">
        <f t="shared" si="69"/>
        <v>0</v>
      </c>
      <c r="M121" s="41">
        <f t="shared" si="69"/>
        <v>0</v>
      </c>
      <c r="N121" s="41">
        <f t="shared" si="69"/>
        <v>0</v>
      </c>
      <c r="O121" s="41">
        <f t="shared" si="69"/>
        <v>0</v>
      </c>
      <c r="P121" s="41">
        <f t="shared" si="69"/>
        <v>0</v>
      </c>
      <c r="Q121" s="41">
        <f t="shared" si="69"/>
        <v>0</v>
      </c>
      <c r="R121" s="41">
        <f>SUM(R122)</f>
        <v>0</v>
      </c>
    </row>
    <row r="122" spans="2:18" s="13" customFormat="1" ht="49.5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70">SUM(K123+K128)</f>
        <v>0</v>
      </c>
      <c r="L122" s="86">
        <f t="shared" si="70"/>
        <v>0</v>
      </c>
      <c r="M122" s="86">
        <f t="shared" si="70"/>
        <v>0</v>
      </c>
      <c r="N122" s="86">
        <f t="shared" si="70"/>
        <v>0</v>
      </c>
      <c r="O122" s="86">
        <f t="shared" si="70"/>
        <v>0</v>
      </c>
      <c r="P122" s="86">
        <f t="shared" si="70"/>
        <v>0</v>
      </c>
      <c r="Q122" s="86">
        <f t="shared" si="70"/>
        <v>0</v>
      </c>
      <c r="R122" s="86">
        <f t="shared" si="70"/>
        <v>0</v>
      </c>
    </row>
    <row r="123" spans="2:18" s="13" customFormat="1" ht="36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71">SUM(K124)</f>
        <v>0</v>
      </c>
      <c r="L123" s="86">
        <f t="shared" si="71"/>
        <v>0</v>
      </c>
      <c r="M123" s="86">
        <f t="shared" si="71"/>
        <v>0</v>
      </c>
      <c r="N123" s="86">
        <f t="shared" si="71"/>
        <v>0</v>
      </c>
      <c r="O123" s="86">
        <f t="shared" si="71"/>
        <v>0</v>
      </c>
      <c r="P123" s="86">
        <f t="shared" si="71"/>
        <v>0</v>
      </c>
      <c r="Q123" s="86">
        <f t="shared" si="71"/>
        <v>0</v>
      </c>
      <c r="R123" s="86">
        <f t="shared" si="71"/>
        <v>0</v>
      </c>
    </row>
    <row r="124" spans="2:18" s="13" customFormat="1" ht="32.25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72">SUM(K125:K127)</f>
        <v>0</v>
      </c>
      <c r="L124" s="86">
        <f t="shared" si="72"/>
        <v>0</v>
      </c>
      <c r="M124" s="86">
        <f t="shared" si="72"/>
        <v>0</v>
      </c>
      <c r="N124" s="86">
        <f t="shared" si="72"/>
        <v>0</v>
      </c>
      <c r="O124" s="86">
        <f t="shared" si="72"/>
        <v>0</v>
      </c>
      <c r="P124" s="86">
        <f t="shared" si="72"/>
        <v>0</v>
      </c>
      <c r="Q124" s="86">
        <f t="shared" si="72"/>
        <v>0</v>
      </c>
      <c r="R124" s="86">
        <f t="shared" si="72"/>
        <v>0</v>
      </c>
    </row>
    <row r="125" spans="2:18" ht="22.5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73">SUM(J125:Q125)</f>
        <v>0</v>
      </c>
    </row>
    <row r="126" spans="2:18" ht="22.5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73"/>
        <v>0</v>
      </c>
    </row>
    <row r="127" spans="2:18" ht="33.75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74">SUM(J129+J135+J141)</f>
        <v>0</v>
      </c>
      <c r="K128" s="86">
        <f t="shared" si="74"/>
        <v>0</v>
      </c>
      <c r="L128" s="86">
        <f t="shared" si="74"/>
        <v>0</v>
      </c>
      <c r="M128" s="86">
        <f t="shared" si="74"/>
        <v>0</v>
      </c>
      <c r="N128" s="86">
        <f t="shared" si="74"/>
        <v>0</v>
      </c>
      <c r="O128" s="86">
        <f t="shared" si="74"/>
        <v>0</v>
      </c>
      <c r="P128" s="86">
        <f t="shared" si="74"/>
        <v>0</v>
      </c>
      <c r="Q128" s="86">
        <f t="shared" si="74"/>
        <v>0</v>
      </c>
      <c r="R128" s="86">
        <f t="shared" si="74"/>
        <v>0</v>
      </c>
    </row>
    <row r="129" spans="2:18" s="13" customFormat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5">SUM(L130:L134)</f>
        <v>0</v>
      </c>
      <c r="M129" s="86">
        <f t="shared" si="75"/>
        <v>0</v>
      </c>
      <c r="N129" s="86">
        <f t="shared" si="75"/>
        <v>0</v>
      </c>
      <c r="O129" s="86">
        <f t="shared" si="75"/>
        <v>0</v>
      </c>
      <c r="P129" s="86">
        <f t="shared" si="75"/>
        <v>0</v>
      </c>
      <c r="Q129" s="86">
        <f t="shared" si="75"/>
        <v>0</v>
      </c>
      <c r="R129" s="86">
        <f>SUM(R130:R134)</f>
        <v>0</v>
      </c>
    </row>
    <row r="130" spans="2:18" ht="19.5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6">SUM(J130:Q130)</f>
        <v>0</v>
      </c>
    </row>
    <row r="131" spans="2:18" ht="19.5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6"/>
        <v>0</v>
      </c>
    </row>
    <row r="132" spans="2:18" ht="19.5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6"/>
        <v>0</v>
      </c>
    </row>
    <row r="133" spans="2:18" ht="22.5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6"/>
        <v>0</v>
      </c>
    </row>
    <row r="134" spans="2:18" ht="22.5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7">SUM(K136:K140)</f>
        <v>0</v>
      </c>
      <c r="L135" s="86">
        <f t="shared" si="77"/>
        <v>0</v>
      </c>
      <c r="M135" s="86">
        <f t="shared" si="77"/>
        <v>0</v>
      </c>
      <c r="N135" s="86">
        <f t="shared" si="77"/>
        <v>0</v>
      </c>
      <c r="O135" s="86">
        <f t="shared" si="77"/>
        <v>0</v>
      </c>
      <c r="P135" s="86">
        <f t="shared" si="77"/>
        <v>0</v>
      </c>
      <c r="Q135" s="86">
        <f t="shared" si="77"/>
        <v>0</v>
      </c>
      <c r="R135" s="86">
        <f t="shared" si="77"/>
        <v>0</v>
      </c>
    </row>
    <row r="136" spans="2:18" ht="22.5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8">SUM(J136:Q136)</f>
        <v>0</v>
      </c>
    </row>
    <row r="137" spans="2:18" ht="22.5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8"/>
        <v>0</v>
      </c>
    </row>
    <row r="138" spans="2:18" ht="22.5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8"/>
        <v>0</v>
      </c>
    </row>
    <row r="139" spans="2:18" ht="22.5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8"/>
        <v>0</v>
      </c>
    </row>
    <row r="140" spans="2:18" ht="22.5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9">SUM(J142:J146)</f>
        <v>0</v>
      </c>
      <c r="K141" s="86">
        <f t="shared" si="79"/>
        <v>0</v>
      </c>
      <c r="L141" s="86">
        <f t="shared" si="79"/>
        <v>0</v>
      </c>
      <c r="M141" s="86">
        <f t="shared" si="79"/>
        <v>0</v>
      </c>
      <c r="N141" s="86">
        <f t="shared" si="79"/>
        <v>0</v>
      </c>
      <c r="O141" s="86">
        <f t="shared" si="79"/>
        <v>0</v>
      </c>
      <c r="P141" s="86">
        <f t="shared" si="79"/>
        <v>0</v>
      </c>
      <c r="Q141" s="86">
        <f t="shared" si="79"/>
        <v>0</v>
      </c>
      <c r="R141" s="86">
        <f t="shared" si="79"/>
        <v>0</v>
      </c>
    </row>
    <row r="142" spans="2:18" ht="22.5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80">SUM(J142:Q142)</f>
        <v>0</v>
      </c>
    </row>
    <row r="143" spans="2:18" ht="22.5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80"/>
        <v>0</v>
      </c>
    </row>
    <row r="144" spans="2:18" ht="22.5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80"/>
        <v>0</v>
      </c>
    </row>
    <row r="145" spans="2:18" ht="22.5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80"/>
        <v>0</v>
      </c>
    </row>
    <row r="146" spans="2:18" ht="22.5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customHeight="1" x14ac:dyDescent="0.2">
      <c r="B147" s="1667" t="s">
        <v>93</v>
      </c>
      <c r="C147" s="1668"/>
      <c r="D147" s="1668"/>
      <c r="E147" s="1668"/>
      <c r="F147" s="1668"/>
      <c r="G147" s="1668"/>
      <c r="H147" s="1668"/>
      <c r="I147" s="1668"/>
      <c r="J147" s="53">
        <f>SUM(J148)</f>
        <v>0</v>
      </c>
      <c r="K147" s="53">
        <f t="shared" ref="K147:R147" si="81">SUM(K148)</f>
        <v>0</v>
      </c>
      <c r="L147" s="53">
        <f t="shared" si="81"/>
        <v>0</v>
      </c>
      <c r="M147" s="53">
        <f t="shared" si="81"/>
        <v>0</v>
      </c>
      <c r="N147" s="53">
        <f t="shared" si="81"/>
        <v>0</v>
      </c>
      <c r="O147" s="53">
        <f t="shared" si="81"/>
        <v>0</v>
      </c>
      <c r="P147" s="53">
        <f t="shared" si="81"/>
        <v>0</v>
      </c>
      <c r="Q147" s="53">
        <f t="shared" si="81"/>
        <v>0</v>
      </c>
      <c r="R147" s="53">
        <f t="shared" si="81"/>
        <v>0</v>
      </c>
    </row>
    <row r="148" spans="2:18" s="12" customFormat="1" ht="48.75" customHeight="1" x14ac:dyDescent="0.2">
      <c r="B148" s="1665" t="s">
        <v>94</v>
      </c>
      <c r="C148" s="1666"/>
      <c r="D148" s="1666"/>
      <c r="E148" s="1666"/>
      <c r="F148" s="1666"/>
      <c r="G148" s="1666"/>
      <c r="H148" s="1666"/>
      <c r="I148" s="1666"/>
      <c r="J148" s="41">
        <f>SUM(J149)</f>
        <v>0</v>
      </c>
      <c r="K148" s="41">
        <f t="shared" ref="K148:Q148" si="82">SUM(K149)</f>
        <v>0</v>
      </c>
      <c r="L148" s="41">
        <f t="shared" si="82"/>
        <v>0</v>
      </c>
      <c r="M148" s="41">
        <f t="shared" si="82"/>
        <v>0</v>
      </c>
      <c r="N148" s="41">
        <f t="shared" si="82"/>
        <v>0</v>
      </c>
      <c r="O148" s="41">
        <f t="shared" si="82"/>
        <v>0</v>
      </c>
      <c r="P148" s="41">
        <f t="shared" si="82"/>
        <v>0</v>
      </c>
      <c r="Q148" s="41">
        <f t="shared" si="82"/>
        <v>0</v>
      </c>
      <c r="R148" s="41">
        <f>SUM(R149)</f>
        <v>0</v>
      </c>
    </row>
    <row r="149" spans="2:18" s="13" customFormat="1" ht="32.25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83">SUM(K150+K167)</f>
        <v>0</v>
      </c>
      <c r="L149" s="86">
        <f t="shared" si="83"/>
        <v>0</v>
      </c>
      <c r="M149" s="86">
        <f t="shared" si="83"/>
        <v>0</v>
      </c>
      <c r="N149" s="86">
        <f t="shared" si="83"/>
        <v>0</v>
      </c>
      <c r="O149" s="86">
        <f t="shared" si="83"/>
        <v>0</v>
      </c>
      <c r="P149" s="86">
        <f t="shared" si="83"/>
        <v>0</v>
      </c>
      <c r="Q149" s="86">
        <f t="shared" si="83"/>
        <v>0</v>
      </c>
      <c r="R149" s="86">
        <f>SUM(R150+R167)</f>
        <v>0</v>
      </c>
    </row>
    <row r="150" spans="2:18" s="13" customFormat="1" ht="50.25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84">SUM(K151+K155+K159+K163)</f>
        <v>0</v>
      </c>
      <c r="L150" s="86">
        <f t="shared" si="84"/>
        <v>0</v>
      </c>
      <c r="M150" s="86">
        <f t="shared" si="84"/>
        <v>0</v>
      </c>
      <c r="N150" s="86">
        <f t="shared" si="84"/>
        <v>0</v>
      </c>
      <c r="O150" s="86">
        <f t="shared" si="84"/>
        <v>0</v>
      </c>
      <c r="P150" s="86">
        <f t="shared" si="84"/>
        <v>0</v>
      </c>
      <c r="Q150" s="86">
        <f t="shared" si="84"/>
        <v>0</v>
      </c>
      <c r="R150" s="86">
        <f t="shared" si="84"/>
        <v>0</v>
      </c>
    </row>
    <row r="151" spans="2:18" s="13" customFormat="1" ht="32.25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85">SUM(K152:K154)</f>
        <v>0</v>
      </c>
      <c r="L151" s="86">
        <f t="shared" si="85"/>
        <v>0</v>
      </c>
      <c r="M151" s="86">
        <f t="shared" si="85"/>
        <v>0</v>
      </c>
      <c r="N151" s="86">
        <f t="shared" si="85"/>
        <v>0</v>
      </c>
      <c r="O151" s="86">
        <f t="shared" si="85"/>
        <v>0</v>
      </c>
      <c r="P151" s="86">
        <f t="shared" si="85"/>
        <v>0</v>
      </c>
      <c r="Q151" s="86">
        <f t="shared" si="85"/>
        <v>0</v>
      </c>
      <c r="R151" s="86">
        <f t="shared" si="85"/>
        <v>0</v>
      </c>
    </row>
    <row r="152" spans="2:18" ht="20.25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6">SUM(J152:Q152)</f>
        <v>0</v>
      </c>
    </row>
    <row r="153" spans="2:18" ht="20.25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6"/>
        <v>0</v>
      </c>
    </row>
    <row r="154" spans="2:18" ht="20.25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7">SUM(K156:K158)</f>
        <v>0</v>
      </c>
      <c r="L155" s="86">
        <f t="shared" si="87"/>
        <v>0</v>
      </c>
      <c r="M155" s="86">
        <f t="shared" si="87"/>
        <v>0</v>
      </c>
      <c r="N155" s="86">
        <f t="shared" si="87"/>
        <v>0</v>
      </c>
      <c r="O155" s="86">
        <f t="shared" si="87"/>
        <v>0</v>
      </c>
      <c r="P155" s="86">
        <f t="shared" si="87"/>
        <v>0</v>
      </c>
      <c r="Q155" s="86">
        <f t="shared" si="87"/>
        <v>0</v>
      </c>
      <c r="R155" s="86">
        <f t="shared" si="87"/>
        <v>0</v>
      </c>
    </row>
    <row r="156" spans="2:18" ht="2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8">SUM(J156:Q156)</f>
        <v>0</v>
      </c>
    </row>
    <row r="157" spans="2:18" ht="2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8"/>
        <v>0</v>
      </c>
    </row>
    <row r="158" spans="2:18" ht="2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9">SUM(K160:K162)</f>
        <v>0</v>
      </c>
      <c r="L159" s="86">
        <f t="shared" si="89"/>
        <v>0</v>
      </c>
      <c r="M159" s="86">
        <f t="shared" si="89"/>
        <v>0</v>
      </c>
      <c r="N159" s="86">
        <f t="shared" si="89"/>
        <v>0</v>
      </c>
      <c r="O159" s="86">
        <f t="shared" si="89"/>
        <v>0</v>
      </c>
      <c r="P159" s="86">
        <f t="shared" si="89"/>
        <v>0</v>
      </c>
      <c r="Q159" s="86">
        <f t="shared" si="89"/>
        <v>0</v>
      </c>
      <c r="R159" s="86">
        <f t="shared" si="89"/>
        <v>0</v>
      </c>
    </row>
    <row r="160" spans="2:18" ht="24.75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90">SUM(J160:Q160)</f>
        <v>0</v>
      </c>
    </row>
    <row r="161" spans="2:18" ht="24.75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90"/>
        <v>0</v>
      </c>
    </row>
    <row r="162" spans="2:18" ht="24.75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91">SUM(K164:K166)</f>
        <v>0</v>
      </c>
      <c r="L163" s="86">
        <f t="shared" si="91"/>
        <v>0</v>
      </c>
      <c r="M163" s="86">
        <f t="shared" si="91"/>
        <v>0</v>
      </c>
      <c r="N163" s="86">
        <f t="shared" si="91"/>
        <v>0</v>
      </c>
      <c r="O163" s="86">
        <f t="shared" si="91"/>
        <v>0</v>
      </c>
      <c r="P163" s="86">
        <f t="shared" si="91"/>
        <v>0</v>
      </c>
      <c r="Q163" s="86">
        <f t="shared" si="91"/>
        <v>0</v>
      </c>
      <c r="R163" s="86">
        <f t="shared" si="91"/>
        <v>0</v>
      </c>
    </row>
    <row r="164" spans="2:18" ht="22.5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92">SUM(J164:Q164)</f>
        <v>0</v>
      </c>
    </row>
    <row r="165" spans="2:18" ht="22.5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92"/>
        <v>0</v>
      </c>
    </row>
    <row r="166" spans="2:18" ht="22.5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93">SUM(K168)</f>
        <v>0</v>
      </c>
      <c r="L167" s="86">
        <f t="shared" si="93"/>
        <v>0</v>
      </c>
      <c r="M167" s="86">
        <f t="shared" si="93"/>
        <v>0</v>
      </c>
      <c r="N167" s="86">
        <f t="shared" si="93"/>
        <v>0</v>
      </c>
      <c r="O167" s="86">
        <f t="shared" si="93"/>
        <v>0</v>
      </c>
      <c r="P167" s="86">
        <f t="shared" si="93"/>
        <v>0</v>
      </c>
      <c r="Q167" s="86">
        <f t="shared" si="93"/>
        <v>0</v>
      </c>
      <c r="R167" s="86">
        <f t="shared" si="93"/>
        <v>0</v>
      </c>
    </row>
    <row r="168" spans="2:18" s="13" customFormat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94">SUM(K169:K171)</f>
        <v>0</v>
      </c>
      <c r="L168" s="86">
        <f t="shared" si="94"/>
        <v>0</v>
      </c>
      <c r="M168" s="86">
        <f t="shared" si="94"/>
        <v>0</v>
      </c>
      <c r="N168" s="86">
        <f t="shared" si="94"/>
        <v>0</v>
      </c>
      <c r="O168" s="86">
        <f t="shared" si="94"/>
        <v>0</v>
      </c>
      <c r="P168" s="86">
        <f t="shared" si="94"/>
        <v>0</v>
      </c>
      <c r="Q168" s="86">
        <f t="shared" si="94"/>
        <v>0</v>
      </c>
      <c r="R168" s="86">
        <f>SUM(R169:R171)</f>
        <v>0</v>
      </c>
    </row>
    <row r="169" spans="2:18" ht="22.5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50" t="s">
        <v>95</v>
      </c>
      <c r="C172" s="51"/>
      <c r="D172" s="52"/>
      <c r="E172" s="52"/>
      <c r="F172" s="71"/>
      <c r="G172" s="52"/>
      <c r="H172" s="52"/>
      <c r="I172" s="52"/>
      <c r="J172" s="53">
        <f>SUM(J173)</f>
        <v>0</v>
      </c>
      <c r="K172" s="53">
        <f t="shared" ref="K172:R172" si="95">SUM(K173)</f>
        <v>0</v>
      </c>
      <c r="L172" s="53">
        <f t="shared" si="95"/>
        <v>0</v>
      </c>
      <c r="M172" s="53">
        <f t="shared" si="95"/>
        <v>0</v>
      </c>
      <c r="N172" s="53">
        <f t="shared" si="95"/>
        <v>0</v>
      </c>
      <c r="O172" s="53">
        <f t="shared" si="95"/>
        <v>0</v>
      </c>
      <c r="P172" s="53">
        <f t="shared" si="95"/>
        <v>0</v>
      </c>
      <c r="Q172" s="53">
        <f t="shared" si="95"/>
        <v>0</v>
      </c>
      <c r="R172" s="53">
        <f t="shared" si="95"/>
        <v>0</v>
      </c>
    </row>
    <row r="173" spans="2:18" s="12" customFormat="1" ht="46.5" customHeight="1" x14ac:dyDescent="0.2">
      <c r="B173" s="1665" t="s">
        <v>96</v>
      </c>
      <c r="C173" s="1666"/>
      <c r="D173" s="1666"/>
      <c r="E173" s="1666"/>
      <c r="F173" s="1666"/>
      <c r="G173" s="1666"/>
      <c r="H173" s="1666"/>
      <c r="I173" s="1666"/>
      <c r="J173" s="41">
        <f>SUM(J174)</f>
        <v>0</v>
      </c>
      <c r="K173" s="41">
        <f t="shared" ref="K173:R173" si="96">SUM(K174)</f>
        <v>0</v>
      </c>
      <c r="L173" s="41">
        <f t="shared" si="96"/>
        <v>0</v>
      </c>
      <c r="M173" s="41">
        <f t="shared" si="96"/>
        <v>0</v>
      </c>
      <c r="N173" s="41">
        <f t="shared" si="96"/>
        <v>0</v>
      </c>
      <c r="O173" s="41">
        <f t="shared" si="96"/>
        <v>0</v>
      </c>
      <c r="P173" s="41">
        <f t="shared" si="96"/>
        <v>0</v>
      </c>
      <c r="Q173" s="41">
        <f t="shared" si="96"/>
        <v>0</v>
      </c>
      <c r="R173" s="41">
        <f t="shared" si="96"/>
        <v>0</v>
      </c>
    </row>
    <row r="174" spans="2:18" s="13" customFormat="1" ht="36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7">SUM(K175+K180)</f>
        <v>0</v>
      </c>
      <c r="L174" s="86">
        <f t="shared" si="97"/>
        <v>0</v>
      </c>
      <c r="M174" s="86">
        <f t="shared" si="97"/>
        <v>0</v>
      </c>
      <c r="N174" s="86">
        <f t="shared" si="97"/>
        <v>0</v>
      </c>
      <c r="O174" s="86">
        <f t="shared" si="97"/>
        <v>0</v>
      </c>
      <c r="P174" s="86">
        <f t="shared" si="97"/>
        <v>0</v>
      </c>
      <c r="Q174" s="86">
        <f t="shared" si="97"/>
        <v>0</v>
      </c>
      <c r="R174" s="86">
        <f t="shared" si="97"/>
        <v>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8">SUM(K176)</f>
        <v>0</v>
      </c>
      <c r="L175" s="86">
        <f t="shared" si="98"/>
        <v>0</v>
      </c>
      <c r="M175" s="86">
        <f t="shared" si="98"/>
        <v>0</v>
      </c>
      <c r="N175" s="86">
        <f t="shared" si="98"/>
        <v>0</v>
      </c>
      <c r="O175" s="86">
        <f t="shared" si="98"/>
        <v>0</v>
      </c>
      <c r="P175" s="86">
        <f t="shared" si="98"/>
        <v>0</v>
      </c>
      <c r="Q175" s="86">
        <f t="shared" si="98"/>
        <v>0</v>
      </c>
      <c r="R175" s="86">
        <f t="shared" si="98"/>
        <v>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9">SUM(K177:K179)</f>
        <v>0</v>
      </c>
      <c r="L176" s="86">
        <f t="shared" si="99"/>
        <v>0</v>
      </c>
      <c r="M176" s="86">
        <f t="shared" si="99"/>
        <v>0</v>
      </c>
      <c r="N176" s="86">
        <f t="shared" si="99"/>
        <v>0</v>
      </c>
      <c r="O176" s="86">
        <f t="shared" si="99"/>
        <v>0</v>
      </c>
      <c r="P176" s="86">
        <f t="shared" si="99"/>
        <v>0</v>
      </c>
      <c r="Q176" s="86">
        <f t="shared" si="99"/>
        <v>0</v>
      </c>
      <c r="R176" s="86">
        <f t="shared" si="99"/>
        <v>0</v>
      </c>
    </row>
    <row r="177" spans="2:18" ht="23.25" customHeight="1" x14ac:dyDescent="0.3">
      <c r="B177" s="38"/>
      <c r="C177" s="39"/>
      <c r="D177" s="39"/>
      <c r="E177" s="40"/>
      <c r="F177" s="29">
        <v>99</v>
      </c>
      <c r="G177" s="15"/>
      <c r="H177" s="15"/>
      <c r="I177" s="61"/>
      <c r="J177" s="16"/>
      <c r="K177" s="16"/>
      <c r="L177" s="16"/>
      <c r="M177" s="16"/>
      <c r="N177" s="16"/>
      <c r="O177" s="16"/>
      <c r="P177" s="16"/>
      <c r="Q177" s="16"/>
      <c r="R177" s="84">
        <f t="shared" ref="R177:R178" si="100">SUM(J177:Q177)</f>
        <v>0</v>
      </c>
    </row>
    <row r="178" spans="2:18" ht="23.25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100"/>
        <v>0</v>
      </c>
    </row>
    <row r="179" spans="2:18" ht="23.25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101">SUM(K181+K185)</f>
        <v>0</v>
      </c>
      <c r="L180" s="86">
        <f t="shared" si="101"/>
        <v>0</v>
      </c>
      <c r="M180" s="86">
        <f t="shared" si="101"/>
        <v>0</v>
      </c>
      <c r="N180" s="86">
        <f t="shared" si="101"/>
        <v>0</v>
      </c>
      <c r="O180" s="86">
        <f>SUM(O181+O185)</f>
        <v>0</v>
      </c>
      <c r="P180" s="86">
        <f t="shared" si="101"/>
        <v>0</v>
      </c>
      <c r="Q180" s="86">
        <f t="shared" si="101"/>
        <v>0</v>
      </c>
      <c r="R180" s="86">
        <f t="shared" si="101"/>
        <v>0</v>
      </c>
    </row>
    <row r="181" spans="2:18" s="13" customFormat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102">SUM(K182:K184)</f>
        <v>0</v>
      </c>
      <c r="L181" s="86">
        <f t="shared" si="102"/>
        <v>0</v>
      </c>
      <c r="M181" s="86">
        <f t="shared" si="102"/>
        <v>0</v>
      </c>
      <c r="N181" s="86">
        <f t="shared" si="102"/>
        <v>0</v>
      </c>
      <c r="O181" s="86">
        <f t="shared" si="102"/>
        <v>0</v>
      </c>
      <c r="P181" s="86">
        <f t="shared" si="102"/>
        <v>0</v>
      </c>
      <c r="Q181" s="86">
        <f t="shared" si="102"/>
        <v>0</v>
      </c>
      <c r="R181" s="86">
        <f t="shared" si="102"/>
        <v>0</v>
      </c>
    </row>
    <row r="182" spans="2:18" ht="2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103">SUM(J182:Q182)</f>
        <v>0</v>
      </c>
    </row>
    <row r="183" spans="2:18" ht="2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103"/>
        <v>0</v>
      </c>
    </row>
    <row r="184" spans="2:18" ht="2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104">SUM(K186:K188)</f>
        <v>0</v>
      </c>
      <c r="L185" s="86">
        <f t="shared" si="104"/>
        <v>0</v>
      </c>
      <c r="M185" s="86">
        <f t="shared" si="104"/>
        <v>0</v>
      </c>
      <c r="N185" s="86">
        <f t="shared" si="104"/>
        <v>0</v>
      </c>
      <c r="O185" s="86">
        <f t="shared" si="104"/>
        <v>0</v>
      </c>
      <c r="P185" s="86">
        <f t="shared" si="104"/>
        <v>0</v>
      </c>
      <c r="Q185" s="86">
        <f t="shared" si="104"/>
        <v>0</v>
      </c>
      <c r="R185" s="86">
        <f>SUM(R186:R188)</f>
        <v>0</v>
      </c>
    </row>
    <row r="186" spans="2:18" ht="2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105">SUM(J186:Q186)</f>
        <v>0</v>
      </c>
    </row>
    <row r="187" spans="2:18" ht="2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105"/>
        <v>0</v>
      </c>
    </row>
    <row r="188" spans="2:18" ht="2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50" t="s">
        <v>97</v>
      </c>
      <c r="C189" s="51"/>
      <c r="D189" s="52"/>
      <c r="E189" s="52"/>
      <c r="F189" s="71"/>
      <c r="G189" s="52"/>
      <c r="H189" s="52"/>
      <c r="I189" s="52"/>
      <c r="J189" s="53">
        <f>SUM(J190)</f>
        <v>0</v>
      </c>
      <c r="K189" s="53">
        <f t="shared" ref="K189:R189" si="106">SUM(K190)</f>
        <v>0</v>
      </c>
      <c r="L189" s="53">
        <f t="shared" si="106"/>
        <v>0</v>
      </c>
      <c r="M189" s="53">
        <f t="shared" si="106"/>
        <v>0</v>
      </c>
      <c r="N189" s="53">
        <f t="shared" si="106"/>
        <v>0</v>
      </c>
      <c r="O189" s="53">
        <f t="shared" si="106"/>
        <v>0</v>
      </c>
      <c r="P189" s="53">
        <f t="shared" si="106"/>
        <v>0</v>
      </c>
      <c r="Q189" s="53">
        <f t="shared" si="106"/>
        <v>0</v>
      </c>
      <c r="R189" s="53">
        <f t="shared" si="106"/>
        <v>0</v>
      </c>
    </row>
    <row r="190" spans="2:18" s="12" customFormat="1" ht="48.75" customHeight="1" x14ac:dyDescent="0.2">
      <c r="B190" s="1665" t="s">
        <v>98</v>
      </c>
      <c r="C190" s="1666"/>
      <c r="D190" s="1666"/>
      <c r="E190" s="1666"/>
      <c r="F190" s="1666"/>
      <c r="G190" s="1666"/>
      <c r="H190" s="1666"/>
      <c r="I190" s="1666"/>
      <c r="J190" s="41">
        <f>SUM(J191)</f>
        <v>0</v>
      </c>
      <c r="K190" s="41">
        <f t="shared" ref="K190:R190" si="107">SUM(K191)</f>
        <v>0</v>
      </c>
      <c r="L190" s="41">
        <f t="shared" si="107"/>
        <v>0</v>
      </c>
      <c r="M190" s="41">
        <f t="shared" si="107"/>
        <v>0</v>
      </c>
      <c r="N190" s="41">
        <f t="shared" si="107"/>
        <v>0</v>
      </c>
      <c r="O190" s="41">
        <f t="shared" si="107"/>
        <v>0</v>
      </c>
      <c r="P190" s="41">
        <f t="shared" si="107"/>
        <v>0</v>
      </c>
      <c r="Q190" s="41">
        <f t="shared" si="107"/>
        <v>0</v>
      </c>
      <c r="R190" s="41">
        <f t="shared" si="107"/>
        <v>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 t="shared" ref="K191:R191" si="108">SUM(K192+K199+K216)</f>
        <v>0</v>
      </c>
      <c r="L191" s="86">
        <f t="shared" si="108"/>
        <v>0</v>
      </c>
      <c r="M191" s="86">
        <f t="shared" si="108"/>
        <v>0</v>
      </c>
      <c r="N191" s="86">
        <f t="shared" si="108"/>
        <v>0</v>
      </c>
      <c r="O191" s="86">
        <f t="shared" si="108"/>
        <v>0</v>
      </c>
      <c r="P191" s="86">
        <f t="shared" si="108"/>
        <v>0</v>
      </c>
      <c r="Q191" s="86">
        <f t="shared" si="108"/>
        <v>0</v>
      </c>
      <c r="R191" s="86">
        <f t="shared" si="108"/>
        <v>0</v>
      </c>
    </row>
    <row r="192" spans="2:18" s="13" customFormat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9">SUM(K193)</f>
        <v>0</v>
      </c>
      <c r="L192" s="86">
        <f t="shared" si="109"/>
        <v>0</v>
      </c>
      <c r="M192" s="86">
        <f t="shared" si="109"/>
        <v>0</v>
      </c>
      <c r="N192" s="86">
        <f t="shared" si="109"/>
        <v>0</v>
      </c>
      <c r="O192" s="86">
        <f t="shared" si="109"/>
        <v>0</v>
      </c>
      <c r="P192" s="86">
        <f t="shared" si="109"/>
        <v>0</v>
      </c>
      <c r="Q192" s="86">
        <f t="shared" si="109"/>
        <v>0</v>
      </c>
      <c r="R192" s="86">
        <f t="shared" si="109"/>
        <v>0</v>
      </c>
    </row>
    <row r="193" spans="2:18" s="13" customFormat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10">SUM(L194:L198)</f>
        <v>0</v>
      </c>
      <c r="M193" s="86">
        <f t="shared" si="110"/>
        <v>0</v>
      </c>
      <c r="N193" s="86">
        <f t="shared" si="110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10"/>
        <v>0</v>
      </c>
    </row>
    <row r="194" spans="2:18" ht="24.75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11">SUM(J194:Q194)</f>
        <v>0</v>
      </c>
    </row>
    <row r="195" spans="2:18" ht="24.75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11"/>
        <v>0</v>
      </c>
    </row>
    <row r="196" spans="2:18" ht="25.5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11"/>
        <v>0</v>
      </c>
    </row>
    <row r="197" spans="2:18" ht="24.75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11"/>
        <v>0</v>
      </c>
    </row>
    <row r="198" spans="2:18" ht="25.5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12">SUM(K200+K204+K208+K212)</f>
        <v>0</v>
      </c>
      <c r="L199" s="86">
        <f t="shared" si="112"/>
        <v>0</v>
      </c>
      <c r="M199" s="86">
        <f t="shared" si="112"/>
        <v>0</v>
      </c>
      <c r="N199" s="86">
        <f t="shared" si="112"/>
        <v>0</v>
      </c>
      <c r="O199" s="86">
        <f t="shared" si="112"/>
        <v>0</v>
      </c>
      <c r="P199" s="86">
        <f t="shared" si="112"/>
        <v>0</v>
      </c>
      <c r="Q199" s="86">
        <f t="shared" si="112"/>
        <v>0</v>
      </c>
      <c r="R199" s="86">
        <f t="shared" si="112"/>
        <v>0</v>
      </c>
    </row>
    <row r="200" spans="2:18" s="13" customFormat="1" ht="30.75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13">SUM(K201:K203)</f>
        <v>0</v>
      </c>
      <c r="L200" s="86">
        <f t="shared" si="113"/>
        <v>0</v>
      </c>
      <c r="M200" s="86">
        <f t="shared" si="113"/>
        <v>0</v>
      </c>
      <c r="N200" s="86">
        <f t="shared" si="113"/>
        <v>0</v>
      </c>
      <c r="O200" s="86">
        <f t="shared" si="113"/>
        <v>0</v>
      </c>
      <c r="P200" s="86">
        <f t="shared" si="113"/>
        <v>0</v>
      </c>
      <c r="Q200" s="86">
        <f t="shared" si="113"/>
        <v>0</v>
      </c>
      <c r="R200" s="86">
        <f t="shared" si="113"/>
        <v>0</v>
      </c>
    </row>
    <row r="201" spans="2:18" ht="24.75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14">SUM(J201:Q201)</f>
        <v>0</v>
      </c>
    </row>
    <row r="202" spans="2:18" ht="24.75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14"/>
        <v>0</v>
      </c>
    </row>
    <row r="203" spans="2:18" ht="24.75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15">SUM(K205:K207)</f>
        <v>0</v>
      </c>
      <c r="L204" s="86">
        <f t="shared" si="115"/>
        <v>0</v>
      </c>
      <c r="M204" s="86">
        <f t="shared" si="115"/>
        <v>0</v>
      </c>
      <c r="N204" s="86">
        <f t="shared" si="115"/>
        <v>0</v>
      </c>
      <c r="O204" s="86">
        <f t="shared" si="115"/>
        <v>0</v>
      </c>
      <c r="P204" s="86">
        <f t="shared" si="115"/>
        <v>0</v>
      </c>
      <c r="Q204" s="86">
        <f t="shared" si="115"/>
        <v>0</v>
      </c>
      <c r="R204" s="86">
        <f t="shared" si="115"/>
        <v>0</v>
      </c>
    </row>
    <row r="205" spans="2:18" ht="23.25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16">SUM(J205:Q205)</f>
        <v>0</v>
      </c>
    </row>
    <row r="206" spans="2:18" ht="23.25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16"/>
        <v>0</v>
      </c>
    </row>
    <row r="207" spans="2:18" ht="23.25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17">SUM(K209:K211)</f>
        <v>0</v>
      </c>
      <c r="L208" s="86">
        <f t="shared" si="117"/>
        <v>0</v>
      </c>
      <c r="M208" s="86">
        <f t="shared" si="117"/>
        <v>0</v>
      </c>
      <c r="N208" s="86">
        <f t="shared" si="117"/>
        <v>0</v>
      </c>
      <c r="O208" s="86">
        <f t="shared" si="117"/>
        <v>0</v>
      </c>
      <c r="P208" s="86">
        <f t="shared" si="117"/>
        <v>0</v>
      </c>
      <c r="Q208" s="86">
        <f t="shared" si="117"/>
        <v>0</v>
      </c>
      <c r="R208" s="86"/>
    </row>
    <row r="209" spans="2:18" ht="23.25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8">SUM(J209:Q209)</f>
        <v>0</v>
      </c>
    </row>
    <row r="210" spans="2:18" ht="23.25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8"/>
        <v>0</v>
      </c>
    </row>
    <row r="211" spans="2:18" ht="23.25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9">SUM(K213:K215)</f>
        <v>0</v>
      </c>
      <c r="L212" s="86">
        <f t="shared" si="119"/>
        <v>0</v>
      </c>
      <c r="M212" s="86">
        <f t="shared" si="119"/>
        <v>0</v>
      </c>
      <c r="N212" s="86">
        <f t="shared" si="119"/>
        <v>0</v>
      </c>
      <c r="O212" s="86">
        <f t="shared" si="119"/>
        <v>0</v>
      </c>
      <c r="P212" s="86">
        <f t="shared" si="119"/>
        <v>0</v>
      </c>
      <c r="Q212" s="86">
        <f t="shared" si="119"/>
        <v>0</v>
      </c>
      <c r="R212" s="86">
        <f>SUM(R213:R215)</f>
        <v>0</v>
      </c>
    </row>
    <row r="213" spans="2:18" ht="21.75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20">SUM(J213:Q213)</f>
        <v>0</v>
      </c>
    </row>
    <row r="214" spans="2:18" ht="21.75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20"/>
        <v>0</v>
      </c>
    </row>
    <row r="215" spans="2:18" ht="21.75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SUM(J217:J220)</f>
        <v>0</v>
      </c>
      <c r="K216" s="86">
        <f t="shared" ref="K216:Q216" si="121">SUM(K217:K220)</f>
        <v>0</v>
      </c>
      <c r="L216" s="86">
        <f t="shared" si="121"/>
        <v>0</v>
      </c>
      <c r="M216" s="86">
        <f t="shared" si="121"/>
        <v>0</v>
      </c>
      <c r="N216" s="86">
        <f t="shared" si="121"/>
        <v>0</v>
      </c>
      <c r="O216" s="86">
        <f t="shared" si="121"/>
        <v>0</v>
      </c>
      <c r="P216" s="86">
        <f t="shared" si="121"/>
        <v>0</v>
      </c>
      <c r="Q216" s="86">
        <f t="shared" si="121"/>
        <v>0</v>
      </c>
      <c r="R216" s="86">
        <f>SUM(R217:R220)</f>
        <v>0</v>
      </c>
    </row>
    <row r="217" spans="2:18" ht="24.75" customHeight="1" x14ac:dyDescent="0.3">
      <c r="B217" s="89"/>
      <c r="C217" s="90"/>
      <c r="D217" s="90"/>
      <c r="E217" s="91"/>
      <c r="F217" s="29">
        <v>125</v>
      </c>
      <c r="G217" s="15"/>
      <c r="H217" s="15"/>
      <c r="I217" s="61"/>
      <c r="J217" s="16"/>
      <c r="K217" s="16"/>
      <c r="L217" s="16"/>
      <c r="M217" s="16"/>
      <c r="N217" s="16"/>
      <c r="O217" s="16"/>
      <c r="P217" s="16"/>
      <c r="Q217" s="16"/>
      <c r="R217" s="84">
        <f>SUM(J217:Q217)</f>
        <v>0</v>
      </c>
    </row>
    <row r="218" spans="2:18" ht="24.75" customHeight="1" x14ac:dyDescent="0.3">
      <c r="B218" s="28"/>
      <c r="C218" s="45"/>
      <c r="D218" s="31"/>
      <c r="E218" s="32"/>
      <c r="F218" s="29">
        <v>126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ht="25.5" customHeight="1" x14ac:dyDescent="0.3">
      <c r="B219" s="28"/>
      <c r="C219" s="45"/>
      <c r="D219" s="31"/>
      <c r="E219" s="32"/>
      <c r="F219" s="29">
        <v>127</v>
      </c>
      <c r="G219" s="15"/>
      <c r="H219" s="16"/>
      <c r="I219" s="17"/>
      <c r="J219" s="27"/>
      <c r="K219" s="27"/>
      <c r="L219" s="27"/>
      <c r="M219" s="27"/>
      <c r="N219" s="27"/>
      <c r="O219" s="27"/>
      <c r="P219" s="27"/>
      <c r="Q219" s="27"/>
      <c r="R219" s="84">
        <f>SUM(J219:Q219)</f>
        <v>0</v>
      </c>
    </row>
    <row r="220" spans="2:18" ht="25.5" customHeight="1" x14ac:dyDescent="0.3">
      <c r="B220" s="67"/>
      <c r="C220" s="68"/>
      <c r="D220" s="62"/>
      <c r="E220" s="21"/>
      <c r="F220" s="29">
        <v>128</v>
      </c>
      <c r="G220" s="15"/>
      <c r="H220" s="16"/>
      <c r="I220" s="17"/>
      <c r="J220" s="27"/>
      <c r="K220" s="27"/>
      <c r="L220" s="27"/>
      <c r="M220" s="27"/>
      <c r="N220" s="27"/>
      <c r="O220" s="27"/>
      <c r="P220" s="27"/>
      <c r="Q220" s="27"/>
      <c r="R220" s="84">
        <f>SUM(J220:Q220)</f>
        <v>0</v>
      </c>
    </row>
  </sheetData>
  <mergeCells count="73">
    <mergeCell ref="D8:I8"/>
    <mergeCell ref="E9:I9"/>
    <mergeCell ref="D13:I13"/>
    <mergeCell ref="B5:I5"/>
    <mergeCell ref="B6:I6"/>
    <mergeCell ref="C7:I7"/>
    <mergeCell ref="B1:R1"/>
    <mergeCell ref="B3:E3"/>
    <mergeCell ref="F3:G3"/>
    <mergeCell ref="B4:E4"/>
    <mergeCell ref="F4:G4"/>
    <mergeCell ref="B26:I26"/>
    <mergeCell ref="B27:I27"/>
    <mergeCell ref="C28:I28"/>
    <mergeCell ref="D29:I29"/>
    <mergeCell ref="E30:I30"/>
    <mergeCell ref="C69:I69"/>
    <mergeCell ref="D42:I42"/>
    <mergeCell ref="E43:I43"/>
    <mergeCell ref="C47:I47"/>
    <mergeCell ref="D48:I48"/>
    <mergeCell ref="E49:I49"/>
    <mergeCell ref="D53:I53"/>
    <mergeCell ref="E54:I54"/>
    <mergeCell ref="D58:I58"/>
    <mergeCell ref="E59:I59"/>
    <mergeCell ref="E63:I63"/>
    <mergeCell ref="B68:I68"/>
    <mergeCell ref="E99:I99"/>
    <mergeCell ref="D70:I70"/>
    <mergeCell ref="D77:I77"/>
    <mergeCell ref="E78:I78"/>
    <mergeCell ref="B85:I85"/>
    <mergeCell ref="B86:I86"/>
    <mergeCell ref="C87:I87"/>
    <mergeCell ref="D88:I88"/>
    <mergeCell ref="E89:I89"/>
    <mergeCell ref="D93:I93"/>
    <mergeCell ref="E94:I94"/>
    <mergeCell ref="D98:I98"/>
    <mergeCell ref="D123:I123"/>
    <mergeCell ref="B103:I103"/>
    <mergeCell ref="B104:I104"/>
    <mergeCell ref="C105:I105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8:I128"/>
    <mergeCell ref="E141:I141"/>
    <mergeCell ref="B147:I147"/>
    <mergeCell ref="B148:I148"/>
    <mergeCell ref="C149:I149"/>
    <mergeCell ref="D199:I199"/>
    <mergeCell ref="E200:I200"/>
    <mergeCell ref="E204:I204"/>
    <mergeCell ref="E14:I14"/>
    <mergeCell ref="B173:I173"/>
    <mergeCell ref="C174:I174"/>
    <mergeCell ref="E176:I176"/>
    <mergeCell ref="D180:I180"/>
    <mergeCell ref="B190:I190"/>
    <mergeCell ref="C191:I191"/>
    <mergeCell ref="D150:I150"/>
    <mergeCell ref="E151:I151"/>
    <mergeCell ref="E155:I155"/>
    <mergeCell ref="E163:I163"/>
    <mergeCell ref="D167:I167"/>
    <mergeCell ref="E124:I124"/>
  </mergeCells>
  <pageMargins left="0.70866141732283472" right="0.51181102362204722" top="0.74803149606299213" bottom="0.74803149606299213" header="0.31496062992125984" footer="0.31496062992125984"/>
  <pageSetup paperSize="9" scale="9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0"/>
  <sheetViews>
    <sheetView workbookViewId="0">
      <selection activeCell="R19" sqref="R19"/>
    </sheetView>
  </sheetViews>
  <sheetFormatPr defaultRowHeight="14.25" x14ac:dyDescent="0.2"/>
  <sheetData>
    <row r="20" spans="3:3" ht="36" x14ac:dyDescent="0.55000000000000004">
      <c r="C20" s="476" t="s">
        <v>1760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V387"/>
  <sheetViews>
    <sheetView zoomScaleNormal="100" workbookViewId="0">
      <pane ySplit="8" topLeftCell="A60" activePane="bottomLeft" state="frozen"/>
      <selection activeCell="N23" sqref="N23"/>
      <selection pane="bottomLeft" activeCell="I45" sqref="I45"/>
    </sheetView>
  </sheetViews>
  <sheetFormatPr defaultColWidth="9" defaultRowHeight="18.75" x14ac:dyDescent="0.3"/>
  <cols>
    <col min="1" max="1" width="0.875" style="7" customWidth="1"/>
    <col min="2" max="2" width="1.5" style="22" customWidth="1"/>
    <col min="3" max="4" width="1.25" style="22" customWidth="1"/>
    <col min="5" max="5" width="3.5" style="871" customWidth="1"/>
    <col min="6" max="6" width="5" style="1121" customWidth="1"/>
    <col min="7" max="7" width="25.125" style="23" customWidth="1"/>
    <col min="8" max="8" width="13.75" style="6" customWidth="1"/>
    <col min="9" max="9" width="13.875" style="24" customWidth="1"/>
    <col min="10" max="10" width="7.75" style="799" customWidth="1"/>
    <col min="11" max="13" width="8.5" style="799" customWidth="1"/>
    <col min="14" max="14" width="7.75" style="799" customWidth="1"/>
    <col min="15" max="15" width="7.75" style="799" hidden="1" customWidth="1"/>
    <col min="16" max="16" width="7.875" style="799" customWidth="1"/>
    <col min="17" max="17" width="7.75" style="799" customWidth="1"/>
    <col min="18" max="18" width="9" style="799" customWidth="1"/>
    <col min="19" max="16384" width="9" style="7"/>
  </cols>
  <sheetData>
    <row r="1" spans="1:18" s="1" customFormat="1" ht="21.75" thickBot="1" x14ac:dyDescent="0.4">
      <c r="B1" s="1673" t="s">
        <v>1056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97"/>
      <c r="C2" s="797"/>
      <c r="D2" s="797"/>
      <c r="E2" s="1259"/>
      <c r="F2" s="1091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2268</v>
      </c>
      <c r="Q2" s="1726"/>
      <c r="R2" s="1727"/>
    </row>
    <row r="3" spans="1:18" s="187" customFormat="1" ht="18" customHeight="1" thickTop="1" x14ac:dyDescent="0.2">
      <c r="A3" s="644"/>
      <c r="B3" s="564" t="s">
        <v>2269</v>
      </c>
      <c r="C3" s="564"/>
      <c r="D3" s="564"/>
      <c r="E3" s="1260"/>
      <c r="F3" s="1092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2270</v>
      </c>
      <c r="C4" s="564"/>
      <c r="D4" s="564"/>
      <c r="E4" s="1260"/>
      <c r="F4" s="1093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1260"/>
      <c r="F5" s="1093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846"/>
      <c r="F6" s="1123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12" customFormat="1" ht="36.75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0.25" customHeight="1" x14ac:dyDescent="0.2">
      <c r="B8" s="1682" t="s">
        <v>2362</v>
      </c>
      <c r="C8" s="1771"/>
      <c r="D8" s="1771"/>
      <c r="E8" s="1771"/>
      <c r="F8" s="1771"/>
      <c r="G8" s="1683"/>
      <c r="H8" s="236"/>
      <c r="I8" s="237"/>
      <c r="J8" s="238">
        <f t="shared" ref="J8:R8" si="0">SUM(J9:J367)</f>
        <v>111600</v>
      </c>
      <c r="K8" s="238">
        <f t="shared" si="0"/>
        <v>332500</v>
      </c>
      <c r="L8" s="238">
        <f t="shared" si="0"/>
        <v>1427190</v>
      </c>
      <c r="M8" s="238">
        <f t="shared" si="0"/>
        <v>2577518</v>
      </c>
      <c r="N8" s="238">
        <f t="shared" si="0"/>
        <v>517692</v>
      </c>
      <c r="O8" s="238">
        <f t="shared" si="0"/>
        <v>0</v>
      </c>
      <c r="P8" s="238">
        <f t="shared" si="0"/>
        <v>5935000</v>
      </c>
      <c r="Q8" s="238">
        <f t="shared" si="0"/>
        <v>0</v>
      </c>
      <c r="R8" s="238">
        <f t="shared" si="0"/>
        <v>10901500</v>
      </c>
    </row>
    <row r="9" spans="1:18" s="235" customFormat="1" ht="20.25" customHeight="1" x14ac:dyDescent="0.2">
      <c r="B9" s="535" t="s">
        <v>79</v>
      </c>
      <c r="C9" s="536"/>
      <c r="D9" s="536"/>
      <c r="E9" s="847"/>
      <c r="F9" s="1095"/>
      <c r="G9" s="536"/>
      <c r="H9" s="536"/>
      <c r="I9" s="537"/>
      <c r="J9" s="239"/>
      <c r="K9" s="541"/>
      <c r="L9" s="542"/>
      <c r="M9" s="542"/>
      <c r="N9" s="542"/>
      <c r="O9" s="542"/>
      <c r="P9" s="542"/>
      <c r="Q9" s="542"/>
      <c r="R9" s="540"/>
    </row>
    <row r="10" spans="1:18" s="235" customFormat="1" ht="20.25" customHeight="1" x14ac:dyDescent="0.2">
      <c r="B10" s="481" t="s">
        <v>1833</v>
      </c>
      <c r="C10" s="482"/>
      <c r="D10" s="482"/>
      <c r="E10" s="848"/>
      <c r="F10" s="1096"/>
      <c r="G10" s="482"/>
      <c r="H10" s="482"/>
      <c r="I10" s="482"/>
      <c r="J10" s="95"/>
      <c r="K10" s="95"/>
      <c r="L10" s="95"/>
      <c r="M10" s="95"/>
      <c r="N10" s="95"/>
      <c r="O10" s="95"/>
      <c r="P10" s="95"/>
      <c r="Q10" s="95"/>
      <c r="R10" s="95"/>
    </row>
    <row r="11" spans="1:18" ht="20.25" customHeight="1" x14ac:dyDescent="0.3">
      <c r="B11" s="63"/>
      <c r="C11" s="539" t="s">
        <v>12</v>
      </c>
      <c r="D11" s="539"/>
      <c r="E11" s="849"/>
      <c r="F11" s="1097"/>
      <c r="G11" s="539"/>
      <c r="H11" s="539"/>
      <c r="I11" s="539"/>
      <c r="J11" s="538"/>
      <c r="K11" s="538"/>
      <c r="L11" s="538"/>
      <c r="M11" s="538"/>
      <c r="N11" s="538"/>
      <c r="O11" s="538"/>
      <c r="P11" s="538"/>
      <c r="Q11" s="549"/>
      <c r="R11" s="548"/>
    </row>
    <row r="12" spans="1:18" ht="20.25" customHeight="1" x14ac:dyDescent="0.3">
      <c r="B12" s="54"/>
      <c r="C12" s="55"/>
      <c r="D12" s="532" t="s">
        <v>13</v>
      </c>
      <c r="E12" s="850"/>
      <c r="F12" s="1098"/>
      <c r="G12" s="532"/>
      <c r="H12" s="532"/>
      <c r="I12" s="532"/>
      <c r="J12" s="83"/>
      <c r="K12" s="83"/>
      <c r="L12" s="83"/>
      <c r="M12" s="543"/>
      <c r="N12" s="545"/>
      <c r="O12" s="545"/>
      <c r="P12" s="545"/>
      <c r="Q12" s="545"/>
      <c r="R12" s="544"/>
    </row>
    <row r="13" spans="1:18" ht="20.25" customHeight="1" x14ac:dyDescent="0.3">
      <c r="B13" s="54"/>
      <c r="C13" s="55"/>
      <c r="D13" s="55"/>
      <c r="E13" s="851" t="s">
        <v>14</v>
      </c>
      <c r="F13" s="1098"/>
      <c r="G13" s="532"/>
      <c r="H13" s="532"/>
      <c r="I13" s="532"/>
      <c r="J13" s="83"/>
      <c r="K13" s="83"/>
      <c r="L13" s="83"/>
      <c r="M13" s="83"/>
      <c r="N13" s="543"/>
      <c r="O13" s="545"/>
      <c r="P13" s="545"/>
      <c r="Q13" s="545"/>
      <c r="R13" s="544"/>
    </row>
    <row r="14" spans="1:18" ht="20.25" customHeight="1" x14ac:dyDescent="0.3">
      <c r="B14" s="531"/>
      <c r="C14" s="780"/>
      <c r="D14" s="780"/>
      <c r="E14" s="852">
        <v>111</v>
      </c>
      <c r="F14" s="781" t="s">
        <v>1816</v>
      </c>
      <c r="G14" s="780"/>
      <c r="H14" s="530"/>
      <c r="I14" s="530"/>
      <c r="J14" s="782"/>
      <c r="K14" s="552"/>
      <c r="L14" s="552"/>
      <c r="M14" s="552"/>
      <c r="N14" s="552"/>
      <c r="O14" s="552"/>
      <c r="P14" s="552"/>
      <c r="Q14" s="552"/>
      <c r="R14" s="783"/>
    </row>
    <row r="15" spans="1:18" s="315" customFormat="1" ht="63" customHeight="1" x14ac:dyDescent="0.3">
      <c r="A15" s="7"/>
      <c r="B15" s="1176"/>
      <c r="C15" s="1177"/>
      <c r="D15" s="1177"/>
      <c r="E15" s="1271" t="s">
        <v>2371</v>
      </c>
      <c r="F15" s="1343">
        <v>11101</v>
      </c>
      <c r="G15" s="1178" t="s">
        <v>1057</v>
      </c>
      <c r="H15" s="1171" t="s">
        <v>837</v>
      </c>
      <c r="I15" s="1037" t="s">
        <v>112</v>
      </c>
      <c r="J15" s="1179"/>
      <c r="K15" s="1179"/>
      <c r="L15" s="1179"/>
      <c r="M15" s="1180">
        <v>40000</v>
      </c>
      <c r="N15" s="1179"/>
      <c r="O15" s="1179"/>
      <c r="P15" s="1179"/>
      <c r="Q15" s="1179"/>
      <c r="R15" s="1181">
        <f>SUM(J15:Q15)</f>
        <v>40000</v>
      </c>
    </row>
    <row r="16" spans="1:18" s="315" customFormat="1" ht="57" customHeight="1" x14ac:dyDescent="0.3">
      <c r="A16" s="7"/>
      <c r="B16" s="1191"/>
      <c r="C16" s="1192"/>
      <c r="D16" s="1193"/>
      <c r="E16" s="1239" t="s">
        <v>2375</v>
      </c>
      <c r="F16" s="1344">
        <v>11102</v>
      </c>
      <c r="G16" s="1184" t="s">
        <v>1096</v>
      </c>
      <c r="H16" s="1297" t="s">
        <v>1064</v>
      </c>
      <c r="I16" s="1298" t="s">
        <v>476</v>
      </c>
      <c r="J16" s="1188"/>
      <c r="K16" s="1190">
        <v>4200</v>
      </c>
      <c r="L16" s="1190">
        <v>8330</v>
      </c>
      <c r="M16" s="1190">
        <v>2470</v>
      </c>
      <c r="N16" s="1188"/>
      <c r="O16" s="1188"/>
      <c r="P16" s="1188"/>
      <c r="Q16" s="1188"/>
      <c r="R16" s="1189">
        <f t="shared" ref="R16:R18" si="1">SUM(J16:Q16)</f>
        <v>15000</v>
      </c>
    </row>
    <row r="17" spans="1:18" s="315" customFormat="1" ht="50.25" customHeight="1" x14ac:dyDescent="0.3">
      <c r="A17" s="7"/>
      <c r="B17" s="1191"/>
      <c r="C17" s="1192"/>
      <c r="D17" s="1193"/>
      <c r="E17" s="1239" t="s">
        <v>2383</v>
      </c>
      <c r="F17" s="1344">
        <v>11103</v>
      </c>
      <c r="G17" s="1184" t="s">
        <v>1117</v>
      </c>
      <c r="H17" s="1186" t="s">
        <v>1070</v>
      </c>
      <c r="I17" s="1240" t="s">
        <v>1247</v>
      </c>
      <c r="J17" s="1188"/>
      <c r="K17" s="1190">
        <v>2400</v>
      </c>
      <c r="L17" s="1190">
        <v>5400</v>
      </c>
      <c r="M17" s="1190">
        <v>7200</v>
      </c>
      <c r="N17" s="1188"/>
      <c r="O17" s="1188"/>
      <c r="P17" s="1188"/>
      <c r="Q17" s="1188"/>
      <c r="R17" s="1189">
        <f t="shared" si="1"/>
        <v>15000</v>
      </c>
    </row>
    <row r="18" spans="1:18" s="315" customFormat="1" ht="48" customHeight="1" x14ac:dyDescent="0.3">
      <c r="A18" s="7"/>
      <c r="B18" s="1244"/>
      <c r="C18" s="1245"/>
      <c r="D18" s="1196"/>
      <c r="E18" s="1272" t="s">
        <v>2398</v>
      </c>
      <c r="F18" s="1345">
        <v>11104</v>
      </c>
      <c r="G18" s="1197" t="s">
        <v>1120</v>
      </c>
      <c r="H18" s="1658" t="s">
        <v>2473</v>
      </c>
      <c r="I18" s="1075" t="s">
        <v>112</v>
      </c>
      <c r="J18" s="1198"/>
      <c r="K18" s="1299">
        <v>5000</v>
      </c>
      <c r="L18" s="1199"/>
      <c r="M18" s="1199">
        <v>15000</v>
      </c>
      <c r="N18" s="1198"/>
      <c r="O18" s="1198"/>
      <c r="P18" s="1198"/>
      <c r="Q18" s="1198"/>
      <c r="R18" s="1234">
        <f t="shared" si="1"/>
        <v>20000</v>
      </c>
    </row>
    <row r="19" spans="1:18" s="195" customFormat="1" ht="16.5" customHeight="1" x14ac:dyDescent="0.2">
      <c r="B19" s="553"/>
      <c r="C19" s="554"/>
      <c r="D19" s="555" t="s">
        <v>1834</v>
      </c>
      <c r="E19" s="853"/>
      <c r="F19" s="1103"/>
      <c r="G19" s="555"/>
      <c r="H19" s="555"/>
      <c r="I19" s="555"/>
      <c r="J19" s="784"/>
      <c r="K19" s="784"/>
      <c r="L19" s="784"/>
      <c r="M19" s="784"/>
      <c r="N19" s="784"/>
      <c r="O19" s="784"/>
      <c r="P19" s="784"/>
      <c r="Q19" s="785"/>
      <c r="R19" s="786"/>
    </row>
    <row r="20" spans="1:18" s="195" customFormat="1" ht="18" customHeight="1" x14ac:dyDescent="0.2">
      <c r="B20" s="553"/>
      <c r="C20" s="554"/>
      <c r="D20" s="555" t="s">
        <v>1835</v>
      </c>
      <c r="E20" s="853"/>
      <c r="F20" s="1103"/>
      <c r="G20" s="556"/>
      <c r="H20" s="556"/>
      <c r="I20" s="556"/>
      <c r="J20" s="560"/>
      <c r="K20" s="560"/>
      <c r="L20" s="560"/>
      <c r="M20" s="560"/>
      <c r="N20" s="560"/>
      <c r="O20" s="560"/>
      <c r="P20" s="560"/>
      <c r="Q20" s="560"/>
      <c r="R20" s="559"/>
    </row>
    <row r="21" spans="1:18" ht="17.25" customHeight="1" x14ac:dyDescent="0.3">
      <c r="B21" s="65"/>
      <c r="C21" s="66"/>
      <c r="D21" s="66"/>
      <c r="E21" s="854" t="s">
        <v>15</v>
      </c>
      <c r="F21" s="1106"/>
      <c r="G21" s="278"/>
      <c r="H21" s="278"/>
      <c r="I21" s="278"/>
      <c r="J21" s="562"/>
      <c r="K21" s="562"/>
      <c r="L21" s="562"/>
      <c r="M21" s="562"/>
      <c r="N21" s="562"/>
      <c r="O21" s="562"/>
      <c r="P21" s="562"/>
      <c r="Q21" s="562"/>
      <c r="R21" s="274"/>
    </row>
    <row r="22" spans="1:18" ht="18.75" customHeight="1" x14ac:dyDescent="0.3">
      <c r="B22" s="42"/>
      <c r="C22" s="37"/>
      <c r="D22" s="37"/>
      <c r="E22" s="855">
        <v>112</v>
      </c>
      <c r="F22" s="1104" t="s">
        <v>1817</v>
      </c>
      <c r="G22" s="565"/>
      <c r="H22" s="565"/>
      <c r="I22" s="566"/>
      <c r="J22" s="86"/>
      <c r="K22" s="128"/>
      <c r="L22" s="128"/>
      <c r="M22" s="128"/>
      <c r="N22" s="128"/>
      <c r="O22" s="128"/>
      <c r="P22" s="128"/>
      <c r="Q22" s="128"/>
      <c r="R22" s="128"/>
    </row>
    <row r="23" spans="1:18" s="315" customFormat="1" ht="48.75" customHeight="1" x14ac:dyDescent="0.3">
      <c r="A23" s="7"/>
      <c r="B23" s="1176"/>
      <c r="C23" s="1177"/>
      <c r="D23" s="1177"/>
      <c r="E23" s="1271" t="s">
        <v>2371</v>
      </c>
      <c r="F23" s="1343">
        <v>11201</v>
      </c>
      <c r="G23" s="1178" t="s">
        <v>1060</v>
      </c>
      <c r="H23" s="1171" t="s">
        <v>837</v>
      </c>
      <c r="I23" s="1171" t="s">
        <v>1061</v>
      </c>
      <c r="J23" s="1179"/>
      <c r="K23" s="1180">
        <v>7200</v>
      </c>
      <c r="L23" s="1179">
        <v>10000</v>
      </c>
      <c r="M23" s="1180">
        <v>12800</v>
      </c>
      <c r="N23" s="1300"/>
      <c r="O23" s="1301"/>
      <c r="P23" s="1179"/>
      <c r="Q23" s="1179"/>
      <c r="R23" s="1181">
        <f>SUM(J23:Q23)</f>
        <v>30000</v>
      </c>
    </row>
    <row r="24" spans="1:18" s="315" customFormat="1" ht="47.25" customHeight="1" x14ac:dyDescent="0.3">
      <c r="A24" s="7"/>
      <c r="B24" s="1182"/>
      <c r="C24" s="1183"/>
      <c r="D24" s="1183"/>
      <c r="E24" s="1235" t="s">
        <v>2371</v>
      </c>
      <c r="F24" s="1344">
        <v>11202</v>
      </c>
      <c r="G24" s="1184" t="s">
        <v>1062</v>
      </c>
      <c r="H24" s="1186" t="s">
        <v>837</v>
      </c>
      <c r="I24" s="1186" t="s">
        <v>1063</v>
      </c>
      <c r="J24" s="1187"/>
      <c r="K24" s="1190">
        <v>7200</v>
      </c>
      <c r="L24" s="1190">
        <v>18000</v>
      </c>
      <c r="M24" s="1190">
        <v>55800</v>
      </c>
      <c r="N24" s="1187"/>
      <c r="O24" s="1187"/>
      <c r="P24" s="1187"/>
      <c r="Q24" s="1187"/>
      <c r="R24" s="1189">
        <f t="shared" ref="R24:R56" si="2">SUM(J24:Q24)</f>
        <v>81000</v>
      </c>
    </row>
    <row r="25" spans="1:18" s="315" customFormat="1" ht="34.5" customHeight="1" x14ac:dyDescent="0.3">
      <c r="A25" s="7"/>
      <c r="B25" s="1182"/>
      <c r="C25" s="1183"/>
      <c r="D25" s="1183"/>
      <c r="E25" s="1235" t="s">
        <v>2371</v>
      </c>
      <c r="F25" s="1344">
        <v>11203</v>
      </c>
      <c r="G25" s="1184" t="s">
        <v>1069</v>
      </c>
      <c r="H25" s="1186" t="s">
        <v>837</v>
      </c>
      <c r="I25" s="1038" t="s">
        <v>112</v>
      </c>
      <c r="J25" s="1187"/>
      <c r="K25" s="1187"/>
      <c r="L25" s="1187"/>
      <c r="M25" s="1190">
        <v>18455</v>
      </c>
      <c r="N25" s="1187"/>
      <c r="O25" s="1187"/>
      <c r="P25" s="1187"/>
      <c r="Q25" s="1187"/>
      <c r="R25" s="1189">
        <f t="shared" si="2"/>
        <v>18455</v>
      </c>
    </row>
    <row r="26" spans="1:18" s="315" customFormat="1" ht="33.75" customHeight="1" x14ac:dyDescent="0.3">
      <c r="A26" s="7"/>
      <c r="B26" s="1182"/>
      <c r="C26" s="1183"/>
      <c r="D26" s="1183"/>
      <c r="E26" s="1235" t="s">
        <v>2371</v>
      </c>
      <c r="F26" s="1344">
        <v>11204</v>
      </c>
      <c r="G26" s="1184" t="s">
        <v>1071</v>
      </c>
      <c r="H26" s="1186" t="s">
        <v>837</v>
      </c>
      <c r="I26" s="1038" t="s">
        <v>112</v>
      </c>
      <c r="J26" s="1187"/>
      <c r="K26" s="1187"/>
      <c r="L26" s="1187"/>
      <c r="M26" s="1190">
        <v>18455</v>
      </c>
      <c r="N26" s="1187"/>
      <c r="O26" s="1187"/>
      <c r="P26" s="1187"/>
      <c r="Q26" s="1187"/>
      <c r="R26" s="1189">
        <f t="shared" si="2"/>
        <v>18455</v>
      </c>
    </row>
    <row r="27" spans="1:18" s="315" customFormat="1" ht="34.5" customHeight="1" x14ac:dyDescent="0.3">
      <c r="A27" s="7"/>
      <c r="B27" s="1182"/>
      <c r="C27" s="1183"/>
      <c r="D27" s="1183"/>
      <c r="E27" s="1235" t="s">
        <v>2371</v>
      </c>
      <c r="F27" s="1344">
        <v>11205</v>
      </c>
      <c r="G27" s="1184" t="s">
        <v>1072</v>
      </c>
      <c r="H27" s="1186" t="s">
        <v>837</v>
      </c>
      <c r="I27" s="1038" t="s">
        <v>112</v>
      </c>
      <c r="J27" s="1187"/>
      <c r="K27" s="1187"/>
      <c r="L27" s="1187"/>
      <c r="M27" s="1190">
        <v>14350</v>
      </c>
      <c r="N27" s="1187"/>
      <c r="O27" s="1187"/>
      <c r="P27" s="1187"/>
      <c r="Q27" s="1187"/>
      <c r="R27" s="1189">
        <f t="shared" si="2"/>
        <v>14350</v>
      </c>
    </row>
    <row r="28" spans="1:18" s="315" customFormat="1" ht="50.25" customHeight="1" x14ac:dyDescent="0.3">
      <c r="A28" s="7"/>
      <c r="B28" s="1182"/>
      <c r="C28" s="1183"/>
      <c r="D28" s="1183"/>
      <c r="E28" s="1235" t="s">
        <v>2377</v>
      </c>
      <c r="F28" s="1344">
        <v>11206</v>
      </c>
      <c r="G28" s="1184" t="s">
        <v>1077</v>
      </c>
      <c r="H28" s="1186" t="s">
        <v>1075</v>
      </c>
      <c r="I28" s="1186" t="s">
        <v>1078</v>
      </c>
      <c r="J28" s="1187"/>
      <c r="K28" s="1190"/>
      <c r="L28" s="1190"/>
      <c r="M28" s="1190">
        <v>10000</v>
      </c>
      <c r="N28" s="1187"/>
      <c r="O28" s="1187"/>
      <c r="P28" s="1187"/>
      <c r="Q28" s="1187"/>
      <c r="R28" s="1189">
        <f t="shared" si="2"/>
        <v>10000</v>
      </c>
    </row>
    <row r="29" spans="1:18" s="315" customFormat="1" ht="33.75" customHeight="1" x14ac:dyDescent="0.3">
      <c r="A29" s="7"/>
      <c r="B29" s="1182"/>
      <c r="C29" s="1183"/>
      <c r="D29" s="1183"/>
      <c r="E29" s="1235" t="s">
        <v>2377</v>
      </c>
      <c r="F29" s="1344">
        <v>11207</v>
      </c>
      <c r="G29" s="1184" t="s">
        <v>1083</v>
      </c>
      <c r="H29" s="1186" t="s">
        <v>1075</v>
      </c>
      <c r="I29" s="1186" t="s">
        <v>1084</v>
      </c>
      <c r="J29" s="1187"/>
      <c r="K29" s="1190"/>
      <c r="L29" s="1190"/>
      <c r="M29" s="1190">
        <v>10000</v>
      </c>
      <c r="N29" s="1187"/>
      <c r="O29" s="1187"/>
      <c r="P29" s="1187"/>
      <c r="Q29" s="1187"/>
      <c r="R29" s="1189">
        <f t="shared" si="2"/>
        <v>10000</v>
      </c>
    </row>
    <row r="30" spans="1:18" s="315" customFormat="1" ht="48" customHeight="1" x14ac:dyDescent="0.3">
      <c r="A30" s="7"/>
      <c r="B30" s="1182"/>
      <c r="C30" s="1183"/>
      <c r="D30" s="1183"/>
      <c r="E30" s="1235" t="s">
        <v>2377</v>
      </c>
      <c r="F30" s="1344">
        <v>11208</v>
      </c>
      <c r="G30" s="1184" t="s">
        <v>1085</v>
      </c>
      <c r="H30" s="1204" t="s">
        <v>1075</v>
      </c>
      <c r="I30" s="1297" t="s">
        <v>1086</v>
      </c>
      <c r="J30" s="1188"/>
      <c r="K30" s="1188">
        <v>3600</v>
      </c>
      <c r="L30" s="1188">
        <v>8800</v>
      </c>
      <c r="M30" s="1188">
        <v>7600</v>
      </c>
      <c r="N30" s="1187"/>
      <c r="O30" s="1187"/>
      <c r="P30" s="1187"/>
      <c r="Q30" s="1187"/>
      <c r="R30" s="1189">
        <f t="shared" si="2"/>
        <v>20000</v>
      </c>
    </row>
    <row r="31" spans="1:18" s="315" customFormat="1" ht="52.5" customHeight="1" x14ac:dyDescent="0.3">
      <c r="A31" s="7"/>
      <c r="B31" s="1231"/>
      <c r="C31" s="1195"/>
      <c r="D31" s="1195"/>
      <c r="E31" s="1276" t="s">
        <v>2379</v>
      </c>
      <c r="F31" s="1345">
        <v>11209</v>
      </c>
      <c r="G31" s="1197" t="s">
        <v>1087</v>
      </c>
      <c r="H31" s="1175" t="s">
        <v>1088</v>
      </c>
      <c r="I31" s="1175" t="s">
        <v>1089</v>
      </c>
      <c r="J31" s="1199"/>
      <c r="K31" s="1199"/>
      <c r="L31" s="1199">
        <v>55000</v>
      </c>
      <c r="M31" s="1199">
        <v>25000</v>
      </c>
      <c r="N31" s="1199"/>
      <c r="O31" s="1199"/>
      <c r="P31" s="1199"/>
      <c r="Q31" s="1199"/>
      <c r="R31" s="1234">
        <f t="shared" si="2"/>
        <v>80000</v>
      </c>
    </row>
    <row r="32" spans="1:18" s="315" customFormat="1" ht="48" customHeight="1" x14ac:dyDescent="0.3">
      <c r="A32" s="7"/>
      <c r="B32" s="1537"/>
      <c r="C32" s="1538"/>
      <c r="D32" s="1538"/>
      <c r="E32" s="1539" t="s">
        <v>2379</v>
      </c>
      <c r="F32" s="1530">
        <v>11210</v>
      </c>
      <c r="G32" s="1531" t="s">
        <v>1090</v>
      </c>
      <c r="H32" s="1532" t="s">
        <v>1088</v>
      </c>
      <c r="I32" s="1532" t="s">
        <v>1091</v>
      </c>
      <c r="J32" s="1534"/>
      <c r="K32" s="1534"/>
      <c r="L32" s="1534">
        <v>10000</v>
      </c>
      <c r="M32" s="1534">
        <v>10000</v>
      </c>
      <c r="N32" s="1534"/>
      <c r="O32" s="1534"/>
      <c r="P32" s="1534"/>
      <c r="Q32" s="1534"/>
      <c r="R32" s="1535">
        <f t="shared" si="2"/>
        <v>20000</v>
      </c>
    </row>
    <row r="33" spans="1:18" s="315" customFormat="1" ht="51" customHeight="1" x14ac:dyDescent="0.3">
      <c r="A33" s="7"/>
      <c r="B33" s="1191"/>
      <c r="C33" s="1192"/>
      <c r="D33" s="1193"/>
      <c r="E33" s="1239" t="s">
        <v>2379</v>
      </c>
      <c r="F33" s="1344">
        <v>11211</v>
      </c>
      <c r="G33" s="1184" t="s">
        <v>1092</v>
      </c>
      <c r="H33" s="1186" t="s">
        <v>1088</v>
      </c>
      <c r="I33" s="1186" t="s">
        <v>1093</v>
      </c>
      <c r="J33" s="1188"/>
      <c r="K33" s="1188"/>
      <c r="L33" s="1188">
        <v>7280</v>
      </c>
      <c r="M33" s="1188">
        <v>2720</v>
      </c>
      <c r="N33" s="1188"/>
      <c r="O33" s="1188"/>
      <c r="P33" s="1188"/>
      <c r="Q33" s="1188"/>
      <c r="R33" s="1189">
        <f t="shared" si="2"/>
        <v>10000</v>
      </c>
    </row>
    <row r="34" spans="1:18" s="315" customFormat="1" ht="35.25" customHeight="1" x14ac:dyDescent="0.3">
      <c r="A34" s="7"/>
      <c r="B34" s="1191"/>
      <c r="C34" s="1192"/>
      <c r="D34" s="1193"/>
      <c r="E34" s="1239" t="s">
        <v>2375</v>
      </c>
      <c r="F34" s="1344">
        <v>11212</v>
      </c>
      <c r="G34" s="1184" t="s">
        <v>1098</v>
      </c>
      <c r="H34" s="1186" t="s">
        <v>1064</v>
      </c>
      <c r="I34" s="1186" t="s">
        <v>607</v>
      </c>
      <c r="J34" s="1188"/>
      <c r="K34" s="1190">
        <v>4200</v>
      </c>
      <c r="L34" s="1190">
        <v>20660</v>
      </c>
      <c r="M34" s="1190">
        <v>19664</v>
      </c>
      <c r="N34" s="1188"/>
      <c r="O34" s="1188"/>
      <c r="P34" s="1188"/>
      <c r="Q34" s="1188"/>
      <c r="R34" s="1189">
        <f t="shared" si="2"/>
        <v>44524</v>
      </c>
    </row>
    <row r="35" spans="1:18" s="315" customFormat="1" ht="53.25" customHeight="1" x14ac:dyDescent="0.3">
      <c r="A35" s="7"/>
      <c r="B35" s="1191"/>
      <c r="C35" s="1192"/>
      <c r="D35" s="1193"/>
      <c r="E35" s="1239" t="s">
        <v>2375</v>
      </c>
      <c r="F35" s="1344">
        <v>11213</v>
      </c>
      <c r="G35" s="1184" t="s">
        <v>1102</v>
      </c>
      <c r="H35" s="1204" t="s">
        <v>1064</v>
      </c>
      <c r="I35" s="1536" t="s">
        <v>483</v>
      </c>
      <c r="J35" s="1188"/>
      <c r="K35" s="1188"/>
      <c r="L35" s="1188">
        <v>7000</v>
      </c>
      <c r="M35" s="1188">
        <v>3000</v>
      </c>
      <c r="N35" s="1188"/>
      <c r="O35" s="1188"/>
      <c r="P35" s="1188"/>
      <c r="Q35" s="1188"/>
      <c r="R35" s="1189">
        <f t="shared" si="2"/>
        <v>10000</v>
      </c>
    </row>
    <row r="36" spans="1:18" s="315" customFormat="1" ht="21" customHeight="1" x14ac:dyDescent="0.3">
      <c r="A36" s="7"/>
      <c r="B36" s="1302"/>
      <c r="C36" s="1303"/>
      <c r="D36" s="1304"/>
      <c r="E36" s="1305" t="s">
        <v>2396</v>
      </c>
      <c r="F36" s="1530">
        <v>11214</v>
      </c>
      <c r="G36" s="1531" t="s">
        <v>1125</v>
      </c>
      <c r="H36" s="1532" t="s">
        <v>1068</v>
      </c>
      <c r="I36" s="1532" t="s">
        <v>1249</v>
      </c>
      <c r="J36" s="1533"/>
      <c r="K36" s="1534">
        <v>21000</v>
      </c>
      <c r="L36" s="1534">
        <v>20000</v>
      </c>
      <c r="M36" s="1534">
        <v>9000</v>
      </c>
      <c r="N36" s="1533"/>
      <c r="O36" s="1533"/>
      <c r="P36" s="1533"/>
      <c r="Q36" s="1533"/>
      <c r="R36" s="1535">
        <f t="shared" si="2"/>
        <v>50000</v>
      </c>
    </row>
    <row r="37" spans="1:18" s="315" customFormat="1" ht="51" customHeight="1" x14ac:dyDescent="0.25">
      <c r="A37" s="195"/>
      <c r="B37" s="1341"/>
      <c r="C37" s="1342"/>
      <c r="D37" s="1339"/>
      <c r="E37" s="1340"/>
      <c r="F37" s="1347"/>
      <c r="G37" s="1310" t="s">
        <v>2283</v>
      </c>
      <c r="H37" s="1311"/>
      <c r="I37" s="1312"/>
      <c r="J37" s="1313"/>
      <c r="K37" s="1313"/>
      <c r="L37" s="1313"/>
      <c r="M37" s="1313"/>
      <c r="N37" s="1313"/>
      <c r="O37" s="1313"/>
      <c r="P37" s="1313"/>
      <c r="Q37" s="1313"/>
      <c r="R37" s="1314"/>
    </row>
    <row r="38" spans="1:18" s="315" customFormat="1" ht="29.25" customHeight="1" x14ac:dyDescent="0.25">
      <c r="A38" s="195"/>
      <c r="B38" s="1182"/>
      <c r="C38" s="1183"/>
      <c r="D38" s="1193"/>
      <c r="E38" s="1239" t="s">
        <v>2398</v>
      </c>
      <c r="F38" s="1344">
        <v>11215</v>
      </c>
      <c r="G38" s="1315" t="s">
        <v>2271</v>
      </c>
      <c r="H38" s="1186" t="s">
        <v>2473</v>
      </c>
      <c r="I38" s="1316" t="s">
        <v>1143</v>
      </c>
      <c r="J38" s="1317"/>
      <c r="K38" s="1317">
        <v>3600</v>
      </c>
      <c r="L38" s="1317">
        <v>10200</v>
      </c>
      <c r="M38" s="1317">
        <v>6200</v>
      </c>
      <c r="N38" s="1317"/>
      <c r="O38" s="1317"/>
      <c r="P38" s="1317"/>
      <c r="Q38" s="1317"/>
      <c r="R38" s="1318">
        <f t="shared" si="2"/>
        <v>20000</v>
      </c>
    </row>
    <row r="39" spans="1:18" s="315" customFormat="1" ht="37.5" customHeight="1" x14ac:dyDescent="0.25">
      <c r="A39" s="523"/>
      <c r="B39" s="1182"/>
      <c r="C39" s="1183"/>
      <c r="D39" s="1193"/>
      <c r="E39" s="1239" t="s">
        <v>2398</v>
      </c>
      <c r="F39" s="1344">
        <v>11216</v>
      </c>
      <c r="G39" s="1315" t="s">
        <v>2278</v>
      </c>
      <c r="H39" s="1186" t="s">
        <v>2473</v>
      </c>
      <c r="I39" s="1316" t="s">
        <v>1144</v>
      </c>
      <c r="J39" s="1317"/>
      <c r="K39" s="1317">
        <v>2400</v>
      </c>
      <c r="L39" s="1317">
        <v>3800</v>
      </c>
      <c r="M39" s="1317">
        <v>13800</v>
      </c>
      <c r="N39" s="1317"/>
      <c r="O39" s="1317"/>
      <c r="P39" s="1317"/>
      <c r="Q39" s="1317"/>
      <c r="R39" s="1318">
        <f t="shared" si="2"/>
        <v>20000</v>
      </c>
    </row>
    <row r="40" spans="1:18" s="315" customFormat="1" ht="37.5" customHeight="1" x14ac:dyDescent="0.25">
      <c r="A40" s="195"/>
      <c r="B40" s="1182"/>
      <c r="C40" s="1183"/>
      <c r="D40" s="1193"/>
      <c r="E40" s="1239" t="s">
        <v>2398</v>
      </c>
      <c r="F40" s="1344">
        <v>11217</v>
      </c>
      <c r="G40" s="1315" t="s">
        <v>2272</v>
      </c>
      <c r="H40" s="1186" t="s">
        <v>2473</v>
      </c>
      <c r="I40" s="1316" t="s">
        <v>1145</v>
      </c>
      <c r="J40" s="1317"/>
      <c r="K40" s="1317">
        <v>3600</v>
      </c>
      <c r="L40" s="1317">
        <v>11900</v>
      </c>
      <c r="M40" s="1317">
        <v>4500</v>
      </c>
      <c r="N40" s="1317"/>
      <c r="O40" s="1317"/>
      <c r="P40" s="1317"/>
      <c r="Q40" s="1317"/>
      <c r="R40" s="1318">
        <f t="shared" si="2"/>
        <v>20000</v>
      </c>
    </row>
    <row r="41" spans="1:18" s="315" customFormat="1" ht="33.75" customHeight="1" x14ac:dyDescent="0.25">
      <c r="A41" s="195"/>
      <c r="B41" s="1182"/>
      <c r="C41" s="1183"/>
      <c r="D41" s="1193"/>
      <c r="E41" s="1239" t="s">
        <v>2398</v>
      </c>
      <c r="F41" s="1344">
        <v>11218</v>
      </c>
      <c r="G41" s="1315" t="s">
        <v>2273</v>
      </c>
      <c r="H41" s="1186" t="s">
        <v>2473</v>
      </c>
      <c r="I41" s="1316" t="s">
        <v>1146</v>
      </c>
      <c r="J41" s="1317"/>
      <c r="K41" s="1317">
        <v>3600</v>
      </c>
      <c r="L41" s="1317">
        <v>12000</v>
      </c>
      <c r="M41" s="1317">
        <v>4400</v>
      </c>
      <c r="N41" s="1317"/>
      <c r="O41" s="1317"/>
      <c r="P41" s="1317"/>
      <c r="Q41" s="1317"/>
      <c r="R41" s="1318">
        <f t="shared" si="2"/>
        <v>20000</v>
      </c>
    </row>
    <row r="42" spans="1:18" s="315" customFormat="1" ht="23.25" customHeight="1" x14ac:dyDescent="0.25">
      <c r="A42" s="195"/>
      <c r="B42" s="1182"/>
      <c r="C42" s="1183"/>
      <c r="D42" s="1193"/>
      <c r="E42" s="1239" t="s">
        <v>2398</v>
      </c>
      <c r="F42" s="1344">
        <v>11219</v>
      </c>
      <c r="G42" s="1315" t="s">
        <v>2274</v>
      </c>
      <c r="H42" s="1186" t="s">
        <v>2473</v>
      </c>
      <c r="I42" s="1241" t="s">
        <v>1251</v>
      </c>
      <c r="J42" s="1317"/>
      <c r="K42" s="1317">
        <v>8400</v>
      </c>
      <c r="L42" s="1317">
        <v>5000</v>
      </c>
      <c r="M42" s="1317">
        <v>6600</v>
      </c>
      <c r="N42" s="1317"/>
      <c r="O42" s="1317"/>
      <c r="P42" s="1317"/>
      <c r="Q42" s="1317"/>
      <c r="R42" s="1318">
        <f t="shared" si="2"/>
        <v>20000</v>
      </c>
    </row>
    <row r="43" spans="1:18" s="315" customFormat="1" ht="36.75" customHeight="1" x14ac:dyDescent="0.25">
      <c r="A43" s="195"/>
      <c r="B43" s="1231"/>
      <c r="C43" s="1195"/>
      <c r="D43" s="1196"/>
      <c r="E43" s="1272" t="s">
        <v>2398</v>
      </c>
      <c r="F43" s="1345">
        <v>11220</v>
      </c>
      <c r="G43" s="1544" t="s">
        <v>2275</v>
      </c>
      <c r="H43" s="1659" t="s">
        <v>2473</v>
      </c>
      <c r="I43" s="1545" t="s">
        <v>987</v>
      </c>
      <c r="J43" s="1546"/>
      <c r="K43" s="1546">
        <v>3600</v>
      </c>
      <c r="L43" s="1546">
        <v>9000</v>
      </c>
      <c r="M43" s="1546">
        <v>7400</v>
      </c>
      <c r="N43" s="1546"/>
      <c r="O43" s="1546"/>
      <c r="P43" s="1546"/>
      <c r="Q43" s="1546"/>
      <c r="R43" s="1547">
        <f t="shared" si="2"/>
        <v>20000</v>
      </c>
    </row>
    <row r="44" spans="1:18" s="315" customFormat="1" ht="33" customHeight="1" x14ac:dyDescent="0.25">
      <c r="A44" s="195"/>
      <c r="B44" s="1537"/>
      <c r="C44" s="1538"/>
      <c r="D44" s="1304"/>
      <c r="E44" s="1305" t="s">
        <v>2398</v>
      </c>
      <c r="F44" s="1530">
        <v>11221</v>
      </c>
      <c r="G44" s="1540" t="s">
        <v>2276</v>
      </c>
      <c r="H44" s="1532" t="s">
        <v>2473</v>
      </c>
      <c r="I44" s="1541" t="s">
        <v>1147</v>
      </c>
      <c r="J44" s="1542"/>
      <c r="K44" s="1542">
        <v>3600</v>
      </c>
      <c r="L44" s="1542">
        <v>9000</v>
      </c>
      <c r="M44" s="1542">
        <v>7400</v>
      </c>
      <c r="N44" s="1542"/>
      <c r="O44" s="1542"/>
      <c r="P44" s="1542"/>
      <c r="Q44" s="1542"/>
      <c r="R44" s="1543">
        <f t="shared" si="2"/>
        <v>20000</v>
      </c>
    </row>
    <row r="45" spans="1:18" s="315" customFormat="1" ht="36.75" customHeight="1" x14ac:dyDescent="0.25">
      <c r="A45" s="195"/>
      <c r="B45" s="1182"/>
      <c r="C45" s="1183"/>
      <c r="D45" s="1193"/>
      <c r="E45" s="1239" t="s">
        <v>2398</v>
      </c>
      <c r="F45" s="1344">
        <v>11222</v>
      </c>
      <c r="G45" s="1315" t="s">
        <v>2277</v>
      </c>
      <c r="H45" s="1186" t="s">
        <v>2473</v>
      </c>
      <c r="I45" s="1316" t="s">
        <v>1148</v>
      </c>
      <c r="J45" s="1317"/>
      <c r="K45" s="1317">
        <v>3600</v>
      </c>
      <c r="L45" s="1317">
        <v>9100</v>
      </c>
      <c r="M45" s="1317">
        <v>7300</v>
      </c>
      <c r="N45" s="1317"/>
      <c r="O45" s="1317"/>
      <c r="P45" s="1317"/>
      <c r="Q45" s="1317"/>
      <c r="R45" s="1318">
        <f t="shared" si="2"/>
        <v>20000</v>
      </c>
    </row>
    <row r="46" spans="1:18" s="315" customFormat="1" ht="33.75" customHeight="1" x14ac:dyDescent="0.3">
      <c r="A46" s="7"/>
      <c r="B46" s="1182"/>
      <c r="C46" s="1183"/>
      <c r="D46" s="1183"/>
      <c r="E46" s="1235" t="s">
        <v>2379</v>
      </c>
      <c r="F46" s="1344">
        <v>11223</v>
      </c>
      <c r="G46" s="1184" t="s">
        <v>1204</v>
      </c>
      <c r="H46" s="1221" t="s">
        <v>1088</v>
      </c>
      <c r="I46" s="1222" t="s">
        <v>1205</v>
      </c>
      <c r="J46" s="1190"/>
      <c r="K46" s="1190"/>
      <c r="L46" s="1190">
        <v>5000</v>
      </c>
      <c r="M46" s="1190">
        <v>10000</v>
      </c>
      <c r="N46" s="1190"/>
      <c r="O46" s="1190"/>
      <c r="P46" s="1190"/>
      <c r="Q46" s="1190"/>
      <c r="R46" s="1189">
        <f t="shared" si="2"/>
        <v>15000</v>
      </c>
    </row>
    <row r="47" spans="1:18" s="315" customFormat="1" ht="47.25" customHeight="1" x14ac:dyDescent="0.3">
      <c r="A47" s="7"/>
      <c r="B47" s="1182"/>
      <c r="C47" s="1183"/>
      <c r="D47" s="1183"/>
      <c r="E47" s="1235" t="s">
        <v>2377</v>
      </c>
      <c r="F47" s="1344">
        <v>11224</v>
      </c>
      <c r="G47" s="1184" t="s">
        <v>1180</v>
      </c>
      <c r="H47" s="1204" t="s">
        <v>1075</v>
      </c>
      <c r="I47" s="1186" t="s">
        <v>1252</v>
      </c>
      <c r="J47" s="1188"/>
      <c r="K47" s="1188">
        <v>3600</v>
      </c>
      <c r="L47" s="1188">
        <v>12500</v>
      </c>
      <c r="M47" s="1188">
        <v>3900</v>
      </c>
      <c r="N47" s="1188"/>
      <c r="O47" s="1188"/>
      <c r="P47" s="1188"/>
      <c r="Q47" s="1188"/>
      <c r="R47" s="1189">
        <f t="shared" si="2"/>
        <v>20000</v>
      </c>
    </row>
    <row r="48" spans="1:18" s="315" customFormat="1" ht="35.25" customHeight="1" x14ac:dyDescent="0.3">
      <c r="A48" s="7"/>
      <c r="B48" s="1182"/>
      <c r="C48" s="1183"/>
      <c r="D48" s="1183"/>
      <c r="E48" s="1235" t="s">
        <v>2379</v>
      </c>
      <c r="F48" s="1344">
        <v>11225</v>
      </c>
      <c r="G48" s="1184" t="s">
        <v>1181</v>
      </c>
      <c r="H48" s="1221" t="s">
        <v>1088</v>
      </c>
      <c r="I48" s="1222" t="s">
        <v>1253</v>
      </c>
      <c r="J48" s="1190"/>
      <c r="K48" s="1190"/>
      <c r="L48" s="1190"/>
      <c r="M48" s="1190">
        <v>5000</v>
      </c>
      <c r="N48" s="1190"/>
      <c r="O48" s="1190"/>
      <c r="P48" s="1190"/>
      <c r="Q48" s="1190"/>
      <c r="R48" s="1189">
        <f t="shared" si="2"/>
        <v>5000</v>
      </c>
    </row>
    <row r="49" spans="1:18" s="315" customFormat="1" ht="36" customHeight="1" x14ac:dyDescent="0.3">
      <c r="A49" s="7"/>
      <c r="B49" s="1191"/>
      <c r="C49" s="1192"/>
      <c r="D49" s="1193"/>
      <c r="E49" s="1239" t="s">
        <v>2383</v>
      </c>
      <c r="F49" s="1344">
        <v>11226</v>
      </c>
      <c r="G49" s="1184" t="s">
        <v>1183</v>
      </c>
      <c r="H49" s="1204" t="s">
        <v>1070</v>
      </c>
      <c r="I49" s="1186" t="s">
        <v>1254</v>
      </c>
      <c r="J49" s="1187"/>
      <c r="K49" s="1187"/>
      <c r="L49" s="1187"/>
      <c r="M49" s="1187">
        <v>10000</v>
      </c>
      <c r="N49" s="1187"/>
      <c r="O49" s="1187"/>
      <c r="P49" s="1187"/>
      <c r="Q49" s="1187"/>
      <c r="R49" s="1189">
        <f t="shared" si="2"/>
        <v>10000</v>
      </c>
    </row>
    <row r="50" spans="1:18" s="315" customFormat="1" ht="33.75" customHeight="1" x14ac:dyDescent="0.3">
      <c r="A50" s="7"/>
      <c r="B50" s="1191"/>
      <c r="C50" s="1192"/>
      <c r="D50" s="1193"/>
      <c r="E50" s="1239" t="s">
        <v>2396</v>
      </c>
      <c r="F50" s="1344">
        <v>11227</v>
      </c>
      <c r="G50" s="1184" t="s">
        <v>1185</v>
      </c>
      <c r="H50" s="1186" t="s">
        <v>1068</v>
      </c>
      <c r="I50" s="1186" t="s">
        <v>1255</v>
      </c>
      <c r="J50" s="1187"/>
      <c r="K50" s="1187"/>
      <c r="L50" s="1187"/>
      <c r="M50" s="1190">
        <v>10000</v>
      </c>
      <c r="N50" s="1187"/>
      <c r="O50" s="1187"/>
      <c r="P50" s="1187"/>
      <c r="Q50" s="1187"/>
      <c r="R50" s="1189">
        <f t="shared" si="2"/>
        <v>10000</v>
      </c>
    </row>
    <row r="51" spans="1:18" s="315" customFormat="1" ht="35.25" customHeight="1" x14ac:dyDescent="0.3">
      <c r="A51" s="7"/>
      <c r="B51" s="1191"/>
      <c r="C51" s="1192"/>
      <c r="D51" s="1193"/>
      <c r="E51" s="1239" t="s">
        <v>2396</v>
      </c>
      <c r="F51" s="1344">
        <v>11228</v>
      </c>
      <c r="G51" s="1184" t="s">
        <v>1127</v>
      </c>
      <c r="H51" s="1186" t="s">
        <v>1068</v>
      </c>
      <c r="I51" s="1038" t="s">
        <v>112</v>
      </c>
      <c r="J51" s="1188"/>
      <c r="K51" s="1190"/>
      <c r="L51" s="1190">
        <v>7000</v>
      </c>
      <c r="M51" s="1190">
        <v>3000</v>
      </c>
      <c r="N51" s="1188"/>
      <c r="O51" s="1188"/>
      <c r="P51" s="1188"/>
      <c r="Q51" s="1188"/>
      <c r="R51" s="1189">
        <f t="shared" si="2"/>
        <v>10000</v>
      </c>
    </row>
    <row r="52" spans="1:18" s="315" customFormat="1" ht="36" customHeight="1" x14ac:dyDescent="0.3">
      <c r="A52" s="7"/>
      <c r="B52" s="1191"/>
      <c r="C52" s="1192"/>
      <c r="D52" s="1193"/>
      <c r="E52" s="1239" t="s">
        <v>2396</v>
      </c>
      <c r="F52" s="1344">
        <v>11229</v>
      </c>
      <c r="G52" s="1184" t="s">
        <v>1128</v>
      </c>
      <c r="H52" s="1204" t="s">
        <v>1068</v>
      </c>
      <c r="I52" s="1186" t="s">
        <v>1256</v>
      </c>
      <c r="J52" s="1188"/>
      <c r="K52" s="1188"/>
      <c r="L52" s="1188">
        <v>15000</v>
      </c>
      <c r="M52" s="1188">
        <v>5000</v>
      </c>
      <c r="N52" s="1188"/>
      <c r="O52" s="1188"/>
      <c r="P52" s="1188"/>
      <c r="Q52" s="1188"/>
      <c r="R52" s="1189">
        <f t="shared" si="2"/>
        <v>20000</v>
      </c>
    </row>
    <row r="53" spans="1:18" s="315" customFormat="1" ht="20.25" customHeight="1" x14ac:dyDescent="0.3">
      <c r="A53" s="7"/>
      <c r="B53" s="1191"/>
      <c r="C53" s="1192"/>
      <c r="D53" s="1193"/>
      <c r="E53" s="1239" t="s">
        <v>2421</v>
      </c>
      <c r="F53" s="1344">
        <v>11230</v>
      </c>
      <c r="G53" s="1184" t="s">
        <v>1133</v>
      </c>
      <c r="H53" s="1186" t="s">
        <v>1079</v>
      </c>
      <c r="I53" s="1038" t="s">
        <v>112</v>
      </c>
      <c r="J53" s="1190"/>
      <c r="K53" s="1190"/>
      <c r="L53" s="1190"/>
      <c r="M53" s="1190">
        <v>40000</v>
      </c>
      <c r="N53" s="1190"/>
      <c r="O53" s="1190"/>
      <c r="P53" s="1190"/>
      <c r="Q53" s="1190"/>
      <c r="R53" s="1189">
        <f t="shared" si="2"/>
        <v>40000</v>
      </c>
    </row>
    <row r="54" spans="1:18" s="315" customFormat="1" ht="51.75" customHeight="1" x14ac:dyDescent="0.3">
      <c r="A54" s="7"/>
      <c r="B54" s="1191"/>
      <c r="C54" s="1192"/>
      <c r="D54" s="1193"/>
      <c r="E54" s="1239" t="s">
        <v>2441</v>
      </c>
      <c r="F54" s="1344">
        <v>11231</v>
      </c>
      <c r="G54" s="1184" t="s">
        <v>1248</v>
      </c>
      <c r="H54" s="1186" t="s">
        <v>2552</v>
      </c>
      <c r="I54" s="1186" t="s">
        <v>1257</v>
      </c>
      <c r="J54" s="1188"/>
      <c r="K54" s="1190">
        <v>10000</v>
      </c>
      <c r="L54" s="1190">
        <v>5000</v>
      </c>
      <c r="M54" s="1190">
        <v>15000</v>
      </c>
      <c r="N54" s="1188"/>
      <c r="O54" s="1188"/>
      <c r="P54" s="1188"/>
      <c r="Q54" s="1188"/>
      <c r="R54" s="1189">
        <f t="shared" si="2"/>
        <v>30000</v>
      </c>
    </row>
    <row r="55" spans="1:18" s="315" customFormat="1" ht="38.25" customHeight="1" x14ac:dyDescent="0.3">
      <c r="A55" s="7"/>
      <c r="B55" s="1191"/>
      <c r="C55" s="1192"/>
      <c r="D55" s="1193"/>
      <c r="E55" s="1239" t="s">
        <v>2387</v>
      </c>
      <c r="F55" s="1344">
        <v>11232</v>
      </c>
      <c r="G55" s="1184" t="s">
        <v>1110</v>
      </c>
      <c r="H55" s="1532" t="s">
        <v>2352</v>
      </c>
      <c r="I55" s="1186" t="s">
        <v>1258</v>
      </c>
      <c r="J55" s="1188"/>
      <c r="K55" s="1188"/>
      <c r="L55" s="1188"/>
      <c r="M55" s="1190">
        <v>5000</v>
      </c>
      <c r="N55" s="1188"/>
      <c r="O55" s="1188"/>
      <c r="P55" s="1188"/>
      <c r="Q55" s="1188"/>
      <c r="R55" s="1189">
        <f t="shared" si="2"/>
        <v>5000</v>
      </c>
    </row>
    <row r="56" spans="1:18" s="315" customFormat="1" ht="36" customHeight="1" x14ac:dyDescent="0.3">
      <c r="A56" s="7"/>
      <c r="B56" s="1244"/>
      <c r="C56" s="1245"/>
      <c r="D56" s="1196"/>
      <c r="E56" s="1272" t="s">
        <v>2390</v>
      </c>
      <c r="F56" s="1345">
        <v>11233</v>
      </c>
      <c r="G56" s="1197" t="s">
        <v>1103</v>
      </c>
      <c r="H56" s="1175" t="s">
        <v>1066</v>
      </c>
      <c r="I56" s="1319" t="s">
        <v>273</v>
      </c>
      <c r="J56" s="1198"/>
      <c r="K56" s="1198"/>
      <c r="L56" s="1199">
        <v>8500</v>
      </c>
      <c r="M56" s="1199">
        <v>6500</v>
      </c>
      <c r="N56" s="1198"/>
      <c r="O56" s="1198"/>
      <c r="P56" s="1198"/>
      <c r="Q56" s="1198"/>
      <c r="R56" s="1234">
        <f t="shared" si="2"/>
        <v>15000</v>
      </c>
    </row>
    <row r="57" spans="1:18" s="13" customFormat="1" ht="21" customHeight="1" x14ac:dyDescent="0.3">
      <c r="B57" s="789"/>
      <c r="C57" s="778"/>
      <c r="D57" s="778"/>
      <c r="E57" s="1261" t="s">
        <v>16</v>
      </c>
      <c r="F57" s="1255"/>
      <c r="G57" s="790"/>
      <c r="H57" s="791"/>
      <c r="I57" s="792"/>
      <c r="J57" s="576"/>
      <c r="K57" s="576"/>
      <c r="L57" s="576"/>
      <c r="M57" s="576"/>
      <c r="N57" s="576"/>
      <c r="O57" s="576"/>
      <c r="P57" s="576"/>
      <c r="Q57" s="576"/>
      <c r="R57" s="587"/>
    </row>
    <row r="58" spans="1:18" s="315" customFormat="1" ht="63" x14ac:dyDescent="0.3">
      <c r="A58" s="7"/>
      <c r="B58" s="1176"/>
      <c r="C58" s="1177"/>
      <c r="D58" s="1177"/>
      <c r="E58" s="1271" t="s">
        <v>2377</v>
      </c>
      <c r="F58" s="1343">
        <v>11234</v>
      </c>
      <c r="G58" s="1178" t="s">
        <v>1269</v>
      </c>
      <c r="H58" s="1171" t="s">
        <v>1075</v>
      </c>
      <c r="I58" s="1171" t="s">
        <v>1076</v>
      </c>
      <c r="J58" s="1179"/>
      <c r="K58" s="1180">
        <v>3600</v>
      </c>
      <c r="L58" s="1180">
        <v>6400</v>
      </c>
      <c r="M58" s="1180">
        <v>10000</v>
      </c>
      <c r="N58" s="1179"/>
      <c r="O58" s="1179"/>
      <c r="P58" s="1179"/>
      <c r="Q58" s="1179"/>
      <c r="R58" s="1181">
        <f>SUM(J58:Q58)</f>
        <v>20000</v>
      </c>
    </row>
    <row r="59" spans="1:18" s="315" customFormat="1" ht="31.5" x14ac:dyDescent="0.3">
      <c r="A59" s="7"/>
      <c r="B59" s="1182"/>
      <c r="C59" s="1183"/>
      <c r="D59" s="1183"/>
      <c r="E59" s="1235" t="s">
        <v>2377</v>
      </c>
      <c r="F59" s="1344">
        <v>11235</v>
      </c>
      <c r="G59" s="1184" t="s">
        <v>1150</v>
      </c>
      <c r="H59" s="1186" t="s">
        <v>1075</v>
      </c>
      <c r="I59" s="1186" t="s">
        <v>1151</v>
      </c>
      <c r="J59" s="1187"/>
      <c r="K59" s="1187"/>
      <c r="L59" s="1187"/>
      <c r="M59" s="1190">
        <v>10000</v>
      </c>
      <c r="N59" s="1187"/>
      <c r="O59" s="1187"/>
      <c r="P59" s="1187"/>
      <c r="Q59" s="1187"/>
      <c r="R59" s="1189">
        <f t="shared" ref="R59:R83" si="3">SUM(J59:Q59)</f>
        <v>10000</v>
      </c>
    </row>
    <row r="60" spans="1:18" s="315" customFormat="1" ht="31.5" x14ac:dyDescent="0.3">
      <c r="A60" s="7"/>
      <c r="B60" s="1182"/>
      <c r="C60" s="1183"/>
      <c r="D60" s="1183"/>
      <c r="E60" s="1235" t="s">
        <v>2377</v>
      </c>
      <c r="F60" s="1344">
        <v>11236</v>
      </c>
      <c r="G60" s="1184" t="s">
        <v>1080</v>
      </c>
      <c r="H60" s="1186" t="s">
        <v>1075</v>
      </c>
      <c r="I60" s="1186" t="s">
        <v>1081</v>
      </c>
      <c r="J60" s="1187"/>
      <c r="K60" s="1190">
        <v>10000</v>
      </c>
      <c r="L60" s="1190">
        <v>28000</v>
      </c>
      <c r="M60" s="1190"/>
      <c r="N60" s="1187"/>
      <c r="O60" s="1187"/>
      <c r="P60" s="1187"/>
      <c r="Q60" s="1187"/>
      <c r="R60" s="1189">
        <f>SUM(J60:Q60)</f>
        <v>38000</v>
      </c>
    </row>
    <row r="61" spans="1:18" s="315" customFormat="1" ht="31.5" x14ac:dyDescent="0.3">
      <c r="A61" s="7"/>
      <c r="B61" s="1182"/>
      <c r="C61" s="1183"/>
      <c r="D61" s="1183"/>
      <c r="E61" s="1235" t="s">
        <v>2379</v>
      </c>
      <c r="F61" s="1344">
        <v>11237</v>
      </c>
      <c r="G61" s="1184" t="s">
        <v>1152</v>
      </c>
      <c r="H61" s="1221" t="s">
        <v>1088</v>
      </c>
      <c r="I61" s="1222" t="s">
        <v>1153</v>
      </c>
      <c r="J61" s="1190"/>
      <c r="K61" s="1190"/>
      <c r="L61" s="1190">
        <v>67900</v>
      </c>
      <c r="M61" s="1190">
        <v>12173</v>
      </c>
      <c r="N61" s="1190"/>
      <c r="O61" s="1190"/>
      <c r="P61" s="1190"/>
      <c r="Q61" s="1190"/>
      <c r="R61" s="1189">
        <f t="shared" si="3"/>
        <v>80073</v>
      </c>
    </row>
    <row r="62" spans="1:18" s="315" customFormat="1" ht="47.25" x14ac:dyDescent="0.3">
      <c r="A62" s="7"/>
      <c r="B62" s="1191"/>
      <c r="C62" s="1192"/>
      <c r="D62" s="1193"/>
      <c r="E62" s="1239" t="s">
        <v>2379</v>
      </c>
      <c r="F62" s="1344">
        <v>11238</v>
      </c>
      <c r="G62" s="1184" t="s">
        <v>1137</v>
      </c>
      <c r="H62" s="1186" t="s">
        <v>1088</v>
      </c>
      <c r="I62" s="1186" t="s">
        <v>1138</v>
      </c>
      <c r="J62" s="1188"/>
      <c r="K62" s="1188"/>
      <c r="L62" s="1188"/>
      <c r="M62" s="1188">
        <v>5000</v>
      </c>
      <c r="N62" s="1188"/>
      <c r="O62" s="1188"/>
      <c r="P62" s="1188"/>
      <c r="Q62" s="1188"/>
      <c r="R62" s="1189">
        <f>SUM(J62:Q62)</f>
        <v>5000</v>
      </c>
    </row>
    <row r="63" spans="1:18" s="315" customFormat="1" ht="47.25" x14ac:dyDescent="0.3">
      <c r="A63" s="7"/>
      <c r="B63" s="1182"/>
      <c r="C63" s="1183"/>
      <c r="D63" s="1183"/>
      <c r="E63" s="1235" t="s">
        <v>2383</v>
      </c>
      <c r="F63" s="1344">
        <v>11239</v>
      </c>
      <c r="G63" s="1184" t="s">
        <v>1154</v>
      </c>
      <c r="H63" s="1186" t="s">
        <v>1070</v>
      </c>
      <c r="I63" s="1298" t="s">
        <v>975</v>
      </c>
      <c r="J63" s="1187"/>
      <c r="K63" s="1190">
        <v>10000</v>
      </c>
      <c r="L63" s="1190">
        <v>10000</v>
      </c>
      <c r="M63" s="1187"/>
      <c r="N63" s="1187"/>
      <c r="O63" s="1187"/>
      <c r="P63" s="1187"/>
      <c r="Q63" s="1187"/>
      <c r="R63" s="1189">
        <f t="shared" si="3"/>
        <v>20000</v>
      </c>
    </row>
    <row r="64" spans="1:18" s="315" customFormat="1" ht="31.5" x14ac:dyDescent="0.3">
      <c r="A64" s="7"/>
      <c r="B64" s="1191"/>
      <c r="C64" s="1192"/>
      <c r="D64" s="1193"/>
      <c r="E64" s="1239" t="s">
        <v>2383</v>
      </c>
      <c r="F64" s="1344">
        <v>11240</v>
      </c>
      <c r="G64" s="1184" t="s">
        <v>1119</v>
      </c>
      <c r="H64" s="1204" t="s">
        <v>1070</v>
      </c>
      <c r="I64" s="1186" t="s">
        <v>1277</v>
      </c>
      <c r="J64" s="1188"/>
      <c r="K64" s="1188">
        <v>3600</v>
      </c>
      <c r="L64" s="1188">
        <v>20000</v>
      </c>
      <c r="M64" s="1188">
        <v>23900</v>
      </c>
      <c r="N64" s="1188"/>
      <c r="O64" s="1188"/>
      <c r="P64" s="1188"/>
      <c r="Q64" s="1188"/>
      <c r="R64" s="1189">
        <f>SUM(J64:Q64)</f>
        <v>47500</v>
      </c>
    </row>
    <row r="65" spans="1:18" s="315" customFormat="1" ht="31.5" x14ac:dyDescent="0.3">
      <c r="A65" s="7"/>
      <c r="B65" s="1191"/>
      <c r="C65" s="1192"/>
      <c r="D65" s="1193"/>
      <c r="E65" s="1239" t="s">
        <v>2396</v>
      </c>
      <c r="F65" s="1344">
        <v>11241</v>
      </c>
      <c r="G65" s="1184" t="s">
        <v>1155</v>
      </c>
      <c r="H65" s="1186" t="s">
        <v>1068</v>
      </c>
      <c r="I65" s="1186" t="s">
        <v>1271</v>
      </c>
      <c r="J65" s="1187"/>
      <c r="K65" s="1187"/>
      <c r="L65" s="1190">
        <v>15000</v>
      </c>
      <c r="M65" s="1190">
        <v>10000</v>
      </c>
      <c r="N65" s="1187"/>
      <c r="O65" s="1187"/>
      <c r="P65" s="1187"/>
      <c r="Q65" s="1187"/>
      <c r="R65" s="1189">
        <f>SUM(J65:Q65)</f>
        <v>25000</v>
      </c>
    </row>
    <row r="66" spans="1:18" s="315" customFormat="1" x14ac:dyDescent="0.3">
      <c r="A66" s="7"/>
      <c r="B66" s="1191"/>
      <c r="C66" s="1192"/>
      <c r="D66" s="1193"/>
      <c r="E66" s="1239" t="s">
        <v>2396</v>
      </c>
      <c r="F66" s="1344">
        <v>11242</v>
      </c>
      <c r="G66" s="1184" t="s">
        <v>1124</v>
      </c>
      <c r="H66" s="1186" t="s">
        <v>1068</v>
      </c>
      <c r="I66" s="1186" t="s">
        <v>1273</v>
      </c>
      <c r="J66" s="1188"/>
      <c r="K66" s="1190">
        <v>6000</v>
      </c>
      <c r="L66" s="1190">
        <v>10000</v>
      </c>
      <c r="M66" s="1190">
        <v>4000</v>
      </c>
      <c r="N66" s="1188"/>
      <c r="O66" s="1188"/>
      <c r="P66" s="1188"/>
      <c r="Q66" s="1188"/>
      <c r="R66" s="1189">
        <f>SUM(J66:Q66)</f>
        <v>20000</v>
      </c>
    </row>
    <row r="67" spans="1:18" s="315" customFormat="1" x14ac:dyDescent="0.25">
      <c r="A67" s="195"/>
      <c r="B67" s="1182"/>
      <c r="C67" s="1183"/>
      <c r="D67" s="1193"/>
      <c r="E67" s="1239" t="s">
        <v>2396</v>
      </c>
      <c r="F67" s="1344">
        <v>11243</v>
      </c>
      <c r="G67" s="1184" t="s">
        <v>1149</v>
      </c>
      <c r="H67" s="1186" t="s">
        <v>1068</v>
      </c>
      <c r="I67" s="1186" t="s">
        <v>1274</v>
      </c>
      <c r="J67" s="1188"/>
      <c r="K67" s="1188"/>
      <c r="L67" s="1190">
        <v>10000</v>
      </c>
      <c r="M67" s="1190">
        <v>5000</v>
      </c>
      <c r="N67" s="1188"/>
      <c r="O67" s="1188"/>
      <c r="P67" s="1188"/>
      <c r="Q67" s="1188"/>
      <c r="R67" s="1189">
        <f>SUM(J67:Q67)</f>
        <v>15000</v>
      </c>
    </row>
    <row r="68" spans="1:18" s="315" customFormat="1" ht="31.5" x14ac:dyDescent="0.3">
      <c r="A68" s="7"/>
      <c r="B68" s="1191"/>
      <c r="C68" s="1192"/>
      <c r="D68" s="1193"/>
      <c r="E68" s="1239" t="s">
        <v>2396</v>
      </c>
      <c r="F68" s="1344">
        <v>11244</v>
      </c>
      <c r="G68" s="1184" t="s">
        <v>1207</v>
      </c>
      <c r="H68" s="1186" t="s">
        <v>1068</v>
      </c>
      <c r="I68" s="1186" t="s">
        <v>1208</v>
      </c>
      <c r="J68" s="1187"/>
      <c r="K68" s="1187"/>
      <c r="L68" s="1190">
        <v>12000</v>
      </c>
      <c r="M68" s="1190">
        <v>8000</v>
      </c>
      <c r="N68" s="1187"/>
      <c r="O68" s="1187"/>
      <c r="P68" s="1187"/>
      <c r="Q68" s="1187"/>
      <c r="R68" s="1189">
        <f>SUM(J68:Q68)</f>
        <v>20000</v>
      </c>
    </row>
    <row r="69" spans="1:18" s="315" customFormat="1" ht="48" customHeight="1" x14ac:dyDescent="0.3">
      <c r="A69" s="7"/>
      <c r="B69" s="1244"/>
      <c r="C69" s="1245"/>
      <c r="D69" s="1196"/>
      <c r="E69" s="1272" t="s">
        <v>2390</v>
      </c>
      <c r="F69" s="1345">
        <v>11245</v>
      </c>
      <c r="G69" s="1197" t="s">
        <v>1270</v>
      </c>
      <c r="H69" s="1175" t="s">
        <v>1066</v>
      </c>
      <c r="I69" s="1175" t="s">
        <v>1272</v>
      </c>
      <c r="J69" s="1198"/>
      <c r="K69" s="1198"/>
      <c r="L69" s="1199">
        <v>8500</v>
      </c>
      <c r="M69" s="1199">
        <v>6500</v>
      </c>
      <c r="N69" s="1198"/>
      <c r="O69" s="1198"/>
      <c r="P69" s="1198"/>
      <c r="Q69" s="1198"/>
      <c r="R69" s="1234">
        <f t="shared" si="3"/>
        <v>15000</v>
      </c>
    </row>
    <row r="70" spans="1:18" s="315" customFormat="1" ht="31.5" customHeight="1" x14ac:dyDescent="0.3">
      <c r="A70" s="7"/>
      <c r="B70" s="1548"/>
      <c r="C70" s="1549"/>
      <c r="D70" s="1550"/>
      <c r="E70" s="1551"/>
      <c r="F70" s="1552"/>
      <c r="G70" s="1553" t="s">
        <v>2284</v>
      </c>
      <c r="H70" s="1554"/>
      <c r="I70" s="1554"/>
      <c r="J70" s="1555"/>
      <c r="K70" s="1555"/>
      <c r="L70" s="1555"/>
      <c r="M70" s="1555"/>
      <c r="N70" s="1555"/>
      <c r="O70" s="1555"/>
      <c r="P70" s="1555"/>
      <c r="Q70" s="1555"/>
      <c r="R70" s="1556"/>
    </row>
    <row r="71" spans="1:18" s="315" customFormat="1" ht="31.5" x14ac:dyDescent="0.3">
      <c r="A71" s="7"/>
      <c r="B71" s="1191"/>
      <c r="C71" s="1192"/>
      <c r="D71" s="1193"/>
      <c r="E71" s="1239" t="s">
        <v>2398</v>
      </c>
      <c r="F71" s="1344">
        <v>11246</v>
      </c>
      <c r="G71" s="1315" t="s">
        <v>2279</v>
      </c>
      <c r="H71" s="1186" t="s">
        <v>2473</v>
      </c>
      <c r="I71" s="1316" t="s">
        <v>1123</v>
      </c>
      <c r="J71" s="1317"/>
      <c r="K71" s="1318">
        <v>3600</v>
      </c>
      <c r="L71" s="1318">
        <v>12000</v>
      </c>
      <c r="M71" s="1318">
        <v>8900</v>
      </c>
      <c r="N71" s="1317"/>
      <c r="O71" s="1317"/>
      <c r="P71" s="1317"/>
      <c r="Q71" s="1317"/>
      <c r="R71" s="1318">
        <f t="shared" si="3"/>
        <v>24500</v>
      </c>
    </row>
    <row r="72" spans="1:18" s="315" customFormat="1" ht="31.5" x14ac:dyDescent="0.3">
      <c r="A72" s="7"/>
      <c r="B72" s="1191"/>
      <c r="C72" s="1192"/>
      <c r="D72" s="1193"/>
      <c r="E72" s="1239" t="s">
        <v>2398</v>
      </c>
      <c r="F72" s="1344">
        <v>11247</v>
      </c>
      <c r="G72" s="1315" t="s">
        <v>2280</v>
      </c>
      <c r="H72" s="1186" t="s">
        <v>2473</v>
      </c>
      <c r="I72" s="1316" t="s">
        <v>612</v>
      </c>
      <c r="J72" s="1317"/>
      <c r="K72" s="1324"/>
      <c r="L72" s="1318">
        <v>12000</v>
      </c>
      <c r="M72" s="1318">
        <v>8000</v>
      </c>
      <c r="N72" s="1317"/>
      <c r="O72" s="1317"/>
      <c r="P72" s="1317"/>
      <c r="Q72" s="1317"/>
      <c r="R72" s="1318">
        <f t="shared" si="3"/>
        <v>20000</v>
      </c>
    </row>
    <row r="73" spans="1:18" s="315" customFormat="1" ht="47.25" x14ac:dyDescent="0.25">
      <c r="A73" s="195"/>
      <c r="B73" s="1341"/>
      <c r="C73" s="1342"/>
      <c r="D73" s="1339"/>
      <c r="E73" s="1340"/>
      <c r="F73" s="1347"/>
      <c r="G73" s="1320" t="s">
        <v>1140</v>
      </c>
      <c r="H73" s="1321"/>
      <c r="I73" s="1325"/>
      <c r="J73" s="1322"/>
      <c r="K73" s="1323"/>
      <c r="L73" s="1323"/>
      <c r="M73" s="1323"/>
      <c r="N73" s="1323"/>
      <c r="O73" s="1323"/>
      <c r="P73" s="1323"/>
      <c r="Q73" s="1323"/>
      <c r="R73" s="1323"/>
    </row>
    <row r="74" spans="1:18" s="315" customFormat="1" ht="18" customHeight="1" x14ac:dyDescent="0.25">
      <c r="A74" s="195"/>
      <c r="B74" s="1182"/>
      <c r="C74" s="1183"/>
      <c r="D74" s="1193"/>
      <c r="E74" s="1239" t="s">
        <v>2398</v>
      </c>
      <c r="F74" s="1344">
        <v>11248</v>
      </c>
      <c r="G74" s="1315" t="s">
        <v>2281</v>
      </c>
      <c r="H74" s="1186" t="s">
        <v>2473</v>
      </c>
      <c r="I74" s="1241" t="s">
        <v>1283</v>
      </c>
      <c r="J74" s="1317"/>
      <c r="K74" s="1317">
        <v>3600</v>
      </c>
      <c r="L74" s="1317">
        <v>9000</v>
      </c>
      <c r="M74" s="1317">
        <v>7400</v>
      </c>
      <c r="N74" s="1317"/>
      <c r="O74" s="1317"/>
      <c r="P74" s="1317"/>
      <c r="Q74" s="1317"/>
      <c r="R74" s="1318">
        <f>SUM(J74:Q74)</f>
        <v>20000</v>
      </c>
    </row>
    <row r="75" spans="1:18" s="315" customFormat="1" x14ac:dyDescent="0.25">
      <c r="A75" s="195"/>
      <c r="B75" s="1182"/>
      <c r="C75" s="1183"/>
      <c r="D75" s="1193"/>
      <c r="E75" s="1239" t="s">
        <v>2398</v>
      </c>
      <c r="F75" s="1344">
        <v>11249</v>
      </c>
      <c r="G75" s="1315" t="s">
        <v>2282</v>
      </c>
      <c r="H75" s="1186" t="s">
        <v>2473</v>
      </c>
      <c r="I75" s="1316" t="s">
        <v>1141</v>
      </c>
      <c r="J75" s="1317"/>
      <c r="K75" s="1317">
        <v>3600</v>
      </c>
      <c r="L75" s="1317">
        <v>12000</v>
      </c>
      <c r="M75" s="1317">
        <v>4400</v>
      </c>
      <c r="N75" s="1317"/>
      <c r="O75" s="1317"/>
      <c r="P75" s="1317"/>
      <c r="Q75" s="1317"/>
      <c r="R75" s="1318">
        <f>SUM(J75:Q75)</f>
        <v>20000</v>
      </c>
    </row>
    <row r="76" spans="1:18" s="315" customFormat="1" ht="31.5" x14ac:dyDescent="0.3">
      <c r="A76" s="7"/>
      <c r="B76" s="1191"/>
      <c r="C76" s="1192"/>
      <c r="D76" s="1193"/>
      <c r="E76" s="1239" t="s">
        <v>2375</v>
      </c>
      <c r="F76" s="1344">
        <v>11250</v>
      </c>
      <c r="G76" s="1184" t="s">
        <v>1099</v>
      </c>
      <c r="H76" s="1186" t="s">
        <v>1064</v>
      </c>
      <c r="I76" s="1186" t="s">
        <v>1100</v>
      </c>
      <c r="J76" s="1188"/>
      <c r="K76" s="1190">
        <v>21000</v>
      </c>
      <c r="L76" s="1188"/>
      <c r="M76" s="1190"/>
      <c r="N76" s="1188"/>
      <c r="O76" s="1188"/>
      <c r="P76" s="1188"/>
      <c r="Q76" s="1188"/>
      <c r="R76" s="1189">
        <f>SUM(J76:Q76)</f>
        <v>21000</v>
      </c>
    </row>
    <row r="77" spans="1:18" s="315" customFormat="1" ht="31.5" x14ac:dyDescent="0.3">
      <c r="A77" s="7"/>
      <c r="B77" s="1191"/>
      <c r="C77" s="1192"/>
      <c r="D77" s="1193"/>
      <c r="E77" s="1239" t="s">
        <v>2375</v>
      </c>
      <c r="F77" s="1344">
        <v>11251</v>
      </c>
      <c r="G77" s="1184" t="s">
        <v>1206</v>
      </c>
      <c r="H77" s="1186" t="s">
        <v>1064</v>
      </c>
      <c r="I77" s="1186" t="s">
        <v>1275</v>
      </c>
      <c r="J77" s="1187"/>
      <c r="K77" s="1187"/>
      <c r="L77" s="1190">
        <v>15550</v>
      </c>
      <c r="M77" s="1190">
        <v>19450</v>
      </c>
      <c r="N77" s="1187"/>
      <c r="O77" s="1187"/>
      <c r="P77" s="1187"/>
      <c r="Q77" s="1187"/>
      <c r="R77" s="1189">
        <f t="shared" si="3"/>
        <v>35000</v>
      </c>
    </row>
    <row r="78" spans="1:18" s="315" customFormat="1" x14ac:dyDescent="0.3">
      <c r="A78" s="7"/>
      <c r="B78" s="1191"/>
      <c r="C78" s="1192"/>
      <c r="D78" s="1193"/>
      <c r="E78" s="1239" t="s">
        <v>2390</v>
      </c>
      <c r="F78" s="1344">
        <v>11252</v>
      </c>
      <c r="G78" s="1326" t="s">
        <v>1139</v>
      </c>
      <c r="H78" s="1186" t="s">
        <v>1066</v>
      </c>
      <c r="I78" s="1298" t="s">
        <v>416</v>
      </c>
      <c r="J78" s="1188"/>
      <c r="K78" s="1188"/>
      <c r="L78" s="1190">
        <v>5100</v>
      </c>
      <c r="M78" s="1190">
        <v>5900</v>
      </c>
      <c r="N78" s="1188"/>
      <c r="O78" s="1188"/>
      <c r="P78" s="1188"/>
      <c r="Q78" s="1188"/>
      <c r="R78" s="1189">
        <f t="shared" si="3"/>
        <v>11000</v>
      </c>
    </row>
    <row r="79" spans="1:18" s="315" customFormat="1" ht="31.5" x14ac:dyDescent="0.25">
      <c r="A79" s="195"/>
      <c r="B79" s="1182"/>
      <c r="C79" s="1183"/>
      <c r="D79" s="1193"/>
      <c r="E79" s="1239" t="s">
        <v>2421</v>
      </c>
      <c r="F79" s="1344">
        <v>11253</v>
      </c>
      <c r="G79" s="1184" t="s">
        <v>1134</v>
      </c>
      <c r="H79" s="1186" t="s">
        <v>2551</v>
      </c>
      <c r="I79" s="1298" t="s">
        <v>986</v>
      </c>
      <c r="J79" s="1190"/>
      <c r="K79" s="1190">
        <v>7200</v>
      </c>
      <c r="L79" s="1190">
        <v>1300</v>
      </c>
      <c r="M79" s="1190">
        <v>16500</v>
      </c>
      <c r="N79" s="1190"/>
      <c r="O79" s="1190"/>
      <c r="P79" s="1190"/>
      <c r="Q79" s="1190"/>
      <c r="R79" s="1189">
        <f t="shared" si="3"/>
        <v>25000</v>
      </c>
    </row>
    <row r="80" spans="1:18" s="315" customFormat="1" ht="47.25" x14ac:dyDescent="0.3">
      <c r="A80" s="7"/>
      <c r="B80" s="1191"/>
      <c r="C80" s="1192"/>
      <c r="D80" s="1193"/>
      <c r="E80" s="1239" t="s">
        <v>2441</v>
      </c>
      <c r="F80" s="1344">
        <v>11254</v>
      </c>
      <c r="G80" s="1184" t="s">
        <v>1135</v>
      </c>
      <c r="H80" s="1186" t="s">
        <v>2445</v>
      </c>
      <c r="I80" s="1186" t="s">
        <v>1276</v>
      </c>
      <c r="J80" s="1188"/>
      <c r="K80" s="1190">
        <v>10000</v>
      </c>
      <c r="L80" s="1190">
        <v>15000</v>
      </c>
      <c r="M80" s="1190">
        <v>25000</v>
      </c>
      <c r="N80" s="1188"/>
      <c r="O80" s="1188"/>
      <c r="P80" s="1188"/>
      <c r="Q80" s="1188"/>
      <c r="R80" s="1189">
        <f t="shared" si="3"/>
        <v>50000</v>
      </c>
    </row>
    <row r="81" spans="1:18" s="315" customFormat="1" ht="48" customHeight="1" x14ac:dyDescent="0.3">
      <c r="A81" s="7"/>
      <c r="B81" s="1191"/>
      <c r="C81" s="1192"/>
      <c r="D81" s="1193"/>
      <c r="E81" s="1239" t="s">
        <v>2393</v>
      </c>
      <c r="F81" s="1344">
        <v>11255</v>
      </c>
      <c r="G81" s="1184" t="s">
        <v>1112</v>
      </c>
      <c r="H81" s="1186" t="s">
        <v>1073</v>
      </c>
      <c r="I81" s="1186" t="s">
        <v>1113</v>
      </c>
      <c r="J81" s="1188"/>
      <c r="K81" s="1190">
        <v>2000</v>
      </c>
      <c r="L81" s="1190">
        <v>14000</v>
      </c>
      <c r="M81" s="1190">
        <v>4000</v>
      </c>
      <c r="N81" s="1188"/>
      <c r="O81" s="1188"/>
      <c r="P81" s="1188"/>
      <c r="Q81" s="1188"/>
      <c r="R81" s="1189">
        <f t="shared" si="3"/>
        <v>20000</v>
      </c>
    </row>
    <row r="82" spans="1:18" s="315" customFormat="1" ht="40.5" customHeight="1" x14ac:dyDescent="0.25">
      <c r="A82" s="195"/>
      <c r="B82" s="1182"/>
      <c r="C82" s="1183"/>
      <c r="D82" s="1193"/>
      <c r="E82" s="1239" t="s">
        <v>2393</v>
      </c>
      <c r="F82" s="1344">
        <v>11256</v>
      </c>
      <c r="G82" s="1184" t="s">
        <v>1115</v>
      </c>
      <c r="H82" s="1186" t="s">
        <v>1073</v>
      </c>
      <c r="I82" s="1186" t="s">
        <v>1116</v>
      </c>
      <c r="J82" s="1188"/>
      <c r="K82" s="1190"/>
      <c r="L82" s="1188">
        <v>12000</v>
      </c>
      <c r="M82" s="1188"/>
      <c r="N82" s="1188"/>
      <c r="O82" s="1188"/>
      <c r="P82" s="1188"/>
      <c r="Q82" s="1188"/>
      <c r="R82" s="1189">
        <f t="shared" si="3"/>
        <v>12000</v>
      </c>
    </row>
    <row r="83" spans="1:18" s="315" customFormat="1" ht="33.75" customHeight="1" x14ac:dyDescent="0.3">
      <c r="A83" s="7"/>
      <c r="B83" s="1244"/>
      <c r="C83" s="1245"/>
      <c r="D83" s="1196"/>
      <c r="E83" s="1272" t="s">
        <v>2387</v>
      </c>
      <c r="F83" s="1345">
        <v>11257</v>
      </c>
      <c r="G83" s="1197" t="s">
        <v>1107</v>
      </c>
      <c r="H83" s="1175" t="s">
        <v>2352</v>
      </c>
      <c r="I83" s="1175" t="s">
        <v>1278</v>
      </c>
      <c r="J83" s="1198"/>
      <c r="K83" s="1199">
        <v>11500</v>
      </c>
      <c r="L83" s="1198"/>
      <c r="M83" s="1198"/>
      <c r="N83" s="1198"/>
      <c r="O83" s="1198"/>
      <c r="P83" s="1198"/>
      <c r="Q83" s="1198"/>
      <c r="R83" s="1234">
        <f t="shared" si="3"/>
        <v>11500</v>
      </c>
    </row>
    <row r="84" spans="1:18" s="13" customFormat="1" ht="21" hidden="1" customHeight="1" x14ac:dyDescent="0.3">
      <c r="B84" s="76"/>
      <c r="C84" s="77"/>
      <c r="D84" s="77"/>
      <c r="E84" s="1262" t="s">
        <v>99</v>
      </c>
      <c r="F84" s="1348">
        <v>11258</v>
      </c>
      <c r="G84" s="496"/>
      <c r="H84" s="497"/>
      <c r="I84" s="500"/>
      <c r="J84" s="86">
        <f>SUM(J85:J87)</f>
        <v>0</v>
      </c>
      <c r="K84" s="86">
        <f t="shared" ref="K84:R84" si="4">SUM(K85:K87)</f>
        <v>0</v>
      </c>
      <c r="L84" s="86">
        <f t="shared" si="4"/>
        <v>0</v>
      </c>
      <c r="M84" s="86">
        <f t="shared" si="4"/>
        <v>0</v>
      </c>
      <c r="N84" s="86">
        <f t="shared" si="4"/>
        <v>0</v>
      </c>
      <c r="O84" s="86">
        <f t="shared" si="4"/>
        <v>0</v>
      </c>
      <c r="P84" s="86">
        <f t="shared" si="4"/>
        <v>0</v>
      </c>
      <c r="Q84" s="86">
        <f t="shared" si="4"/>
        <v>0</v>
      </c>
      <c r="R84" s="86">
        <f t="shared" si="4"/>
        <v>0</v>
      </c>
    </row>
    <row r="85" spans="1:18" ht="19.5" hidden="1" customHeight="1" x14ac:dyDescent="0.3">
      <c r="B85" s="38"/>
      <c r="C85" s="39"/>
      <c r="D85" s="39"/>
      <c r="E85" s="1263"/>
      <c r="F85" s="1348">
        <v>11259</v>
      </c>
      <c r="G85" s="15"/>
      <c r="H85" s="93"/>
      <c r="I85" s="140"/>
      <c r="J85" s="92"/>
      <c r="K85" s="92"/>
      <c r="L85" s="92"/>
      <c r="M85" s="92"/>
      <c r="N85" s="92"/>
      <c r="O85" s="92"/>
      <c r="P85" s="92"/>
      <c r="Q85" s="92"/>
      <c r="R85" s="92">
        <f>SUM(J85:Q85)</f>
        <v>0</v>
      </c>
    </row>
    <row r="86" spans="1:18" ht="19.5" hidden="1" customHeight="1" x14ac:dyDescent="0.3">
      <c r="B86" s="57"/>
      <c r="C86" s="58"/>
      <c r="D86" s="58"/>
      <c r="E86" s="1264"/>
      <c r="F86" s="1348">
        <v>11260</v>
      </c>
      <c r="G86" s="15"/>
      <c r="H86" s="93"/>
      <c r="I86" s="140"/>
      <c r="J86" s="92"/>
      <c r="K86" s="92"/>
      <c r="L86" s="92"/>
      <c r="M86" s="92"/>
      <c r="N86" s="92"/>
      <c r="O86" s="92"/>
      <c r="P86" s="92"/>
      <c r="Q86" s="92"/>
      <c r="R86" s="92">
        <f>SUM(J86:Q86)</f>
        <v>0</v>
      </c>
    </row>
    <row r="87" spans="1:18" ht="23.25" hidden="1" customHeight="1" x14ac:dyDescent="0.3">
      <c r="B87" s="28"/>
      <c r="C87" s="45"/>
      <c r="D87" s="31"/>
      <c r="E87" s="870"/>
      <c r="F87" s="1348">
        <v>11261</v>
      </c>
      <c r="G87" s="15"/>
      <c r="H87" s="16"/>
      <c r="I87" s="17"/>
      <c r="J87" s="27"/>
      <c r="K87" s="27"/>
      <c r="L87" s="27"/>
      <c r="M87" s="27"/>
      <c r="N87" s="27"/>
      <c r="O87" s="27"/>
      <c r="P87" s="27"/>
      <c r="Q87" s="27"/>
      <c r="R87" s="92">
        <f>SUM(J87:Q87)</f>
        <v>0</v>
      </c>
    </row>
    <row r="88" spans="1:18" s="12" customFormat="1" ht="17.25" customHeight="1" x14ac:dyDescent="0.2">
      <c r="B88" s="535" t="s">
        <v>81</v>
      </c>
      <c r="C88" s="536"/>
      <c r="D88" s="536"/>
      <c r="E88" s="847"/>
      <c r="F88" s="1095"/>
      <c r="G88" s="536"/>
      <c r="H88" s="536"/>
      <c r="I88" s="536"/>
      <c r="J88" s="542"/>
      <c r="K88" s="542"/>
      <c r="L88" s="542"/>
      <c r="M88" s="542"/>
      <c r="N88" s="542"/>
      <c r="O88" s="542"/>
      <c r="P88" s="542"/>
      <c r="Q88" s="542"/>
      <c r="R88" s="540"/>
    </row>
    <row r="89" spans="1:18" s="12" customFormat="1" ht="19.5" customHeight="1" x14ac:dyDescent="0.2">
      <c r="B89" s="481" t="s">
        <v>82</v>
      </c>
      <c r="C89" s="482"/>
      <c r="D89" s="482"/>
      <c r="E89" s="848"/>
      <c r="F89" s="1096"/>
      <c r="G89" s="482"/>
      <c r="H89" s="482"/>
      <c r="I89" s="482"/>
      <c r="J89" s="575"/>
      <c r="K89" s="575"/>
      <c r="L89" s="575"/>
      <c r="M89" s="575"/>
      <c r="N89" s="575"/>
      <c r="O89" s="575"/>
      <c r="P89" s="575"/>
      <c r="Q89" s="575"/>
      <c r="R89" s="573"/>
    </row>
    <row r="90" spans="1:18" s="13" customFormat="1" ht="18" customHeight="1" x14ac:dyDescent="0.3">
      <c r="B90" s="35"/>
      <c r="C90" s="278" t="s">
        <v>26</v>
      </c>
      <c r="D90" s="278"/>
      <c r="E90" s="856"/>
      <c r="F90" s="1106"/>
      <c r="G90" s="278"/>
      <c r="H90" s="278"/>
      <c r="I90" s="278"/>
      <c r="J90" s="562"/>
      <c r="K90" s="562"/>
      <c r="L90" s="562"/>
      <c r="M90" s="562"/>
      <c r="N90" s="562"/>
      <c r="O90" s="562"/>
      <c r="P90" s="562"/>
      <c r="Q90" s="562"/>
      <c r="R90" s="274"/>
    </row>
    <row r="91" spans="1:18" s="13" customFormat="1" ht="18.75" customHeight="1" x14ac:dyDescent="0.3">
      <c r="B91" s="35"/>
      <c r="C91" s="37"/>
      <c r="D91" s="278" t="s">
        <v>17</v>
      </c>
      <c r="E91" s="856"/>
      <c r="F91" s="1106"/>
      <c r="G91" s="278"/>
      <c r="H91" s="278"/>
      <c r="I91" s="278"/>
      <c r="J91" s="562"/>
      <c r="K91" s="562"/>
      <c r="L91" s="562"/>
      <c r="M91" s="562"/>
      <c r="N91" s="562"/>
      <c r="O91" s="562"/>
      <c r="P91" s="562"/>
      <c r="Q91" s="562"/>
      <c r="R91" s="274"/>
    </row>
    <row r="92" spans="1:18" s="13" customFormat="1" ht="48.75" hidden="1" customHeight="1" x14ac:dyDescent="0.3">
      <c r="B92" s="35"/>
      <c r="C92" s="37"/>
      <c r="D92" s="37"/>
      <c r="E92" s="1661" t="s">
        <v>18</v>
      </c>
      <c r="F92" s="1661"/>
      <c r="G92" s="1661"/>
      <c r="H92" s="1661"/>
      <c r="I92" s="1661"/>
      <c r="J92" s="562"/>
      <c r="K92" s="562"/>
      <c r="L92" s="562"/>
      <c r="M92" s="562"/>
      <c r="N92" s="562"/>
      <c r="O92" s="562"/>
      <c r="P92" s="562"/>
      <c r="Q92" s="562"/>
      <c r="R92" s="274"/>
    </row>
    <row r="93" spans="1:18" ht="23.25" hidden="1" customHeight="1" x14ac:dyDescent="0.3">
      <c r="B93" s="38"/>
      <c r="C93" s="39"/>
      <c r="D93" s="39"/>
      <c r="E93" s="1263"/>
      <c r="F93" s="1128"/>
      <c r="G93" s="15"/>
      <c r="H93" s="93"/>
      <c r="I93" s="140"/>
      <c r="J93" s="620"/>
      <c r="K93" s="620"/>
      <c r="L93" s="620"/>
      <c r="M93" s="620"/>
      <c r="N93" s="620"/>
      <c r="O93" s="620"/>
      <c r="P93" s="620"/>
      <c r="Q93" s="620"/>
      <c r="R93" s="175"/>
    </row>
    <row r="94" spans="1:18" ht="23.25" hidden="1" customHeight="1" x14ac:dyDescent="0.3">
      <c r="B94" s="28"/>
      <c r="C94" s="45"/>
      <c r="D94" s="31"/>
      <c r="E94" s="870"/>
      <c r="F94" s="1128"/>
      <c r="G94" s="15"/>
      <c r="H94" s="16"/>
      <c r="I94" s="17"/>
      <c r="J94" s="592"/>
      <c r="K94" s="592"/>
      <c r="L94" s="592"/>
      <c r="M94" s="592"/>
      <c r="N94" s="592"/>
      <c r="O94" s="592"/>
      <c r="P94" s="592"/>
      <c r="Q94" s="592"/>
      <c r="R94" s="175"/>
    </row>
    <row r="95" spans="1:18" ht="23.25" hidden="1" customHeight="1" x14ac:dyDescent="0.3">
      <c r="B95" s="67"/>
      <c r="C95" s="68"/>
      <c r="D95" s="62"/>
      <c r="E95" s="1265"/>
      <c r="F95" s="1128"/>
      <c r="G95" s="15"/>
      <c r="H95" s="16"/>
      <c r="I95" s="17"/>
      <c r="J95" s="592"/>
      <c r="K95" s="592"/>
      <c r="L95" s="592"/>
      <c r="M95" s="592"/>
      <c r="N95" s="592"/>
      <c r="O95" s="592"/>
      <c r="P95" s="592"/>
      <c r="Q95" s="592"/>
      <c r="R95" s="175"/>
    </row>
    <row r="96" spans="1:18" s="13" customFormat="1" ht="23.25" hidden="1" customHeight="1" x14ac:dyDescent="0.3">
      <c r="B96" s="35"/>
      <c r="C96" s="37"/>
      <c r="D96" s="37"/>
      <c r="E96" s="860" t="s">
        <v>19</v>
      </c>
      <c r="F96" s="464"/>
      <c r="G96" s="33"/>
      <c r="H96" s="14"/>
      <c r="I96" s="114"/>
      <c r="J96" s="562"/>
      <c r="K96" s="562"/>
      <c r="L96" s="562"/>
      <c r="M96" s="562"/>
      <c r="N96" s="562"/>
      <c r="O96" s="562"/>
      <c r="P96" s="562"/>
      <c r="Q96" s="562"/>
      <c r="R96" s="274"/>
    </row>
    <row r="97" spans="1:18" ht="23.25" hidden="1" customHeight="1" x14ac:dyDescent="0.3">
      <c r="B97" s="38"/>
      <c r="C97" s="39"/>
      <c r="D97" s="39"/>
      <c r="E97" s="1263"/>
      <c r="F97" s="1128"/>
      <c r="G97" s="15"/>
      <c r="H97" s="93"/>
      <c r="I97" s="140"/>
      <c r="J97" s="620"/>
      <c r="K97" s="620"/>
      <c r="L97" s="620"/>
      <c r="M97" s="620"/>
      <c r="N97" s="620"/>
      <c r="O97" s="620"/>
      <c r="P97" s="620"/>
      <c r="Q97" s="620"/>
      <c r="R97" s="175"/>
    </row>
    <row r="98" spans="1:18" ht="23.25" hidden="1" customHeight="1" x14ac:dyDescent="0.3">
      <c r="B98" s="28"/>
      <c r="C98" s="45"/>
      <c r="D98" s="31"/>
      <c r="E98" s="870"/>
      <c r="F98" s="1128"/>
      <c r="G98" s="15"/>
      <c r="H98" s="16"/>
      <c r="I98" s="17"/>
      <c r="J98" s="592"/>
      <c r="K98" s="592"/>
      <c r="L98" s="592"/>
      <c r="M98" s="592"/>
      <c r="N98" s="592"/>
      <c r="O98" s="592"/>
      <c r="P98" s="592"/>
      <c r="Q98" s="592"/>
      <c r="R98" s="175"/>
    </row>
    <row r="99" spans="1:18" ht="23.25" hidden="1" customHeight="1" x14ac:dyDescent="0.3">
      <c r="B99" s="67"/>
      <c r="C99" s="68"/>
      <c r="D99" s="62"/>
      <c r="E99" s="1265"/>
      <c r="F99" s="1128"/>
      <c r="G99" s="15"/>
      <c r="H99" s="16"/>
      <c r="I99" s="17"/>
      <c r="J99" s="592"/>
      <c r="K99" s="592"/>
      <c r="L99" s="592"/>
      <c r="M99" s="592"/>
      <c r="N99" s="592"/>
      <c r="O99" s="592"/>
      <c r="P99" s="592"/>
      <c r="Q99" s="592"/>
      <c r="R99" s="175"/>
    </row>
    <row r="100" spans="1:18" s="13" customFormat="1" ht="18" customHeight="1" x14ac:dyDescent="0.3">
      <c r="B100" s="35"/>
      <c r="C100" s="37"/>
      <c r="D100" s="37"/>
      <c r="E100" s="1266" t="s">
        <v>1284</v>
      </c>
      <c r="F100" s="464"/>
      <c r="G100" s="33"/>
      <c r="H100" s="433"/>
      <c r="I100" s="293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1:18" s="525" customFormat="1" ht="20.25" customHeight="1" x14ac:dyDescent="0.3">
      <c r="B101" s="615"/>
      <c r="C101" s="616"/>
      <c r="D101" s="616"/>
      <c r="E101" s="857">
        <v>124</v>
      </c>
      <c r="F101" s="1724" t="s">
        <v>1821</v>
      </c>
      <c r="G101" s="1724"/>
      <c r="H101" s="1724"/>
      <c r="I101" s="1724"/>
      <c r="J101" s="617"/>
      <c r="K101" s="617"/>
      <c r="L101" s="617"/>
      <c r="M101" s="617"/>
      <c r="N101" s="617"/>
      <c r="O101" s="617"/>
      <c r="P101" s="617"/>
      <c r="Q101" s="617"/>
      <c r="R101" s="618"/>
    </row>
    <row r="102" spans="1:18" s="315" customFormat="1" ht="64.5" customHeight="1" x14ac:dyDescent="0.25">
      <c r="A102" s="253"/>
      <c r="B102" s="1327"/>
      <c r="C102" s="1328"/>
      <c r="D102" s="1328"/>
      <c r="E102" s="1329" t="s">
        <v>2371</v>
      </c>
      <c r="F102" s="1343">
        <v>12401</v>
      </c>
      <c r="G102" s="1306" t="s">
        <v>2285</v>
      </c>
      <c r="H102" s="1307" t="s">
        <v>837</v>
      </c>
      <c r="I102" s="1307" t="s">
        <v>1164</v>
      </c>
      <c r="J102" s="1308"/>
      <c r="K102" s="1309">
        <v>4800</v>
      </c>
      <c r="L102" s="1309">
        <v>5000</v>
      </c>
      <c r="M102" s="1309">
        <v>15200</v>
      </c>
      <c r="N102" s="1308"/>
      <c r="O102" s="1308"/>
      <c r="P102" s="1308"/>
      <c r="Q102" s="1308"/>
      <c r="R102" s="1309">
        <f>SUM(J102:Q102)</f>
        <v>25000</v>
      </c>
    </row>
    <row r="103" spans="1:18" s="315" customFormat="1" ht="20.25" customHeight="1" x14ac:dyDescent="0.3">
      <c r="A103" s="7"/>
      <c r="B103" s="1330"/>
      <c r="C103" s="1183"/>
      <c r="D103" s="1183"/>
      <c r="E103" s="1235" t="s">
        <v>2375</v>
      </c>
      <c r="F103" s="1344">
        <v>12402</v>
      </c>
      <c r="G103" s="1184" t="s">
        <v>1201</v>
      </c>
      <c r="H103" s="1186" t="s">
        <v>1064</v>
      </c>
      <c r="I103" s="1186" t="s">
        <v>1202</v>
      </c>
      <c r="J103" s="1187"/>
      <c r="K103" s="1187"/>
      <c r="L103" s="1187"/>
      <c r="M103" s="1190">
        <v>30000</v>
      </c>
      <c r="N103" s="1187"/>
      <c r="O103" s="1187"/>
      <c r="P103" s="1187"/>
      <c r="Q103" s="1187"/>
      <c r="R103" s="1190">
        <f t="shared" ref="R103:R105" si="5">SUM(J103:Q103)</f>
        <v>30000</v>
      </c>
    </row>
    <row r="104" spans="1:18" s="315" customFormat="1" ht="33" customHeight="1" x14ac:dyDescent="0.3">
      <c r="A104" s="7"/>
      <c r="B104" s="1330"/>
      <c r="C104" s="1183"/>
      <c r="D104" s="1183"/>
      <c r="E104" s="1235" t="s">
        <v>2377</v>
      </c>
      <c r="F104" s="1344">
        <v>12403</v>
      </c>
      <c r="G104" s="1184" t="s">
        <v>1194</v>
      </c>
      <c r="H104" s="1186" t="s">
        <v>1075</v>
      </c>
      <c r="I104" s="1186" t="s">
        <v>263</v>
      </c>
      <c r="J104" s="1187"/>
      <c r="K104" s="1187"/>
      <c r="L104" s="1190">
        <v>10000</v>
      </c>
      <c r="M104" s="1190">
        <v>30000</v>
      </c>
      <c r="N104" s="1187"/>
      <c r="O104" s="1187"/>
      <c r="P104" s="1187"/>
      <c r="Q104" s="1187"/>
      <c r="R104" s="1190">
        <f t="shared" si="5"/>
        <v>40000</v>
      </c>
    </row>
    <row r="105" spans="1:18" s="315" customFormat="1" ht="33" customHeight="1" x14ac:dyDescent="0.3">
      <c r="A105" s="7"/>
      <c r="B105" s="1331"/>
      <c r="C105" s="1192"/>
      <c r="D105" s="1193"/>
      <c r="E105" s="1239" t="s">
        <v>2383</v>
      </c>
      <c r="F105" s="1344">
        <v>12404</v>
      </c>
      <c r="G105" s="1184" t="s">
        <v>1196</v>
      </c>
      <c r="H105" s="1186" t="s">
        <v>1070</v>
      </c>
      <c r="I105" s="1298" t="s">
        <v>1285</v>
      </c>
      <c r="J105" s="1188"/>
      <c r="K105" s="1190">
        <v>3600</v>
      </c>
      <c r="L105" s="1190">
        <v>6800</v>
      </c>
      <c r="M105" s="1190">
        <v>9600</v>
      </c>
      <c r="N105" s="1188"/>
      <c r="O105" s="1188"/>
      <c r="P105" s="1188"/>
      <c r="Q105" s="1188"/>
      <c r="R105" s="1190">
        <f t="shared" si="5"/>
        <v>20000</v>
      </c>
    </row>
    <row r="106" spans="1:18" s="315" customFormat="1" ht="33" customHeight="1" x14ac:dyDescent="0.3">
      <c r="A106" s="7"/>
      <c r="B106" s="1194"/>
      <c r="C106" s="1195"/>
      <c r="D106" s="1195"/>
      <c r="E106" s="1276" t="s">
        <v>2398</v>
      </c>
      <c r="F106" s="1345">
        <v>12405</v>
      </c>
      <c r="G106" s="1197" t="s">
        <v>1160</v>
      </c>
      <c r="H106" s="1175" t="s">
        <v>2473</v>
      </c>
      <c r="I106" s="1175" t="s">
        <v>263</v>
      </c>
      <c r="J106" s="1233"/>
      <c r="K106" s="1299">
        <v>5000</v>
      </c>
      <c r="L106" s="1199"/>
      <c r="M106" s="1199">
        <v>20000</v>
      </c>
      <c r="N106" s="1233"/>
      <c r="O106" s="1233"/>
      <c r="P106" s="1233"/>
      <c r="Q106" s="1233"/>
      <c r="R106" s="1199">
        <f>SUM(J106:Q106)</f>
        <v>25000</v>
      </c>
    </row>
    <row r="107" spans="1:18" s="195" customFormat="1" ht="15.75" customHeight="1" x14ac:dyDescent="0.2">
      <c r="B107" s="533"/>
      <c r="C107" s="534"/>
      <c r="D107" s="105" t="s">
        <v>1839</v>
      </c>
      <c r="E107" s="858"/>
      <c r="F107" s="1102"/>
      <c r="G107" s="105"/>
      <c r="H107" s="105"/>
      <c r="I107" s="105"/>
      <c r="J107" s="567"/>
      <c r="K107" s="567"/>
      <c r="L107" s="567"/>
      <c r="M107" s="567"/>
      <c r="N107" s="567"/>
      <c r="O107" s="567"/>
      <c r="P107" s="567"/>
      <c r="Q107" s="567"/>
      <c r="R107" s="567"/>
    </row>
    <row r="108" spans="1:18" s="195" customFormat="1" ht="17.25" customHeight="1" x14ac:dyDescent="0.2">
      <c r="B108" s="526"/>
      <c r="C108" s="527"/>
      <c r="D108" s="556" t="s">
        <v>1840</v>
      </c>
      <c r="E108" s="859"/>
      <c r="F108" s="1108"/>
      <c r="G108" s="556"/>
      <c r="H108" s="556"/>
      <c r="I108" s="556"/>
      <c r="J108" s="569"/>
      <c r="K108" s="569"/>
      <c r="L108" s="569"/>
      <c r="M108" s="569"/>
      <c r="N108" s="569"/>
      <c r="O108" s="569"/>
      <c r="P108" s="569"/>
      <c r="Q108" s="569"/>
      <c r="R108" s="568"/>
    </row>
    <row r="109" spans="1:18" ht="18" customHeight="1" x14ac:dyDescent="0.3">
      <c r="B109" s="35"/>
      <c r="C109" s="37"/>
      <c r="D109" s="37"/>
      <c r="E109" s="854" t="s">
        <v>22</v>
      </c>
      <c r="F109" s="1106"/>
      <c r="G109" s="278"/>
      <c r="H109" s="278"/>
      <c r="I109" s="278"/>
      <c r="J109" s="274"/>
      <c r="K109" s="561"/>
      <c r="L109" s="562"/>
      <c r="M109" s="562"/>
      <c r="N109" s="562"/>
      <c r="O109" s="562"/>
      <c r="P109" s="562"/>
      <c r="Q109" s="562"/>
      <c r="R109" s="274"/>
    </row>
    <row r="110" spans="1:18" s="525" customFormat="1" ht="18" customHeight="1" x14ac:dyDescent="0.3">
      <c r="B110" s="615"/>
      <c r="C110" s="619"/>
      <c r="D110" s="619"/>
      <c r="E110" s="855">
        <v>125</v>
      </c>
      <c r="F110" s="1104" t="s">
        <v>1822</v>
      </c>
      <c r="G110" s="565"/>
      <c r="H110" s="565"/>
      <c r="I110" s="565"/>
      <c r="J110" s="617"/>
      <c r="K110" s="617"/>
      <c r="L110" s="617"/>
      <c r="M110" s="617"/>
      <c r="N110" s="617"/>
      <c r="O110" s="617"/>
      <c r="P110" s="617"/>
      <c r="Q110" s="617"/>
      <c r="R110" s="618"/>
    </row>
    <row r="111" spans="1:18" s="315" customFormat="1" ht="78.75" customHeight="1" x14ac:dyDescent="0.25">
      <c r="A111" s="253"/>
      <c r="B111" s="1558"/>
      <c r="C111" s="1559"/>
      <c r="D111" s="793"/>
      <c r="E111" s="1560" t="s">
        <v>2371</v>
      </c>
      <c r="F111" s="1348">
        <v>12501</v>
      </c>
      <c r="G111" s="1561" t="s">
        <v>1165</v>
      </c>
      <c r="H111" s="1562" t="s">
        <v>837</v>
      </c>
      <c r="I111" s="1563" t="s">
        <v>1287</v>
      </c>
      <c r="J111" s="1564"/>
      <c r="K111" s="1564"/>
      <c r="L111" s="1564"/>
      <c r="M111" s="1564">
        <v>20000</v>
      </c>
      <c r="N111" s="1564"/>
      <c r="O111" s="1564"/>
      <c r="P111" s="1564"/>
      <c r="Q111" s="1564"/>
      <c r="R111" s="1565">
        <f>SUM(J111:Q111)</f>
        <v>20000</v>
      </c>
    </row>
    <row r="112" spans="1:18" s="315" customFormat="1" ht="52.5" customHeight="1" x14ac:dyDescent="0.3">
      <c r="A112" s="7"/>
      <c r="B112" s="1537"/>
      <c r="C112" s="1538"/>
      <c r="D112" s="1538"/>
      <c r="E112" s="1539" t="s">
        <v>2371</v>
      </c>
      <c r="F112" s="1530">
        <v>12502</v>
      </c>
      <c r="G112" s="1531" t="s">
        <v>1286</v>
      </c>
      <c r="H112" s="1532" t="s">
        <v>837</v>
      </c>
      <c r="I112" s="1532" t="s">
        <v>1156</v>
      </c>
      <c r="J112" s="1557"/>
      <c r="K112" s="1557"/>
      <c r="L112" s="1557"/>
      <c r="M112" s="1534">
        <v>15000</v>
      </c>
      <c r="N112" s="1557"/>
      <c r="O112" s="1557"/>
      <c r="P112" s="1534">
        <v>45000</v>
      </c>
      <c r="Q112" s="1557"/>
      <c r="R112" s="1535">
        <f t="shared" ref="R112:R116" si="6">SUM(J112:Q112)</f>
        <v>60000</v>
      </c>
    </row>
    <row r="113" spans="1:18" s="315" customFormat="1" ht="68.25" customHeight="1" x14ac:dyDescent="0.3">
      <c r="A113" s="7"/>
      <c r="B113" s="1182"/>
      <c r="C113" s="1183"/>
      <c r="D113" s="1183"/>
      <c r="E113" s="1235" t="s">
        <v>2371</v>
      </c>
      <c r="F113" s="1344">
        <v>12503</v>
      </c>
      <c r="G113" s="1184" t="s">
        <v>1157</v>
      </c>
      <c r="H113" s="1204" t="s">
        <v>1158</v>
      </c>
      <c r="I113" s="1186" t="s">
        <v>1159</v>
      </c>
      <c r="J113" s="1188"/>
      <c r="K113" s="1188">
        <v>4800</v>
      </c>
      <c r="L113" s="1188">
        <v>5000</v>
      </c>
      <c r="M113" s="1188">
        <v>15200</v>
      </c>
      <c r="N113" s="1188"/>
      <c r="O113" s="1188"/>
      <c r="P113" s="1188"/>
      <c r="Q113" s="1188"/>
      <c r="R113" s="1189">
        <f t="shared" si="6"/>
        <v>25000</v>
      </c>
    </row>
    <row r="114" spans="1:18" s="315" customFormat="1" ht="53.25" customHeight="1" x14ac:dyDescent="0.3">
      <c r="A114" s="7"/>
      <c r="B114" s="1182"/>
      <c r="C114" s="1183"/>
      <c r="D114" s="1183"/>
      <c r="E114" s="1235" t="s">
        <v>2383</v>
      </c>
      <c r="F114" s="1344">
        <v>12504</v>
      </c>
      <c r="G114" s="1184" t="s">
        <v>1166</v>
      </c>
      <c r="H114" s="1186" t="s">
        <v>1070</v>
      </c>
      <c r="I114" s="1298" t="s">
        <v>1288</v>
      </c>
      <c r="J114" s="1187"/>
      <c r="K114" s="1190">
        <v>2400</v>
      </c>
      <c r="L114" s="1187"/>
      <c r="M114" s="1190">
        <v>9600</v>
      </c>
      <c r="N114" s="1187"/>
      <c r="O114" s="1187"/>
      <c r="P114" s="1187"/>
      <c r="Q114" s="1187"/>
      <c r="R114" s="1189">
        <f>SUM(J114:Q114)</f>
        <v>12000</v>
      </c>
    </row>
    <row r="115" spans="1:18" s="315" customFormat="1" ht="36.75" customHeight="1" x14ac:dyDescent="0.25">
      <c r="A115" s="195"/>
      <c r="B115" s="1182"/>
      <c r="C115" s="1183"/>
      <c r="D115" s="1193"/>
      <c r="E115" s="1239" t="s">
        <v>2421</v>
      </c>
      <c r="F115" s="1344">
        <v>12505</v>
      </c>
      <c r="G115" s="1184" t="s">
        <v>1161</v>
      </c>
      <c r="H115" s="1186" t="s">
        <v>2551</v>
      </c>
      <c r="I115" s="1186" t="s">
        <v>1289</v>
      </c>
      <c r="J115" s="1188"/>
      <c r="K115" s="1188">
        <v>7200</v>
      </c>
      <c r="L115" s="1188">
        <v>2600</v>
      </c>
      <c r="M115" s="1188">
        <v>22200</v>
      </c>
      <c r="N115" s="1188"/>
      <c r="O115" s="1188"/>
      <c r="P115" s="1188"/>
      <c r="Q115" s="1188"/>
      <c r="R115" s="1189">
        <f t="shared" si="6"/>
        <v>32000</v>
      </c>
    </row>
    <row r="116" spans="1:18" s="315" customFormat="1" ht="53.25" customHeight="1" x14ac:dyDescent="0.3">
      <c r="A116" s="7"/>
      <c r="B116" s="1244"/>
      <c r="C116" s="1245"/>
      <c r="D116" s="1196"/>
      <c r="E116" s="1272" t="s">
        <v>2441</v>
      </c>
      <c r="F116" s="1345">
        <v>12506</v>
      </c>
      <c r="G116" s="1197" t="s">
        <v>1162</v>
      </c>
      <c r="H116" s="1175" t="s">
        <v>2552</v>
      </c>
      <c r="I116" s="1175" t="s">
        <v>1156</v>
      </c>
      <c r="J116" s="1233"/>
      <c r="K116" s="1199">
        <v>5000</v>
      </c>
      <c r="L116" s="1233">
        <v>15000</v>
      </c>
      <c r="M116" s="1199">
        <v>18000</v>
      </c>
      <c r="N116" s="1233"/>
      <c r="O116" s="1233"/>
      <c r="P116" s="1233"/>
      <c r="Q116" s="1233"/>
      <c r="R116" s="1234">
        <f t="shared" si="6"/>
        <v>38000</v>
      </c>
    </row>
    <row r="117" spans="1:18" ht="18.75" customHeight="1" x14ac:dyDescent="0.3">
      <c r="B117" s="35"/>
      <c r="C117" s="64" t="s">
        <v>25</v>
      </c>
      <c r="D117" s="64"/>
      <c r="E117" s="860"/>
      <c r="F117" s="1349"/>
      <c r="G117" s="64"/>
      <c r="H117" s="64"/>
      <c r="I117" s="64"/>
      <c r="J117" s="561"/>
      <c r="K117" s="562"/>
      <c r="L117" s="562"/>
      <c r="M117" s="562"/>
      <c r="N117" s="562"/>
      <c r="O117" s="562"/>
      <c r="P117" s="562"/>
      <c r="Q117" s="562"/>
      <c r="R117" s="274"/>
    </row>
    <row r="118" spans="1:18" s="195" customFormat="1" ht="17.25" customHeight="1" x14ac:dyDescent="0.2">
      <c r="B118" s="42"/>
      <c r="C118" s="46"/>
      <c r="D118" s="278" t="s">
        <v>24</v>
      </c>
      <c r="E118" s="856"/>
      <c r="F118" s="1106"/>
      <c r="G118" s="278"/>
      <c r="H118" s="278"/>
      <c r="I118" s="278"/>
      <c r="J118" s="562"/>
      <c r="K118" s="562"/>
      <c r="L118" s="562"/>
      <c r="M118" s="562"/>
      <c r="N118" s="562"/>
      <c r="O118" s="562"/>
      <c r="P118" s="562"/>
      <c r="Q118" s="562"/>
      <c r="R118" s="274"/>
    </row>
    <row r="119" spans="1:18" ht="18" customHeight="1" x14ac:dyDescent="0.3">
      <c r="B119" s="35"/>
      <c r="C119" s="37"/>
      <c r="D119" s="37"/>
      <c r="E119" s="854" t="s">
        <v>23</v>
      </c>
      <c r="F119" s="1106"/>
      <c r="G119" s="278"/>
      <c r="H119" s="278"/>
      <c r="I119" s="278"/>
      <c r="J119" s="562"/>
      <c r="K119" s="562"/>
      <c r="L119" s="562"/>
      <c r="M119" s="562"/>
      <c r="N119" s="562"/>
      <c r="O119" s="562"/>
      <c r="P119" s="562"/>
      <c r="Q119" s="562"/>
      <c r="R119" s="274"/>
    </row>
    <row r="120" spans="1:18" s="525" customFormat="1" ht="16.5" customHeight="1" x14ac:dyDescent="0.3">
      <c r="B120" s="615"/>
      <c r="C120" s="619"/>
      <c r="D120" s="619"/>
      <c r="E120" s="855">
        <v>127</v>
      </c>
      <c r="F120" s="1724" t="s">
        <v>1824</v>
      </c>
      <c r="G120" s="1724"/>
      <c r="H120" s="1724"/>
      <c r="I120" s="1724"/>
      <c r="J120" s="617"/>
      <c r="K120" s="617"/>
      <c r="L120" s="617"/>
      <c r="M120" s="617"/>
      <c r="N120" s="617"/>
      <c r="O120" s="617"/>
      <c r="P120" s="617"/>
      <c r="Q120" s="617"/>
      <c r="R120" s="618"/>
    </row>
    <row r="121" spans="1:18" s="315" customFormat="1" ht="70.5" customHeight="1" x14ac:dyDescent="0.3">
      <c r="A121" s="7"/>
      <c r="B121" s="1176"/>
      <c r="C121" s="1177"/>
      <c r="D121" s="1177"/>
      <c r="E121" s="1271" t="s">
        <v>2383</v>
      </c>
      <c r="F121" s="1343">
        <v>12701</v>
      </c>
      <c r="G121" s="1178" t="s">
        <v>1167</v>
      </c>
      <c r="H121" s="1171" t="s">
        <v>1070</v>
      </c>
      <c r="I121" s="1332" t="s">
        <v>421</v>
      </c>
      <c r="J121" s="1179"/>
      <c r="K121" s="1180">
        <v>1800</v>
      </c>
      <c r="L121" s="1180">
        <v>5100</v>
      </c>
      <c r="M121" s="1180">
        <v>8100</v>
      </c>
      <c r="N121" s="1179"/>
      <c r="O121" s="1179"/>
      <c r="P121" s="1179"/>
      <c r="Q121" s="1179"/>
      <c r="R121" s="1181">
        <f>SUM(J121:Q121)</f>
        <v>15000</v>
      </c>
    </row>
    <row r="122" spans="1:18" s="315" customFormat="1" ht="59.25" customHeight="1" x14ac:dyDescent="0.3">
      <c r="A122" s="7"/>
      <c r="B122" s="1244"/>
      <c r="C122" s="1245"/>
      <c r="D122" s="1196"/>
      <c r="E122" s="1272" t="s">
        <v>2398</v>
      </c>
      <c r="F122" s="1345">
        <v>12702</v>
      </c>
      <c r="G122" s="1197" t="s">
        <v>1168</v>
      </c>
      <c r="H122" s="1175" t="s">
        <v>2473</v>
      </c>
      <c r="I122" s="1175" t="s">
        <v>1156</v>
      </c>
      <c r="J122" s="1233"/>
      <c r="K122" s="1233"/>
      <c r="L122" s="1199">
        <v>5000</v>
      </c>
      <c r="M122" s="1199">
        <v>10000</v>
      </c>
      <c r="N122" s="1233"/>
      <c r="O122" s="1233"/>
      <c r="P122" s="1233"/>
      <c r="Q122" s="1233"/>
      <c r="R122" s="1234">
        <f>SUM(J122:Q122)</f>
        <v>15000</v>
      </c>
    </row>
    <row r="123" spans="1:18" s="525" customFormat="1" ht="18.75" customHeight="1" x14ac:dyDescent="0.3">
      <c r="B123" s="615"/>
      <c r="C123" s="619"/>
      <c r="D123" s="619"/>
      <c r="E123" s="855">
        <v>212</v>
      </c>
      <c r="F123" s="1724" t="s">
        <v>1849</v>
      </c>
      <c r="G123" s="1724"/>
      <c r="H123" s="1724"/>
      <c r="I123" s="1724"/>
      <c r="J123" s="617"/>
      <c r="K123" s="617"/>
      <c r="L123" s="617"/>
      <c r="M123" s="617"/>
      <c r="N123" s="617"/>
      <c r="O123" s="617"/>
      <c r="P123" s="617"/>
      <c r="Q123" s="617"/>
      <c r="R123" s="618"/>
    </row>
    <row r="124" spans="1:18" s="621" customFormat="1" ht="49.5" customHeight="1" x14ac:dyDescent="0.3">
      <c r="B124" s="1282"/>
      <c r="C124" s="1283"/>
      <c r="D124" s="1283"/>
      <c r="E124" s="1284" t="s">
        <v>2371</v>
      </c>
      <c r="F124" s="1350">
        <v>21201</v>
      </c>
      <c r="G124" s="1333" t="s">
        <v>2286</v>
      </c>
      <c r="H124" s="1054" t="s">
        <v>2318</v>
      </c>
      <c r="I124" s="1171" t="s">
        <v>263</v>
      </c>
      <c r="J124" s="1286"/>
      <c r="K124" s="1286"/>
      <c r="L124" s="1286"/>
      <c r="M124" s="1286"/>
      <c r="N124" s="1286"/>
      <c r="O124" s="1286"/>
      <c r="P124" s="1017">
        <v>150000</v>
      </c>
      <c r="Q124" s="1287"/>
      <c r="R124" s="1017">
        <f t="shared" ref="R124:R135" si="7">SUM(J124:P124)</f>
        <v>150000</v>
      </c>
    </row>
    <row r="125" spans="1:18" s="621" customFormat="1" ht="50.25" customHeight="1" x14ac:dyDescent="0.3">
      <c r="B125" s="1288"/>
      <c r="C125" s="1289"/>
      <c r="D125" s="1289"/>
      <c r="E125" s="1274" t="s">
        <v>2371</v>
      </c>
      <c r="F125" s="1351">
        <v>21202</v>
      </c>
      <c r="G125" s="1334" t="s">
        <v>2287</v>
      </c>
      <c r="H125" s="1089" t="s">
        <v>2319</v>
      </c>
      <c r="I125" s="1186" t="s">
        <v>263</v>
      </c>
      <c r="J125" s="1290"/>
      <c r="K125" s="1290"/>
      <c r="L125" s="1290"/>
      <c r="M125" s="1290"/>
      <c r="N125" s="1290"/>
      <c r="O125" s="1290"/>
      <c r="P125" s="1023">
        <v>150000</v>
      </c>
      <c r="Q125" s="1291"/>
      <c r="R125" s="1023">
        <f t="shared" si="7"/>
        <v>150000</v>
      </c>
    </row>
    <row r="126" spans="1:18" s="621" customFormat="1" ht="36" customHeight="1" x14ac:dyDescent="0.3">
      <c r="B126" s="1288"/>
      <c r="C126" s="1289"/>
      <c r="D126" s="1289"/>
      <c r="E126" s="1274" t="s">
        <v>2371</v>
      </c>
      <c r="F126" s="1351">
        <v>21203</v>
      </c>
      <c r="G126" s="1334" t="s">
        <v>2288</v>
      </c>
      <c r="H126" s="1089" t="s">
        <v>2320</v>
      </c>
      <c r="I126" s="1186" t="s">
        <v>263</v>
      </c>
      <c r="J126" s="1290"/>
      <c r="K126" s="1290"/>
      <c r="L126" s="1290"/>
      <c r="M126" s="1290"/>
      <c r="N126" s="1290"/>
      <c r="O126" s="1290"/>
      <c r="P126" s="1023">
        <v>150000</v>
      </c>
      <c r="Q126" s="1291"/>
      <c r="R126" s="1023">
        <f t="shared" si="7"/>
        <v>150000</v>
      </c>
    </row>
    <row r="127" spans="1:18" s="621" customFormat="1" ht="35.25" customHeight="1" x14ac:dyDescent="0.3">
      <c r="B127" s="1288"/>
      <c r="C127" s="1289"/>
      <c r="D127" s="1289"/>
      <c r="E127" s="1274" t="s">
        <v>2371</v>
      </c>
      <c r="F127" s="1351">
        <v>21204</v>
      </c>
      <c r="G127" s="1334" t="s">
        <v>2289</v>
      </c>
      <c r="H127" s="1089" t="s">
        <v>2321</v>
      </c>
      <c r="I127" s="1186" t="s">
        <v>263</v>
      </c>
      <c r="J127" s="1290"/>
      <c r="K127" s="1290"/>
      <c r="L127" s="1290"/>
      <c r="M127" s="1290"/>
      <c r="N127" s="1290"/>
      <c r="O127" s="1290"/>
      <c r="P127" s="1023">
        <v>150000</v>
      </c>
      <c r="Q127" s="1291"/>
      <c r="R127" s="1023">
        <f t="shared" si="7"/>
        <v>150000</v>
      </c>
    </row>
    <row r="128" spans="1:18" s="621" customFormat="1" ht="113.25" customHeight="1" x14ac:dyDescent="0.3">
      <c r="B128" s="1288"/>
      <c r="C128" s="1289"/>
      <c r="D128" s="1289"/>
      <c r="E128" s="1274" t="s">
        <v>2371</v>
      </c>
      <c r="F128" s="1351">
        <v>21205</v>
      </c>
      <c r="G128" s="1334" t="s">
        <v>2290</v>
      </c>
      <c r="H128" s="1089" t="s">
        <v>2322</v>
      </c>
      <c r="I128" s="1186" t="s">
        <v>263</v>
      </c>
      <c r="J128" s="1290"/>
      <c r="K128" s="1290"/>
      <c r="L128" s="1290"/>
      <c r="M128" s="1290"/>
      <c r="N128" s="1290"/>
      <c r="O128" s="1290"/>
      <c r="P128" s="1023">
        <v>150000</v>
      </c>
      <c r="Q128" s="1291"/>
      <c r="R128" s="1023">
        <f t="shared" si="7"/>
        <v>150000</v>
      </c>
    </row>
    <row r="129" spans="2:18" s="621" customFormat="1" ht="33" customHeight="1" x14ac:dyDescent="0.3">
      <c r="B129" s="1288"/>
      <c r="C129" s="1289"/>
      <c r="D129" s="1289"/>
      <c r="E129" s="1274" t="s">
        <v>2371</v>
      </c>
      <c r="F129" s="1351">
        <v>21206</v>
      </c>
      <c r="G129" s="1334" t="s">
        <v>2291</v>
      </c>
      <c r="H129" s="1089" t="s">
        <v>2323</v>
      </c>
      <c r="I129" s="1186" t="s">
        <v>263</v>
      </c>
      <c r="J129" s="1290"/>
      <c r="K129" s="1290"/>
      <c r="L129" s="1290"/>
      <c r="M129" s="1290"/>
      <c r="N129" s="1290"/>
      <c r="O129" s="1290"/>
      <c r="P129" s="1023">
        <v>150000</v>
      </c>
      <c r="Q129" s="1291"/>
      <c r="R129" s="1023">
        <f t="shared" si="7"/>
        <v>150000</v>
      </c>
    </row>
    <row r="130" spans="2:18" s="621" customFormat="1" ht="33" customHeight="1" x14ac:dyDescent="0.3">
      <c r="B130" s="1288"/>
      <c r="C130" s="1289"/>
      <c r="D130" s="1289"/>
      <c r="E130" s="1274" t="s">
        <v>2371</v>
      </c>
      <c r="F130" s="1351">
        <v>21207</v>
      </c>
      <c r="G130" s="1334" t="s">
        <v>2292</v>
      </c>
      <c r="H130" s="1089" t="s">
        <v>2324</v>
      </c>
      <c r="I130" s="1186" t="s">
        <v>263</v>
      </c>
      <c r="J130" s="1290"/>
      <c r="K130" s="1290"/>
      <c r="L130" s="1290"/>
      <c r="M130" s="1290"/>
      <c r="N130" s="1290"/>
      <c r="O130" s="1290"/>
      <c r="P130" s="1023">
        <v>150000</v>
      </c>
      <c r="Q130" s="1291"/>
      <c r="R130" s="1023">
        <f t="shared" si="7"/>
        <v>150000</v>
      </c>
    </row>
    <row r="131" spans="2:18" s="621" customFormat="1" ht="48.75" customHeight="1" x14ac:dyDescent="0.3">
      <c r="B131" s="1292"/>
      <c r="C131" s="1293"/>
      <c r="D131" s="1293"/>
      <c r="E131" s="1215" t="s">
        <v>2371</v>
      </c>
      <c r="F131" s="1352">
        <v>21208</v>
      </c>
      <c r="G131" s="1335" t="s">
        <v>2293</v>
      </c>
      <c r="H131" s="1062" t="s">
        <v>2325</v>
      </c>
      <c r="I131" s="1175" t="s">
        <v>263</v>
      </c>
      <c r="J131" s="1295"/>
      <c r="K131" s="1295"/>
      <c r="L131" s="1295"/>
      <c r="M131" s="1295"/>
      <c r="N131" s="1295"/>
      <c r="O131" s="1295"/>
      <c r="P131" s="1031">
        <v>100000</v>
      </c>
      <c r="Q131" s="1296"/>
      <c r="R131" s="1031">
        <f t="shared" si="7"/>
        <v>100000</v>
      </c>
    </row>
    <row r="132" spans="2:18" s="621" customFormat="1" ht="66" customHeight="1" x14ac:dyDescent="0.3">
      <c r="B132" s="1566"/>
      <c r="C132" s="1567"/>
      <c r="D132" s="1567"/>
      <c r="E132" s="1568" t="s">
        <v>2371</v>
      </c>
      <c r="F132" s="1569">
        <v>21209</v>
      </c>
      <c r="G132" s="1570" t="s">
        <v>2294</v>
      </c>
      <c r="H132" s="1571" t="s">
        <v>2326</v>
      </c>
      <c r="I132" s="1532" t="s">
        <v>263</v>
      </c>
      <c r="J132" s="1572"/>
      <c r="K132" s="1572"/>
      <c r="L132" s="1572"/>
      <c r="M132" s="1572"/>
      <c r="N132" s="1572"/>
      <c r="O132" s="1572"/>
      <c r="P132" s="1087">
        <v>100000</v>
      </c>
      <c r="Q132" s="1573"/>
      <c r="R132" s="1087">
        <f t="shared" si="7"/>
        <v>100000</v>
      </c>
    </row>
    <row r="133" spans="2:18" s="621" customFormat="1" ht="49.5" customHeight="1" x14ac:dyDescent="0.3">
      <c r="B133" s="1288"/>
      <c r="C133" s="1289"/>
      <c r="D133" s="1289"/>
      <c r="E133" s="1274" t="s">
        <v>2371</v>
      </c>
      <c r="F133" s="1351">
        <v>21210</v>
      </c>
      <c r="G133" s="1334" t="s">
        <v>2295</v>
      </c>
      <c r="H133" s="1089" t="s">
        <v>2327</v>
      </c>
      <c r="I133" s="1186" t="s">
        <v>263</v>
      </c>
      <c r="J133" s="1290"/>
      <c r="K133" s="1290"/>
      <c r="L133" s="1290"/>
      <c r="M133" s="1290"/>
      <c r="N133" s="1290"/>
      <c r="O133" s="1290"/>
      <c r="P133" s="1023">
        <v>150000</v>
      </c>
      <c r="Q133" s="1291"/>
      <c r="R133" s="1023">
        <f t="shared" si="7"/>
        <v>150000</v>
      </c>
    </row>
    <row r="134" spans="2:18" s="621" customFormat="1" ht="49.5" customHeight="1" x14ac:dyDescent="0.3">
      <c r="B134" s="1288"/>
      <c r="C134" s="1289"/>
      <c r="D134" s="1289"/>
      <c r="E134" s="1274" t="s">
        <v>2371</v>
      </c>
      <c r="F134" s="1351">
        <v>21211</v>
      </c>
      <c r="G134" s="1334" t="s">
        <v>2296</v>
      </c>
      <c r="H134" s="1089" t="s">
        <v>2328</v>
      </c>
      <c r="I134" s="1186" t="s">
        <v>263</v>
      </c>
      <c r="J134" s="1290"/>
      <c r="K134" s="1290"/>
      <c r="L134" s="1290"/>
      <c r="M134" s="1290"/>
      <c r="N134" s="1290"/>
      <c r="O134" s="1290"/>
      <c r="P134" s="1023">
        <v>150000</v>
      </c>
      <c r="Q134" s="1291"/>
      <c r="R134" s="1023">
        <f t="shared" si="7"/>
        <v>150000</v>
      </c>
    </row>
    <row r="135" spans="2:18" s="621" customFormat="1" ht="63.75" customHeight="1" x14ac:dyDescent="0.3">
      <c r="B135" s="1292"/>
      <c r="C135" s="1293"/>
      <c r="D135" s="1293"/>
      <c r="E135" s="1215" t="s">
        <v>2371</v>
      </c>
      <c r="F135" s="1352">
        <v>21212</v>
      </c>
      <c r="G135" s="1335" t="s">
        <v>2297</v>
      </c>
      <c r="H135" s="1062" t="s">
        <v>2329</v>
      </c>
      <c r="I135" s="1175" t="s">
        <v>263</v>
      </c>
      <c r="J135" s="1295"/>
      <c r="K135" s="1295"/>
      <c r="L135" s="1295"/>
      <c r="M135" s="1295"/>
      <c r="N135" s="1295"/>
      <c r="O135" s="1295"/>
      <c r="P135" s="1031">
        <v>100000</v>
      </c>
      <c r="Q135" s="1296"/>
      <c r="R135" s="1031">
        <f t="shared" si="7"/>
        <v>100000</v>
      </c>
    </row>
    <row r="136" spans="2:18" s="525" customFormat="1" ht="18" customHeight="1" x14ac:dyDescent="0.3">
      <c r="B136" s="615"/>
      <c r="C136" s="619"/>
      <c r="D136" s="619"/>
      <c r="E136" s="855">
        <v>211</v>
      </c>
      <c r="F136" s="1724" t="s">
        <v>1975</v>
      </c>
      <c r="G136" s="1724"/>
      <c r="H136" s="1724"/>
      <c r="I136" s="1724"/>
      <c r="J136" s="617"/>
      <c r="K136" s="617"/>
      <c r="L136" s="617"/>
      <c r="M136" s="617"/>
      <c r="N136" s="617"/>
      <c r="O136" s="617"/>
      <c r="P136" s="617"/>
      <c r="Q136" s="617"/>
      <c r="R136" s="618"/>
    </row>
    <row r="137" spans="2:18" s="621" customFormat="1" ht="82.5" customHeight="1" x14ac:dyDescent="0.3">
      <c r="B137" s="1282"/>
      <c r="C137" s="1283"/>
      <c r="D137" s="1283"/>
      <c r="E137" s="1284" t="s">
        <v>2371</v>
      </c>
      <c r="F137" s="1350">
        <v>21101</v>
      </c>
      <c r="G137" s="1285" t="s">
        <v>2298</v>
      </c>
      <c r="H137" s="1054" t="s">
        <v>2330</v>
      </c>
      <c r="I137" s="1171" t="s">
        <v>263</v>
      </c>
      <c r="J137" s="1286"/>
      <c r="K137" s="1336"/>
      <c r="L137" s="1286"/>
      <c r="M137" s="1336"/>
      <c r="N137" s="1286"/>
      <c r="O137" s="1336"/>
      <c r="P137" s="1017">
        <v>150000</v>
      </c>
      <c r="Q137" s="1287"/>
      <c r="R137" s="1017">
        <f t="shared" ref="R137:R142" si="8">SUM(J137:P137)</f>
        <v>150000</v>
      </c>
    </row>
    <row r="138" spans="2:18" s="621" customFormat="1" ht="50.25" customHeight="1" x14ac:dyDescent="0.3">
      <c r="B138" s="1288"/>
      <c r="C138" s="1289"/>
      <c r="D138" s="1289"/>
      <c r="E138" s="1274" t="s">
        <v>2371</v>
      </c>
      <c r="F138" s="1351">
        <v>21102</v>
      </c>
      <c r="G138" s="1228" t="s">
        <v>2299</v>
      </c>
      <c r="H138" s="1089" t="s">
        <v>2331</v>
      </c>
      <c r="I138" s="1186" t="s">
        <v>263</v>
      </c>
      <c r="J138" s="1290"/>
      <c r="K138" s="1337"/>
      <c r="L138" s="1290"/>
      <c r="M138" s="1337"/>
      <c r="N138" s="1290"/>
      <c r="O138" s="1337"/>
      <c r="P138" s="1023">
        <v>150000</v>
      </c>
      <c r="Q138" s="1291"/>
      <c r="R138" s="1023">
        <f t="shared" si="8"/>
        <v>150000</v>
      </c>
    </row>
    <row r="139" spans="2:18" s="621" customFormat="1" ht="66" customHeight="1" x14ac:dyDescent="0.3">
      <c r="B139" s="1292"/>
      <c r="C139" s="1293"/>
      <c r="D139" s="1293"/>
      <c r="E139" s="1215" t="s">
        <v>2371</v>
      </c>
      <c r="F139" s="1352">
        <v>21103</v>
      </c>
      <c r="G139" s="1294" t="s">
        <v>2300</v>
      </c>
      <c r="H139" s="1062" t="s">
        <v>2332</v>
      </c>
      <c r="I139" s="1175" t="s">
        <v>263</v>
      </c>
      <c r="J139" s="1295"/>
      <c r="K139" s="1338"/>
      <c r="L139" s="1295"/>
      <c r="M139" s="1338"/>
      <c r="N139" s="1295"/>
      <c r="O139" s="1338"/>
      <c r="P139" s="1031">
        <v>200000</v>
      </c>
      <c r="Q139" s="1296"/>
      <c r="R139" s="1031">
        <f t="shared" si="8"/>
        <v>200000</v>
      </c>
    </row>
    <row r="140" spans="2:18" s="621" customFormat="1" ht="93.75" customHeight="1" x14ac:dyDescent="0.3">
      <c r="B140" s="1566"/>
      <c r="C140" s="1567"/>
      <c r="D140" s="1567"/>
      <c r="E140" s="1568" t="s">
        <v>2371</v>
      </c>
      <c r="F140" s="1569">
        <v>21104</v>
      </c>
      <c r="G140" s="1574" t="s">
        <v>2301</v>
      </c>
      <c r="H140" s="1571" t="s">
        <v>2333</v>
      </c>
      <c r="I140" s="1532" t="s">
        <v>263</v>
      </c>
      <c r="J140" s="1572"/>
      <c r="K140" s="1575"/>
      <c r="L140" s="1572"/>
      <c r="M140" s="1575"/>
      <c r="N140" s="1572"/>
      <c r="O140" s="1575"/>
      <c r="P140" s="1087">
        <v>150000</v>
      </c>
      <c r="Q140" s="1573"/>
      <c r="R140" s="1087">
        <f t="shared" si="8"/>
        <v>150000</v>
      </c>
    </row>
    <row r="141" spans="2:18" s="621" customFormat="1" ht="96" customHeight="1" x14ac:dyDescent="0.3">
      <c r="B141" s="1288"/>
      <c r="C141" s="1289"/>
      <c r="D141" s="1289"/>
      <c r="E141" s="1274" t="s">
        <v>2371</v>
      </c>
      <c r="F141" s="1351">
        <v>21105</v>
      </c>
      <c r="G141" s="1228" t="s">
        <v>2302</v>
      </c>
      <c r="H141" s="1089" t="s">
        <v>2334</v>
      </c>
      <c r="I141" s="1186" t="s">
        <v>263</v>
      </c>
      <c r="J141" s="1290"/>
      <c r="K141" s="1337"/>
      <c r="L141" s="1290"/>
      <c r="M141" s="1337"/>
      <c r="N141" s="1290"/>
      <c r="O141" s="1337"/>
      <c r="P141" s="1023">
        <v>150000</v>
      </c>
      <c r="Q141" s="1291"/>
      <c r="R141" s="1023">
        <f t="shared" si="8"/>
        <v>150000</v>
      </c>
    </row>
    <row r="142" spans="2:18" s="621" customFormat="1" ht="48.75" customHeight="1" x14ac:dyDescent="0.3">
      <c r="B142" s="1292"/>
      <c r="C142" s="1293"/>
      <c r="D142" s="1293"/>
      <c r="E142" s="1215" t="s">
        <v>2371</v>
      </c>
      <c r="F142" s="1352">
        <v>21106</v>
      </c>
      <c r="G142" s="1294" t="s">
        <v>2303</v>
      </c>
      <c r="H142" s="1062" t="s">
        <v>2335</v>
      </c>
      <c r="I142" s="1175" t="s">
        <v>263</v>
      </c>
      <c r="J142" s="1295"/>
      <c r="K142" s="1338"/>
      <c r="L142" s="1295"/>
      <c r="M142" s="1338"/>
      <c r="N142" s="1295"/>
      <c r="O142" s="1338"/>
      <c r="P142" s="1031">
        <v>200000</v>
      </c>
      <c r="Q142" s="1296"/>
      <c r="R142" s="1031">
        <f t="shared" si="8"/>
        <v>200000</v>
      </c>
    </row>
    <row r="143" spans="2:18" s="525" customFormat="1" ht="17.25" customHeight="1" x14ac:dyDescent="0.3">
      <c r="B143" s="615"/>
      <c r="C143" s="619"/>
      <c r="D143" s="619"/>
      <c r="E143" s="855">
        <v>214</v>
      </c>
      <c r="F143" s="1724" t="s">
        <v>1851</v>
      </c>
      <c r="G143" s="1724"/>
      <c r="H143" s="1724"/>
      <c r="I143" s="1724"/>
      <c r="J143" s="617"/>
      <c r="K143" s="617"/>
      <c r="L143" s="617"/>
      <c r="M143" s="617"/>
      <c r="N143" s="617"/>
      <c r="O143" s="617"/>
      <c r="P143" s="617"/>
      <c r="Q143" s="617"/>
      <c r="R143" s="618"/>
    </row>
    <row r="144" spans="2:18" s="621" customFormat="1" ht="51" customHeight="1" x14ac:dyDescent="0.3">
      <c r="B144" s="1282"/>
      <c r="C144" s="1283"/>
      <c r="D144" s="1283"/>
      <c r="E144" s="1284" t="s">
        <v>2371</v>
      </c>
      <c r="F144" s="1350">
        <v>21401</v>
      </c>
      <c r="G144" s="1285" t="s">
        <v>2355</v>
      </c>
      <c r="H144" s="1054" t="s">
        <v>2336</v>
      </c>
      <c r="I144" s="1054" t="s">
        <v>263</v>
      </c>
      <c r="J144" s="1286"/>
      <c r="K144" s="1286"/>
      <c r="L144" s="1286"/>
      <c r="M144" s="1286"/>
      <c r="N144" s="1286"/>
      <c r="O144" s="1286"/>
      <c r="P144" s="1017">
        <v>80000</v>
      </c>
      <c r="Q144" s="1283"/>
      <c r="R144" s="1017">
        <f>SUM(J144:P144)</f>
        <v>80000</v>
      </c>
    </row>
    <row r="145" spans="2:18" s="621" customFormat="1" ht="64.5" customHeight="1" x14ac:dyDescent="0.3">
      <c r="B145" s="1292"/>
      <c r="C145" s="1293"/>
      <c r="D145" s="1293"/>
      <c r="E145" s="1215" t="s">
        <v>2371</v>
      </c>
      <c r="F145" s="1352">
        <v>21402</v>
      </c>
      <c r="G145" s="1294" t="s">
        <v>2338</v>
      </c>
      <c r="H145" s="1062" t="s">
        <v>2337</v>
      </c>
      <c r="I145" s="1062" t="s">
        <v>263</v>
      </c>
      <c r="J145" s="1295"/>
      <c r="K145" s="1295"/>
      <c r="L145" s="1295"/>
      <c r="M145" s="1295"/>
      <c r="N145" s="1295"/>
      <c r="O145" s="1295"/>
      <c r="P145" s="1031">
        <v>80000</v>
      </c>
      <c r="Q145" s="1293"/>
      <c r="R145" s="1031">
        <f>SUM(J145:P145)</f>
        <v>80000</v>
      </c>
    </row>
    <row r="146" spans="2:18" s="525" customFormat="1" ht="18.75" customHeight="1" x14ac:dyDescent="0.3">
      <c r="B146" s="615"/>
      <c r="C146" s="619"/>
      <c r="D146" s="619"/>
      <c r="E146" s="855">
        <v>233</v>
      </c>
      <c r="F146" s="1724" t="s">
        <v>1858</v>
      </c>
      <c r="G146" s="1724"/>
      <c r="H146" s="1724"/>
      <c r="I146" s="1724"/>
      <c r="J146" s="617"/>
      <c r="K146" s="617"/>
      <c r="L146" s="617"/>
      <c r="M146" s="617"/>
      <c r="N146" s="617"/>
      <c r="O146" s="617"/>
      <c r="P146" s="617"/>
      <c r="Q146" s="617"/>
      <c r="R146" s="618"/>
    </row>
    <row r="147" spans="2:18" s="621" customFormat="1" ht="79.5" customHeight="1" x14ac:dyDescent="0.3">
      <c r="B147" s="622"/>
      <c r="C147" s="623"/>
      <c r="D147" s="623"/>
      <c r="E147" s="214" t="s">
        <v>2371</v>
      </c>
      <c r="F147" s="1353">
        <v>23301</v>
      </c>
      <c r="G147" s="1485" t="s">
        <v>2306</v>
      </c>
      <c r="H147" s="16" t="s">
        <v>2339</v>
      </c>
      <c r="I147" s="16" t="s">
        <v>263</v>
      </c>
      <c r="J147" s="288"/>
      <c r="K147" s="288"/>
      <c r="L147" s="288"/>
      <c r="M147" s="288"/>
      <c r="N147" s="288"/>
      <c r="O147" s="288"/>
      <c r="P147" s="92">
        <v>100000</v>
      </c>
      <c r="Q147" s="1582"/>
      <c r="R147" s="92">
        <f>SUM(J147:P147)</f>
        <v>100000</v>
      </c>
    </row>
    <row r="148" spans="2:18" s="621" customFormat="1" ht="86.25" customHeight="1" x14ac:dyDescent="0.3">
      <c r="B148" s="1576"/>
      <c r="C148" s="1577"/>
      <c r="D148" s="1577"/>
      <c r="E148" s="861" t="s">
        <v>2371</v>
      </c>
      <c r="F148" s="1578">
        <v>23302</v>
      </c>
      <c r="G148" s="1579" t="s">
        <v>2307</v>
      </c>
      <c r="H148" s="185" t="s">
        <v>2340</v>
      </c>
      <c r="I148" s="185" t="s">
        <v>263</v>
      </c>
      <c r="J148" s="1580"/>
      <c r="K148" s="1580"/>
      <c r="L148" s="1580"/>
      <c r="M148" s="1580"/>
      <c r="N148" s="1580"/>
      <c r="O148" s="1580"/>
      <c r="P148" s="451">
        <v>100000</v>
      </c>
      <c r="Q148" s="1581"/>
      <c r="R148" s="451">
        <f>SUM(J148:P148)</f>
        <v>100000</v>
      </c>
    </row>
    <row r="149" spans="2:18" s="525" customFormat="1" ht="18.75" customHeight="1" x14ac:dyDescent="0.3">
      <c r="B149" s="615"/>
      <c r="C149" s="619"/>
      <c r="D149" s="619"/>
      <c r="E149" s="855">
        <v>232</v>
      </c>
      <c r="F149" s="1133" t="s">
        <v>2308</v>
      </c>
      <c r="G149" s="565"/>
      <c r="H149" s="565"/>
      <c r="I149" s="565"/>
      <c r="J149" s="617"/>
      <c r="K149" s="617"/>
      <c r="L149" s="617"/>
      <c r="M149" s="617"/>
      <c r="N149" s="617"/>
      <c r="O149" s="617"/>
      <c r="P149" s="617"/>
      <c r="Q149" s="617"/>
      <c r="R149" s="618"/>
    </row>
    <row r="150" spans="2:18" s="621" customFormat="1" ht="65.25" customHeight="1" x14ac:dyDescent="0.3">
      <c r="B150" s="1282"/>
      <c r="C150" s="1283"/>
      <c r="D150" s="1283"/>
      <c r="E150" s="1284" t="s">
        <v>2371</v>
      </c>
      <c r="F150" s="1350">
        <v>23201</v>
      </c>
      <c r="G150" s="1285" t="s">
        <v>2356</v>
      </c>
      <c r="H150" s="1054" t="s">
        <v>2341</v>
      </c>
      <c r="I150" s="1054" t="s">
        <v>263</v>
      </c>
      <c r="J150" s="1286"/>
      <c r="K150" s="1286"/>
      <c r="L150" s="1286"/>
      <c r="M150" s="1286"/>
      <c r="N150" s="1286"/>
      <c r="O150" s="1286"/>
      <c r="P150" s="1017">
        <v>150000</v>
      </c>
      <c r="Q150" s="1287"/>
      <c r="R150" s="1017">
        <f t="shared" ref="R150:R155" si="9">SUM(J150:P150)</f>
        <v>150000</v>
      </c>
    </row>
    <row r="151" spans="2:18" s="621" customFormat="1" ht="99.75" customHeight="1" x14ac:dyDescent="0.3">
      <c r="B151" s="1288"/>
      <c r="C151" s="1289"/>
      <c r="D151" s="1289"/>
      <c r="E151" s="1274" t="s">
        <v>2371</v>
      </c>
      <c r="F151" s="1351">
        <v>23202</v>
      </c>
      <c r="G151" s="1228" t="s">
        <v>2309</v>
      </c>
      <c r="H151" s="1089" t="s">
        <v>2342</v>
      </c>
      <c r="I151" s="1089" t="s">
        <v>263</v>
      </c>
      <c r="J151" s="1290"/>
      <c r="K151" s="1290"/>
      <c r="L151" s="1290"/>
      <c r="M151" s="1290"/>
      <c r="N151" s="1290"/>
      <c r="O151" s="1290"/>
      <c r="P151" s="1023">
        <v>150000</v>
      </c>
      <c r="Q151" s="1291"/>
      <c r="R151" s="1023">
        <f t="shared" si="9"/>
        <v>150000</v>
      </c>
    </row>
    <row r="152" spans="2:18" s="621" customFormat="1" ht="65.25" customHeight="1" x14ac:dyDescent="0.3">
      <c r="B152" s="1288"/>
      <c r="C152" s="1289"/>
      <c r="D152" s="1289"/>
      <c r="E152" s="1274" t="s">
        <v>2371</v>
      </c>
      <c r="F152" s="1351">
        <v>23203</v>
      </c>
      <c r="G152" s="1228" t="s">
        <v>2310</v>
      </c>
      <c r="H152" s="1089" t="s">
        <v>2343</v>
      </c>
      <c r="I152" s="1089" t="s">
        <v>263</v>
      </c>
      <c r="J152" s="1290"/>
      <c r="K152" s="1290"/>
      <c r="L152" s="1290"/>
      <c r="M152" s="1290"/>
      <c r="N152" s="1290"/>
      <c r="O152" s="1290"/>
      <c r="P152" s="1023">
        <v>300000</v>
      </c>
      <c r="Q152" s="1291"/>
      <c r="R152" s="1023">
        <f t="shared" si="9"/>
        <v>300000</v>
      </c>
    </row>
    <row r="153" spans="2:18" s="621" customFormat="1" ht="82.5" customHeight="1" x14ac:dyDescent="0.3">
      <c r="B153" s="1292"/>
      <c r="C153" s="1293"/>
      <c r="D153" s="1293"/>
      <c r="E153" s="1583" t="s">
        <v>2371</v>
      </c>
      <c r="F153" s="1352">
        <v>23204</v>
      </c>
      <c r="G153" s="1294" t="s">
        <v>2311</v>
      </c>
      <c r="H153" s="1062" t="s">
        <v>2344</v>
      </c>
      <c r="I153" s="1062" t="s">
        <v>263</v>
      </c>
      <c r="J153" s="1295"/>
      <c r="K153" s="1295"/>
      <c r="L153" s="1295"/>
      <c r="M153" s="1295"/>
      <c r="N153" s="1295"/>
      <c r="O153" s="1295"/>
      <c r="P153" s="1031">
        <v>300000</v>
      </c>
      <c r="Q153" s="1296"/>
      <c r="R153" s="1031">
        <f t="shared" si="9"/>
        <v>300000</v>
      </c>
    </row>
    <row r="154" spans="2:18" s="621" customFormat="1" ht="65.25" customHeight="1" x14ac:dyDescent="0.3">
      <c r="B154" s="1566"/>
      <c r="C154" s="1567"/>
      <c r="D154" s="1567"/>
      <c r="E154" s="1568" t="s">
        <v>2371</v>
      </c>
      <c r="F154" s="1569">
        <v>23205</v>
      </c>
      <c r="G154" s="1574" t="s">
        <v>2312</v>
      </c>
      <c r="H154" s="1571" t="s">
        <v>2345</v>
      </c>
      <c r="I154" s="1571" t="s">
        <v>263</v>
      </c>
      <c r="J154" s="1572"/>
      <c r="K154" s="1572"/>
      <c r="L154" s="1572"/>
      <c r="M154" s="1572"/>
      <c r="N154" s="1572"/>
      <c r="O154" s="1572"/>
      <c r="P154" s="1087">
        <v>350000</v>
      </c>
      <c r="Q154" s="1573"/>
      <c r="R154" s="1087">
        <f t="shared" si="9"/>
        <v>350000</v>
      </c>
    </row>
    <row r="155" spans="2:18" s="621" customFormat="1" ht="49.5" customHeight="1" x14ac:dyDescent="0.3">
      <c r="B155" s="1292"/>
      <c r="C155" s="1293"/>
      <c r="D155" s="1293"/>
      <c r="E155" s="1215" t="s">
        <v>2371</v>
      </c>
      <c r="F155" s="1352">
        <v>23206</v>
      </c>
      <c r="G155" s="1294" t="s">
        <v>2313</v>
      </c>
      <c r="H155" s="1062" t="s">
        <v>2346</v>
      </c>
      <c r="I155" s="1062" t="s">
        <v>263</v>
      </c>
      <c r="J155" s="1295"/>
      <c r="K155" s="1295"/>
      <c r="L155" s="1295"/>
      <c r="M155" s="1295"/>
      <c r="N155" s="1295"/>
      <c r="O155" s="1295"/>
      <c r="P155" s="1031">
        <v>250000</v>
      </c>
      <c r="Q155" s="1296"/>
      <c r="R155" s="1031">
        <f t="shared" si="9"/>
        <v>250000</v>
      </c>
    </row>
    <row r="156" spans="2:18" s="525" customFormat="1" ht="18.75" customHeight="1" x14ac:dyDescent="0.3">
      <c r="B156" s="615"/>
      <c r="C156" s="619"/>
      <c r="D156" s="619"/>
      <c r="E156" s="855">
        <v>236</v>
      </c>
      <c r="F156" s="1724" t="s">
        <v>1860</v>
      </c>
      <c r="G156" s="1724"/>
      <c r="H156" s="1724"/>
      <c r="I156" s="1724"/>
      <c r="J156" s="617"/>
      <c r="K156" s="617"/>
      <c r="L156" s="617"/>
      <c r="M156" s="617"/>
      <c r="N156" s="617"/>
      <c r="O156" s="617"/>
      <c r="P156" s="617"/>
      <c r="Q156" s="617"/>
      <c r="R156" s="618"/>
    </row>
    <row r="157" spans="2:18" s="621" customFormat="1" ht="66" customHeight="1" x14ac:dyDescent="0.3">
      <c r="B157" s="622"/>
      <c r="C157" s="623"/>
      <c r="D157" s="623"/>
      <c r="E157" s="214" t="s">
        <v>2371</v>
      </c>
      <c r="F157" s="1353">
        <v>23601</v>
      </c>
      <c r="G157" s="810" t="s">
        <v>2314</v>
      </c>
      <c r="H157" s="16" t="s">
        <v>2347</v>
      </c>
      <c r="I157" s="16" t="s">
        <v>263</v>
      </c>
      <c r="J157" s="288"/>
      <c r="K157" s="288"/>
      <c r="L157" s="288"/>
      <c r="M157" s="288"/>
      <c r="N157" s="288"/>
      <c r="O157" s="288"/>
      <c r="P157" s="92">
        <v>650000</v>
      </c>
      <c r="R157" s="92">
        <f>SUM(J157:P157)</f>
        <v>650000</v>
      </c>
    </row>
    <row r="158" spans="2:18" s="525" customFormat="1" ht="18.75" customHeight="1" x14ac:dyDescent="0.3">
      <c r="B158" s="615"/>
      <c r="C158" s="619"/>
      <c r="D158" s="619"/>
      <c r="E158" s="855">
        <v>244</v>
      </c>
      <c r="F158" s="1104" t="s">
        <v>1861</v>
      </c>
      <c r="G158" s="565"/>
      <c r="H158" s="565"/>
      <c r="I158" s="565"/>
      <c r="J158" s="617"/>
      <c r="K158" s="617"/>
      <c r="L158" s="617"/>
      <c r="M158" s="617"/>
      <c r="N158" s="617"/>
      <c r="O158" s="617"/>
      <c r="P158" s="617"/>
      <c r="Q158" s="617"/>
      <c r="R158" s="618"/>
    </row>
    <row r="159" spans="2:18" s="621" customFormat="1" ht="69" customHeight="1" x14ac:dyDescent="0.3">
      <c r="B159" s="775"/>
      <c r="C159" s="776"/>
      <c r="D159" s="776"/>
      <c r="E159" s="1263" t="s">
        <v>2371</v>
      </c>
      <c r="F159" s="1353">
        <v>24401</v>
      </c>
      <c r="G159" s="810" t="s">
        <v>2315</v>
      </c>
      <c r="H159" s="16" t="s">
        <v>2316</v>
      </c>
      <c r="I159" s="16" t="s">
        <v>263</v>
      </c>
      <c r="J159" s="288"/>
      <c r="K159" s="288"/>
      <c r="L159" s="288"/>
      <c r="M159" s="288"/>
      <c r="N159" s="288"/>
      <c r="O159" s="288"/>
      <c r="P159" s="92">
        <v>200000</v>
      </c>
      <c r="R159" s="92">
        <f>SUM(J159:P159)</f>
        <v>200000</v>
      </c>
    </row>
    <row r="160" spans="2:18" ht="16.5" customHeight="1" x14ac:dyDescent="0.3">
      <c r="B160" s="65"/>
      <c r="C160" s="66"/>
      <c r="D160" s="105" t="s">
        <v>1844</v>
      </c>
      <c r="E160" s="858"/>
      <c r="F160" s="1102"/>
      <c r="G160" s="105"/>
      <c r="H160" s="105"/>
      <c r="I160" s="105"/>
      <c r="J160" s="570"/>
      <c r="K160" s="570"/>
      <c r="L160" s="570"/>
      <c r="M160" s="570"/>
      <c r="N160" s="570"/>
      <c r="O160" s="570"/>
      <c r="P160" s="570"/>
      <c r="Q160" s="570"/>
      <c r="R160" s="570"/>
    </row>
    <row r="161" spans="1:18" ht="18.75" customHeight="1" x14ac:dyDescent="0.3">
      <c r="B161" s="76"/>
      <c r="C161" s="77"/>
      <c r="D161" s="556" t="s">
        <v>1843</v>
      </c>
      <c r="E161" s="859"/>
      <c r="F161" s="1108"/>
      <c r="G161" s="556"/>
      <c r="H161" s="556"/>
      <c r="I161" s="556"/>
      <c r="J161" s="572"/>
      <c r="K161" s="572"/>
      <c r="L161" s="572"/>
      <c r="M161" s="572"/>
      <c r="N161" s="572"/>
      <c r="O161" s="572"/>
      <c r="P161" s="572"/>
      <c r="Q161" s="572"/>
      <c r="R161" s="571"/>
    </row>
    <row r="162" spans="1:18" ht="18" customHeight="1" x14ac:dyDescent="0.3">
      <c r="B162" s="35"/>
      <c r="C162" s="37"/>
      <c r="D162" s="37"/>
      <c r="E162" s="1661" t="s">
        <v>28</v>
      </c>
      <c r="F162" s="1661"/>
      <c r="G162" s="1661"/>
      <c r="H162" s="1661"/>
      <c r="I162" s="1661"/>
      <c r="J162" s="562"/>
      <c r="K162" s="562"/>
      <c r="L162" s="562"/>
      <c r="M162" s="562"/>
      <c r="N162" s="562"/>
      <c r="O162" s="562"/>
      <c r="P162" s="562"/>
      <c r="Q162" s="562"/>
      <c r="R162" s="274"/>
    </row>
    <row r="163" spans="1:18" s="525" customFormat="1" ht="16.5" customHeight="1" x14ac:dyDescent="0.3">
      <c r="B163" s="615"/>
      <c r="C163" s="619"/>
      <c r="D163" s="619"/>
      <c r="E163" s="855">
        <v>128</v>
      </c>
      <c r="F163" s="1133" t="s">
        <v>1881</v>
      </c>
      <c r="G163" s="565"/>
      <c r="H163" s="565"/>
      <c r="I163" s="565"/>
      <c r="J163" s="617"/>
      <c r="K163" s="617"/>
      <c r="L163" s="617"/>
      <c r="M163" s="617"/>
      <c r="N163" s="617"/>
      <c r="O163" s="617"/>
      <c r="P163" s="617"/>
      <c r="Q163" s="617"/>
      <c r="R163" s="618"/>
    </row>
    <row r="164" spans="1:18" s="315" customFormat="1" ht="32.25" customHeight="1" x14ac:dyDescent="0.3">
      <c r="A164" s="7"/>
      <c r="B164" s="319"/>
      <c r="C164" s="318"/>
      <c r="D164" s="318"/>
      <c r="E164" s="1267" t="s">
        <v>2398</v>
      </c>
      <c r="F164" s="1348">
        <v>12801</v>
      </c>
      <c r="G164" s="338" t="s">
        <v>1169</v>
      </c>
      <c r="H164" s="323" t="s">
        <v>2473</v>
      </c>
      <c r="I164" s="323" t="s">
        <v>263</v>
      </c>
      <c r="J164" s="362"/>
      <c r="K164" s="363">
        <v>3600</v>
      </c>
      <c r="L164" s="362"/>
      <c r="M164" s="363">
        <v>10000</v>
      </c>
      <c r="N164" s="362"/>
      <c r="O164" s="362"/>
      <c r="P164" s="362"/>
      <c r="Q164" s="362"/>
      <c r="R164" s="363">
        <f>SUM(J164:Q164)</f>
        <v>13600</v>
      </c>
    </row>
    <row r="165" spans="1:18" s="525" customFormat="1" ht="16.5" customHeight="1" x14ac:dyDescent="0.3">
      <c r="B165" s="615"/>
      <c r="C165" s="619"/>
      <c r="D165" s="619"/>
      <c r="E165" s="855">
        <v>235</v>
      </c>
      <c r="F165" s="1133" t="s">
        <v>1918</v>
      </c>
      <c r="G165" s="565"/>
      <c r="H165" s="565"/>
      <c r="I165" s="565"/>
      <c r="J165" s="617"/>
      <c r="K165" s="617"/>
      <c r="L165" s="617"/>
      <c r="M165" s="617"/>
      <c r="N165" s="617"/>
      <c r="O165" s="617"/>
      <c r="P165" s="617"/>
      <c r="Q165" s="617"/>
      <c r="R165" s="618"/>
    </row>
    <row r="166" spans="1:18" s="315" customFormat="1" ht="62.25" customHeight="1" x14ac:dyDescent="0.3">
      <c r="A166" s="7"/>
      <c r="B166" s="777"/>
      <c r="C166" s="499"/>
      <c r="D166" s="499"/>
      <c r="E166" s="862" t="s">
        <v>2371</v>
      </c>
      <c r="F166" s="1348">
        <v>23501</v>
      </c>
      <c r="G166" s="793" t="s">
        <v>2317</v>
      </c>
      <c r="H166" s="771" t="s">
        <v>2347</v>
      </c>
      <c r="I166" s="771" t="s">
        <v>263</v>
      </c>
      <c r="J166" s="774"/>
      <c r="K166" s="773"/>
      <c r="L166" s="774"/>
      <c r="M166" s="773"/>
      <c r="N166" s="774"/>
      <c r="O166" s="774"/>
      <c r="P166" s="772">
        <v>330000</v>
      </c>
      <c r="Q166" s="898"/>
      <c r="R166" s="773">
        <f>SUM(J166:P166)</f>
        <v>330000</v>
      </c>
    </row>
    <row r="167" spans="1:18" s="13" customFormat="1" ht="17.25" customHeight="1" x14ac:dyDescent="0.3">
      <c r="B167" s="35"/>
      <c r="C167" s="37"/>
      <c r="D167" s="278" t="s">
        <v>29</v>
      </c>
      <c r="E167" s="856"/>
      <c r="F167" s="1106"/>
      <c r="G167" s="278"/>
      <c r="H167" s="278"/>
      <c r="I167" s="278"/>
      <c r="J167" s="562"/>
      <c r="K167" s="562"/>
      <c r="L167" s="562"/>
      <c r="M167" s="562"/>
      <c r="N167" s="562"/>
      <c r="O167" s="562"/>
      <c r="P167" s="562"/>
      <c r="Q167" s="562"/>
      <c r="R167" s="274"/>
    </row>
    <row r="168" spans="1:18" s="13" customFormat="1" ht="19.5" customHeight="1" x14ac:dyDescent="0.3">
      <c r="B168" s="35"/>
      <c r="C168" s="37"/>
      <c r="D168" s="762"/>
      <c r="E168" s="863" t="s">
        <v>30</v>
      </c>
      <c r="F168" s="1354"/>
      <c r="G168" s="764"/>
      <c r="H168" s="764"/>
      <c r="I168" s="764"/>
      <c r="J168" s="763"/>
      <c r="K168" s="763"/>
      <c r="L168" s="763"/>
      <c r="M168" s="763"/>
      <c r="N168" s="763"/>
      <c r="O168" s="763"/>
      <c r="P168" s="763"/>
      <c r="Q168" s="763"/>
      <c r="R168" s="274"/>
    </row>
    <row r="169" spans="1:18" s="525" customFormat="1" ht="17.25" customHeight="1" x14ac:dyDescent="0.3">
      <c r="B169" s="615"/>
      <c r="C169" s="619"/>
      <c r="D169" s="619"/>
      <c r="E169" s="855">
        <v>129</v>
      </c>
      <c r="F169" s="1133" t="s">
        <v>1935</v>
      </c>
      <c r="G169" s="565"/>
      <c r="H169" s="565"/>
      <c r="I169" s="565"/>
      <c r="J169" s="617"/>
      <c r="K169" s="617"/>
      <c r="L169" s="617"/>
      <c r="M169" s="617"/>
      <c r="N169" s="617"/>
      <c r="O169" s="617"/>
      <c r="P169" s="617"/>
      <c r="Q169" s="617"/>
      <c r="R169" s="618"/>
    </row>
    <row r="170" spans="1:18" s="315" customFormat="1" ht="32.25" customHeight="1" x14ac:dyDescent="0.3">
      <c r="A170" s="7"/>
      <c r="B170" s="319"/>
      <c r="C170" s="318"/>
      <c r="D170" s="318"/>
      <c r="E170" s="1267" t="s">
        <v>2379</v>
      </c>
      <c r="F170" s="1355">
        <v>12901</v>
      </c>
      <c r="G170" s="338" t="s">
        <v>1170</v>
      </c>
      <c r="H170" s="352" t="s">
        <v>1088</v>
      </c>
      <c r="I170" s="323" t="s">
        <v>263</v>
      </c>
      <c r="J170" s="363"/>
      <c r="K170" s="363"/>
      <c r="L170" s="363"/>
      <c r="M170" s="363">
        <v>10000</v>
      </c>
      <c r="N170" s="363"/>
      <c r="O170" s="363"/>
      <c r="P170" s="363"/>
      <c r="Q170" s="363"/>
      <c r="R170" s="363">
        <f>SUM(J170:Q170)</f>
        <v>10000</v>
      </c>
    </row>
    <row r="171" spans="1:18" s="13" customFormat="1" ht="33" hidden="1" customHeight="1" x14ac:dyDescent="0.3">
      <c r="B171" s="35"/>
      <c r="C171" s="37"/>
      <c r="D171" s="37"/>
      <c r="E171" s="1662" t="s">
        <v>31</v>
      </c>
      <c r="F171" s="1662"/>
      <c r="G171" s="1662"/>
      <c r="H171" s="1662"/>
      <c r="I171" s="1662"/>
      <c r="J171" s="86">
        <f t="shared" ref="J171:R171" si="10">SUM(J172:J174)</f>
        <v>0</v>
      </c>
      <c r="K171" s="86">
        <f t="shared" si="10"/>
        <v>0</v>
      </c>
      <c r="L171" s="86">
        <f t="shared" si="10"/>
        <v>0</v>
      </c>
      <c r="M171" s="86">
        <f t="shared" si="10"/>
        <v>0</v>
      </c>
      <c r="N171" s="86">
        <f t="shared" si="10"/>
        <v>0</v>
      </c>
      <c r="O171" s="86">
        <f t="shared" si="10"/>
        <v>0</v>
      </c>
      <c r="P171" s="86">
        <f t="shared" si="10"/>
        <v>0</v>
      </c>
      <c r="Q171" s="86">
        <f t="shared" si="10"/>
        <v>0</v>
      </c>
      <c r="R171" s="86">
        <f t="shared" si="10"/>
        <v>0</v>
      </c>
    </row>
    <row r="172" spans="1:18" ht="23.25" hidden="1" customHeight="1" x14ac:dyDescent="0.3">
      <c r="B172" s="38"/>
      <c r="C172" s="39"/>
      <c r="D172" s="39"/>
      <c r="E172" s="1263"/>
      <c r="F172" s="1128"/>
      <c r="G172" s="15"/>
      <c r="H172" s="93"/>
      <c r="I172" s="140"/>
      <c r="J172" s="27"/>
      <c r="K172" s="27"/>
      <c r="L172" s="27"/>
      <c r="M172" s="27"/>
      <c r="N172" s="27"/>
      <c r="O172" s="27"/>
      <c r="P172" s="27"/>
      <c r="Q172" s="27"/>
      <c r="R172" s="92">
        <f>SUM(J172:Q172)</f>
        <v>0</v>
      </c>
    </row>
    <row r="173" spans="1:18" ht="23.25" hidden="1" customHeight="1" x14ac:dyDescent="0.3">
      <c r="B173" s="57"/>
      <c r="C173" s="58"/>
      <c r="D173" s="58"/>
      <c r="E173" s="1264"/>
      <c r="F173" s="1128"/>
      <c r="G173" s="15"/>
      <c r="H173" s="93"/>
      <c r="I173" s="140"/>
      <c r="J173" s="92"/>
      <c r="K173" s="92"/>
      <c r="L173" s="92"/>
      <c r="M173" s="92"/>
      <c r="N173" s="92"/>
      <c r="O173" s="92"/>
      <c r="P173" s="92"/>
      <c r="Q173" s="92"/>
      <c r="R173" s="92">
        <f t="shared" ref="R173:R174" si="11">SUM(J173:Q173)</f>
        <v>0</v>
      </c>
    </row>
    <row r="174" spans="1:18" ht="23.25" hidden="1" customHeight="1" x14ac:dyDescent="0.3">
      <c r="B174" s="19"/>
      <c r="C174" s="20"/>
      <c r="D174" s="20"/>
      <c r="E174" s="861"/>
      <c r="F174" s="1128"/>
      <c r="G174" s="15"/>
      <c r="H174" s="93"/>
      <c r="I174" s="140"/>
      <c r="J174" s="92"/>
      <c r="K174" s="92"/>
      <c r="L174" s="92"/>
      <c r="M174" s="92"/>
      <c r="N174" s="92"/>
      <c r="O174" s="92"/>
      <c r="P174" s="92"/>
      <c r="Q174" s="92"/>
      <c r="R174" s="92">
        <f t="shared" si="11"/>
        <v>0</v>
      </c>
    </row>
    <row r="175" spans="1:18" s="12" customFormat="1" ht="18.75" customHeight="1" x14ac:dyDescent="0.2">
      <c r="B175" s="50" t="s">
        <v>83</v>
      </c>
      <c r="C175" s="51"/>
      <c r="D175" s="52"/>
      <c r="E175" s="864"/>
      <c r="F175" s="1129"/>
      <c r="G175" s="52"/>
      <c r="H175" s="270"/>
      <c r="I175" s="270"/>
      <c r="J175" s="542"/>
      <c r="K175" s="542"/>
      <c r="L175" s="542"/>
      <c r="M175" s="542"/>
      <c r="N175" s="542"/>
      <c r="O175" s="542"/>
      <c r="P175" s="542"/>
      <c r="Q175" s="542"/>
      <c r="R175" s="540"/>
    </row>
    <row r="176" spans="1:18" s="12" customFormat="1" ht="18" customHeight="1" x14ac:dyDescent="0.2">
      <c r="B176" s="481" t="s">
        <v>1900</v>
      </c>
      <c r="C176" s="482"/>
      <c r="D176" s="482"/>
      <c r="E176" s="848"/>
      <c r="F176" s="1096"/>
      <c r="G176" s="482"/>
      <c r="H176" s="482"/>
      <c r="I176" s="482"/>
      <c r="J176" s="575"/>
      <c r="K176" s="575"/>
      <c r="L176" s="575"/>
      <c r="M176" s="575"/>
      <c r="N176" s="575"/>
      <c r="O176" s="575"/>
      <c r="P176" s="575"/>
      <c r="Q176" s="575"/>
      <c r="R176" s="573"/>
    </row>
    <row r="177" spans="1:18" s="13" customFormat="1" ht="17.25" customHeight="1" x14ac:dyDescent="0.3">
      <c r="B177" s="35"/>
      <c r="C177" s="278" t="s">
        <v>32</v>
      </c>
      <c r="D177" s="278"/>
      <c r="E177" s="856"/>
      <c r="F177" s="1106"/>
      <c r="G177" s="278"/>
      <c r="H177" s="278"/>
      <c r="I177" s="278"/>
      <c r="J177" s="562"/>
      <c r="K177" s="562"/>
      <c r="L177" s="562"/>
      <c r="M177" s="562"/>
      <c r="N177" s="562"/>
      <c r="O177" s="562"/>
      <c r="P177" s="562"/>
      <c r="Q177" s="562"/>
      <c r="R177" s="274"/>
    </row>
    <row r="178" spans="1:18" s="13" customFormat="1" ht="17.25" customHeight="1" x14ac:dyDescent="0.3">
      <c r="B178" s="35"/>
      <c r="C178" s="37"/>
      <c r="D178" s="278" t="s">
        <v>33</v>
      </c>
      <c r="E178" s="856"/>
      <c r="F178" s="1106"/>
      <c r="G178" s="278"/>
      <c r="H178" s="278"/>
      <c r="I178" s="278"/>
      <c r="J178" s="562"/>
      <c r="K178" s="562"/>
      <c r="L178" s="562"/>
      <c r="M178" s="562"/>
      <c r="N178" s="562"/>
      <c r="O178" s="562"/>
      <c r="P178" s="562"/>
      <c r="Q178" s="562"/>
      <c r="R178" s="274"/>
    </row>
    <row r="179" spans="1:18" s="13" customFormat="1" x14ac:dyDescent="0.3">
      <c r="B179" s="35"/>
      <c r="C179" s="37"/>
      <c r="D179" s="37"/>
      <c r="E179" s="1266" t="s">
        <v>34</v>
      </c>
      <c r="F179" s="464"/>
      <c r="G179" s="33"/>
      <c r="H179" s="14"/>
      <c r="I179" s="114"/>
      <c r="J179" s="763"/>
      <c r="K179" s="562"/>
      <c r="L179" s="763"/>
      <c r="M179" s="763"/>
      <c r="N179" s="763"/>
      <c r="O179" s="562"/>
      <c r="P179" s="763"/>
      <c r="Q179" s="763"/>
      <c r="R179" s="274"/>
    </row>
    <row r="180" spans="1:18" s="525" customFormat="1" ht="17.25" customHeight="1" x14ac:dyDescent="0.3">
      <c r="B180" s="615"/>
      <c r="C180" s="619"/>
      <c r="D180" s="619"/>
      <c r="E180" s="855">
        <v>131</v>
      </c>
      <c r="F180" s="1133" t="s">
        <v>1825</v>
      </c>
      <c r="G180" s="565"/>
      <c r="H180" s="565"/>
      <c r="I180" s="565"/>
      <c r="J180" s="617"/>
      <c r="K180" s="617"/>
      <c r="L180" s="617"/>
      <c r="M180" s="617"/>
      <c r="N180" s="617"/>
      <c r="O180" s="617"/>
      <c r="P180" s="617"/>
      <c r="Q180" s="617"/>
      <c r="R180" s="618"/>
    </row>
    <row r="181" spans="1:18" s="315" customFormat="1" ht="40.5" customHeight="1" x14ac:dyDescent="0.3">
      <c r="A181" s="7"/>
      <c r="B181" s="498"/>
      <c r="C181" s="499"/>
      <c r="D181" s="499"/>
      <c r="E181" s="862" t="s">
        <v>2371</v>
      </c>
      <c r="F181" s="1348">
        <v>13101</v>
      </c>
      <c r="G181" s="338" t="s">
        <v>1171</v>
      </c>
      <c r="H181" s="323" t="s">
        <v>837</v>
      </c>
      <c r="I181" s="323" t="s">
        <v>1172</v>
      </c>
      <c r="J181" s="362"/>
      <c r="K181" s="363">
        <v>3600</v>
      </c>
      <c r="L181" s="363">
        <v>4500</v>
      </c>
      <c r="M181" s="363">
        <v>15900</v>
      </c>
      <c r="N181" s="362"/>
      <c r="O181" s="362"/>
      <c r="P181" s="362"/>
      <c r="Q181" s="362"/>
      <c r="R181" s="363">
        <f>SUM(J181:Q181)</f>
        <v>24000</v>
      </c>
    </row>
    <row r="182" spans="1:18" ht="25.5" hidden="1" customHeight="1" x14ac:dyDescent="0.3">
      <c r="B182" s="28"/>
      <c r="C182" s="45"/>
      <c r="D182" s="31"/>
      <c r="E182" s="870"/>
      <c r="F182" s="1356"/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92">
        <f>SUM(J182:Q182)</f>
        <v>0</v>
      </c>
    </row>
    <row r="183" spans="1:18" ht="25.5" hidden="1" customHeight="1" x14ac:dyDescent="0.3">
      <c r="B183" s="28"/>
      <c r="C183" s="45"/>
      <c r="D183" s="31"/>
      <c r="E183" s="870"/>
      <c r="F183" s="1128"/>
      <c r="G183" s="15"/>
      <c r="H183" s="16"/>
      <c r="I183" s="17"/>
      <c r="J183" s="92"/>
      <c r="K183" s="92"/>
      <c r="L183" s="92"/>
      <c r="M183" s="92"/>
      <c r="N183" s="92"/>
      <c r="O183" s="92"/>
      <c r="P183" s="92"/>
      <c r="Q183" s="92"/>
      <c r="R183" s="92">
        <f>SUM(J183:Q183)</f>
        <v>0</v>
      </c>
    </row>
    <row r="184" spans="1:18" s="13" customFormat="1" ht="21" hidden="1" customHeight="1" x14ac:dyDescent="0.3">
      <c r="B184" s="35"/>
      <c r="C184" s="37"/>
      <c r="D184" s="1663" t="s">
        <v>35</v>
      </c>
      <c r="E184" s="1663"/>
      <c r="F184" s="1663"/>
      <c r="G184" s="1663"/>
      <c r="H184" s="1663"/>
      <c r="I184" s="1663"/>
      <c r="J184" s="86">
        <f>SUM(J185)</f>
        <v>0</v>
      </c>
      <c r="K184" s="86">
        <f t="shared" ref="K184:Q184" si="12">SUM(K185)</f>
        <v>0</v>
      </c>
      <c r="L184" s="86">
        <f t="shared" si="12"/>
        <v>0</v>
      </c>
      <c r="M184" s="86">
        <f t="shared" si="12"/>
        <v>0</v>
      </c>
      <c r="N184" s="86">
        <f t="shared" si="12"/>
        <v>0</v>
      </c>
      <c r="O184" s="86">
        <f t="shared" si="12"/>
        <v>0</v>
      </c>
      <c r="P184" s="86">
        <f t="shared" si="12"/>
        <v>0</v>
      </c>
      <c r="Q184" s="86">
        <f t="shared" si="12"/>
        <v>0</v>
      </c>
      <c r="R184" s="86">
        <f>SUM(R185)</f>
        <v>0</v>
      </c>
    </row>
    <row r="185" spans="1:18" s="13" customFormat="1" ht="21" hidden="1" customHeight="1" x14ac:dyDescent="0.3">
      <c r="B185" s="35"/>
      <c r="C185" s="37"/>
      <c r="D185" s="37"/>
      <c r="E185" s="1662" t="s">
        <v>36</v>
      </c>
      <c r="F185" s="1662"/>
      <c r="G185" s="1662"/>
      <c r="H185" s="1662"/>
      <c r="I185" s="1662"/>
      <c r="J185" s="86">
        <f t="shared" ref="J185:R185" si="13">SUM(J186:J188)</f>
        <v>0</v>
      </c>
      <c r="K185" s="86">
        <f t="shared" si="13"/>
        <v>0</v>
      </c>
      <c r="L185" s="86">
        <f t="shared" si="13"/>
        <v>0</v>
      </c>
      <c r="M185" s="86">
        <f t="shared" si="13"/>
        <v>0</v>
      </c>
      <c r="N185" s="86">
        <f t="shared" si="13"/>
        <v>0</v>
      </c>
      <c r="O185" s="86">
        <f t="shared" si="13"/>
        <v>0</v>
      </c>
      <c r="P185" s="86">
        <f t="shared" si="13"/>
        <v>0</v>
      </c>
      <c r="Q185" s="86">
        <f t="shared" si="13"/>
        <v>0</v>
      </c>
      <c r="R185" s="86">
        <f t="shared" si="13"/>
        <v>0</v>
      </c>
    </row>
    <row r="186" spans="1:18" ht="25.5" hidden="1" customHeight="1" x14ac:dyDescent="0.3">
      <c r="B186" s="38"/>
      <c r="C186" s="39"/>
      <c r="D186" s="39"/>
      <c r="E186" s="1263"/>
      <c r="F186" s="1128"/>
      <c r="G186" s="15"/>
      <c r="H186" s="93"/>
      <c r="I186" s="140"/>
      <c r="J186" s="92"/>
      <c r="K186" s="92"/>
      <c r="L186" s="92"/>
      <c r="M186" s="92"/>
      <c r="N186" s="92"/>
      <c r="O186" s="92"/>
      <c r="P186" s="92"/>
      <c r="Q186" s="92"/>
      <c r="R186" s="92">
        <f>SUM(J186:Q186)</f>
        <v>0</v>
      </c>
    </row>
    <row r="187" spans="1:18" ht="25.5" hidden="1" customHeight="1" x14ac:dyDescent="0.3">
      <c r="B187" s="57"/>
      <c r="C187" s="58"/>
      <c r="D187" s="58"/>
      <c r="E187" s="1264"/>
      <c r="F187" s="1128"/>
      <c r="G187" s="15"/>
      <c r="H187" s="93"/>
      <c r="I187" s="140"/>
      <c r="J187" s="92"/>
      <c r="K187" s="92"/>
      <c r="L187" s="92"/>
      <c r="M187" s="92"/>
      <c r="N187" s="92"/>
      <c r="O187" s="92"/>
      <c r="P187" s="92"/>
      <c r="Q187" s="92"/>
      <c r="R187" s="92">
        <f t="shared" ref="R187:R188" si="14">SUM(J187:Q187)</f>
        <v>0</v>
      </c>
    </row>
    <row r="188" spans="1:18" ht="25.5" hidden="1" customHeight="1" x14ac:dyDescent="0.3">
      <c r="B188" s="57"/>
      <c r="C188" s="58"/>
      <c r="D188" s="58"/>
      <c r="E188" s="1264"/>
      <c r="F188" s="1128"/>
      <c r="G188" s="15"/>
      <c r="H188" s="93"/>
      <c r="I188" s="140"/>
      <c r="J188" s="92"/>
      <c r="K188" s="92"/>
      <c r="L188" s="92"/>
      <c r="M188" s="92"/>
      <c r="N188" s="92"/>
      <c r="O188" s="92"/>
      <c r="P188" s="92"/>
      <c r="Q188" s="92"/>
      <c r="R188" s="92">
        <f t="shared" si="14"/>
        <v>0</v>
      </c>
    </row>
    <row r="189" spans="1:18" s="12" customFormat="1" ht="18" customHeight="1" x14ac:dyDescent="0.2">
      <c r="B189" s="535" t="s">
        <v>86</v>
      </c>
      <c r="C189" s="536"/>
      <c r="D189" s="536"/>
      <c r="E189" s="847"/>
      <c r="F189" s="1095"/>
      <c r="G189" s="536"/>
      <c r="H189" s="536"/>
      <c r="I189" s="536"/>
      <c r="J189" s="542"/>
      <c r="K189" s="542"/>
      <c r="L189" s="542"/>
      <c r="M189" s="542"/>
      <c r="N189" s="542"/>
      <c r="O189" s="542"/>
      <c r="P189" s="542"/>
      <c r="Q189" s="542"/>
      <c r="R189" s="540"/>
    </row>
    <row r="190" spans="1:18" s="12" customFormat="1" ht="17.25" customHeight="1" x14ac:dyDescent="0.2">
      <c r="B190" s="582" t="s">
        <v>2348</v>
      </c>
      <c r="C190" s="583"/>
      <c r="D190" s="583"/>
      <c r="E190" s="865"/>
      <c r="F190" s="1116"/>
      <c r="G190" s="583"/>
      <c r="H190" s="583"/>
      <c r="I190" s="583"/>
      <c r="J190" s="584"/>
      <c r="K190" s="584"/>
      <c r="L190" s="584"/>
      <c r="M190" s="584"/>
      <c r="N190" s="584"/>
      <c r="O190" s="584"/>
      <c r="P190" s="584"/>
      <c r="Q190" s="584"/>
      <c r="R190" s="585"/>
    </row>
    <row r="191" spans="1:18" s="12" customFormat="1" ht="17.25" customHeight="1" x14ac:dyDescent="0.2">
      <c r="B191" s="736" t="s">
        <v>2112</v>
      </c>
      <c r="C191" s="737"/>
      <c r="D191" s="737"/>
      <c r="E191" s="866"/>
      <c r="F191" s="1130"/>
      <c r="G191" s="737"/>
      <c r="H191" s="737"/>
      <c r="I191" s="737"/>
      <c r="J191" s="580"/>
      <c r="K191" s="580"/>
      <c r="L191" s="580"/>
      <c r="M191" s="580"/>
      <c r="N191" s="580"/>
      <c r="O191" s="580"/>
      <c r="P191" s="580"/>
      <c r="Q191" s="580"/>
      <c r="R191" s="581"/>
    </row>
    <row r="192" spans="1:18" s="13" customFormat="1" ht="18.75" customHeight="1" x14ac:dyDescent="0.3">
      <c r="B192" s="35"/>
      <c r="C192" s="278" t="s">
        <v>37</v>
      </c>
      <c r="D192" s="278"/>
      <c r="E192" s="856"/>
      <c r="F192" s="1106"/>
      <c r="G192" s="278"/>
      <c r="H192" s="278"/>
      <c r="I192" s="278"/>
      <c r="J192" s="562"/>
      <c r="K192" s="562"/>
      <c r="L192" s="562"/>
      <c r="M192" s="562"/>
      <c r="N192" s="562"/>
      <c r="O192" s="562"/>
      <c r="P192" s="562"/>
      <c r="Q192" s="562"/>
      <c r="R192" s="274"/>
    </row>
    <row r="193" spans="1:18" s="13" customFormat="1" ht="18" customHeight="1" x14ac:dyDescent="0.3">
      <c r="B193" s="35"/>
      <c r="C193" s="37"/>
      <c r="D193" s="278" t="s">
        <v>38</v>
      </c>
      <c r="E193" s="856"/>
      <c r="F193" s="1106"/>
      <c r="G193" s="278"/>
      <c r="H193" s="278"/>
      <c r="I193" s="278"/>
      <c r="J193" s="562"/>
      <c r="K193" s="562"/>
      <c r="L193" s="562"/>
      <c r="M193" s="562"/>
      <c r="N193" s="562"/>
      <c r="O193" s="562"/>
      <c r="P193" s="562"/>
      <c r="Q193" s="562"/>
      <c r="R193" s="274"/>
    </row>
    <row r="194" spans="1:18" s="13" customFormat="1" ht="17.25" customHeight="1" x14ac:dyDescent="0.3">
      <c r="B194" s="35"/>
      <c r="C194" s="37"/>
      <c r="D194" s="37"/>
      <c r="E194" s="854" t="s">
        <v>39</v>
      </c>
      <c r="F194" s="1106"/>
      <c r="G194" s="278"/>
      <c r="H194" s="278"/>
      <c r="I194" s="278"/>
      <c r="J194" s="763"/>
      <c r="K194" s="763"/>
      <c r="L194" s="763"/>
      <c r="M194" s="763"/>
      <c r="N194" s="763"/>
      <c r="O194" s="763"/>
      <c r="P194" s="763"/>
      <c r="Q194" s="763"/>
      <c r="R194" s="274"/>
    </row>
    <row r="195" spans="1:18" s="525" customFormat="1" ht="18" customHeight="1" x14ac:dyDescent="0.3">
      <c r="B195" s="615"/>
      <c r="C195" s="619"/>
      <c r="D195" s="619"/>
      <c r="E195" s="867">
        <v>141</v>
      </c>
      <c r="F195" s="1133" t="s">
        <v>1826</v>
      </c>
      <c r="G195" s="565"/>
      <c r="H195" s="565"/>
      <c r="I195" s="565"/>
      <c r="J195" s="617"/>
      <c r="K195" s="617"/>
      <c r="L195" s="617"/>
      <c r="M195" s="617"/>
      <c r="N195" s="617"/>
      <c r="O195" s="617"/>
      <c r="P195" s="617"/>
      <c r="Q195" s="617"/>
      <c r="R195" s="618"/>
    </row>
    <row r="196" spans="1:18" s="315" customFormat="1" ht="32.25" customHeight="1" x14ac:dyDescent="0.3">
      <c r="A196" s="7"/>
      <c r="B196" s="1200"/>
      <c r="C196" s="1201"/>
      <c r="D196" s="1202"/>
      <c r="E196" s="1273" t="s">
        <v>2371</v>
      </c>
      <c r="F196" s="1343">
        <v>14101</v>
      </c>
      <c r="G196" s="1178" t="s">
        <v>1173</v>
      </c>
      <c r="H196" s="1171" t="s">
        <v>837</v>
      </c>
      <c r="I196" s="1171" t="s">
        <v>1113</v>
      </c>
      <c r="J196" s="1179"/>
      <c r="K196" s="1180">
        <v>3600</v>
      </c>
      <c r="L196" s="1180">
        <v>5200</v>
      </c>
      <c r="M196" s="1180">
        <v>26200</v>
      </c>
      <c r="N196" s="1179"/>
      <c r="O196" s="1179"/>
      <c r="P196" s="1179"/>
      <c r="Q196" s="1179"/>
      <c r="R196" s="787">
        <f>SUM(J196:Q196)</f>
        <v>35000</v>
      </c>
    </row>
    <row r="197" spans="1:18" s="315" customFormat="1" ht="46.5" customHeight="1" x14ac:dyDescent="0.3">
      <c r="A197" s="7"/>
      <c r="B197" s="1231"/>
      <c r="C197" s="1195"/>
      <c r="D197" s="1195"/>
      <c r="E197" s="1276" t="s">
        <v>2398</v>
      </c>
      <c r="F197" s="1345">
        <v>14102</v>
      </c>
      <c r="G197" s="1197" t="s">
        <v>1179</v>
      </c>
      <c r="H197" s="1175" t="s">
        <v>2473</v>
      </c>
      <c r="I197" s="1584" t="s">
        <v>1290</v>
      </c>
      <c r="J197" s="1233"/>
      <c r="K197" s="1233"/>
      <c r="L197" s="1198">
        <v>5000</v>
      </c>
      <c r="M197" s="1198">
        <v>7000</v>
      </c>
      <c r="N197" s="1233"/>
      <c r="O197" s="1233"/>
      <c r="P197" s="1233"/>
      <c r="Q197" s="1233"/>
      <c r="R197" s="788">
        <f>SUM(J197:Q197)</f>
        <v>12000</v>
      </c>
    </row>
    <row r="198" spans="1:18" s="315" customFormat="1" ht="49.5" customHeight="1" x14ac:dyDescent="0.3">
      <c r="A198" s="7"/>
      <c r="B198" s="1537"/>
      <c r="C198" s="1538"/>
      <c r="D198" s="1538"/>
      <c r="E198" s="1539" t="s">
        <v>2377</v>
      </c>
      <c r="F198" s="1530">
        <v>14103</v>
      </c>
      <c r="G198" s="1531" t="s">
        <v>1174</v>
      </c>
      <c r="H198" s="1532" t="s">
        <v>1075</v>
      </c>
      <c r="I198" s="1532" t="s">
        <v>1175</v>
      </c>
      <c r="J198" s="1557"/>
      <c r="K198" s="1557"/>
      <c r="L198" s="1534">
        <v>10000</v>
      </c>
      <c r="M198" s="1534">
        <v>20300</v>
      </c>
      <c r="N198" s="1557"/>
      <c r="O198" s="1557"/>
      <c r="P198" s="1557"/>
      <c r="Q198" s="1557"/>
      <c r="R198" s="770">
        <f>SUM(J198:Q198)</f>
        <v>30300</v>
      </c>
    </row>
    <row r="199" spans="1:18" s="315" customFormat="1" ht="32.25" customHeight="1" x14ac:dyDescent="0.3">
      <c r="A199" s="7"/>
      <c r="B199" s="1182"/>
      <c r="C199" s="1183"/>
      <c r="D199" s="1183"/>
      <c r="E199" s="1235" t="s">
        <v>2379</v>
      </c>
      <c r="F199" s="1344">
        <v>14104</v>
      </c>
      <c r="G199" s="1184" t="s">
        <v>1176</v>
      </c>
      <c r="H199" s="1221" t="s">
        <v>1088</v>
      </c>
      <c r="I199" s="1222" t="s">
        <v>1291</v>
      </c>
      <c r="J199" s="1190"/>
      <c r="K199" s="1190"/>
      <c r="L199" s="1190"/>
      <c r="M199" s="1190">
        <v>5000</v>
      </c>
      <c r="N199" s="1190"/>
      <c r="O199" s="1190"/>
      <c r="P199" s="1190"/>
      <c r="Q199" s="1190"/>
      <c r="R199" s="363">
        <f>SUM(J199:Q199)</f>
        <v>5000</v>
      </c>
    </row>
    <row r="200" spans="1:18" s="315" customFormat="1" ht="36.75" customHeight="1" x14ac:dyDescent="0.3">
      <c r="A200" s="7"/>
      <c r="B200" s="1231"/>
      <c r="C200" s="1195"/>
      <c r="D200" s="1195"/>
      <c r="E200" s="1276" t="s">
        <v>2393</v>
      </c>
      <c r="F200" s="1346">
        <v>14105</v>
      </c>
      <c r="G200" s="1197" t="s">
        <v>1177</v>
      </c>
      <c r="H200" s="1279" t="s">
        <v>1073</v>
      </c>
      <c r="I200" s="1279" t="s">
        <v>1178</v>
      </c>
      <c r="J200" s="1280"/>
      <c r="K200" s="1280"/>
      <c r="L200" s="1281">
        <v>5000</v>
      </c>
      <c r="M200" s="1281">
        <v>16000</v>
      </c>
      <c r="N200" s="1280"/>
      <c r="O200" s="1280"/>
      <c r="P200" s="1280"/>
      <c r="Q200" s="1280"/>
      <c r="R200" s="363">
        <f>SUM(J200:Q200)</f>
        <v>21000</v>
      </c>
    </row>
    <row r="201" spans="1:18" s="13" customFormat="1" ht="18.75" hidden="1" customHeight="1" x14ac:dyDescent="0.3">
      <c r="B201" s="35"/>
      <c r="C201" s="37"/>
      <c r="D201" s="278" t="s">
        <v>40</v>
      </c>
      <c r="E201" s="856"/>
      <c r="F201" s="1106"/>
      <c r="G201" s="278"/>
      <c r="H201" s="278"/>
      <c r="I201" s="278"/>
      <c r="J201" s="766"/>
      <c r="K201" s="766"/>
      <c r="L201" s="766"/>
      <c r="M201" s="766"/>
      <c r="N201" s="766"/>
      <c r="O201" s="766"/>
      <c r="P201" s="766"/>
      <c r="Q201" s="766"/>
      <c r="R201" s="274"/>
    </row>
    <row r="202" spans="1:18" s="13" customFormat="1" ht="18.75" hidden="1" customHeight="1" x14ac:dyDescent="0.3">
      <c r="B202" s="35"/>
      <c r="C202" s="37"/>
      <c r="D202" s="37"/>
      <c r="E202" s="856" t="s">
        <v>41</v>
      </c>
      <c r="F202" s="1106"/>
      <c r="G202" s="278"/>
      <c r="H202" s="278"/>
      <c r="I202" s="278"/>
      <c r="J202" s="763"/>
      <c r="K202" s="562"/>
      <c r="L202" s="763"/>
      <c r="M202" s="763"/>
      <c r="N202" s="763"/>
      <c r="O202" s="763"/>
      <c r="P202" s="763"/>
      <c r="Q202" s="763"/>
      <c r="R202" s="274"/>
    </row>
    <row r="203" spans="1:18" s="13" customFormat="1" ht="31.5" hidden="1" customHeight="1" x14ac:dyDescent="0.3">
      <c r="B203" s="35"/>
      <c r="C203" s="37"/>
      <c r="D203" s="1661" t="s">
        <v>42</v>
      </c>
      <c r="E203" s="1661"/>
      <c r="F203" s="1661"/>
      <c r="G203" s="1661"/>
      <c r="H203" s="1661"/>
      <c r="I203" s="1661"/>
      <c r="J203" s="86">
        <f>SUM(J204)</f>
        <v>0</v>
      </c>
      <c r="K203" s="86">
        <f t="shared" ref="K203:R203" si="15">SUM(K204)</f>
        <v>0</v>
      </c>
      <c r="L203" s="86">
        <f t="shared" si="15"/>
        <v>0</v>
      </c>
      <c r="M203" s="86">
        <f t="shared" si="15"/>
        <v>0</v>
      </c>
      <c r="N203" s="86">
        <f t="shared" si="15"/>
        <v>0</v>
      </c>
      <c r="O203" s="86">
        <f t="shared" si="15"/>
        <v>0</v>
      </c>
      <c r="P203" s="86">
        <f t="shared" si="15"/>
        <v>0</v>
      </c>
      <c r="Q203" s="86">
        <f t="shared" si="15"/>
        <v>0</v>
      </c>
      <c r="R203" s="86">
        <f t="shared" si="15"/>
        <v>0</v>
      </c>
    </row>
    <row r="204" spans="1:18" s="13" customFormat="1" ht="34.5" hidden="1" customHeight="1" x14ac:dyDescent="0.3">
      <c r="B204" s="35"/>
      <c r="C204" s="37"/>
      <c r="D204" s="37"/>
      <c r="E204" s="1661" t="s">
        <v>43</v>
      </c>
      <c r="F204" s="1661"/>
      <c r="G204" s="1661"/>
      <c r="H204" s="1661"/>
      <c r="I204" s="1661"/>
      <c r="J204" s="86">
        <f>SUM(J205:J207)</f>
        <v>0</v>
      </c>
      <c r="K204" s="86">
        <f t="shared" ref="K204:R204" si="16">SUM(K205:K207)</f>
        <v>0</v>
      </c>
      <c r="L204" s="86">
        <f t="shared" si="16"/>
        <v>0</v>
      </c>
      <c r="M204" s="86">
        <f t="shared" si="16"/>
        <v>0</v>
      </c>
      <c r="N204" s="86">
        <f t="shared" si="16"/>
        <v>0</v>
      </c>
      <c r="O204" s="86">
        <f t="shared" si="16"/>
        <v>0</v>
      </c>
      <c r="P204" s="86">
        <f t="shared" si="16"/>
        <v>0</v>
      </c>
      <c r="Q204" s="86">
        <f t="shared" si="16"/>
        <v>0</v>
      </c>
      <c r="R204" s="86">
        <f t="shared" si="16"/>
        <v>0</v>
      </c>
    </row>
    <row r="205" spans="1:18" ht="20.25" hidden="1" customHeight="1" x14ac:dyDescent="0.3">
      <c r="B205" s="38"/>
      <c r="C205" s="39"/>
      <c r="D205" s="39"/>
      <c r="E205" s="1263"/>
      <c r="F205" s="1128"/>
      <c r="G205" s="15"/>
      <c r="H205" s="93"/>
      <c r="I205" s="140"/>
      <c r="J205" s="92"/>
      <c r="K205" s="92"/>
      <c r="L205" s="92"/>
      <c r="M205" s="92"/>
      <c r="N205" s="92"/>
      <c r="O205" s="92"/>
      <c r="P205" s="92"/>
      <c r="Q205" s="92"/>
      <c r="R205" s="92">
        <f t="shared" ref="R205:R206" si="17">SUM(J205:Q205)</f>
        <v>0</v>
      </c>
    </row>
    <row r="206" spans="1:18" ht="20.25" hidden="1" customHeight="1" x14ac:dyDescent="0.3">
      <c r="B206" s="28"/>
      <c r="C206" s="45"/>
      <c r="D206" s="31"/>
      <c r="E206" s="870"/>
      <c r="F206" s="1128"/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92">
        <f t="shared" si="17"/>
        <v>0</v>
      </c>
    </row>
    <row r="207" spans="1:18" ht="20.25" hidden="1" customHeight="1" x14ac:dyDescent="0.3">
      <c r="B207" s="28"/>
      <c r="C207" s="45"/>
      <c r="D207" s="31"/>
      <c r="E207" s="870"/>
      <c r="F207" s="1128"/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92">
        <f>SUM(J207:Q207)</f>
        <v>0</v>
      </c>
    </row>
    <row r="208" spans="1:18" s="12" customFormat="1" ht="17.25" customHeight="1" x14ac:dyDescent="0.2">
      <c r="B208" s="535" t="s">
        <v>88</v>
      </c>
      <c r="C208" s="536"/>
      <c r="D208" s="536"/>
      <c r="E208" s="847"/>
      <c r="F208" s="1095"/>
      <c r="G208" s="536"/>
      <c r="H208" s="536"/>
      <c r="I208" s="536"/>
      <c r="J208" s="542"/>
      <c r="K208" s="542"/>
      <c r="L208" s="542"/>
      <c r="M208" s="542"/>
      <c r="N208" s="542"/>
      <c r="O208" s="542"/>
      <c r="P208" s="542"/>
      <c r="Q208" s="542"/>
      <c r="R208" s="540"/>
    </row>
    <row r="209" spans="1:18" s="12" customFormat="1" ht="18" customHeight="1" x14ac:dyDescent="0.2">
      <c r="B209" s="481" t="s">
        <v>118</v>
      </c>
      <c r="C209" s="482"/>
      <c r="D209" s="482"/>
      <c r="E209" s="848"/>
      <c r="F209" s="1096"/>
      <c r="G209" s="482"/>
      <c r="H209" s="482"/>
      <c r="I209" s="482"/>
      <c r="J209" s="575"/>
      <c r="K209" s="575"/>
      <c r="L209" s="575"/>
      <c r="M209" s="575"/>
      <c r="N209" s="575"/>
      <c r="O209" s="575"/>
      <c r="P209" s="575"/>
      <c r="Q209" s="575"/>
      <c r="R209" s="573"/>
    </row>
    <row r="210" spans="1:18" s="13" customFormat="1" ht="18" customHeight="1" x14ac:dyDescent="0.3">
      <c r="B210" s="35"/>
      <c r="C210" s="278" t="s">
        <v>44</v>
      </c>
      <c r="D210" s="278"/>
      <c r="E210" s="856"/>
      <c r="F210" s="1106"/>
      <c r="G210" s="278"/>
      <c r="H210" s="278"/>
      <c r="I210" s="278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1:18" s="13" customFormat="1" ht="18" customHeight="1" x14ac:dyDescent="0.3">
      <c r="B211" s="35"/>
      <c r="C211" s="37"/>
      <c r="D211" s="278" t="s">
        <v>45</v>
      </c>
      <c r="E211" s="856"/>
      <c r="F211" s="1106"/>
      <c r="G211" s="278"/>
      <c r="H211" s="278"/>
      <c r="I211" s="278"/>
      <c r="J211" s="562"/>
      <c r="K211" s="562"/>
      <c r="L211" s="562"/>
      <c r="M211" s="562"/>
      <c r="N211" s="562"/>
      <c r="O211" s="562"/>
      <c r="P211" s="562"/>
      <c r="Q211" s="562"/>
      <c r="R211" s="274"/>
    </row>
    <row r="212" spans="1:18" s="13" customFormat="1" ht="20.25" customHeight="1" x14ac:dyDescent="0.3">
      <c r="B212" s="35"/>
      <c r="C212" s="37"/>
      <c r="D212" s="37"/>
      <c r="E212" s="854" t="s">
        <v>46</v>
      </c>
      <c r="F212" s="1106"/>
      <c r="G212" s="278"/>
      <c r="H212" s="278"/>
      <c r="I212" s="278"/>
      <c r="J212" s="763"/>
      <c r="K212" s="763"/>
      <c r="L212" s="763"/>
      <c r="M212" s="763"/>
      <c r="N212" s="763"/>
      <c r="O212" s="763"/>
      <c r="P212" s="763"/>
      <c r="Q212" s="763"/>
      <c r="R212" s="274"/>
    </row>
    <row r="213" spans="1:18" s="525" customFormat="1" ht="19.5" customHeight="1" x14ac:dyDescent="0.3">
      <c r="B213" s="615"/>
      <c r="C213" s="619"/>
      <c r="D213" s="619"/>
      <c r="E213" s="855">
        <v>151</v>
      </c>
      <c r="F213" s="1133" t="s">
        <v>1827</v>
      </c>
      <c r="G213" s="565"/>
      <c r="H213" s="565"/>
      <c r="I213" s="565"/>
      <c r="J213" s="617"/>
      <c r="K213" s="617"/>
      <c r="L213" s="617"/>
      <c r="M213" s="617"/>
      <c r="N213" s="617"/>
      <c r="O213" s="617"/>
      <c r="P213" s="617"/>
      <c r="Q213" s="617"/>
      <c r="R213" s="618"/>
    </row>
    <row r="214" spans="1:18" s="315" customFormat="1" ht="53.25" customHeight="1" x14ac:dyDescent="0.3">
      <c r="A214" s="7"/>
      <c r="B214" s="1247"/>
      <c r="C214" s="1248"/>
      <c r="D214" s="1249"/>
      <c r="E214" s="1268" t="s">
        <v>2383</v>
      </c>
      <c r="F214" s="1357">
        <v>15101</v>
      </c>
      <c r="G214" s="1250" t="s">
        <v>1182</v>
      </c>
      <c r="H214" s="1251" t="s">
        <v>1070</v>
      </c>
      <c r="I214" s="1252" t="s">
        <v>1293</v>
      </c>
      <c r="J214" s="1253"/>
      <c r="K214" s="1254">
        <v>2400</v>
      </c>
      <c r="L214" s="1254">
        <v>6800</v>
      </c>
      <c r="M214" s="1254">
        <v>5800</v>
      </c>
      <c r="N214" s="1253"/>
      <c r="O214" s="1253"/>
      <c r="P214" s="1253"/>
      <c r="Q214" s="1253"/>
      <c r="R214" s="1254">
        <f>SUM(J214:Q214)</f>
        <v>15000</v>
      </c>
    </row>
    <row r="215" spans="1:18" s="315" customFormat="1" ht="63" x14ac:dyDescent="0.3">
      <c r="A215" s="7"/>
      <c r="B215" s="339"/>
      <c r="C215" s="340"/>
      <c r="D215" s="341"/>
      <c r="E215" s="868" t="s">
        <v>2398</v>
      </c>
      <c r="F215" s="1358">
        <v>15102</v>
      </c>
      <c r="G215" s="342" t="s">
        <v>1184</v>
      </c>
      <c r="H215" s="390" t="s">
        <v>2473</v>
      </c>
      <c r="I215" s="1246" t="s">
        <v>1292</v>
      </c>
      <c r="J215" s="765"/>
      <c r="K215" s="765"/>
      <c r="L215" s="770">
        <v>5000</v>
      </c>
      <c r="M215" s="770">
        <v>10000</v>
      </c>
      <c r="N215" s="765"/>
      <c r="O215" s="765"/>
      <c r="P215" s="765"/>
      <c r="Q215" s="765"/>
      <c r="R215" s="770">
        <f>SUM(J215:Q215)</f>
        <v>15000</v>
      </c>
    </row>
    <row r="216" spans="1:18" s="525" customFormat="1" ht="19.5" customHeight="1" x14ac:dyDescent="0.3">
      <c r="B216" s="615"/>
      <c r="C216" s="619"/>
      <c r="D216" s="619"/>
      <c r="E216" s="855">
        <v>215</v>
      </c>
      <c r="F216" s="1774" t="s">
        <v>1853</v>
      </c>
      <c r="G216" s="1724"/>
      <c r="H216" s="1724"/>
      <c r="I216" s="1724"/>
      <c r="J216" s="617"/>
      <c r="K216" s="617"/>
      <c r="L216" s="617"/>
      <c r="M216" s="617"/>
      <c r="N216" s="617"/>
      <c r="O216" s="617"/>
      <c r="P216" s="617"/>
      <c r="Q216" s="617"/>
      <c r="R216" s="618"/>
    </row>
    <row r="217" spans="1:18" ht="87" customHeight="1" x14ac:dyDescent="0.3">
      <c r="B217" s="123"/>
      <c r="C217" s="122"/>
      <c r="D217" s="61"/>
      <c r="E217" s="876" t="s">
        <v>2371</v>
      </c>
      <c r="F217" s="1128">
        <v>21501</v>
      </c>
      <c r="G217" s="15" t="s">
        <v>2304</v>
      </c>
      <c r="H217" s="16" t="s">
        <v>2349</v>
      </c>
      <c r="I217" s="1586" t="s">
        <v>263</v>
      </c>
      <c r="J217" s="27"/>
      <c r="K217" s="27"/>
      <c r="L217" s="27"/>
      <c r="M217" s="27"/>
      <c r="N217" s="27"/>
      <c r="O217" s="27"/>
      <c r="P217" s="27">
        <v>100000</v>
      </c>
      <c r="Q217" s="27"/>
      <c r="R217" s="92">
        <f>SUM(J217:P217)</f>
        <v>100000</v>
      </c>
    </row>
    <row r="218" spans="1:18" ht="126" customHeight="1" x14ac:dyDescent="0.3">
      <c r="B218" s="67"/>
      <c r="C218" s="68"/>
      <c r="D218" s="62"/>
      <c r="E218" s="1265" t="s">
        <v>2371</v>
      </c>
      <c r="F218" s="1356">
        <v>21502</v>
      </c>
      <c r="G218" s="21" t="s">
        <v>2305</v>
      </c>
      <c r="H218" s="185" t="s">
        <v>2350</v>
      </c>
      <c r="I218" s="1585" t="s">
        <v>263</v>
      </c>
      <c r="J218" s="167"/>
      <c r="K218" s="167"/>
      <c r="L218" s="167"/>
      <c r="M218" s="167"/>
      <c r="N218" s="167"/>
      <c r="O218" s="167"/>
      <c r="P218" s="167">
        <v>100000</v>
      </c>
      <c r="Q218" s="167"/>
      <c r="R218" s="451">
        <f>SUM(J218:P218)</f>
        <v>100000</v>
      </c>
    </row>
    <row r="219" spans="1:18" s="13" customFormat="1" ht="34.5" hidden="1" customHeight="1" x14ac:dyDescent="0.3">
      <c r="B219" s="35"/>
      <c r="C219" s="37"/>
      <c r="D219" s="37"/>
      <c r="E219" s="1661" t="s">
        <v>47</v>
      </c>
      <c r="F219" s="1661"/>
      <c r="G219" s="1661"/>
      <c r="H219" s="1661"/>
      <c r="I219" s="1661"/>
      <c r="J219" s="86">
        <f>SUM(J220:J222)</f>
        <v>0</v>
      </c>
      <c r="K219" s="86">
        <f t="shared" ref="K219:R219" si="18">SUM(K220:K222)</f>
        <v>0</v>
      </c>
      <c r="L219" s="86">
        <f t="shared" si="18"/>
        <v>0</v>
      </c>
      <c r="M219" s="86">
        <f t="shared" si="18"/>
        <v>0</v>
      </c>
      <c r="N219" s="86">
        <f t="shared" si="18"/>
        <v>0</v>
      </c>
      <c r="O219" s="86">
        <f t="shared" si="18"/>
        <v>0</v>
      </c>
      <c r="P219" s="86">
        <f t="shared" si="18"/>
        <v>0</v>
      </c>
      <c r="Q219" s="86">
        <f t="shared" si="18"/>
        <v>0</v>
      </c>
      <c r="R219" s="86">
        <f t="shared" si="18"/>
        <v>0</v>
      </c>
    </row>
    <row r="220" spans="1:18" ht="19.5" hidden="1" customHeight="1" x14ac:dyDescent="0.3">
      <c r="B220" s="38"/>
      <c r="C220" s="39"/>
      <c r="D220" s="39"/>
      <c r="E220" s="1263"/>
      <c r="F220" s="1128"/>
      <c r="G220" s="15"/>
      <c r="H220" s="93"/>
      <c r="I220" s="140"/>
      <c r="J220" s="92"/>
      <c r="K220" s="92"/>
      <c r="L220" s="92"/>
      <c r="M220" s="92"/>
      <c r="N220" s="92"/>
      <c r="O220" s="92"/>
      <c r="P220" s="92"/>
      <c r="Q220" s="92"/>
      <c r="R220" s="92">
        <f t="shared" ref="R220:R221" si="19">SUM(J220:Q220)</f>
        <v>0</v>
      </c>
    </row>
    <row r="221" spans="1:18" ht="19.5" hidden="1" customHeight="1" x14ac:dyDescent="0.3">
      <c r="B221" s="28"/>
      <c r="C221" s="45"/>
      <c r="D221" s="31"/>
      <c r="E221" s="870"/>
      <c r="F221" s="1128"/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92">
        <f t="shared" si="19"/>
        <v>0</v>
      </c>
    </row>
    <row r="222" spans="1:18" ht="19.5" hidden="1" customHeight="1" x14ac:dyDescent="0.3">
      <c r="B222" s="67"/>
      <c r="C222" s="68"/>
      <c r="D222" s="62"/>
      <c r="E222" s="1265"/>
      <c r="F222" s="1128"/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>SUM(J222:Q222)</f>
        <v>0</v>
      </c>
    </row>
    <row r="223" spans="1:18" s="13" customFormat="1" ht="34.5" hidden="1" customHeight="1" x14ac:dyDescent="0.3">
      <c r="B223" s="35"/>
      <c r="C223" s="37"/>
      <c r="D223" s="1662" t="s">
        <v>48</v>
      </c>
      <c r="E223" s="1662"/>
      <c r="F223" s="1662"/>
      <c r="G223" s="1662"/>
      <c r="H223" s="1662"/>
      <c r="I223" s="1662"/>
      <c r="J223" s="86">
        <f>SUM(J224)</f>
        <v>0</v>
      </c>
      <c r="K223" s="86">
        <f t="shared" ref="K223:R223" si="20">SUM(K224)</f>
        <v>0</v>
      </c>
      <c r="L223" s="86">
        <f t="shared" si="20"/>
        <v>0</v>
      </c>
      <c r="M223" s="86">
        <f t="shared" si="20"/>
        <v>0</v>
      </c>
      <c r="N223" s="86">
        <f t="shared" si="20"/>
        <v>0</v>
      </c>
      <c r="O223" s="86">
        <f t="shared" si="20"/>
        <v>0</v>
      </c>
      <c r="P223" s="86">
        <f t="shared" si="20"/>
        <v>0</v>
      </c>
      <c r="Q223" s="86">
        <f t="shared" si="20"/>
        <v>0</v>
      </c>
      <c r="R223" s="86">
        <f t="shared" si="20"/>
        <v>0</v>
      </c>
    </row>
    <row r="224" spans="1:18" s="13" customFormat="1" ht="49.5" hidden="1" customHeight="1" x14ac:dyDescent="0.3">
      <c r="B224" s="35"/>
      <c r="C224" s="37"/>
      <c r="D224" s="37"/>
      <c r="E224" s="1661" t="s">
        <v>49</v>
      </c>
      <c r="F224" s="1661"/>
      <c r="G224" s="1661"/>
      <c r="H224" s="1661"/>
      <c r="I224" s="1661"/>
      <c r="J224" s="86">
        <f>SUM(J225:J227)</f>
        <v>0</v>
      </c>
      <c r="K224" s="86">
        <f t="shared" ref="K224:P224" si="21">SUM(K225:K227)</f>
        <v>0</v>
      </c>
      <c r="L224" s="86">
        <f t="shared" si="21"/>
        <v>0</v>
      </c>
      <c r="M224" s="86">
        <f t="shared" si="21"/>
        <v>0</v>
      </c>
      <c r="N224" s="86">
        <f t="shared" si="21"/>
        <v>0</v>
      </c>
      <c r="O224" s="86">
        <f t="shared" si="21"/>
        <v>0</v>
      </c>
      <c r="P224" s="86">
        <f t="shared" si="21"/>
        <v>0</v>
      </c>
      <c r="Q224" s="86">
        <f>SUM(Q225:Q227)</f>
        <v>0</v>
      </c>
      <c r="R224" s="86">
        <f>SUM(R225:R227)</f>
        <v>0</v>
      </c>
    </row>
    <row r="225" spans="1:18" ht="21.75" hidden="1" customHeight="1" x14ac:dyDescent="0.3">
      <c r="B225" s="38"/>
      <c r="C225" s="39"/>
      <c r="D225" s="39"/>
      <c r="E225" s="1263"/>
      <c r="F225" s="1128"/>
      <c r="G225" s="15"/>
      <c r="H225" s="93"/>
      <c r="I225" s="140"/>
      <c r="J225" s="92"/>
      <c r="K225" s="92"/>
      <c r="L225" s="92"/>
      <c r="M225" s="92"/>
      <c r="N225" s="92"/>
      <c r="O225" s="92"/>
      <c r="P225" s="92"/>
      <c r="Q225" s="92"/>
      <c r="R225" s="92">
        <f t="shared" ref="R225:R226" si="22">SUM(J225:Q225)</f>
        <v>0</v>
      </c>
    </row>
    <row r="226" spans="1:18" ht="21.75" hidden="1" customHeight="1" x14ac:dyDescent="0.3">
      <c r="B226" s="28"/>
      <c r="C226" s="45"/>
      <c r="D226" s="31"/>
      <c r="E226" s="870"/>
      <c r="F226" s="1128"/>
      <c r="G226" s="15"/>
      <c r="H226" s="16"/>
      <c r="I226" s="17"/>
      <c r="J226" s="27"/>
      <c r="K226" s="27"/>
      <c r="L226" s="27"/>
      <c r="M226" s="27"/>
      <c r="N226" s="27"/>
      <c r="O226" s="27"/>
      <c r="P226" s="27"/>
      <c r="Q226" s="27"/>
      <c r="R226" s="92">
        <f t="shared" si="22"/>
        <v>0</v>
      </c>
    </row>
    <row r="227" spans="1:18" ht="21.75" hidden="1" customHeight="1" x14ac:dyDescent="0.3">
      <c r="B227" s="28"/>
      <c r="C227" s="45"/>
      <c r="D227" s="31"/>
      <c r="E227" s="870"/>
      <c r="F227" s="1128"/>
      <c r="G227" s="15"/>
      <c r="H227" s="16"/>
      <c r="I227" s="17"/>
      <c r="J227" s="27"/>
      <c r="K227" s="27"/>
      <c r="L227" s="27"/>
      <c r="M227" s="27"/>
      <c r="N227" s="27"/>
      <c r="O227" s="27"/>
      <c r="P227" s="27"/>
      <c r="Q227" s="27"/>
      <c r="R227" s="92">
        <f>SUM(J227:Q227)</f>
        <v>0</v>
      </c>
    </row>
    <row r="228" spans="1:18" s="12" customFormat="1" ht="18.75" customHeight="1" x14ac:dyDescent="0.2">
      <c r="B228" s="535" t="s">
        <v>91</v>
      </c>
      <c r="C228" s="536"/>
      <c r="D228" s="536"/>
      <c r="E228" s="847"/>
      <c r="F228" s="1095"/>
      <c r="G228" s="536"/>
      <c r="H228" s="536"/>
      <c r="I228" s="536"/>
      <c r="J228" s="542"/>
      <c r="K228" s="542"/>
      <c r="L228" s="542"/>
      <c r="M228" s="542"/>
      <c r="N228" s="542"/>
      <c r="O228" s="542"/>
      <c r="P228" s="542"/>
      <c r="Q228" s="542"/>
      <c r="R228" s="540"/>
    </row>
    <row r="229" spans="1:18" s="12" customFormat="1" ht="18.75" customHeight="1" x14ac:dyDescent="0.2">
      <c r="B229" s="481" t="s">
        <v>2018</v>
      </c>
      <c r="C229" s="482"/>
      <c r="D229" s="482"/>
      <c r="E229" s="848"/>
      <c r="F229" s="1096"/>
      <c r="G229" s="482"/>
      <c r="H229" s="482"/>
      <c r="I229" s="482"/>
      <c r="J229" s="575"/>
      <c r="K229" s="575"/>
      <c r="L229" s="575"/>
      <c r="M229" s="575"/>
      <c r="N229" s="575"/>
      <c r="O229" s="575"/>
      <c r="P229" s="575"/>
      <c r="Q229" s="575"/>
      <c r="R229" s="573"/>
    </row>
    <row r="230" spans="1:18" s="13" customFormat="1" ht="20.25" customHeight="1" x14ac:dyDescent="0.3">
      <c r="B230" s="35"/>
      <c r="C230" s="278" t="s">
        <v>50</v>
      </c>
      <c r="D230" s="278"/>
      <c r="E230" s="856"/>
      <c r="F230" s="1106"/>
      <c r="G230" s="278"/>
      <c r="H230" s="278"/>
      <c r="I230" s="278"/>
      <c r="J230" s="562"/>
      <c r="K230" s="562"/>
      <c r="L230" s="562"/>
      <c r="M230" s="562"/>
      <c r="N230" s="562"/>
      <c r="O230" s="562"/>
      <c r="P230" s="562"/>
      <c r="Q230" s="562"/>
      <c r="R230" s="274"/>
    </row>
    <row r="231" spans="1:18" s="13" customFormat="1" ht="20.25" customHeight="1" x14ac:dyDescent="0.3">
      <c r="B231" s="35"/>
      <c r="C231" s="37"/>
      <c r="D231" s="278" t="s">
        <v>51</v>
      </c>
      <c r="E231" s="856"/>
      <c r="F231" s="1106"/>
      <c r="G231" s="278"/>
      <c r="H231" s="278"/>
      <c r="I231" s="278"/>
      <c r="J231" s="562"/>
      <c r="K231" s="562"/>
      <c r="L231" s="562"/>
      <c r="M231" s="562"/>
      <c r="N231" s="562"/>
      <c r="O231" s="562"/>
      <c r="P231" s="562"/>
      <c r="Q231" s="562"/>
      <c r="R231" s="274"/>
    </row>
    <row r="232" spans="1:18" s="13" customFormat="1" ht="18.75" customHeight="1" x14ac:dyDescent="0.3">
      <c r="B232" s="35"/>
      <c r="C232" s="37"/>
      <c r="D232" s="37"/>
      <c r="E232" s="854" t="s">
        <v>52</v>
      </c>
      <c r="F232" s="1106"/>
      <c r="G232" s="278"/>
      <c r="H232" s="278"/>
      <c r="I232" s="278"/>
      <c r="J232" s="763"/>
      <c r="K232" s="763"/>
      <c r="L232" s="763"/>
      <c r="M232" s="763"/>
      <c r="N232" s="763"/>
      <c r="O232" s="763"/>
      <c r="P232" s="763"/>
      <c r="Q232" s="763"/>
      <c r="R232" s="274"/>
    </row>
    <row r="233" spans="1:18" s="525" customFormat="1" ht="16.5" customHeight="1" x14ac:dyDescent="0.3">
      <c r="B233" s="708"/>
      <c r="C233" s="616"/>
      <c r="D233" s="616"/>
      <c r="E233" s="857">
        <v>161</v>
      </c>
      <c r="F233" s="1774" t="s">
        <v>1829</v>
      </c>
      <c r="G233" s="1724"/>
      <c r="H233" s="1724"/>
      <c r="I233" s="1724"/>
      <c r="J233" s="617"/>
      <c r="K233" s="617"/>
      <c r="L233" s="617"/>
      <c r="M233" s="617"/>
      <c r="N233" s="617"/>
      <c r="O233" s="617"/>
      <c r="P233" s="617"/>
      <c r="Q233" s="617"/>
      <c r="R233" s="618"/>
    </row>
    <row r="234" spans="1:18" s="315" customFormat="1" ht="57.75" customHeight="1" x14ac:dyDescent="0.3">
      <c r="A234" s="7"/>
      <c r="B234" s="1176"/>
      <c r="C234" s="1177"/>
      <c r="D234" s="1177"/>
      <c r="E234" s="1271" t="s">
        <v>2377</v>
      </c>
      <c r="F234" s="1343">
        <v>16101</v>
      </c>
      <c r="G234" s="1178" t="s">
        <v>1186</v>
      </c>
      <c r="H234" s="1171" t="s">
        <v>1075</v>
      </c>
      <c r="I234" s="1171" t="s">
        <v>1187</v>
      </c>
      <c r="J234" s="1179"/>
      <c r="K234" s="1180">
        <v>3600</v>
      </c>
      <c r="L234" s="1179"/>
      <c r="M234" s="1180">
        <v>6400</v>
      </c>
      <c r="N234" s="1179"/>
      <c r="O234" s="1179"/>
      <c r="P234" s="1179"/>
      <c r="Q234" s="1179"/>
      <c r="R234" s="1181">
        <f t="shared" ref="R234:R239" si="23">SUM(J234:Q234)</f>
        <v>10000</v>
      </c>
    </row>
    <row r="235" spans="1:18" s="315" customFormat="1" ht="70.5" customHeight="1" x14ac:dyDescent="0.3">
      <c r="A235" s="7"/>
      <c r="B235" s="1182"/>
      <c r="C235" s="1183"/>
      <c r="D235" s="1183"/>
      <c r="E235" s="1235" t="s">
        <v>2377</v>
      </c>
      <c r="F235" s="1344">
        <v>16102</v>
      </c>
      <c r="G235" s="1184" t="s">
        <v>2351</v>
      </c>
      <c r="H235" s="1185" t="s">
        <v>1075</v>
      </c>
      <c r="I235" s="1186" t="s">
        <v>1189</v>
      </c>
      <c r="J235" s="1187"/>
      <c r="K235" s="1188">
        <v>7200</v>
      </c>
      <c r="L235" s="1188">
        <v>10000</v>
      </c>
      <c r="M235" s="1188">
        <v>12800</v>
      </c>
      <c r="N235" s="1188"/>
      <c r="O235" s="1188"/>
      <c r="P235" s="1188"/>
      <c r="Q235" s="1188"/>
      <c r="R235" s="1189">
        <f t="shared" si="23"/>
        <v>30000</v>
      </c>
    </row>
    <row r="236" spans="1:18" s="315" customFormat="1" ht="38.25" customHeight="1" x14ac:dyDescent="0.3">
      <c r="A236" s="7"/>
      <c r="B236" s="1182"/>
      <c r="C236" s="1183"/>
      <c r="D236" s="1183"/>
      <c r="E236" s="1235" t="s">
        <v>2387</v>
      </c>
      <c r="F236" s="1344">
        <v>16103</v>
      </c>
      <c r="G236" s="1184" t="s">
        <v>1190</v>
      </c>
      <c r="H236" s="1186" t="s">
        <v>2352</v>
      </c>
      <c r="I236" s="1186" t="s">
        <v>1191</v>
      </c>
      <c r="J236" s="1190"/>
      <c r="K236" s="1190"/>
      <c r="L236" s="1190">
        <v>5000</v>
      </c>
      <c r="M236" s="1190">
        <v>5000</v>
      </c>
      <c r="N236" s="1190"/>
      <c r="O236" s="1190"/>
      <c r="P236" s="1190"/>
      <c r="Q236" s="1190"/>
      <c r="R236" s="1189">
        <f t="shared" si="23"/>
        <v>10000</v>
      </c>
    </row>
    <row r="237" spans="1:18" s="315" customFormat="1" ht="54" customHeight="1" x14ac:dyDescent="0.3">
      <c r="A237" s="7"/>
      <c r="B237" s="1244"/>
      <c r="C237" s="1245"/>
      <c r="D237" s="1196"/>
      <c r="E237" s="1272" t="s">
        <v>2387</v>
      </c>
      <c r="F237" s="1345">
        <v>16104</v>
      </c>
      <c r="G237" s="1197" t="s">
        <v>1192</v>
      </c>
      <c r="H237" s="1175" t="s">
        <v>2352</v>
      </c>
      <c r="I237" s="1175" t="s">
        <v>1191</v>
      </c>
      <c r="J237" s="1233"/>
      <c r="K237" s="1198"/>
      <c r="L237" s="1198">
        <v>5000</v>
      </c>
      <c r="M237" s="1198">
        <v>5000</v>
      </c>
      <c r="N237" s="1198"/>
      <c r="O237" s="1198"/>
      <c r="P237" s="1198"/>
      <c r="Q237" s="1198"/>
      <c r="R237" s="1234">
        <f t="shared" si="23"/>
        <v>10000</v>
      </c>
    </row>
    <row r="238" spans="1:18" s="315" customFormat="1" ht="33.75" customHeight="1" x14ac:dyDescent="0.3">
      <c r="A238" s="7"/>
      <c r="B238" s="1592"/>
      <c r="C238" s="333"/>
      <c r="D238" s="321"/>
      <c r="E238" s="1593" t="s">
        <v>2396</v>
      </c>
      <c r="F238" s="1594">
        <v>16105</v>
      </c>
      <c r="G238" s="324" t="s">
        <v>1193</v>
      </c>
      <c r="H238" s="1595" t="s">
        <v>1068</v>
      </c>
      <c r="I238" s="1595" t="s">
        <v>1294</v>
      </c>
      <c r="J238" s="1596"/>
      <c r="K238" s="1596"/>
      <c r="L238" s="1597">
        <v>8000</v>
      </c>
      <c r="M238" s="1597">
        <v>7000</v>
      </c>
      <c r="N238" s="1596"/>
      <c r="O238" s="1596"/>
      <c r="P238" s="1596"/>
      <c r="Q238" s="1596"/>
      <c r="R238" s="1598">
        <f t="shared" si="23"/>
        <v>15000</v>
      </c>
    </row>
    <row r="239" spans="1:18" s="315" customFormat="1" ht="74.25" customHeight="1" x14ac:dyDescent="0.25">
      <c r="A239" s="195"/>
      <c r="B239" s="400"/>
      <c r="C239" s="418"/>
      <c r="D239" s="359"/>
      <c r="E239" s="1587" t="s">
        <v>2383</v>
      </c>
      <c r="F239" s="1358">
        <v>16106</v>
      </c>
      <c r="G239" s="360" t="s">
        <v>1307</v>
      </c>
      <c r="H239" s="1585" t="s">
        <v>1070</v>
      </c>
      <c r="I239" s="1588">
        <v>24074</v>
      </c>
      <c r="J239" s="1589"/>
      <c r="K239" s="1590">
        <v>2400</v>
      </c>
      <c r="L239" s="1590"/>
      <c r="M239" s="1590">
        <v>10000</v>
      </c>
      <c r="N239" s="1589"/>
      <c r="O239" s="1589"/>
      <c r="P239" s="1589"/>
      <c r="Q239" s="1589"/>
      <c r="R239" s="1590">
        <f t="shared" si="23"/>
        <v>12400</v>
      </c>
    </row>
    <row r="240" spans="1:18" s="13" customFormat="1" ht="46.5" hidden="1" customHeight="1" x14ac:dyDescent="0.3">
      <c r="B240" s="35"/>
      <c r="C240" s="37"/>
      <c r="D240" s="1662" t="s">
        <v>53</v>
      </c>
      <c r="E240" s="1662"/>
      <c r="F240" s="1662"/>
      <c r="G240" s="1662"/>
      <c r="H240" s="1662"/>
      <c r="I240" s="1662"/>
      <c r="J240" s="86">
        <f t="shared" ref="J240:R240" si="24">SUM(J241+J245+J249)</f>
        <v>0</v>
      </c>
      <c r="K240" s="86">
        <f t="shared" si="24"/>
        <v>0</v>
      </c>
      <c r="L240" s="86">
        <f t="shared" si="24"/>
        <v>0</v>
      </c>
      <c r="M240" s="86">
        <f t="shared" si="24"/>
        <v>0</v>
      </c>
      <c r="N240" s="86">
        <f t="shared" si="24"/>
        <v>0</v>
      </c>
      <c r="O240" s="86">
        <f t="shared" si="24"/>
        <v>0</v>
      </c>
      <c r="P240" s="86">
        <f t="shared" si="24"/>
        <v>0</v>
      </c>
      <c r="Q240" s="86">
        <f t="shared" si="24"/>
        <v>0</v>
      </c>
      <c r="R240" s="86">
        <f t="shared" si="24"/>
        <v>0</v>
      </c>
    </row>
    <row r="241" spans="2:18" s="13" customFormat="1" hidden="1" x14ac:dyDescent="0.3">
      <c r="B241" s="35"/>
      <c r="C241" s="37"/>
      <c r="D241" s="37"/>
      <c r="E241" s="860" t="s">
        <v>54</v>
      </c>
      <c r="F241" s="464"/>
      <c r="G241" s="33"/>
      <c r="H241" s="14"/>
      <c r="I241" s="114"/>
      <c r="J241" s="86">
        <f t="shared" ref="J241:R241" si="25">SUM(J242:J244)</f>
        <v>0</v>
      </c>
      <c r="K241" s="86">
        <f t="shared" si="25"/>
        <v>0</v>
      </c>
      <c r="L241" s="86">
        <f t="shared" si="25"/>
        <v>0</v>
      </c>
      <c r="M241" s="86">
        <f t="shared" si="25"/>
        <v>0</v>
      </c>
      <c r="N241" s="86">
        <f t="shared" si="25"/>
        <v>0</v>
      </c>
      <c r="O241" s="86">
        <f t="shared" si="25"/>
        <v>0</v>
      </c>
      <c r="P241" s="86">
        <f t="shared" si="25"/>
        <v>0</v>
      </c>
      <c r="Q241" s="86">
        <f t="shared" si="25"/>
        <v>0</v>
      </c>
      <c r="R241" s="86">
        <f t="shared" si="25"/>
        <v>0</v>
      </c>
    </row>
    <row r="242" spans="2:18" ht="19.5" hidden="1" customHeight="1" x14ac:dyDescent="0.3">
      <c r="B242" s="38"/>
      <c r="C242" s="39"/>
      <c r="D242" s="39"/>
      <c r="E242" s="1263"/>
      <c r="F242" s="1128"/>
      <c r="G242" s="15"/>
      <c r="H242" s="93"/>
      <c r="I242" s="140"/>
      <c r="J242" s="92"/>
      <c r="K242" s="92"/>
      <c r="L242" s="92"/>
      <c r="M242" s="92"/>
      <c r="N242" s="92"/>
      <c r="O242" s="92"/>
      <c r="P242" s="92"/>
      <c r="Q242" s="92"/>
      <c r="R242" s="92">
        <f t="shared" ref="R242:R244" si="26">SUM(J242:Q242)</f>
        <v>0</v>
      </c>
    </row>
    <row r="243" spans="2:18" ht="19.5" hidden="1" customHeight="1" x14ac:dyDescent="0.3">
      <c r="B243" s="28"/>
      <c r="C243" s="45"/>
      <c r="D243" s="31"/>
      <c r="E243" s="870"/>
      <c r="F243" s="1128"/>
      <c r="G243" s="15"/>
      <c r="H243" s="16"/>
      <c r="I243" s="17"/>
      <c r="J243" s="27"/>
      <c r="K243" s="27"/>
      <c r="L243" s="27"/>
      <c r="M243" s="27"/>
      <c r="N243" s="27"/>
      <c r="O243" s="27"/>
      <c r="P243" s="27"/>
      <c r="Q243" s="27"/>
      <c r="R243" s="92">
        <f t="shared" si="26"/>
        <v>0</v>
      </c>
    </row>
    <row r="244" spans="2:18" ht="22.5" hidden="1" customHeight="1" x14ac:dyDescent="0.3">
      <c r="B244" s="57"/>
      <c r="C244" s="58"/>
      <c r="D244" s="58"/>
      <c r="E244" s="1264"/>
      <c r="F244" s="1128"/>
      <c r="G244" s="15"/>
      <c r="H244" s="93"/>
      <c r="I244" s="140"/>
      <c r="J244" s="92"/>
      <c r="K244" s="92"/>
      <c r="L244" s="92"/>
      <c r="M244" s="92"/>
      <c r="N244" s="92"/>
      <c r="O244" s="92"/>
      <c r="P244" s="92"/>
      <c r="Q244" s="92"/>
      <c r="R244" s="92">
        <f t="shared" si="26"/>
        <v>0</v>
      </c>
    </row>
    <row r="245" spans="2:18" s="13" customFormat="1" hidden="1" x14ac:dyDescent="0.3">
      <c r="B245" s="35"/>
      <c r="C245" s="37"/>
      <c r="D245" s="37"/>
      <c r="E245" s="860" t="s">
        <v>55</v>
      </c>
      <c r="F245" s="464"/>
      <c r="G245" s="33"/>
      <c r="H245" s="14"/>
      <c r="I245" s="114"/>
      <c r="J245" s="86">
        <f t="shared" ref="J245:R245" si="27">SUM(J246:J248)</f>
        <v>0</v>
      </c>
      <c r="K245" s="86">
        <f t="shared" si="27"/>
        <v>0</v>
      </c>
      <c r="L245" s="86">
        <f t="shared" si="27"/>
        <v>0</v>
      </c>
      <c r="M245" s="86">
        <f t="shared" si="27"/>
        <v>0</v>
      </c>
      <c r="N245" s="86">
        <f t="shared" si="27"/>
        <v>0</v>
      </c>
      <c r="O245" s="86">
        <f t="shared" si="27"/>
        <v>0</v>
      </c>
      <c r="P245" s="86">
        <f t="shared" si="27"/>
        <v>0</v>
      </c>
      <c r="Q245" s="86">
        <f t="shared" si="27"/>
        <v>0</v>
      </c>
      <c r="R245" s="86">
        <f t="shared" si="27"/>
        <v>0</v>
      </c>
    </row>
    <row r="246" spans="2:18" ht="22.5" hidden="1" customHeight="1" x14ac:dyDescent="0.3">
      <c r="B246" s="38"/>
      <c r="C246" s="39"/>
      <c r="D246" s="39"/>
      <c r="E246" s="1263"/>
      <c r="F246" s="1128"/>
      <c r="G246" s="15"/>
      <c r="H246" s="93"/>
      <c r="I246" s="140"/>
      <c r="J246" s="92"/>
      <c r="K246" s="92"/>
      <c r="L246" s="92"/>
      <c r="M246" s="92"/>
      <c r="N246" s="92"/>
      <c r="O246" s="92"/>
      <c r="P246" s="92"/>
      <c r="Q246" s="92"/>
      <c r="R246" s="92">
        <f t="shared" ref="R246:R248" si="28">SUM(J246:Q246)</f>
        <v>0</v>
      </c>
    </row>
    <row r="247" spans="2:18" ht="22.5" hidden="1" customHeight="1" x14ac:dyDescent="0.3">
      <c r="B247" s="28"/>
      <c r="C247" s="45"/>
      <c r="D247" s="31"/>
      <c r="E247" s="870"/>
      <c r="F247" s="1128"/>
      <c r="G247" s="15"/>
      <c r="H247" s="16"/>
      <c r="I247" s="17"/>
      <c r="J247" s="27"/>
      <c r="K247" s="27"/>
      <c r="L247" s="27"/>
      <c r="M247" s="27"/>
      <c r="N247" s="27"/>
      <c r="O247" s="27"/>
      <c r="P247" s="27"/>
      <c r="Q247" s="27"/>
      <c r="R247" s="92">
        <f t="shared" si="28"/>
        <v>0</v>
      </c>
    </row>
    <row r="248" spans="2:18" ht="22.5" hidden="1" customHeight="1" x14ac:dyDescent="0.3">
      <c r="B248" s="28"/>
      <c r="C248" s="45"/>
      <c r="D248" s="31"/>
      <c r="E248" s="870"/>
      <c r="F248" s="1128"/>
      <c r="G248" s="15"/>
      <c r="H248" s="16"/>
      <c r="I248" s="17"/>
      <c r="J248" s="27"/>
      <c r="K248" s="27"/>
      <c r="L248" s="27"/>
      <c r="M248" s="27"/>
      <c r="N248" s="27"/>
      <c r="O248" s="27"/>
      <c r="P248" s="27"/>
      <c r="Q248" s="27"/>
      <c r="R248" s="92">
        <f t="shared" si="28"/>
        <v>0</v>
      </c>
    </row>
    <row r="249" spans="2:18" s="13" customFormat="1" ht="30.75" hidden="1" customHeight="1" x14ac:dyDescent="0.3">
      <c r="B249" s="35"/>
      <c r="C249" s="37"/>
      <c r="D249" s="37"/>
      <c r="E249" s="1661" t="s">
        <v>90</v>
      </c>
      <c r="F249" s="1661"/>
      <c r="G249" s="1661"/>
      <c r="H249" s="1661"/>
      <c r="I249" s="1661"/>
      <c r="J249" s="86">
        <f t="shared" ref="J249:R249" si="29">SUM(J250:J252)</f>
        <v>0</v>
      </c>
      <c r="K249" s="86">
        <f t="shared" si="29"/>
        <v>0</v>
      </c>
      <c r="L249" s="86">
        <f t="shared" si="29"/>
        <v>0</v>
      </c>
      <c r="M249" s="86">
        <f t="shared" si="29"/>
        <v>0</v>
      </c>
      <c r="N249" s="86">
        <f t="shared" si="29"/>
        <v>0</v>
      </c>
      <c r="O249" s="86">
        <f t="shared" si="29"/>
        <v>0</v>
      </c>
      <c r="P249" s="86">
        <f t="shared" si="29"/>
        <v>0</v>
      </c>
      <c r="Q249" s="86">
        <f t="shared" si="29"/>
        <v>0</v>
      </c>
      <c r="R249" s="86">
        <f t="shared" si="29"/>
        <v>0</v>
      </c>
    </row>
    <row r="250" spans="2:18" ht="22.5" hidden="1" customHeight="1" x14ac:dyDescent="0.3">
      <c r="B250" s="38"/>
      <c r="C250" s="39"/>
      <c r="D250" s="39"/>
      <c r="E250" s="1263"/>
      <c r="F250" s="1128"/>
      <c r="G250" s="15"/>
      <c r="H250" s="93"/>
      <c r="I250" s="140"/>
      <c r="J250" s="92"/>
      <c r="K250" s="92"/>
      <c r="L250" s="92"/>
      <c r="M250" s="92"/>
      <c r="N250" s="92"/>
      <c r="O250" s="92"/>
      <c r="P250" s="92"/>
      <c r="Q250" s="92"/>
      <c r="R250" s="92">
        <f t="shared" ref="R250:R252" si="30">SUM(J250:Q250)</f>
        <v>0</v>
      </c>
    </row>
    <row r="251" spans="2:18" ht="22.5" hidden="1" customHeight="1" x14ac:dyDescent="0.3">
      <c r="B251" s="28"/>
      <c r="C251" s="45"/>
      <c r="D251" s="31"/>
      <c r="E251" s="870"/>
      <c r="F251" s="1128"/>
      <c r="G251" s="15"/>
      <c r="H251" s="16"/>
      <c r="I251" s="17"/>
      <c r="J251" s="27"/>
      <c r="K251" s="27"/>
      <c r="L251" s="27"/>
      <c r="M251" s="27"/>
      <c r="N251" s="27"/>
      <c r="O251" s="27"/>
      <c r="P251" s="27"/>
      <c r="Q251" s="27"/>
      <c r="R251" s="92">
        <f t="shared" si="30"/>
        <v>0</v>
      </c>
    </row>
    <row r="252" spans="2:18" ht="9" hidden="1" customHeight="1" x14ac:dyDescent="0.3">
      <c r="B252" s="28"/>
      <c r="C252" s="45"/>
      <c r="D252" s="31"/>
      <c r="E252" s="870"/>
      <c r="F252" s="1128"/>
      <c r="G252" s="15"/>
      <c r="H252" s="16"/>
      <c r="I252" s="17"/>
      <c r="J252" s="27"/>
      <c r="K252" s="27"/>
      <c r="L252" s="27"/>
      <c r="M252" s="27"/>
      <c r="N252" s="27"/>
      <c r="O252" s="27"/>
      <c r="P252" s="27"/>
      <c r="Q252" s="27"/>
      <c r="R252" s="92">
        <f t="shared" si="30"/>
        <v>0</v>
      </c>
    </row>
    <row r="253" spans="2:18" s="12" customFormat="1" ht="22.5" customHeight="1" x14ac:dyDescent="0.2">
      <c r="B253" s="535" t="s">
        <v>93</v>
      </c>
      <c r="C253" s="536"/>
      <c r="D253" s="536"/>
      <c r="E253" s="847"/>
      <c r="F253" s="1095"/>
      <c r="G253" s="536"/>
      <c r="H253" s="536"/>
      <c r="I253" s="536"/>
      <c r="J253" s="542"/>
      <c r="K253" s="542"/>
      <c r="L253" s="542"/>
      <c r="M253" s="542"/>
      <c r="N253" s="542"/>
      <c r="O253" s="542"/>
      <c r="P253" s="542"/>
      <c r="Q253" s="542"/>
      <c r="R253" s="540"/>
    </row>
    <row r="254" spans="2:18" s="12" customFormat="1" ht="16.5" customHeight="1" x14ac:dyDescent="0.2">
      <c r="B254" s="582" t="s">
        <v>2360</v>
      </c>
      <c r="C254" s="583"/>
      <c r="D254" s="583"/>
      <c r="E254" s="865"/>
      <c r="F254" s="1116"/>
      <c r="G254" s="583"/>
      <c r="H254" s="583"/>
      <c r="I254" s="583"/>
      <c r="J254" s="584"/>
      <c r="K254" s="584"/>
      <c r="L254" s="584"/>
      <c r="M254" s="584"/>
      <c r="N254" s="584"/>
      <c r="O254" s="584"/>
      <c r="P254" s="584"/>
      <c r="Q254" s="584"/>
      <c r="R254" s="585"/>
    </row>
    <row r="255" spans="2:18" s="12" customFormat="1" ht="18" customHeight="1" x14ac:dyDescent="0.2">
      <c r="B255" s="727" t="s">
        <v>1847</v>
      </c>
      <c r="C255" s="579"/>
      <c r="D255" s="579"/>
      <c r="E255" s="869"/>
      <c r="F255" s="1113"/>
      <c r="G255" s="579"/>
      <c r="H255" s="579"/>
      <c r="I255" s="579"/>
      <c r="J255" s="580"/>
      <c r="K255" s="580"/>
      <c r="L255" s="580"/>
      <c r="M255" s="580"/>
      <c r="N255" s="580"/>
      <c r="O255" s="580"/>
      <c r="P255" s="580"/>
      <c r="Q255" s="580"/>
      <c r="R255" s="581"/>
    </row>
    <row r="256" spans="2:18" s="13" customFormat="1" ht="19.5" customHeight="1" x14ac:dyDescent="0.3">
      <c r="B256" s="35"/>
      <c r="C256" s="278" t="s">
        <v>56</v>
      </c>
      <c r="D256" s="278"/>
      <c r="E256" s="856"/>
      <c r="F256" s="1106"/>
      <c r="G256" s="278"/>
      <c r="H256" s="278"/>
      <c r="I256" s="278"/>
      <c r="J256" s="562"/>
      <c r="K256" s="562"/>
      <c r="L256" s="562"/>
      <c r="M256" s="562"/>
      <c r="N256" s="562"/>
      <c r="O256" s="562"/>
      <c r="P256" s="562"/>
      <c r="Q256" s="562"/>
      <c r="R256" s="274"/>
    </row>
    <row r="257" spans="1:22" s="13" customFormat="1" ht="16.5" customHeight="1" x14ac:dyDescent="0.3">
      <c r="B257" s="65"/>
      <c r="C257" s="66"/>
      <c r="D257" s="105" t="s">
        <v>1845</v>
      </c>
      <c r="E257" s="858"/>
      <c r="F257" s="1102"/>
      <c r="G257" s="105"/>
      <c r="H257" s="105"/>
      <c r="I257" s="105"/>
      <c r="J257" s="588"/>
      <c r="K257" s="588"/>
      <c r="L257" s="588"/>
      <c r="M257" s="588"/>
      <c r="N257" s="588"/>
      <c r="O257" s="588"/>
      <c r="P257" s="588"/>
      <c r="Q257" s="588"/>
      <c r="R257" s="596"/>
    </row>
    <row r="258" spans="1:22" s="13" customFormat="1" ht="18.75" customHeight="1" x14ac:dyDescent="0.3">
      <c r="B258" s="76"/>
      <c r="C258" s="77"/>
      <c r="D258" s="556" t="s">
        <v>1846</v>
      </c>
      <c r="E258" s="859"/>
      <c r="F258" s="1108"/>
      <c r="G258" s="556"/>
      <c r="H258" s="556"/>
      <c r="I258" s="556"/>
      <c r="J258" s="572"/>
      <c r="K258" s="572"/>
      <c r="L258" s="572"/>
      <c r="M258" s="572"/>
      <c r="N258" s="572"/>
      <c r="O258" s="572"/>
      <c r="P258" s="572"/>
      <c r="Q258" s="572"/>
      <c r="R258" s="571"/>
    </row>
    <row r="259" spans="1:22" s="13" customFormat="1" ht="21" customHeight="1" x14ac:dyDescent="0.3">
      <c r="B259" s="35"/>
      <c r="C259" s="37"/>
      <c r="D259" s="37"/>
      <c r="E259" s="854" t="s">
        <v>57</v>
      </c>
      <c r="F259" s="1106"/>
      <c r="G259" s="278"/>
      <c r="H259" s="278"/>
      <c r="I259" s="278"/>
      <c r="J259" s="763"/>
      <c r="K259" s="763"/>
      <c r="L259" s="763"/>
      <c r="M259" s="763"/>
      <c r="N259" s="763"/>
      <c r="O259" s="763"/>
      <c r="P259" s="763"/>
      <c r="Q259" s="763"/>
      <c r="R259" s="274"/>
    </row>
    <row r="260" spans="1:22" s="525" customFormat="1" ht="22.5" customHeight="1" x14ac:dyDescent="0.3">
      <c r="B260" s="615"/>
      <c r="C260" s="619"/>
      <c r="D260" s="619"/>
      <c r="E260" s="855">
        <v>171</v>
      </c>
      <c r="F260" s="1133" t="s">
        <v>1830</v>
      </c>
      <c r="G260" s="565"/>
      <c r="H260" s="565"/>
      <c r="I260" s="565"/>
      <c r="J260" s="617"/>
      <c r="K260" s="617"/>
      <c r="L260" s="617"/>
      <c r="M260" s="617"/>
      <c r="N260" s="617"/>
      <c r="O260" s="617"/>
      <c r="P260" s="617"/>
      <c r="Q260" s="617"/>
      <c r="R260" s="618"/>
    </row>
    <row r="261" spans="1:22" s="315" customFormat="1" ht="42" customHeight="1" x14ac:dyDescent="0.3">
      <c r="A261" s="7"/>
      <c r="B261" s="1200"/>
      <c r="C261" s="1201"/>
      <c r="D261" s="1202"/>
      <c r="E261" s="1273" t="s">
        <v>2383</v>
      </c>
      <c r="F261" s="1343">
        <v>17101</v>
      </c>
      <c r="G261" s="1178" t="s">
        <v>1197</v>
      </c>
      <c r="H261" s="1171" t="s">
        <v>1070</v>
      </c>
      <c r="I261" s="1171" t="s">
        <v>1295</v>
      </c>
      <c r="J261" s="1203"/>
      <c r="K261" s="1203">
        <v>3600</v>
      </c>
      <c r="L261" s="1203">
        <v>13500</v>
      </c>
      <c r="M261" s="1203">
        <v>23479</v>
      </c>
      <c r="N261" s="1203"/>
      <c r="O261" s="1203"/>
      <c r="P261" s="1203"/>
      <c r="Q261" s="1203"/>
      <c r="R261" s="1181">
        <f>SUM(J261:Q261)</f>
        <v>40579</v>
      </c>
    </row>
    <row r="262" spans="1:22" s="315" customFormat="1" ht="48.75" customHeight="1" x14ac:dyDescent="0.25">
      <c r="A262" s="195"/>
      <c r="B262" s="1182"/>
      <c r="C262" s="1183"/>
      <c r="D262" s="1193"/>
      <c r="E262" s="1239" t="s">
        <v>2383</v>
      </c>
      <c r="F262" s="1344">
        <v>17102</v>
      </c>
      <c r="G262" s="1184" t="s">
        <v>1198</v>
      </c>
      <c r="H262" s="1204" t="s">
        <v>1070</v>
      </c>
      <c r="I262" s="1205">
        <v>24073</v>
      </c>
      <c r="J262" s="1188"/>
      <c r="K262" s="1188">
        <v>2400</v>
      </c>
      <c r="L262" s="1188"/>
      <c r="M262" s="1188">
        <v>10000</v>
      </c>
      <c r="N262" s="1188"/>
      <c r="O262" s="1188"/>
      <c r="P262" s="1188"/>
      <c r="Q262" s="1188"/>
      <c r="R262" s="1189">
        <f>SUM(J262:Q262)</f>
        <v>12400</v>
      </c>
    </row>
    <row r="263" spans="1:22" s="375" customFormat="1" ht="57" customHeight="1" x14ac:dyDescent="0.3">
      <c r="A263" s="13"/>
      <c r="B263" s="1206"/>
      <c r="C263" s="1207"/>
      <c r="D263" s="1207"/>
      <c r="E263" s="1274" t="s">
        <v>2371</v>
      </c>
      <c r="F263" s="1344">
        <v>17103</v>
      </c>
      <c r="G263" s="1208" t="s">
        <v>1203</v>
      </c>
      <c r="H263" s="1209" t="s">
        <v>837</v>
      </c>
      <c r="I263" s="1209" t="s">
        <v>1200</v>
      </c>
      <c r="J263" s="1210"/>
      <c r="K263" s="1211">
        <v>10000</v>
      </c>
      <c r="L263" s="1211">
        <v>20000</v>
      </c>
      <c r="M263" s="1211">
        <v>10000</v>
      </c>
      <c r="N263" s="1210"/>
      <c r="O263" s="1210"/>
      <c r="P263" s="1210"/>
      <c r="Q263" s="1210"/>
      <c r="R263" s="1212">
        <f>SUM(J263:Q263)</f>
        <v>40000</v>
      </c>
    </row>
    <row r="264" spans="1:22" s="375" customFormat="1" ht="45.75" customHeight="1" x14ac:dyDescent="0.3">
      <c r="A264" s="13"/>
      <c r="B264" s="1213"/>
      <c r="C264" s="1214"/>
      <c r="D264" s="1214"/>
      <c r="E264" s="1215" t="s">
        <v>2371</v>
      </c>
      <c r="F264" s="1345">
        <v>17104</v>
      </c>
      <c r="G264" s="1216" t="s">
        <v>1199</v>
      </c>
      <c r="H264" s="1217" t="s">
        <v>837</v>
      </c>
      <c r="I264" s="1217" t="s">
        <v>1200</v>
      </c>
      <c r="J264" s="1218"/>
      <c r="K264" s="1219">
        <v>20000</v>
      </c>
      <c r="L264" s="1219">
        <v>20000</v>
      </c>
      <c r="M264" s="1219">
        <v>20000</v>
      </c>
      <c r="N264" s="1218"/>
      <c r="O264" s="1218"/>
      <c r="P264" s="1218"/>
      <c r="Q264" s="1218"/>
      <c r="R264" s="1220">
        <f>SUM(J264:Q264)</f>
        <v>60000</v>
      </c>
      <c r="V264" s="1591"/>
    </row>
    <row r="265" spans="1:22" s="13" customFormat="1" ht="33.75" hidden="1" customHeight="1" x14ac:dyDescent="0.3">
      <c r="B265" s="76"/>
      <c r="C265" s="77"/>
      <c r="D265" s="77"/>
      <c r="E265" s="1731" t="s">
        <v>58</v>
      </c>
      <c r="F265" s="1731"/>
      <c r="G265" s="1731"/>
      <c r="H265" s="1731"/>
      <c r="I265" s="1731"/>
      <c r="J265" s="779"/>
      <c r="K265" s="779"/>
      <c r="L265" s="779"/>
      <c r="M265" s="779"/>
      <c r="N265" s="779"/>
      <c r="O265" s="779"/>
      <c r="P265" s="779"/>
      <c r="Q265" s="779"/>
      <c r="R265" s="571"/>
    </row>
    <row r="266" spans="1:22" s="13" customFormat="1" hidden="1" x14ac:dyDescent="0.3">
      <c r="B266" s="35"/>
      <c r="C266" s="37"/>
      <c r="D266" s="37"/>
      <c r="E266" s="860" t="s">
        <v>59</v>
      </c>
      <c r="F266" s="464"/>
      <c r="G266" s="33"/>
      <c r="H266" s="14"/>
      <c r="I266" s="114"/>
      <c r="J266" s="86">
        <f>SUM(J267:J269)</f>
        <v>0</v>
      </c>
      <c r="K266" s="86">
        <f t="shared" ref="K266:R266" si="31">SUM(K267:K269)</f>
        <v>0</v>
      </c>
      <c r="L266" s="86">
        <f t="shared" si="31"/>
        <v>0</v>
      </c>
      <c r="M266" s="86">
        <f t="shared" si="31"/>
        <v>0</v>
      </c>
      <c r="N266" s="86">
        <f t="shared" si="31"/>
        <v>0</v>
      </c>
      <c r="O266" s="86">
        <f t="shared" si="31"/>
        <v>0</v>
      </c>
      <c r="P266" s="86">
        <f t="shared" si="31"/>
        <v>0</v>
      </c>
      <c r="Q266" s="86">
        <f t="shared" si="31"/>
        <v>0</v>
      </c>
      <c r="R266" s="86">
        <f t="shared" si="31"/>
        <v>0</v>
      </c>
    </row>
    <row r="267" spans="1:22" ht="24.75" hidden="1" customHeight="1" x14ac:dyDescent="0.3">
      <c r="B267" s="38"/>
      <c r="C267" s="39"/>
      <c r="D267" s="39"/>
      <c r="E267" s="1263"/>
      <c r="F267" s="1128"/>
      <c r="G267" s="15"/>
      <c r="H267" s="93"/>
      <c r="I267" s="140"/>
      <c r="J267" s="92"/>
      <c r="K267" s="92"/>
      <c r="L267" s="92"/>
      <c r="M267" s="92"/>
      <c r="N267" s="92"/>
      <c r="O267" s="92"/>
      <c r="P267" s="92"/>
      <c r="Q267" s="92"/>
      <c r="R267" s="92">
        <f t="shared" ref="R267:R268" si="32">SUM(J267:Q267)</f>
        <v>0</v>
      </c>
    </row>
    <row r="268" spans="1:22" ht="24.75" hidden="1" customHeight="1" x14ac:dyDescent="0.3">
      <c r="B268" s="28"/>
      <c r="C268" s="45"/>
      <c r="D268" s="31"/>
      <c r="E268" s="870"/>
      <c r="F268" s="1128"/>
      <c r="G268" s="15"/>
      <c r="H268" s="16"/>
      <c r="I268" s="17"/>
      <c r="J268" s="27"/>
      <c r="K268" s="27"/>
      <c r="L268" s="27"/>
      <c r="M268" s="27"/>
      <c r="N268" s="27"/>
      <c r="O268" s="27"/>
      <c r="P268" s="27"/>
      <c r="Q268" s="27"/>
      <c r="R268" s="92">
        <f t="shared" si="32"/>
        <v>0</v>
      </c>
    </row>
    <row r="269" spans="1:22" ht="24.75" hidden="1" customHeight="1" x14ac:dyDescent="0.3">
      <c r="B269" s="67"/>
      <c r="C269" s="68"/>
      <c r="D269" s="62"/>
      <c r="E269" s="1265"/>
      <c r="F269" s="1128"/>
      <c r="G269" s="15"/>
      <c r="H269" s="16"/>
      <c r="I269" s="17"/>
      <c r="J269" s="27"/>
      <c r="K269" s="27"/>
      <c r="L269" s="27"/>
      <c r="M269" s="27"/>
      <c r="N269" s="27"/>
      <c r="O269" s="27"/>
      <c r="P269" s="27"/>
      <c r="Q269" s="27"/>
      <c r="R269" s="92">
        <f>SUM(J269:Q269)</f>
        <v>0</v>
      </c>
    </row>
    <row r="270" spans="1:22" s="13" customFormat="1" ht="30.75" hidden="1" customHeight="1" x14ac:dyDescent="0.3">
      <c r="B270" s="35"/>
      <c r="C270" s="37"/>
      <c r="D270" s="37"/>
      <c r="E270" s="1662" t="s">
        <v>60</v>
      </c>
      <c r="F270" s="1662"/>
      <c r="G270" s="1662"/>
      <c r="H270" s="1662"/>
      <c r="I270" s="1662"/>
      <c r="J270" s="86">
        <f>SUM(J271:J273)</f>
        <v>0</v>
      </c>
      <c r="K270" s="86">
        <f t="shared" ref="K270:R270" si="33">SUM(K271:K273)</f>
        <v>0</v>
      </c>
      <c r="L270" s="86">
        <f t="shared" si="33"/>
        <v>0</v>
      </c>
      <c r="M270" s="86">
        <f t="shared" si="33"/>
        <v>0</v>
      </c>
      <c r="N270" s="86">
        <f t="shared" si="33"/>
        <v>0</v>
      </c>
      <c r="O270" s="86">
        <f t="shared" si="33"/>
        <v>0</v>
      </c>
      <c r="P270" s="86">
        <f t="shared" si="33"/>
        <v>0</v>
      </c>
      <c r="Q270" s="86">
        <f t="shared" si="33"/>
        <v>0</v>
      </c>
      <c r="R270" s="86">
        <f t="shared" si="33"/>
        <v>0</v>
      </c>
    </row>
    <row r="271" spans="1:22" ht="22.5" hidden="1" customHeight="1" x14ac:dyDescent="0.3">
      <c r="B271" s="38"/>
      <c r="C271" s="39"/>
      <c r="D271" s="39"/>
      <c r="E271" s="1263"/>
      <c r="F271" s="1128"/>
      <c r="G271" s="15"/>
      <c r="H271" s="93"/>
      <c r="I271" s="140"/>
      <c r="J271" s="92"/>
      <c r="K271" s="92"/>
      <c r="L271" s="92"/>
      <c r="M271" s="92"/>
      <c r="N271" s="92"/>
      <c r="O271" s="92"/>
      <c r="P271" s="92"/>
      <c r="Q271" s="92"/>
      <c r="R271" s="92">
        <f t="shared" ref="R271:R272" si="34">SUM(J271:Q271)</f>
        <v>0</v>
      </c>
    </row>
    <row r="272" spans="1:22" ht="22.5" hidden="1" customHeight="1" x14ac:dyDescent="0.3">
      <c r="B272" s="28"/>
      <c r="C272" s="45"/>
      <c r="D272" s="31"/>
      <c r="E272" s="870"/>
      <c r="F272" s="1128"/>
      <c r="G272" s="15"/>
      <c r="H272" s="16"/>
      <c r="I272" s="17"/>
      <c r="J272" s="27"/>
      <c r="K272" s="27"/>
      <c r="L272" s="27"/>
      <c r="M272" s="27"/>
      <c r="N272" s="27"/>
      <c r="O272" s="27"/>
      <c r="P272" s="27"/>
      <c r="Q272" s="27"/>
      <c r="R272" s="92">
        <f t="shared" si="34"/>
        <v>0</v>
      </c>
    </row>
    <row r="273" spans="1:18" ht="22.5" hidden="1" customHeight="1" x14ac:dyDescent="0.3">
      <c r="B273" s="28"/>
      <c r="C273" s="45"/>
      <c r="D273" s="31"/>
      <c r="E273" s="870"/>
      <c r="F273" s="1128"/>
      <c r="G273" s="15"/>
      <c r="H273" s="16"/>
      <c r="I273" s="17"/>
      <c r="J273" s="27"/>
      <c r="K273" s="27"/>
      <c r="L273" s="27"/>
      <c r="M273" s="27"/>
      <c r="N273" s="27"/>
      <c r="O273" s="27"/>
      <c r="P273" s="27"/>
      <c r="Q273" s="27"/>
      <c r="R273" s="92">
        <f>SUM(J273:Q273)</f>
        <v>0</v>
      </c>
    </row>
    <row r="274" spans="1:18" s="13" customFormat="1" ht="33.75" hidden="1" customHeight="1" x14ac:dyDescent="0.3">
      <c r="B274" s="35"/>
      <c r="C274" s="37"/>
      <c r="D274" s="1661" t="s">
        <v>61</v>
      </c>
      <c r="E274" s="1661"/>
      <c r="F274" s="1661"/>
      <c r="G274" s="1661"/>
      <c r="H274" s="1661"/>
      <c r="I274" s="1661"/>
      <c r="J274" s="86">
        <f>SUM(J275)</f>
        <v>0</v>
      </c>
      <c r="K274" s="86">
        <f t="shared" ref="K274:R274" si="35">SUM(K275)</f>
        <v>0</v>
      </c>
      <c r="L274" s="86">
        <f t="shared" si="35"/>
        <v>0</v>
      </c>
      <c r="M274" s="86">
        <f t="shared" si="35"/>
        <v>0</v>
      </c>
      <c r="N274" s="86">
        <f t="shared" si="35"/>
        <v>0</v>
      </c>
      <c r="O274" s="86">
        <f t="shared" si="35"/>
        <v>0</v>
      </c>
      <c r="P274" s="86">
        <f t="shared" si="35"/>
        <v>0</v>
      </c>
      <c r="Q274" s="86">
        <f t="shared" si="35"/>
        <v>0</v>
      </c>
      <c r="R274" s="86">
        <f t="shared" si="35"/>
        <v>0</v>
      </c>
    </row>
    <row r="275" spans="1:18" s="13" customFormat="1" hidden="1" x14ac:dyDescent="0.3">
      <c r="B275" s="35"/>
      <c r="C275" s="37"/>
      <c r="D275" s="37"/>
      <c r="E275" s="860" t="s">
        <v>62</v>
      </c>
      <c r="F275" s="464"/>
      <c r="G275" s="33"/>
      <c r="H275" s="14"/>
      <c r="I275" s="114"/>
      <c r="J275" s="86">
        <f>SUM(J276:J278)</f>
        <v>0</v>
      </c>
      <c r="K275" s="86">
        <f t="shared" ref="K275:Q275" si="36">SUM(K276:K278)</f>
        <v>0</v>
      </c>
      <c r="L275" s="86">
        <f t="shared" si="36"/>
        <v>0</v>
      </c>
      <c r="M275" s="86">
        <f t="shared" si="36"/>
        <v>0</v>
      </c>
      <c r="N275" s="86">
        <f t="shared" si="36"/>
        <v>0</v>
      </c>
      <c r="O275" s="86">
        <f t="shared" si="36"/>
        <v>0</v>
      </c>
      <c r="P275" s="86">
        <f t="shared" si="36"/>
        <v>0</v>
      </c>
      <c r="Q275" s="86">
        <f t="shared" si="36"/>
        <v>0</v>
      </c>
      <c r="R275" s="86">
        <f>SUM(R276:R278)</f>
        <v>0</v>
      </c>
    </row>
    <row r="276" spans="1:18" ht="22.5" hidden="1" customHeight="1" x14ac:dyDescent="0.3">
      <c r="B276" s="38"/>
      <c r="C276" s="39"/>
      <c r="D276" s="39"/>
      <c r="E276" s="1263"/>
      <c r="F276" s="1128"/>
      <c r="G276" s="15"/>
      <c r="H276" s="93"/>
      <c r="I276" s="140"/>
      <c r="J276" s="92"/>
      <c r="K276" s="92"/>
      <c r="L276" s="92"/>
      <c r="M276" s="92"/>
      <c r="N276" s="92"/>
      <c r="O276" s="92"/>
      <c r="P276" s="92"/>
      <c r="Q276" s="92"/>
      <c r="R276" s="92">
        <f>SUM(J276:Q276)</f>
        <v>0</v>
      </c>
    </row>
    <row r="277" spans="1:18" ht="22.5" hidden="1" customHeight="1" x14ac:dyDescent="0.3">
      <c r="B277" s="28"/>
      <c r="C277" s="45"/>
      <c r="D277" s="31"/>
      <c r="E277" s="870"/>
      <c r="F277" s="1128"/>
      <c r="G277" s="15"/>
      <c r="H277" s="16"/>
      <c r="I277" s="17"/>
      <c r="J277" s="27"/>
      <c r="K277" s="27"/>
      <c r="L277" s="27"/>
      <c r="M277" s="27"/>
      <c r="N277" s="27"/>
      <c r="O277" s="27"/>
      <c r="P277" s="27"/>
      <c r="Q277" s="27"/>
      <c r="R277" s="92">
        <f>SUM(J277:Q277)</f>
        <v>0</v>
      </c>
    </row>
    <row r="278" spans="1:18" ht="21" hidden="1" customHeight="1" x14ac:dyDescent="0.3">
      <c r="B278" s="28"/>
      <c r="C278" s="45"/>
      <c r="D278" s="31"/>
      <c r="E278" s="870"/>
      <c r="F278" s="1128"/>
      <c r="G278" s="15"/>
      <c r="H278" s="16"/>
      <c r="I278" s="17"/>
      <c r="J278" s="27"/>
      <c r="K278" s="27"/>
      <c r="L278" s="27"/>
      <c r="M278" s="27"/>
      <c r="N278" s="27"/>
      <c r="O278" s="27"/>
      <c r="P278" s="27"/>
      <c r="Q278" s="27"/>
      <c r="R278" s="92">
        <f>SUM(J278:Q278)</f>
        <v>0</v>
      </c>
    </row>
    <row r="279" spans="1:18" s="12" customFormat="1" ht="18.75" customHeight="1" x14ac:dyDescent="0.2">
      <c r="B279" s="50" t="s">
        <v>95</v>
      </c>
      <c r="C279" s="51"/>
      <c r="D279" s="52"/>
      <c r="E279" s="864"/>
      <c r="F279" s="1129"/>
      <c r="G279" s="52"/>
      <c r="H279" s="270"/>
      <c r="I279" s="270"/>
      <c r="J279" s="542"/>
      <c r="K279" s="542"/>
      <c r="L279" s="542"/>
      <c r="M279" s="542"/>
      <c r="N279" s="542"/>
      <c r="O279" s="542"/>
      <c r="P279" s="542"/>
      <c r="Q279" s="542"/>
      <c r="R279" s="540"/>
    </row>
    <row r="280" spans="1:18" s="12" customFormat="1" ht="18" customHeight="1" x14ac:dyDescent="0.2">
      <c r="B280" s="481" t="s">
        <v>121</v>
      </c>
      <c r="C280" s="482"/>
      <c r="D280" s="482"/>
      <c r="E280" s="848"/>
      <c r="F280" s="1361"/>
      <c r="G280" s="482"/>
      <c r="H280" s="482"/>
      <c r="I280" s="482"/>
      <c r="J280" s="575"/>
      <c r="K280" s="575"/>
      <c r="L280" s="575"/>
      <c r="M280" s="575"/>
      <c r="N280" s="575"/>
      <c r="O280" s="575"/>
      <c r="P280" s="575"/>
      <c r="Q280" s="575"/>
      <c r="R280" s="573"/>
    </row>
    <row r="281" spans="1:18" s="13" customFormat="1" ht="20.25" customHeight="1" x14ac:dyDescent="0.3">
      <c r="B281" s="35"/>
      <c r="C281" s="278" t="s">
        <v>63</v>
      </c>
      <c r="D281" s="278"/>
      <c r="E281" s="856"/>
      <c r="F281" s="1362"/>
      <c r="G281" s="278"/>
      <c r="H281" s="278"/>
      <c r="I281" s="278"/>
      <c r="J281" s="562"/>
      <c r="K281" s="562"/>
      <c r="L281" s="562"/>
      <c r="M281" s="562"/>
      <c r="N281" s="562"/>
      <c r="O281" s="562"/>
      <c r="P281" s="562"/>
      <c r="Q281" s="562"/>
      <c r="R281" s="274"/>
    </row>
    <row r="282" spans="1:18" s="13" customFormat="1" hidden="1" x14ac:dyDescent="0.3">
      <c r="B282" s="35"/>
      <c r="C282" s="37"/>
      <c r="D282" s="808" t="s">
        <v>64</v>
      </c>
      <c r="E282" s="1275"/>
      <c r="F282" s="464"/>
      <c r="G282" s="33"/>
      <c r="H282" s="14"/>
      <c r="I282" s="114"/>
      <c r="J282" s="562"/>
      <c r="K282" s="562"/>
      <c r="L282" s="562"/>
      <c r="M282" s="562"/>
      <c r="N282" s="562"/>
      <c r="O282" s="562"/>
      <c r="P282" s="562"/>
      <c r="Q282" s="562"/>
      <c r="R282" s="274"/>
    </row>
    <row r="283" spans="1:18" s="13" customFormat="1" ht="19.5" hidden="1" customHeight="1" x14ac:dyDescent="0.3">
      <c r="B283" s="35"/>
      <c r="C283" s="37"/>
      <c r="D283" s="37"/>
      <c r="E283" s="1661" t="s">
        <v>65</v>
      </c>
      <c r="F283" s="1661"/>
      <c r="G283" s="1661"/>
      <c r="H283" s="1661"/>
      <c r="I283" s="1661"/>
      <c r="J283" s="763"/>
      <c r="K283" s="763"/>
      <c r="L283" s="763"/>
      <c r="M283" s="763"/>
      <c r="N283" s="763"/>
      <c r="O283" s="763"/>
      <c r="P283" s="763"/>
      <c r="Q283" s="763"/>
      <c r="R283" s="274"/>
    </row>
    <row r="284" spans="1:18" s="13" customFormat="1" ht="18.75" customHeight="1" x14ac:dyDescent="0.3">
      <c r="B284" s="35"/>
      <c r="C284" s="37"/>
      <c r="D284" s="278" t="s">
        <v>66</v>
      </c>
      <c r="E284" s="856"/>
      <c r="F284" s="1362"/>
      <c r="G284" s="278"/>
      <c r="H284" s="278"/>
      <c r="I284" s="278"/>
      <c r="J284" s="766"/>
      <c r="K284" s="766"/>
      <c r="L284" s="766"/>
      <c r="M284" s="766"/>
      <c r="N284" s="766"/>
      <c r="O284" s="766"/>
      <c r="P284" s="766"/>
      <c r="Q284" s="766"/>
      <c r="R284" s="274"/>
    </row>
    <row r="285" spans="1:18" s="13" customFormat="1" x14ac:dyDescent="0.3">
      <c r="B285" s="35"/>
      <c r="C285" s="37"/>
      <c r="D285" s="37"/>
      <c r="E285" s="1266" t="s">
        <v>67</v>
      </c>
      <c r="F285" s="464"/>
      <c r="G285" s="515"/>
      <c r="H285" s="293"/>
      <c r="I285" s="767"/>
      <c r="J285" s="763"/>
      <c r="K285" s="763"/>
      <c r="L285" s="763"/>
      <c r="M285" s="763"/>
      <c r="N285" s="763"/>
      <c r="O285" s="763"/>
      <c r="P285" s="763"/>
      <c r="Q285" s="763"/>
      <c r="R285" s="274"/>
    </row>
    <row r="286" spans="1:18" s="525" customFormat="1" ht="16.5" customHeight="1" x14ac:dyDescent="0.3">
      <c r="B286" s="615"/>
      <c r="C286" s="619"/>
      <c r="D286" s="619"/>
      <c r="E286" s="855">
        <v>183</v>
      </c>
      <c r="F286" s="1133" t="s">
        <v>1832</v>
      </c>
      <c r="G286" s="565"/>
      <c r="H286" s="565"/>
      <c r="I286" s="565"/>
      <c r="J286" s="617"/>
      <c r="K286" s="617"/>
      <c r="L286" s="617"/>
      <c r="M286" s="617"/>
      <c r="N286" s="617"/>
      <c r="O286" s="617"/>
      <c r="P286" s="617"/>
      <c r="Q286" s="617"/>
      <c r="R286" s="618"/>
    </row>
    <row r="287" spans="1:18" s="315" customFormat="1" ht="47.25" x14ac:dyDescent="0.3">
      <c r="A287" s="7"/>
      <c r="B287" s="1176"/>
      <c r="C287" s="1177"/>
      <c r="D287" s="1177"/>
      <c r="E287" s="1271" t="s">
        <v>2371</v>
      </c>
      <c r="F287" s="1343">
        <v>18301</v>
      </c>
      <c r="G287" s="1178" t="s">
        <v>1227</v>
      </c>
      <c r="H287" s="1171" t="s">
        <v>837</v>
      </c>
      <c r="I287" s="1171" t="s">
        <v>263</v>
      </c>
      <c r="J287" s="1179"/>
      <c r="K287" s="1180">
        <v>15000</v>
      </c>
      <c r="L287" s="1180">
        <v>25000</v>
      </c>
      <c r="M287" s="1180">
        <v>20000</v>
      </c>
      <c r="N287" s="1179"/>
      <c r="O287" s="1179"/>
      <c r="P287" s="1179"/>
      <c r="Q287" s="1179"/>
      <c r="R287" s="1181">
        <f>SUM(J287:Q287)</f>
        <v>60000</v>
      </c>
    </row>
    <row r="288" spans="1:18" s="375" customFormat="1" ht="78.75" x14ac:dyDescent="0.3">
      <c r="A288" s="13"/>
      <c r="B288" s="1206"/>
      <c r="C288" s="1207"/>
      <c r="D288" s="1207"/>
      <c r="E288" s="1274" t="s">
        <v>2371</v>
      </c>
      <c r="F288" s="1363">
        <v>18302</v>
      </c>
      <c r="G288" s="1208" t="s">
        <v>1209</v>
      </c>
      <c r="H288" s="1209" t="s">
        <v>837</v>
      </c>
      <c r="I288" s="1209" t="s">
        <v>1296</v>
      </c>
      <c r="J288" s="1210"/>
      <c r="K288" s="1211">
        <v>7200</v>
      </c>
      <c r="L288" s="1211">
        <v>15500</v>
      </c>
      <c r="M288" s="1211">
        <v>17300</v>
      </c>
      <c r="N288" s="1210"/>
      <c r="O288" s="1210"/>
      <c r="P288" s="1210"/>
      <c r="Q288" s="1210"/>
      <c r="R288" s="1212">
        <f>SUM(J288:Q288)</f>
        <v>40000</v>
      </c>
    </row>
    <row r="289" spans="1:18" s="375" customFormat="1" ht="47.25" x14ac:dyDescent="0.3">
      <c r="A289" s="13"/>
      <c r="B289" s="1206"/>
      <c r="C289" s="1207"/>
      <c r="D289" s="1207"/>
      <c r="E289" s="1274" t="s">
        <v>2371</v>
      </c>
      <c r="F289" s="1344">
        <v>18303</v>
      </c>
      <c r="G289" s="1208" t="s">
        <v>1210</v>
      </c>
      <c r="H289" s="1209" t="s">
        <v>837</v>
      </c>
      <c r="I289" s="1186" t="s">
        <v>1764</v>
      </c>
      <c r="J289" s="1211"/>
      <c r="K289" s="1210"/>
      <c r="L289" s="1210">
        <v>18000</v>
      </c>
      <c r="M289" s="1210"/>
      <c r="N289" s="1210"/>
      <c r="O289" s="1210"/>
      <c r="P289" s="1210"/>
      <c r="Q289" s="1210"/>
      <c r="R289" s="1212">
        <f t="shared" ref="R289:R303" si="37">SUM(J289:Q289)</f>
        <v>18000</v>
      </c>
    </row>
    <row r="290" spans="1:18" s="375" customFormat="1" ht="47.25" x14ac:dyDescent="0.3">
      <c r="A290" s="13"/>
      <c r="B290" s="1206"/>
      <c r="C290" s="1207"/>
      <c r="D290" s="1207"/>
      <c r="E290" s="1274" t="s">
        <v>2377</v>
      </c>
      <c r="F290" s="1363">
        <v>18304</v>
      </c>
      <c r="G290" s="1208" t="s">
        <v>1211</v>
      </c>
      <c r="H290" s="1209" t="s">
        <v>1075</v>
      </c>
      <c r="I290" s="1209" t="s">
        <v>1764</v>
      </c>
      <c r="J290" s="1211"/>
      <c r="K290" s="1210"/>
      <c r="L290" s="1210">
        <v>105000</v>
      </c>
      <c r="M290" s="1210"/>
      <c r="N290" s="1210"/>
      <c r="O290" s="1210"/>
      <c r="P290" s="1210"/>
      <c r="Q290" s="1210"/>
      <c r="R290" s="1212">
        <f t="shared" si="37"/>
        <v>105000</v>
      </c>
    </row>
    <row r="291" spans="1:18" s="315" customFormat="1" ht="63" x14ac:dyDescent="0.3">
      <c r="A291" s="7"/>
      <c r="B291" s="1182"/>
      <c r="C291" s="1183"/>
      <c r="D291" s="1183"/>
      <c r="E291" s="1235" t="s">
        <v>2377</v>
      </c>
      <c r="F291" s="1344">
        <v>18305</v>
      </c>
      <c r="G291" s="1184" t="s">
        <v>1228</v>
      </c>
      <c r="H291" s="1221" t="s">
        <v>1075</v>
      </c>
      <c r="I291" s="1222" t="s">
        <v>1297</v>
      </c>
      <c r="J291" s="1190"/>
      <c r="K291" s="1190">
        <v>3600</v>
      </c>
      <c r="L291" s="1190">
        <v>3990</v>
      </c>
      <c r="M291" s="1190">
        <v>12410</v>
      </c>
      <c r="N291" s="1190"/>
      <c r="O291" s="1190"/>
      <c r="P291" s="1190"/>
      <c r="Q291" s="1190"/>
      <c r="R291" s="1189">
        <f>SUM(J291:Q291)</f>
        <v>20000</v>
      </c>
    </row>
    <row r="292" spans="1:18" s="315" customFormat="1" ht="63" x14ac:dyDescent="0.3">
      <c r="A292" s="7"/>
      <c r="B292" s="1231"/>
      <c r="C292" s="1195"/>
      <c r="D292" s="1195"/>
      <c r="E292" s="1276" t="s">
        <v>2377</v>
      </c>
      <c r="F292" s="1360">
        <v>18306</v>
      </c>
      <c r="G292" s="1197" t="s">
        <v>1229</v>
      </c>
      <c r="H292" s="1605" t="s">
        <v>1075</v>
      </c>
      <c r="I292" s="1175" t="s">
        <v>669</v>
      </c>
      <c r="J292" s="1233"/>
      <c r="K292" s="1198">
        <v>7200</v>
      </c>
      <c r="L292" s="1198">
        <v>7980</v>
      </c>
      <c r="M292" s="1198">
        <v>14820</v>
      </c>
      <c r="N292" s="1198"/>
      <c r="O292" s="1198"/>
      <c r="P292" s="1198"/>
      <c r="Q292" s="1198"/>
      <c r="R292" s="1234">
        <f>SUM(J292:Q292)</f>
        <v>30000</v>
      </c>
    </row>
    <row r="293" spans="1:18" s="375" customFormat="1" ht="47.25" x14ac:dyDescent="0.3">
      <c r="A293" s="13"/>
      <c r="B293" s="1599"/>
      <c r="C293" s="1600"/>
      <c r="D293" s="1600"/>
      <c r="E293" s="1568" t="s">
        <v>2379</v>
      </c>
      <c r="F293" s="1530">
        <v>18307</v>
      </c>
      <c r="G293" s="1601" t="s">
        <v>1213</v>
      </c>
      <c r="H293" s="1602" t="s">
        <v>1088</v>
      </c>
      <c r="I293" s="1532" t="s">
        <v>1764</v>
      </c>
      <c r="J293" s="1603"/>
      <c r="K293" s="1603"/>
      <c r="L293" s="1603">
        <v>80000</v>
      </c>
      <c r="M293" s="1603"/>
      <c r="N293" s="1603"/>
      <c r="O293" s="1603"/>
      <c r="P293" s="1603"/>
      <c r="Q293" s="1603"/>
      <c r="R293" s="1604">
        <f t="shared" si="37"/>
        <v>80000</v>
      </c>
    </row>
    <row r="294" spans="1:18" s="375" customFormat="1" ht="37.5" customHeight="1" x14ac:dyDescent="0.3">
      <c r="A294" s="13"/>
      <c r="B294" s="1223"/>
      <c r="C294" s="1224"/>
      <c r="D294" s="1225"/>
      <c r="E294" s="1230" t="s">
        <v>2375</v>
      </c>
      <c r="F294" s="1363">
        <v>18308</v>
      </c>
      <c r="G294" s="1208" t="s">
        <v>1214</v>
      </c>
      <c r="H294" s="1209" t="s">
        <v>1064</v>
      </c>
      <c r="I294" s="1186" t="s">
        <v>1764</v>
      </c>
      <c r="J294" s="1211"/>
      <c r="K294" s="1210"/>
      <c r="L294" s="1210">
        <v>70000</v>
      </c>
      <c r="M294" s="1210"/>
      <c r="N294" s="1210"/>
      <c r="O294" s="1210"/>
      <c r="P294" s="1210"/>
      <c r="Q294" s="1210"/>
      <c r="R294" s="1212">
        <f t="shared" si="37"/>
        <v>70000</v>
      </c>
    </row>
    <row r="295" spans="1:18" s="375" customFormat="1" ht="25.5" customHeight="1" x14ac:dyDescent="0.3">
      <c r="A295" s="13"/>
      <c r="B295" s="1223"/>
      <c r="C295" s="1224"/>
      <c r="D295" s="1225"/>
      <c r="E295" s="1230" t="s">
        <v>2390</v>
      </c>
      <c r="F295" s="1344">
        <v>18309</v>
      </c>
      <c r="G295" s="1208" t="s">
        <v>1216</v>
      </c>
      <c r="H295" s="1209" t="s">
        <v>1066</v>
      </c>
      <c r="I295" s="1186" t="s">
        <v>1764</v>
      </c>
      <c r="J295" s="1211"/>
      <c r="K295" s="1210"/>
      <c r="L295" s="1210">
        <v>35000</v>
      </c>
      <c r="M295" s="1210"/>
      <c r="N295" s="1210"/>
      <c r="O295" s="1210"/>
      <c r="P295" s="1210"/>
      <c r="Q295" s="1210"/>
      <c r="R295" s="1212">
        <f t="shared" si="37"/>
        <v>35000</v>
      </c>
    </row>
    <row r="296" spans="1:18" s="375" customFormat="1" ht="47.25" x14ac:dyDescent="0.3">
      <c r="A296" s="13"/>
      <c r="B296" s="1226"/>
      <c r="C296" s="1227"/>
      <c r="D296" s="1228"/>
      <c r="E296" s="1230" t="s">
        <v>2387</v>
      </c>
      <c r="F296" s="1363">
        <v>18310</v>
      </c>
      <c r="G296" s="1208" t="s">
        <v>1217</v>
      </c>
      <c r="H296" s="1209" t="s">
        <v>2352</v>
      </c>
      <c r="I296" s="1186" t="s">
        <v>1764</v>
      </c>
      <c r="J296" s="1211"/>
      <c r="K296" s="1210"/>
      <c r="L296" s="1210">
        <v>25000</v>
      </c>
      <c r="M296" s="1210"/>
      <c r="N296" s="1210"/>
      <c r="O296" s="1210"/>
      <c r="P296" s="1210"/>
      <c r="Q296" s="1210"/>
      <c r="R296" s="1212">
        <f t="shared" si="37"/>
        <v>25000</v>
      </c>
    </row>
    <row r="297" spans="1:18" s="375" customFormat="1" ht="23.25" customHeight="1" x14ac:dyDescent="0.3">
      <c r="A297" s="13"/>
      <c r="B297" s="1226"/>
      <c r="C297" s="1227"/>
      <c r="D297" s="1228"/>
      <c r="E297" s="1230" t="s">
        <v>2393</v>
      </c>
      <c r="F297" s="1344">
        <v>18311</v>
      </c>
      <c r="G297" s="1208" t="s">
        <v>1218</v>
      </c>
      <c r="H297" s="1209" t="s">
        <v>1073</v>
      </c>
      <c r="I297" s="1209" t="s">
        <v>1764</v>
      </c>
      <c r="J297" s="1211"/>
      <c r="K297" s="1210"/>
      <c r="L297" s="1211">
        <v>25000</v>
      </c>
      <c r="M297" s="1210"/>
      <c r="N297" s="1210"/>
      <c r="O297" s="1210"/>
      <c r="P297" s="1210"/>
      <c r="Q297" s="1210"/>
      <c r="R297" s="1212">
        <f t="shared" si="37"/>
        <v>25000</v>
      </c>
    </row>
    <row r="298" spans="1:18" s="375" customFormat="1" ht="36" customHeight="1" x14ac:dyDescent="0.3">
      <c r="A298" s="13"/>
      <c r="B298" s="1226"/>
      <c r="C298" s="1227"/>
      <c r="D298" s="1228"/>
      <c r="E298" s="1230" t="s">
        <v>2383</v>
      </c>
      <c r="F298" s="1363">
        <v>18312</v>
      </c>
      <c r="G298" s="1208" t="s">
        <v>1220</v>
      </c>
      <c r="H298" s="1209" t="s">
        <v>1070</v>
      </c>
      <c r="I298" s="1186" t="s">
        <v>263</v>
      </c>
      <c r="J298" s="1211"/>
      <c r="K298" s="1229"/>
      <c r="L298" s="1229">
        <v>50000</v>
      </c>
      <c r="M298" s="1229"/>
      <c r="N298" s="1229"/>
      <c r="O298" s="1229"/>
      <c r="P298" s="1210"/>
      <c r="Q298" s="1210"/>
      <c r="R298" s="1212">
        <f t="shared" si="37"/>
        <v>50000</v>
      </c>
    </row>
    <row r="299" spans="1:18" s="375" customFormat="1" ht="36.75" customHeight="1" x14ac:dyDescent="0.3">
      <c r="A299" s="13"/>
      <c r="B299" s="1226"/>
      <c r="C299" s="1227"/>
      <c r="D299" s="1228"/>
      <c r="E299" s="1230" t="s">
        <v>2396</v>
      </c>
      <c r="F299" s="1344">
        <v>18313</v>
      </c>
      <c r="G299" s="1208" t="s">
        <v>1221</v>
      </c>
      <c r="H299" s="1209" t="s">
        <v>1068</v>
      </c>
      <c r="I299" s="1186" t="s">
        <v>1764</v>
      </c>
      <c r="J299" s="1211"/>
      <c r="K299" s="1229"/>
      <c r="L299" s="1229">
        <v>45000</v>
      </c>
      <c r="M299" s="1229"/>
      <c r="N299" s="1229"/>
      <c r="O299" s="1229"/>
      <c r="P299" s="1210"/>
      <c r="Q299" s="1210"/>
      <c r="R299" s="1212">
        <f t="shared" si="37"/>
        <v>45000</v>
      </c>
    </row>
    <row r="300" spans="1:18" s="375" customFormat="1" ht="36" customHeight="1" x14ac:dyDescent="0.3">
      <c r="A300" s="13"/>
      <c r="B300" s="1226"/>
      <c r="C300" s="1227"/>
      <c r="D300" s="1228"/>
      <c r="E300" s="1230" t="s">
        <v>2411</v>
      </c>
      <c r="F300" s="1363">
        <v>18314</v>
      </c>
      <c r="G300" s="1208" t="s">
        <v>1222</v>
      </c>
      <c r="H300" s="1209" t="s">
        <v>1223</v>
      </c>
      <c r="I300" s="1186" t="s">
        <v>1764</v>
      </c>
      <c r="J300" s="1211"/>
      <c r="K300" s="1229"/>
      <c r="L300" s="1229">
        <v>10000</v>
      </c>
      <c r="M300" s="1211"/>
      <c r="N300" s="1229"/>
      <c r="O300" s="1229"/>
      <c r="P300" s="1210"/>
      <c r="Q300" s="1210"/>
      <c r="R300" s="1212">
        <f t="shared" si="37"/>
        <v>10000</v>
      </c>
    </row>
    <row r="301" spans="1:18" s="375" customFormat="1" ht="35.25" customHeight="1" x14ac:dyDescent="0.3">
      <c r="A301" s="13"/>
      <c r="B301" s="1226"/>
      <c r="C301" s="1227"/>
      <c r="D301" s="1228"/>
      <c r="E301" s="1230" t="s">
        <v>2414</v>
      </c>
      <c r="F301" s="1344">
        <v>18315</v>
      </c>
      <c r="G301" s="1208" t="s">
        <v>1224</v>
      </c>
      <c r="H301" s="1209" t="s">
        <v>1225</v>
      </c>
      <c r="I301" s="1186" t="s">
        <v>1764</v>
      </c>
      <c r="J301" s="1229"/>
      <c r="K301" s="1229"/>
      <c r="L301" s="1229">
        <v>5000</v>
      </c>
      <c r="M301" s="1211"/>
      <c r="N301" s="1229"/>
      <c r="O301" s="1229"/>
      <c r="P301" s="1210"/>
      <c r="Q301" s="1210"/>
      <c r="R301" s="1212">
        <f t="shared" si="37"/>
        <v>5000</v>
      </c>
    </row>
    <row r="302" spans="1:18" s="375" customFormat="1" ht="34.5" customHeight="1" x14ac:dyDescent="0.3">
      <c r="A302" s="13"/>
      <c r="B302" s="1226"/>
      <c r="C302" s="1227"/>
      <c r="D302" s="1228"/>
      <c r="E302" s="1230" t="s">
        <v>2416</v>
      </c>
      <c r="F302" s="1363">
        <v>18316</v>
      </c>
      <c r="G302" s="1208" t="s">
        <v>1765</v>
      </c>
      <c r="H302" s="1209" t="s">
        <v>1766</v>
      </c>
      <c r="I302" s="1186" t="s">
        <v>1764</v>
      </c>
      <c r="J302" s="1229"/>
      <c r="K302" s="1229"/>
      <c r="L302" s="1229">
        <v>5000</v>
      </c>
      <c r="M302" s="1211"/>
      <c r="N302" s="1229"/>
      <c r="O302" s="1229"/>
      <c r="P302" s="1210"/>
      <c r="Q302" s="1210"/>
      <c r="R302" s="1212">
        <f t="shared" si="37"/>
        <v>5000</v>
      </c>
    </row>
    <row r="303" spans="1:18" s="375" customFormat="1" ht="52.5" customHeight="1" x14ac:dyDescent="0.3">
      <c r="A303" s="13"/>
      <c r="B303" s="1226"/>
      <c r="C303" s="1227"/>
      <c r="D303" s="1228"/>
      <c r="E303" s="1230" t="s">
        <v>2441</v>
      </c>
      <c r="F303" s="1344">
        <v>18317</v>
      </c>
      <c r="G303" s="1208" t="s">
        <v>1226</v>
      </c>
      <c r="H303" s="1186" t="s">
        <v>2552</v>
      </c>
      <c r="I303" s="1186" t="s">
        <v>1764</v>
      </c>
      <c r="J303" s="1211"/>
      <c r="K303" s="1229"/>
      <c r="L303" s="1229">
        <v>10000</v>
      </c>
      <c r="M303" s="1211">
        <v>5000</v>
      </c>
      <c r="N303" s="1229"/>
      <c r="O303" s="1229"/>
      <c r="P303" s="1210"/>
      <c r="Q303" s="1210"/>
      <c r="R303" s="1212">
        <f t="shared" si="37"/>
        <v>15000</v>
      </c>
    </row>
    <row r="304" spans="1:18" s="315" customFormat="1" ht="51.75" customHeight="1" x14ac:dyDescent="0.3">
      <c r="A304" s="7"/>
      <c r="B304" s="1231"/>
      <c r="C304" s="1195"/>
      <c r="D304" s="1195"/>
      <c r="E304" s="1276" t="s">
        <v>2398</v>
      </c>
      <c r="F304" s="1360">
        <v>18318</v>
      </c>
      <c r="G304" s="1197" t="s">
        <v>1230</v>
      </c>
      <c r="H304" s="1232" t="s">
        <v>2473</v>
      </c>
      <c r="I304" s="1175" t="s">
        <v>263</v>
      </c>
      <c r="J304" s="1233"/>
      <c r="K304" s="1233"/>
      <c r="L304" s="1199">
        <v>50000</v>
      </c>
      <c r="M304" s="1233"/>
      <c r="N304" s="1233"/>
      <c r="O304" s="1233"/>
      <c r="P304" s="1233"/>
      <c r="Q304" s="1233"/>
      <c r="R304" s="1234">
        <f>SUM(J304:Q304)</f>
        <v>50000</v>
      </c>
    </row>
    <row r="305" spans="2:18" s="13" customFormat="1" hidden="1" x14ac:dyDescent="0.3">
      <c r="B305" s="35"/>
      <c r="C305" s="37"/>
      <c r="D305" s="37"/>
      <c r="E305" s="860" t="s">
        <v>68</v>
      </c>
      <c r="F305" s="464"/>
      <c r="G305" s="33"/>
      <c r="H305" s="14"/>
      <c r="I305" s="114"/>
      <c r="J305" s="86">
        <f>SUM(J306:J308)</f>
        <v>0</v>
      </c>
      <c r="K305" s="86">
        <f t="shared" ref="K305:Q305" si="38">SUM(K306:K308)</f>
        <v>0</v>
      </c>
      <c r="L305" s="86">
        <f t="shared" si="38"/>
        <v>0</v>
      </c>
      <c r="M305" s="86">
        <f t="shared" si="38"/>
        <v>0</v>
      </c>
      <c r="N305" s="86">
        <f t="shared" si="38"/>
        <v>0</v>
      </c>
      <c r="O305" s="86">
        <f t="shared" si="38"/>
        <v>0</v>
      </c>
      <c r="P305" s="86">
        <f t="shared" si="38"/>
        <v>0</v>
      </c>
      <c r="Q305" s="86">
        <f t="shared" si="38"/>
        <v>0</v>
      </c>
      <c r="R305" s="86">
        <f>SUM(R306:R308)</f>
        <v>0</v>
      </c>
    </row>
    <row r="306" spans="2:18" ht="21" hidden="1" customHeight="1" x14ac:dyDescent="0.3">
      <c r="B306" s="38"/>
      <c r="C306" s="39"/>
      <c r="D306" s="39"/>
      <c r="E306" s="1263"/>
      <c r="F306" s="1128"/>
      <c r="G306" s="15"/>
      <c r="H306" s="93"/>
      <c r="I306" s="140"/>
      <c r="J306" s="92"/>
      <c r="K306" s="92"/>
      <c r="L306" s="92"/>
      <c r="M306" s="92"/>
      <c r="N306" s="92"/>
      <c r="O306" s="92"/>
      <c r="P306" s="92"/>
      <c r="Q306" s="92"/>
      <c r="R306" s="92">
        <f t="shared" ref="R306:R307" si="39">SUM(J306:Q306)</f>
        <v>0</v>
      </c>
    </row>
    <row r="307" spans="2:18" ht="21" hidden="1" customHeight="1" x14ac:dyDescent="0.3">
      <c r="B307" s="28"/>
      <c r="C307" s="45"/>
      <c r="D307" s="31"/>
      <c r="E307" s="870"/>
      <c r="F307" s="1128"/>
      <c r="G307" s="15"/>
      <c r="H307" s="16"/>
      <c r="I307" s="17"/>
      <c r="J307" s="27"/>
      <c r="K307" s="27"/>
      <c r="L307" s="27"/>
      <c r="M307" s="27"/>
      <c r="N307" s="27"/>
      <c r="O307" s="27"/>
      <c r="P307" s="27"/>
      <c r="Q307" s="27"/>
      <c r="R307" s="92">
        <f t="shared" si="39"/>
        <v>0</v>
      </c>
    </row>
    <row r="308" spans="2:18" ht="21" hidden="1" customHeight="1" x14ac:dyDescent="0.3">
      <c r="B308" s="28"/>
      <c r="C308" s="45"/>
      <c r="D308" s="31"/>
      <c r="E308" s="870"/>
      <c r="F308" s="1128"/>
      <c r="G308" s="15"/>
      <c r="H308" s="16"/>
      <c r="I308" s="17"/>
      <c r="J308" s="27"/>
      <c r="K308" s="27"/>
      <c r="L308" s="27"/>
      <c r="M308" s="27"/>
      <c r="N308" s="27"/>
      <c r="O308" s="27"/>
      <c r="P308" s="27"/>
      <c r="Q308" s="27"/>
      <c r="R308" s="92">
        <f>SUM(J308:Q308)</f>
        <v>0</v>
      </c>
    </row>
    <row r="309" spans="2:18" s="12" customFormat="1" ht="18.75" customHeight="1" x14ac:dyDescent="0.2">
      <c r="B309" s="50" t="s">
        <v>97</v>
      </c>
      <c r="C309" s="51"/>
      <c r="D309" s="52"/>
      <c r="E309" s="864"/>
      <c r="F309" s="1129"/>
      <c r="G309" s="52"/>
      <c r="H309" s="270"/>
      <c r="I309" s="270"/>
      <c r="J309" s="542"/>
      <c r="K309" s="542"/>
      <c r="L309" s="542"/>
      <c r="M309" s="542"/>
      <c r="N309" s="542"/>
      <c r="O309" s="542"/>
      <c r="P309" s="542"/>
      <c r="Q309" s="542"/>
      <c r="R309" s="540"/>
    </row>
    <row r="310" spans="2:18" s="12" customFormat="1" ht="18.75" customHeight="1" x14ac:dyDescent="0.2">
      <c r="B310" s="481" t="s">
        <v>2353</v>
      </c>
      <c r="C310" s="482"/>
      <c r="D310" s="482"/>
      <c r="E310" s="848"/>
      <c r="F310" s="1361"/>
      <c r="G310" s="482"/>
      <c r="H310" s="482"/>
      <c r="I310" s="482"/>
      <c r="J310" s="575"/>
      <c r="K310" s="575"/>
      <c r="L310" s="575"/>
      <c r="M310" s="575"/>
      <c r="N310" s="575"/>
      <c r="O310" s="575"/>
      <c r="P310" s="575"/>
      <c r="Q310" s="575"/>
      <c r="R310" s="573"/>
    </row>
    <row r="311" spans="2:18" s="13" customFormat="1" ht="17.25" customHeight="1" x14ac:dyDescent="0.3">
      <c r="B311" s="35"/>
      <c r="C311" s="278" t="s">
        <v>69</v>
      </c>
      <c r="D311" s="278"/>
      <c r="E311" s="856"/>
      <c r="F311" s="1362"/>
      <c r="G311" s="278"/>
      <c r="H311" s="278"/>
      <c r="I311" s="278"/>
      <c r="J311" s="562"/>
      <c r="K311" s="562"/>
      <c r="L311" s="562"/>
      <c r="M311" s="562"/>
      <c r="N311" s="562"/>
      <c r="O311" s="562"/>
      <c r="P311" s="562"/>
      <c r="Q311" s="562"/>
      <c r="R311" s="274"/>
    </row>
    <row r="312" spans="2:18" s="13" customFormat="1" hidden="1" x14ac:dyDescent="0.3">
      <c r="B312" s="35"/>
      <c r="C312" s="37"/>
      <c r="D312" s="808" t="s">
        <v>70</v>
      </c>
      <c r="E312" s="1275"/>
      <c r="F312" s="464"/>
      <c r="G312" s="33"/>
      <c r="H312" s="14"/>
      <c r="I312" s="114"/>
      <c r="J312" s="562"/>
      <c r="K312" s="562"/>
      <c r="L312" s="562"/>
      <c r="M312" s="562"/>
      <c r="N312" s="562"/>
      <c r="O312" s="562"/>
      <c r="P312" s="562"/>
      <c r="Q312" s="562"/>
      <c r="R312" s="274"/>
    </row>
    <row r="313" spans="2:18" s="13" customFormat="1" hidden="1" x14ac:dyDescent="0.3">
      <c r="B313" s="35"/>
      <c r="C313" s="37"/>
      <c r="D313" s="37"/>
      <c r="E313" s="860" t="s">
        <v>71</v>
      </c>
      <c r="F313" s="1349"/>
      <c r="G313" s="64"/>
      <c r="H313" s="809"/>
      <c r="I313" s="809"/>
      <c r="J313" s="562"/>
      <c r="K313" s="562"/>
      <c r="L313" s="562"/>
      <c r="M313" s="562"/>
      <c r="N313" s="562"/>
      <c r="O313" s="562"/>
      <c r="P313" s="562"/>
      <c r="Q313" s="562"/>
      <c r="R313" s="274"/>
    </row>
    <row r="314" spans="2:18" ht="24.75" hidden="1" customHeight="1" x14ac:dyDescent="0.3">
      <c r="B314" s="38"/>
      <c r="C314" s="39"/>
      <c r="D314" s="39"/>
      <c r="E314" s="1263"/>
      <c r="F314" s="1128"/>
      <c r="G314" s="15"/>
      <c r="H314" s="93"/>
      <c r="I314" s="140"/>
      <c r="J314" s="620"/>
      <c r="K314" s="620"/>
      <c r="L314" s="620"/>
      <c r="M314" s="620"/>
      <c r="N314" s="620"/>
      <c r="O314" s="620"/>
      <c r="P314" s="620"/>
      <c r="Q314" s="620"/>
      <c r="R314" s="175"/>
    </row>
    <row r="315" spans="2:18" ht="24.75" hidden="1" customHeight="1" x14ac:dyDescent="0.3">
      <c r="B315" s="28"/>
      <c r="C315" s="45"/>
      <c r="D315" s="31"/>
      <c r="E315" s="870"/>
      <c r="F315" s="1128"/>
      <c r="G315" s="15"/>
      <c r="H315" s="16"/>
      <c r="I315" s="17"/>
      <c r="J315" s="592"/>
      <c r="K315" s="592"/>
      <c r="L315" s="592"/>
      <c r="M315" s="592"/>
      <c r="N315" s="592"/>
      <c r="O315" s="592"/>
      <c r="P315" s="592"/>
      <c r="Q315" s="592"/>
      <c r="R315" s="175"/>
    </row>
    <row r="316" spans="2:18" ht="25.5" hidden="1" customHeight="1" x14ac:dyDescent="0.3">
      <c r="B316" s="28"/>
      <c r="C316" s="45"/>
      <c r="D316" s="31"/>
      <c r="E316" s="870"/>
      <c r="F316" s="1128"/>
      <c r="G316" s="15"/>
      <c r="H316" s="16"/>
      <c r="I316" s="17"/>
      <c r="J316" s="592"/>
      <c r="K316" s="592"/>
      <c r="L316" s="592"/>
      <c r="M316" s="592"/>
      <c r="N316" s="592"/>
      <c r="O316" s="592"/>
      <c r="P316" s="592"/>
      <c r="Q316" s="592"/>
      <c r="R316" s="175"/>
    </row>
    <row r="317" spans="2:18" s="13" customFormat="1" ht="33" hidden="1" customHeight="1" x14ac:dyDescent="0.3">
      <c r="B317" s="35"/>
      <c r="C317" s="37"/>
      <c r="D317" s="1661" t="s">
        <v>72</v>
      </c>
      <c r="E317" s="1661"/>
      <c r="F317" s="1661"/>
      <c r="G317" s="1661"/>
      <c r="H317" s="1661"/>
      <c r="I317" s="1661"/>
      <c r="J317" s="562"/>
      <c r="K317" s="562"/>
      <c r="L317" s="562"/>
      <c r="M317" s="562"/>
      <c r="N317" s="562"/>
      <c r="O317" s="562"/>
      <c r="P317" s="562"/>
      <c r="Q317" s="562"/>
      <c r="R317" s="274"/>
    </row>
    <row r="318" spans="2:18" s="13" customFormat="1" ht="30.75" hidden="1" customHeight="1" x14ac:dyDescent="0.3">
      <c r="B318" s="35"/>
      <c r="C318" s="37"/>
      <c r="D318" s="37"/>
      <c r="E318" s="1662" t="s">
        <v>73</v>
      </c>
      <c r="F318" s="1662"/>
      <c r="G318" s="1662"/>
      <c r="H318" s="1662"/>
      <c r="I318" s="1662"/>
      <c r="J318" s="562"/>
      <c r="K318" s="562"/>
      <c r="L318" s="562"/>
      <c r="M318" s="562"/>
      <c r="N318" s="562"/>
      <c r="O318" s="562"/>
      <c r="P318" s="562"/>
      <c r="Q318" s="562"/>
      <c r="R318" s="274"/>
    </row>
    <row r="319" spans="2:18" ht="24.75" hidden="1" customHeight="1" x14ac:dyDescent="0.3">
      <c r="B319" s="38"/>
      <c r="C319" s="39"/>
      <c r="D319" s="39"/>
      <c r="E319" s="1263"/>
      <c r="F319" s="1128"/>
      <c r="G319" s="15"/>
      <c r="H319" s="93"/>
      <c r="I319" s="140"/>
      <c r="J319" s="620"/>
      <c r="K319" s="620"/>
      <c r="L319" s="620"/>
      <c r="M319" s="620"/>
      <c r="N319" s="620"/>
      <c r="O319" s="620"/>
      <c r="P319" s="620"/>
      <c r="Q319" s="620"/>
      <c r="R319" s="175"/>
    </row>
    <row r="320" spans="2:18" ht="24.75" hidden="1" customHeight="1" x14ac:dyDescent="0.3">
      <c r="B320" s="28"/>
      <c r="C320" s="45"/>
      <c r="D320" s="31"/>
      <c r="E320" s="870"/>
      <c r="F320" s="1128"/>
      <c r="G320" s="15"/>
      <c r="H320" s="16"/>
      <c r="I320" s="17"/>
      <c r="J320" s="592"/>
      <c r="K320" s="592"/>
      <c r="L320" s="592"/>
      <c r="M320" s="592"/>
      <c r="N320" s="592"/>
      <c r="O320" s="592"/>
      <c r="P320" s="592"/>
      <c r="Q320" s="592"/>
      <c r="R320" s="175"/>
    </row>
    <row r="321" spans="1:18" ht="24.75" hidden="1" customHeight="1" x14ac:dyDescent="0.3">
      <c r="B321" s="28"/>
      <c r="C321" s="45"/>
      <c r="D321" s="31"/>
      <c r="E321" s="870"/>
      <c r="F321" s="1128"/>
      <c r="G321" s="15"/>
      <c r="H321" s="16"/>
      <c r="I321" s="17"/>
      <c r="J321" s="592"/>
      <c r="K321" s="592"/>
      <c r="L321" s="592"/>
      <c r="M321" s="592"/>
      <c r="N321" s="592"/>
      <c r="O321" s="592"/>
      <c r="P321" s="592"/>
      <c r="Q321" s="592"/>
      <c r="R321" s="175"/>
    </row>
    <row r="322" spans="1:18" s="13" customFormat="1" hidden="1" x14ac:dyDescent="0.3">
      <c r="B322" s="35"/>
      <c r="C322" s="37"/>
      <c r="D322" s="37"/>
      <c r="E322" s="1663" t="s">
        <v>74</v>
      </c>
      <c r="F322" s="1663"/>
      <c r="G322" s="1663"/>
      <c r="H322" s="1663"/>
      <c r="I322" s="1663"/>
      <c r="J322" s="562"/>
      <c r="K322" s="562"/>
      <c r="L322" s="562"/>
      <c r="M322" s="562"/>
      <c r="N322" s="562"/>
      <c r="O322" s="562"/>
      <c r="P322" s="562"/>
      <c r="Q322" s="562"/>
      <c r="R322" s="274"/>
    </row>
    <row r="323" spans="1:18" ht="23.25" hidden="1" customHeight="1" x14ac:dyDescent="0.3">
      <c r="B323" s="38"/>
      <c r="C323" s="39"/>
      <c r="D323" s="39"/>
      <c r="E323" s="1263"/>
      <c r="F323" s="1128"/>
      <c r="G323" s="15"/>
      <c r="H323" s="93"/>
      <c r="I323" s="140"/>
      <c r="J323" s="620"/>
      <c r="K323" s="620"/>
      <c r="L323" s="620"/>
      <c r="M323" s="620"/>
      <c r="N323" s="620"/>
      <c r="O323" s="620"/>
      <c r="P323" s="620"/>
      <c r="Q323" s="620"/>
      <c r="R323" s="175"/>
    </row>
    <row r="324" spans="1:18" ht="23.25" hidden="1" customHeight="1" x14ac:dyDescent="0.3">
      <c r="B324" s="28"/>
      <c r="C324" s="45"/>
      <c r="D324" s="31"/>
      <c r="E324" s="870"/>
      <c r="F324" s="1128"/>
      <c r="G324" s="15"/>
      <c r="H324" s="16"/>
      <c r="I324" s="17"/>
      <c r="J324" s="592"/>
      <c r="K324" s="592"/>
      <c r="L324" s="592"/>
      <c r="M324" s="592"/>
      <c r="N324" s="592"/>
      <c r="O324" s="592"/>
      <c r="P324" s="592"/>
      <c r="Q324" s="592"/>
      <c r="R324" s="175"/>
    </row>
    <row r="325" spans="1:18" ht="23.25" hidden="1" customHeight="1" x14ac:dyDescent="0.3">
      <c r="B325" s="28"/>
      <c r="C325" s="45"/>
      <c r="D325" s="31"/>
      <c r="E325" s="870"/>
      <c r="F325" s="1128"/>
      <c r="G325" s="15"/>
      <c r="H325" s="16"/>
      <c r="I325" s="17"/>
      <c r="J325" s="592"/>
      <c r="K325" s="592"/>
      <c r="L325" s="592"/>
      <c r="M325" s="592"/>
      <c r="N325" s="592"/>
      <c r="O325" s="592"/>
      <c r="P325" s="592"/>
      <c r="Q325" s="592"/>
      <c r="R325" s="175"/>
    </row>
    <row r="326" spans="1:18" s="13" customFormat="1" x14ac:dyDescent="0.3">
      <c r="B326" s="35"/>
      <c r="C326" s="37"/>
      <c r="D326" s="37"/>
      <c r="E326" s="1266" t="s">
        <v>75</v>
      </c>
      <c r="F326" s="464"/>
      <c r="G326" s="768"/>
      <c r="H326" s="293"/>
      <c r="I326" s="767"/>
      <c r="J326" s="763"/>
      <c r="K326" s="763"/>
      <c r="L326" s="763"/>
      <c r="M326" s="763"/>
      <c r="N326" s="763"/>
      <c r="O326" s="763"/>
      <c r="P326" s="763"/>
      <c r="Q326" s="763"/>
      <c r="R326" s="274"/>
    </row>
    <row r="327" spans="1:18" s="525" customFormat="1" ht="19.5" customHeight="1" x14ac:dyDescent="0.3">
      <c r="B327" s="615"/>
      <c r="C327" s="619"/>
      <c r="D327" s="619"/>
      <c r="E327" s="855">
        <v>194</v>
      </c>
      <c r="F327" s="1133" t="s">
        <v>2354</v>
      </c>
      <c r="G327" s="565"/>
      <c r="H327" s="565"/>
      <c r="I327" s="565"/>
      <c r="J327" s="617"/>
      <c r="K327" s="617"/>
      <c r="L327" s="617"/>
      <c r="M327" s="617"/>
      <c r="N327" s="617"/>
      <c r="O327" s="617"/>
      <c r="P327" s="617"/>
      <c r="Q327" s="617"/>
      <c r="R327" s="618"/>
    </row>
    <row r="328" spans="1:18" s="375" customFormat="1" ht="38.25" customHeight="1" x14ac:dyDescent="0.3">
      <c r="A328" s="13"/>
      <c r="B328" s="367"/>
      <c r="C328" s="368"/>
      <c r="D328" s="368"/>
      <c r="E328" s="1277" t="s">
        <v>2371</v>
      </c>
      <c r="F328" s="1128">
        <v>19401</v>
      </c>
      <c r="G328" s="376" t="s">
        <v>1231</v>
      </c>
      <c r="H328" s="372" t="s">
        <v>837</v>
      </c>
      <c r="I328" s="372" t="s">
        <v>1232</v>
      </c>
      <c r="J328" s="373"/>
      <c r="K328" s="374">
        <v>6000</v>
      </c>
      <c r="L328" s="374">
        <v>15000</v>
      </c>
      <c r="M328" s="374">
        <v>9000</v>
      </c>
      <c r="N328" s="373"/>
      <c r="O328" s="373"/>
      <c r="P328" s="373"/>
      <c r="Q328" s="373"/>
      <c r="R328" s="374">
        <f>SUM(J328:Q328)</f>
        <v>30000</v>
      </c>
    </row>
    <row r="329" spans="1:18" ht="23.25" hidden="1" customHeight="1" x14ac:dyDescent="0.3">
      <c r="B329" s="28"/>
      <c r="C329" s="45"/>
      <c r="D329" s="31"/>
      <c r="E329" s="870"/>
      <c r="F329" s="1128"/>
      <c r="G329" s="15"/>
      <c r="H329" s="16"/>
      <c r="I329" s="17"/>
      <c r="J329" s="27"/>
      <c r="K329" s="27"/>
      <c r="L329" s="27"/>
      <c r="M329" s="27"/>
      <c r="N329" s="27"/>
      <c r="O329" s="27"/>
      <c r="P329" s="27"/>
      <c r="Q329" s="27"/>
      <c r="R329" s="92">
        <f t="shared" ref="R329" si="40">SUM(J329:Q329)</f>
        <v>0</v>
      </c>
    </row>
    <row r="330" spans="1:18" ht="23.25" hidden="1" customHeight="1" x14ac:dyDescent="0.3">
      <c r="B330" s="28"/>
      <c r="C330" s="45"/>
      <c r="D330" s="31"/>
      <c r="E330" s="870"/>
      <c r="F330" s="1128"/>
      <c r="G330" s="15"/>
      <c r="H330" s="16"/>
      <c r="I330" s="17"/>
      <c r="J330" s="27"/>
      <c r="K330" s="27"/>
      <c r="L330" s="27"/>
      <c r="M330" s="27"/>
      <c r="N330" s="27"/>
      <c r="O330" s="27"/>
      <c r="P330" s="27"/>
      <c r="Q330" s="27"/>
      <c r="R330" s="92">
        <f>SUM(J330:Q330)</f>
        <v>0</v>
      </c>
    </row>
    <row r="331" spans="1:18" s="13" customFormat="1" hidden="1" x14ac:dyDescent="0.3">
      <c r="B331" s="35"/>
      <c r="C331" s="37"/>
      <c r="D331" s="37"/>
      <c r="E331" s="860" t="s">
        <v>76</v>
      </c>
      <c r="F331" s="464"/>
      <c r="G331" s="33"/>
      <c r="H331" s="14"/>
      <c r="I331" s="114"/>
      <c r="J331" s="86">
        <f>SUM(J332:J334)</f>
        <v>0</v>
      </c>
      <c r="K331" s="86">
        <f t="shared" ref="K331:Q331" si="41">SUM(K332:K334)</f>
        <v>0</v>
      </c>
      <c r="L331" s="86">
        <f t="shared" si="41"/>
        <v>0</v>
      </c>
      <c r="M331" s="86">
        <f t="shared" si="41"/>
        <v>0</v>
      </c>
      <c r="N331" s="86">
        <f t="shared" si="41"/>
        <v>0</v>
      </c>
      <c r="O331" s="86">
        <f t="shared" si="41"/>
        <v>0</v>
      </c>
      <c r="P331" s="86">
        <f t="shared" si="41"/>
        <v>0</v>
      </c>
      <c r="Q331" s="86">
        <f t="shared" si="41"/>
        <v>0</v>
      </c>
      <c r="R331" s="86">
        <f>SUM(R332:R334)</f>
        <v>0</v>
      </c>
    </row>
    <row r="332" spans="1:18" ht="21.75" hidden="1" customHeight="1" x14ac:dyDescent="0.3">
      <c r="B332" s="38"/>
      <c r="C332" s="39"/>
      <c r="D332" s="39"/>
      <c r="E332" s="1263"/>
      <c r="F332" s="1128"/>
      <c r="G332" s="15"/>
      <c r="H332" s="93"/>
      <c r="I332" s="140"/>
      <c r="J332" s="92"/>
      <c r="K332" s="92"/>
      <c r="L332" s="92"/>
      <c r="M332" s="92"/>
      <c r="N332" s="92"/>
      <c r="O332" s="92"/>
      <c r="P332" s="92"/>
      <c r="Q332" s="92"/>
      <c r="R332" s="92">
        <f t="shared" ref="R332:R333" si="42">SUM(J332:Q332)</f>
        <v>0</v>
      </c>
    </row>
    <row r="333" spans="1:18" ht="21.75" hidden="1" customHeight="1" x14ac:dyDescent="0.3">
      <c r="B333" s="28"/>
      <c r="C333" s="45"/>
      <c r="D333" s="31"/>
      <c r="E333" s="870"/>
      <c r="F333" s="1128"/>
      <c r="G333" s="15"/>
      <c r="H333" s="16"/>
      <c r="I333" s="17"/>
      <c r="J333" s="27"/>
      <c r="K333" s="27"/>
      <c r="L333" s="27"/>
      <c r="M333" s="27"/>
      <c r="N333" s="27"/>
      <c r="O333" s="27"/>
      <c r="P333" s="27"/>
      <c r="Q333" s="27"/>
      <c r="R333" s="92">
        <f t="shared" si="42"/>
        <v>0</v>
      </c>
    </row>
    <row r="334" spans="1:18" ht="21.75" hidden="1" customHeight="1" x14ac:dyDescent="0.3">
      <c r="B334" s="67"/>
      <c r="C334" s="68"/>
      <c r="D334" s="62"/>
      <c r="E334" s="1265"/>
      <c r="F334" s="1128"/>
      <c r="G334" s="15"/>
      <c r="H334" s="16"/>
      <c r="I334" s="17"/>
      <c r="J334" s="27"/>
      <c r="K334" s="27"/>
      <c r="L334" s="27"/>
      <c r="M334" s="27"/>
      <c r="N334" s="27"/>
      <c r="O334" s="27"/>
      <c r="P334" s="27"/>
      <c r="Q334" s="27"/>
      <c r="R334" s="92">
        <f>SUM(J334:Q334)</f>
        <v>0</v>
      </c>
    </row>
    <row r="335" spans="1:18" s="525" customFormat="1" ht="19.5" customHeight="1" x14ac:dyDescent="0.3">
      <c r="B335" s="615"/>
      <c r="C335" s="619"/>
      <c r="D335" s="619"/>
      <c r="E335" s="855">
        <v>197</v>
      </c>
      <c r="F335" s="1133" t="s">
        <v>1937</v>
      </c>
      <c r="G335" s="565"/>
      <c r="H335" s="565"/>
      <c r="I335" s="565"/>
      <c r="J335" s="617"/>
      <c r="K335" s="617"/>
      <c r="L335" s="617"/>
      <c r="M335" s="617"/>
      <c r="N335" s="617"/>
      <c r="O335" s="617"/>
      <c r="P335" s="617"/>
      <c r="Q335" s="617"/>
      <c r="R335" s="618"/>
    </row>
    <row r="336" spans="1:18" s="387" customFormat="1" ht="33.75" customHeight="1" x14ac:dyDescent="0.25">
      <c r="A336" s="253"/>
      <c r="B336" s="1176"/>
      <c r="C336" s="1177"/>
      <c r="D336" s="1177"/>
      <c r="E336" s="1271" t="s">
        <v>2371</v>
      </c>
      <c r="F336" s="1343">
        <v>19701</v>
      </c>
      <c r="G336" s="1178" t="s">
        <v>1233</v>
      </c>
      <c r="H336" s="1171" t="s">
        <v>837</v>
      </c>
      <c r="I336" s="1171" t="s">
        <v>1298</v>
      </c>
      <c r="J336" s="1203"/>
      <c r="K336" s="1203"/>
      <c r="L336" s="1203"/>
      <c r="M336" s="1180">
        <v>20000</v>
      </c>
      <c r="N336" s="1203"/>
      <c r="O336" s="1203"/>
      <c r="P336" s="1203"/>
      <c r="Q336" s="1203"/>
      <c r="R336" s="1181">
        <f>SUM(J336:Q336)</f>
        <v>20000</v>
      </c>
    </row>
    <row r="337" spans="1:18" s="387" customFormat="1" ht="50.25" customHeight="1" x14ac:dyDescent="0.25">
      <c r="A337" s="253"/>
      <c r="B337" s="1182"/>
      <c r="C337" s="1183"/>
      <c r="D337" s="1183"/>
      <c r="E337" s="1235" t="s">
        <v>2371</v>
      </c>
      <c r="F337" s="1344">
        <v>19702</v>
      </c>
      <c r="G337" s="1184" t="s">
        <v>1234</v>
      </c>
      <c r="H337" s="1186" t="s">
        <v>837</v>
      </c>
      <c r="I337" s="1186" t="s">
        <v>1764</v>
      </c>
      <c r="J337" s="1188"/>
      <c r="K337" s="1188"/>
      <c r="L337" s="1190">
        <v>50000</v>
      </c>
      <c r="M337" s="1190">
        <v>150000</v>
      </c>
      <c r="N337" s="1188"/>
      <c r="O337" s="1188"/>
      <c r="P337" s="1188"/>
      <c r="Q337" s="1188"/>
      <c r="R337" s="1189">
        <f t="shared" ref="R337:R367" si="43">SUM(J337:Q337)</f>
        <v>200000</v>
      </c>
    </row>
    <row r="338" spans="1:18" s="387" customFormat="1" ht="36" customHeight="1" x14ac:dyDescent="0.25">
      <c r="A338" s="254"/>
      <c r="B338" s="1182"/>
      <c r="C338" s="1183"/>
      <c r="D338" s="1183"/>
      <c r="E338" s="1235" t="s">
        <v>2371</v>
      </c>
      <c r="F338" s="1344">
        <v>19703</v>
      </c>
      <c r="G338" s="1184" t="s">
        <v>1058</v>
      </c>
      <c r="H338" s="1186" t="s">
        <v>837</v>
      </c>
      <c r="I338" s="1186" t="s">
        <v>1059</v>
      </c>
      <c r="J338" s="1188"/>
      <c r="K338" s="1188"/>
      <c r="L338" s="1188"/>
      <c r="M338" s="1190">
        <v>10000</v>
      </c>
      <c r="N338" s="1188"/>
      <c r="O338" s="1188"/>
      <c r="P338" s="1188"/>
      <c r="Q338" s="1188"/>
      <c r="R338" s="1189">
        <f>SUM(J338:Q338)</f>
        <v>10000</v>
      </c>
    </row>
    <row r="339" spans="1:18" s="387" customFormat="1" ht="51" customHeight="1" x14ac:dyDescent="0.25">
      <c r="A339" s="253"/>
      <c r="B339" s="1182"/>
      <c r="C339" s="1183"/>
      <c r="D339" s="1183"/>
      <c r="E339" s="1235" t="s">
        <v>2371</v>
      </c>
      <c r="F339" s="1344">
        <v>19704</v>
      </c>
      <c r="G339" s="1184" t="s">
        <v>1065</v>
      </c>
      <c r="H339" s="1186" t="s">
        <v>837</v>
      </c>
      <c r="I339" s="1236" t="s">
        <v>263</v>
      </c>
      <c r="J339" s="1188"/>
      <c r="K339" s="1188"/>
      <c r="L339" s="1188"/>
      <c r="M339" s="1188"/>
      <c r="N339" s="1190">
        <v>517692</v>
      </c>
      <c r="O339" s="1188"/>
      <c r="P339" s="1188"/>
      <c r="Q339" s="1188"/>
      <c r="R339" s="1189">
        <f>SUM(J339:Q339)</f>
        <v>517692</v>
      </c>
    </row>
    <row r="340" spans="1:18" s="387" customFormat="1" ht="50.25" customHeight="1" x14ac:dyDescent="0.25">
      <c r="A340" s="253"/>
      <c r="B340" s="1182"/>
      <c r="C340" s="1183"/>
      <c r="D340" s="1183"/>
      <c r="E340" s="1235" t="s">
        <v>2371</v>
      </c>
      <c r="F340" s="1344">
        <v>19705</v>
      </c>
      <c r="G340" s="1184" t="s">
        <v>1067</v>
      </c>
      <c r="H340" s="1186" t="s">
        <v>837</v>
      </c>
      <c r="I340" s="1236" t="s">
        <v>263</v>
      </c>
      <c r="J340" s="1188"/>
      <c r="K340" s="1188"/>
      <c r="L340" s="1188"/>
      <c r="M340" s="1190">
        <v>321925</v>
      </c>
      <c r="N340" s="1188"/>
      <c r="O340" s="1188"/>
      <c r="P340" s="1188"/>
      <c r="Q340" s="1188"/>
      <c r="R340" s="1189">
        <f>SUM(J340:Q340)</f>
        <v>321925</v>
      </c>
    </row>
    <row r="341" spans="1:18" s="387" customFormat="1" ht="53.25" customHeight="1" x14ac:dyDescent="0.25">
      <c r="A341" s="253"/>
      <c r="B341" s="1231"/>
      <c r="C341" s="1195"/>
      <c r="D341" s="1195"/>
      <c r="E341" s="1276" t="s">
        <v>2377</v>
      </c>
      <c r="F341" s="1345">
        <v>19706</v>
      </c>
      <c r="G341" s="1197" t="s">
        <v>1235</v>
      </c>
      <c r="H341" s="1175" t="s">
        <v>1075</v>
      </c>
      <c r="I341" s="1175" t="s">
        <v>1767</v>
      </c>
      <c r="J341" s="1198"/>
      <c r="K341" s="1198"/>
      <c r="L341" s="1198"/>
      <c r="M341" s="1199">
        <v>160000</v>
      </c>
      <c r="N341" s="1198"/>
      <c r="O341" s="1198"/>
      <c r="P341" s="1198"/>
      <c r="Q341" s="1198"/>
      <c r="R341" s="1234">
        <f t="shared" si="43"/>
        <v>160000</v>
      </c>
    </row>
    <row r="342" spans="1:18" s="387" customFormat="1" ht="51" customHeight="1" x14ac:dyDescent="0.25">
      <c r="A342" s="253"/>
      <c r="B342" s="1537"/>
      <c r="C342" s="1538"/>
      <c r="D342" s="1538"/>
      <c r="E342" s="1539" t="s">
        <v>2377</v>
      </c>
      <c r="F342" s="1530">
        <v>19707</v>
      </c>
      <c r="G342" s="1531" t="s">
        <v>1074</v>
      </c>
      <c r="H342" s="1532" t="s">
        <v>1075</v>
      </c>
      <c r="I342" s="1532" t="s">
        <v>425</v>
      </c>
      <c r="J342" s="1533"/>
      <c r="K342" s="1533"/>
      <c r="L342" s="1533"/>
      <c r="M342" s="1534">
        <v>20000</v>
      </c>
      <c r="N342" s="1533"/>
      <c r="O342" s="1533"/>
      <c r="P342" s="1533"/>
      <c r="Q342" s="1533"/>
      <c r="R342" s="1535">
        <f t="shared" si="43"/>
        <v>20000</v>
      </c>
    </row>
    <row r="343" spans="1:18" s="387" customFormat="1" ht="36.75" customHeight="1" x14ac:dyDescent="0.25">
      <c r="A343" s="253"/>
      <c r="B343" s="1182"/>
      <c r="C343" s="1183"/>
      <c r="D343" s="1183"/>
      <c r="E343" s="1235" t="s">
        <v>2398</v>
      </c>
      <c r="F343" s="1344">
        <v>19708</v>
      </c>
      <c r="G343" s="1184" t="s">
        <v>1241</v>
      </c>
      <c r="H343" s="1222" t="s">
        <v>2473</v>
      </c>
      <c r="I343" s="1236" t="s">
        <v>263</v>
      </c>
      <c r="J343" s="1188"/>
      <c r="K343" s="1188"/>
      <c r="L343" s="1188"/>
      <c r="M343" s="1190">
        <v>47776</v>
      </c>
      <c r="N343" s="1188"/>
      <c r="O343" s="1188"/>
      <c r="P343" s="1188"/>
      <c r="Q343" s="1188"/>
      <c r="R343" s="1189">
        <f t="shared" si="43"/>
        <v>47776</v>
      </c>
    </row>
    <row r="344" spans="1:18" s="387" customFormat="1" ht="36" customHeight="1" x14ac:dyDescent="0.25">
      <c r="A344" s="253"/>
      <c r="B344" s="1191"/>
      <c r="C344" s="1192"/>
      <c r="D344" s="1193"/>
      <c r="E344" s="1239" t="s">
        <v>2398</v>
      </c>
      <c r="F344" s="1344">
        <v>19709</v>
      </c>
      <c r="G344" s="1184" t="s">
        <v>1242</v>
      </c>
      <c r="H344" s="1222" t="s">
        <v>2473</v>
      </c>
      <c r="I344" s="1236" t="s">
        <v>1299</v>
      </c>
      <c r="J344" s="1190">
        <v>111600</v>
      </c>
      <c r="K344" s="1190"/>
      <c r="L344" s="1188"/>
      <c r="M344" s="1188"/>
      <c r="N344" s="1188"/>
      <c r="O344" s="1188"/>
      <c r="P344" s="1188"/>
      <c r="Q344" s="1188"/>
      <c r="R344" s="1189">
        <f t="shared" si="43"/>
        <v>111600</v>
      </c>
    </row>
    <row r="345" spans="1:18" s="387" customFormat="1" ht="39" customHeight="1" x14ac:dyDescent="0.25">
      <c r="A345" s="253"/>
      <c r="B345" s="1191"/>
      <c r="C345" s="1192"/>
      <c r="D345" s="1193"/>
      <c r="E345" s="1239" t="s">
        <v>2398</v>
      </c>
      <c r="F345" s="1344">
        <v>19710</v>
      </c>
      <c r="G345" s="1184" t="s">
        <v>1121</v>
      </c>
      <c r="H345" s="1222" t="s">
        <v>2473</v>
      </c>
      <c r="I345" s="1237" t="s">
        <v>1764</v>
      </c>
      <c r="J345" s="1188"/>
      <c r="K345" s="1188"/>
      <c r="L345" s="1190"/>
      <c r="M345" s="1188">
        <v>28000</v>
      </c>
      <c r="N345" s="1188"/>
      <c r="O345" s="1188"/>
      <c r="P345" s="1188"/>
      <c r="Q345" s="1188"/>
      <c r="R345" s="1189">
        <f t="shared" si="43"/>
        <v>28000</v>
      </c>
    </row>
    <row r="346" spans="1:18" s="387" customFormat="1" ht="47.25" x14ac:dyDescent="0.25">
      <c r="A346" s="254"/>
      <c r="B346" s="1191"/>
      <c r="C346" s="1192"/>
      <c r="D346" s="1192"/>
      <c r="E346" s="1235" t="s">
        <v>2396</v>
      </c>
      <c r="F346" s="1344">
        <v>19711</v>
      </c>
      <c r="G346" s="1184" t="s">
        <v>1243</v>
      </c>
      <c r="H346" s="1186" t="s">
        <v>1068</v>
      </c>
      <c r="I346" s="1186" t="s">
        <v>263</v>
      </c>
      <c r="J346" s="1188"/>
      <c r="K346" s="1188"/>
      <c r="L346" s="1188"/>
      <c r="M346" s="1190">
        <v>51458</v>
      </c>
      <c r="N346" s="1188"/>
      <c r="O346" s="1188"/>
      <c r="P346" s="1188"/>
      <c r="Q346" s="1188"/>
      <c r="R346" s="1189">
        <f t="shared" si="43"/>
        <v>51458</v>
      </c>
    </row>
    <row r="347" spans="1:18" s="387" customFormat="1" ht="31.5" x14ac:dyDescent="0.25">
      <c r="A347" s="253"/>
      <c r="B347" s="1191"/>
      <c r="C347" s="1192"/>
      <c r="D347" s="1193"/>
      <c r="E347" s="1239" t="s">
        <v>2396</v>
      </c>
      <c r="F347" s="1344">
        <v>19712</v>
      </c>
      <c r="G347" s="1184" t="s">
        <v>1126</v>
      </c>
      <c r="H347" s="1186" t="s">
        <v>1068</v>
      </c>
      <c r="I347" s="1186" t="s">
        <v>483</v>
      </c>
      <c r="J347" s="1188"/>
      <c r="K347" s="1190"/>
      <c r="L347" s="1190"/>
      <c r="M347" s="1190">
        <v>10000</v>
      </c>
      <c r="N347" s="1188"/>
      <c r="O347" s="1188"/>
      <c r="P347" s="1188"/>
      <c r="Q347" s="1188"/>
      <c r="R347" s="1189">
        <f t="shared" si="43"/>
        <v>10000</v>
      </c>
    </row>
    <row r="348" spans="1:18" s="387" customFormat="1" ht="21" customHeight="1" x14ac:dyDescent="0.25">
      <c r="A348" s="253"/>
      <c r="B348" s="1191"/>
      <c r="C348" s="1192"/>
      <c r="D348" s="1193"/>
      <c r="E348" s="1239" t="s">
        <v>2393</v>
      </c>
      <c r="F348" s="1344">
        <v>19713</v>
      </c>
      <c r="G348" s="1184" t="s">
        <v>1239</v>
      </c>
      <c r="H348" s="1186" t="s">
        <v>1073</v>
      </c>
      <c r="I348" s="1186" t="s">
        <v>556</v>
      </c>
      <c r="J348" s="1190"/>
      <c r="K348" s="1190"/>
      <c r="L348" s="1190"/>
      <c r="M348" s="1190">
        <v>45875</v>
      </c>
      <c r="N348" s="1190"/>
      <c r="O348" s="1190"/>
      <c r="P348" s="1190"/>
      <c r="Q348" s="1190"/>
      <c r="R348" s="1189">
        <f t="shared" si="43"/>
        <v>45875</v>
      </c>
    </row>
    <row r="349" spans="1:18" s="387" customFormat="1" ht="39" customHeight="1" x14ac:dyDescent="0.25">
      <c r="A349" s="253"/>
      <c r="B349" s="1191"/>
      <c r="C349" s="1192"/>
      <c r="D349" s="1193"/>
      <c r="E349" s="1239" t="s">
        <v>2393</v>
      </c>
      <c r="F349" s="1344">
        <v>19714</v>
      </c>
      <c r="G349" s="1184" t="s">
        <v>1114</v>
      </c>
      <c r="H349" s="1186" t="s">
        <v>1073</v>
      </c>
      <c r="I349" s="1186" t="s">
        <v>1302</v>
      </c>
      <c r="J349" s="1188"/>
      <c r="K349" s="1188"/>
      <c r="L349" s="1190"/>
      <c r="M349" s="1190">
        <v>10000</v>
      </c>
      <c r="N349" s="1188"/>
      <c r="O349" s="1188"/>
      <c r="P349" s="1188"/>
      <c r="Q349" s="1188"/>
      <c r="R349" s="1189">
        <f>SUM(J349:Q349)</f>
        <v>10000</v>
      </c>
    </row>
    <row r="350" spans="1:18" s="387" customFormat="1" ht="39" customHeight="1" x14ac:dyDescent="0.25">
      <c r="A350" s="253"/>
      <c r="B350" s="1191"/>
      <c r="C350" s="1192"/>
      <c r="D350" s="1193"/>
      <c r="E350" s="1239" t="s">
        <v>2383</v>
      </c>
      <c r="F350" s="1344">
        <v>19715</v>
      </c>
      <c r="G350" s="1184" t="s">
        <v>1240</v>
      </c>
      <c r="H350" s="1186" t="s">
        <v>1070</v>
      </c>
      <c r="I350" s="1238" t="s">
        <v>1764</v>
      </c>
      <c r="J350" s="1188"/>
      <c r="K350" s="1188"/>
      <c r="L350" s="1188"/>
      <c r="M350" s="1188">
        <v>74359</v>
      </c>
      <c r="N350" s="1188"/>
      <c r="O350" s="1188"/>
      <c r="P350" s="1188"/>
      <c r="Q350" s="1188"/>
      <c r="R350" s="1189">
        <f t="shared" si="43"/>
        <v>74359</v>
      </c>
    </row>
    <row r="351" spans="1:18" s="387" customFormat="1" ht="39" customHeight="1" x14ac:dyDescent="0.25">
      <c r="A351" s="253"/>
      <c r="B351" s="1191"/>
      <c r="C351" s="1192"/>
      <c r="D351" s="1193"/>
      <c r="E351" s="1239" t="s">
        <v>2383</v>
      </c>
      <c r="F351" s="1344">
        <v>19716</v>
      </c>
      <c r="G351" s="1184" t="s">
        <v>1118</v>
      </c>
      <c r="H351" s="1186" t="s">
        <v>1070</v>
      </c>
      <c r="I351" s="1240" t="s">
        <v>1303</v>
      </c>
      <c r="J351" s="1188"/>
      <c r="K351" s="1188"/>
      <c r="L351" s="1188">
        <v>10000</v>
      </c>
      <c r="M351" s="1188">
        <v>5000</v>
      </c>
      <c r="N351" s="1188"/>
      <c r="O351" s="1188"/>
      <c r="P351" s="1188"/>
      <c r="Q351" s="1188"/>
      <c r="R351" s="1189">
        <f t="shared" si="43"/>
        <v>15000</v>
      </c>
    </row>
    <row r="352" spans="1:18" s="387" customFormat="1" ht="39.75" customHeight="1" x14ac:dyDescent="0.25">
      <c r="A352" s="253"/>
      <c r="B352" s="1191"/>
      <c r="C352" s="1192"/>
      <c r="D352" s="1193"/>
      <c r="E352" s="1239" t="s">
        <v>2387</v>
      </c>
      <c r="F352" s="1344">
        <v>19717</v>
      </c>
      <c r="G352" s="1184" t="s">
        <v>1108</v>
      </c>
      <c r="H352" s="1186" t="s">
        <v>2352</v>
      </c>
      <c r="I352" s="1186" t="s">
        <v>1301</v>
      </c>
      <c r="J352" s="1188"/>
      <c r="K352" s="1188"/>
      <c r="L352" s="1188"/>
      <c r="M352" s="1190">
        <v>10000</v>
      </c>
      <c r="N352" s="1188"/>
      <c r="O352" s="1188"/>
      <c r="P352" s="1188"/>
      <c r="Q352" s="1188"/>
      <c r="R352" s="1189">
        <f t="shared" si="43"/>
        <v>10000</v>
      </c>
    </row>
    <row r="353" spans="1:18" s="387" customFormat="1" ht="51.75" customHeight="1" x14ac:dyDescent="0.25">
      <c r="A353" s="253"/>
      <c r="B353" s="1244"/>
      <c r="C353" s="1245"/>
      <c r="D353" s="1196"/>
      <c r="E353" s="1272" t="s">
        <v>2387</v>
      </c>
      <c r="F353" s="1345">
        <v>19718</v>
      </c>
      <c r="G353" s="1197" t="s">
        <v>1111</v>
      </c>
      <c r="H353" s="1175" t="s">
        <v>2352</v>
      </c>
      <c r="I353" s="1606" t="s">
        <v>263</v>
      </c>
      <c r="J353" s="1198"/>
      <c r="K353" s="1198"/>
      <c r="L353" s="1198"/>
      <c r="M353" s="1198">
        <v>15192</v>
      </c>
      <c r="N353" s="1198"/>
      <c r="O353" s="1198"/>
      <c r="P353" s="1198"/>
      <c r="Q353" s="1198"/>
      <c r="R353" s="1234">
        <f t="shared" si="43"/>
        <v>15192</v>
      </c>
    </row>
    <row r="354" spans="1:18" s="387" customFormat="1" ht="36" customHeight="1" x14ac:dyDescent="0.25">
      <c r="A354" s="253"/>
      <c r="B354" s="1537"/>
      <c r="C354" s="1538"/>
      <c r="D354" s="1538"/>
      <c r="E354" s="1539" t="s">
        <v>2387</v>
      </c>
      <c r="F354" s="1530">
        <v>19719</v>
      </c>
      <c r="G354" s="1531" t="s">
        <v>1195</v>
      </c>
      <c r="H354" s="1532" t="s">
        <v>2352</v>
      </c>
      <c r="I354" s="1532" t="s">
        <v>1305</v>
      </c>
      <c r="J354" s="1533"/>
      <c r="K354" s="1533"/>
      <c r="L354" s="1533"/>
      <c r="M354" s="1534">
        <v>15000</v>
      </c>
      <c r="N354" s="1533"/>
      <c r="O354" s="1533"/>
      <c r="P354" s="1533"/>
      <c r="Q354" s="1533"/>
      <c r="R354" s="1535">
        <f t="shared" si="43"/>
        <v>15000</v>
      </c>
    </row>
    <row r="355" spans="1:18" s="387" customFormat="1" ht="39.75" customHeight="1" x14ac:dyDescent="0.25">
      <c r="A355" s="253"/>
      <c r="B355" s="1191"/>
      <c r="C355" s="1192"/>
      <c r="D355" s="1193"/>
      <c r="E355" s="1239" t="s">
        <v>2375</v>
      </c>
      <c r="F355" s="1344">
        <v>19720</v>
      </c>
      <c r="G355" s="1184" t="s">
        <v>1097</v>
      </c>
      <c r="H355" s="1186" t="s">
        <v>1064</v>
      </c>
      <c r="I355" s="1186" t="s">
        <v>1300</v>
      </c>
      <c r="J355" s="1188"/>
      <c r="K355" s="1188"/>
      <c r="L355" s="1188"/>
      <c r="M355" s="1190">
        <v>10000</v>
      </c>
      <c r="N355" s="1188"/>
      <c r="O355" s="1188"/>
      <c r="P355" s="1188"/>
      <c r="Q355" s="1188"/>
      <c r="R355" s="1189">
        <f t="shared" si="43"/>
        <v>10000</v>
      </c>
    </row>
    <row r="356" spans="1:18" s="387" customFormat="1" ht="33.75" customHeight="1" x14ac:dyDescent="0.25">
      <c r="A356" s="253"/>
      <c r="B356" s="1191"/>
      <c r="C356" s="1192"/>
      <c r="D356" s="1193"/>
      <c r="E356" s="1239" t="s">
        <v>2375</v>
      </c>
      <c r="F356" s="1344">
        <v>19721</v>
      </c>
      <c r="G356" s="1184" t="s">
        <v>1101</v>
      </c>
      <c r="H356" s="1186" t="s">
        <v>1064</v>
      </c>
      <c r="I356" s="1186" t="s">
        <v>263</v>
      </c>
      <c r="J356" s="1188"/>
      <c r="K356" s="1190"/>
      <c r="L356" s="1188"/>
      <c r="M356" s="1190">
        <v>41450</v>
      </c>
      <c r="N356" s="1188"/>
      <c r="O356" s="1188"/>
      <c r="P356" s="1188"/>
      <c r="Q356" s="1188"/>
      <c r="R356" s="1189">
        <f t="shared" si="43"/>
        <v>41450</v>
      </c>
    </row>
    <row r="357" spans="1:18" s="387" customFormat="1" ht="21.75" customHeight="1" x14ac:dyDescent="0.25">
      <c r="A357" s="253"/>
      <c r="B357" s="1191"/>
      <c r="C357" s="1192"/>
      <c r="D357" s="1193"/>
      <c r="E357" s="1239" t="s">
        <v>2390</v>
      </c>
      <c r="F357" s="1344">
        <v>19722</v>
      </c>
      <c r="G357" s="1184" t="s">
        <v>1104</v>
      </c>
      <c r="H357" s="1186" t="s">
        <v>1066</v>
      </c>
      <c r="I357" s="1186" t="s">
        <v>1105</v>
      </c>
      <c r="J357" s="1188"/>
      <c r="K357" s="1188"/>
      <c r="L357" s="1190"/>
      <c r="M357" s="1190">
        <v>57670</v>
      </c>
      <c r="N357" s="1188"/>
      <c r="O357" s="1188"/>
      <c r="P357" s="1188"/>
      <c r="Q357" s="1188"/>
      <c r="R357" s="1189">
        <f t="shared" si="43"/>
        <v>57670</v>
      </c>
    </row>
    <row r="358" spans="1:18" s="387" customFormat="1" ht="36" customHeight="1" x14ac:dyDescent="0.25">
      <c r="A358" s="253"/>
      <c r="B358" s="1191"/>
      <c r="C358" s="1192"/>
      <c r="D358" s="1193"/>
      <c r="E358" s="1239" t="s">
        <v>2390</v>
      </c>
      <c r="F358" s="1344">
        <v>19723</v>
      </c>
      <c r="G358" s="1184" t="s">
        <v>1768</v>
      </c>
      <c r="H358" s="1186" t="s">
        <v>1066</v>
      </c>
      <c r="I358" s="1186" t="s">
        <v>483</v>
      </c>
      <c r="J358" s="1190"/>
      <c r="K358" s="1190"/>
      <c r="L358" s="1190"/>
      <c r="M358" s="1190">
        <v>10000</v>
      </c>
      <c r="N358" s="1190"/>
      <c r="O358" s="1190"/>
      <c r="P358" s="1190"/>
      <c r="Q358" s="1190"/>
      <c r="R358" s="1189">
        <f t="shared" si="43"/>
        <v>10000</v>
      </c>
    </row>
    <row r="359" spans="1:18" s="387" customFormat="1" ht="34.5" customHeight="1" x14ac:dyDescent="0.25">
      <c r="A359" s="253"/>
      <c r="B359" s="1191"/>
      <c r="C359" s="1192"/>
      <c r="D359" s="1193"/>
      <c r="E359" s="1239" t="s">
        <v>2401</v>
      </c>
      <c r="F359" s="1344">
        <v>19724</v>
      </c>
      <c r="G359" s="1184" t="s">
        <v>1129</v>
      </c>
      <c r="H359" s="1186" t="s">
        <v>1130</v>
      </c>
      <c r="I359" s="1186" t="s">
        <v>483</v>
      </c>
      <c r="J359" s="1188"/>
      <c r="K359" s="1188"/>
      <c r="L359" s="1188"/>
      <c r="M359" s="1190">
        <v>10000</v>
      </c>
      <c r="N359" s="1188"/>
      <c r="O359" s="1188"/>
      <c r="P359" s="1188"/>
      <c r="Q359" s="1188"/>
      <c r="R359" s="1189">
        <f t="shared" si="43"/>
        <v>10000</v>
      </c>
    </row>
    <row r="360" spans="1:18" s="387" customFormat="1" ht="34.5" customHeight="1" x14ac:dyDescent="0.25">
      <c r="A360" s="253"/>
      <c r="B360" s="1191"/>
      <c r="C360" s="1192"/>
      <c r="D360" s="1193"/>
      <c r="E360" s="1239" t="s">
        <v>2401</v>
      </c>
      <c r="F360" s="1344">
        <v>19725</v>
      </c>
      <c r="G360" s="1184" t="s">
        <v>1131</v>
      </c>
      <c r="H360" s="1222" t="s">
        <v>1130</v>
      </c>
      <c r="I360" s="1241" t="s">
        <v>263</v>
      </c>
      <c r="J360" s="1242"/>
      <c r="K360" s="1242"/>
      <c r="L360" s="1242"/>
      <c r="M360" s="1243">
        <v>4480</v>
      </c>
      <c r="N360" s="1242"/>
      <c r="O360" s="1242"/>
      <c r="P360" s="1242"/>
      <c r="Q360" s="1242"/>
      <c r="R360" s="1189">
        <f t="shared" si="43"/>
        <v>4480</v>
      </c>
    </row>
    <row r="361" spans="1:18" s="387" customFormat="1" ht="49.5" customHeight="1" x14ac:dyDescent="0.25">
      <c r="A361" s="253"/>
      <c r="B361" s="1182"/>
      <c r="C361" s="1183"/>
      <c r="D361" s="1183"/>
      <c r="E361" s="1235" t="s">
        <v>2379</v>
      </c>
      <c r="F361" s="1344">
        <v>19726</v>
      </c>
      <c r="G361" s="1184" t="s">
        <v>1237</v>
      </c>
      <c r="H361" s="1221" t="s">
        <v>1088</v>
      </c>
      <c r="I361" s="1222" t="s">
        <v>1238</v>
      </c>
      <c r="J361" s="1190"/>
      <c r="K361" s="1190"/>
      <c r="L361" s="1190"/>
      <c r="M361" s="1190">
        <v>160000</v>
      </c>
      <c r="N361" s="1190"/>
      <c r="O361" s="1190"/>
      <c r="P361" s="1190"/>
      <c r="Q361" s="1190"/>
      <c r="R361" s="1189">
        <f t="shared" si="43"/>
        <v>160000</v>
      </c>
    </row>
    <row r="362" spans="1:18" s="387" customFormat="1" ht="34.5" customHeight="1" x14ac:dyDescent="0.25">
      <c r="A362" s="253"/>
      <c r="B362" s="1182"/>
      <c r="C362" s="1183"/>
      <c r="D362" s="1183"/>
      <c r="E362" s="1235" t="s">
        <v>2379</v>
      </c>
      <c r="F362" s="1344">
        <v>19727</v>
      </c>
      <c r="G362" s="1184" t="s">
        <v>1094</v>
      </c>
      <c r="H362" s="1186" t="s">
        <v>1088</v>
      </c>
      <c r="I362" s="1186" t="s">
        <v>1095</v>
      </c>
      <c r="J362" s="1190"/>
      <c r="K362" s="1190"/>
      <c r="L362" s="1190"/>
      <c r="M362" s="1190">
        <v>5000</v>
      </c>
      <c r="N362" s="1190"/>
      <c r="O362" s="1190"/>
      <c r="P362" s="1190"/>
      <c r="Q362" s="1190"/>
      <c r="R362" s="1189">
        <f t="shared" si="43"/>
        <v>5000</v>
      </c>
    </row>
    <row r="363" spans="1:18" s="387" customFormat="1" ht="31.5" x14ac:dyDescent="0.25">
      <c r="A363" s="254"/>
      <c r="B363" s="1191"/>
      <c r="C363" s="1192"/>
      <c r="D363" s="1192"/>
      <c r="E363" s="1235" t="s">
        <v>2411</v>
      </c>
      <c r="F363" s="1344">
        <v>19728</v>
      </c>
      <c r="G363" s="1184" t="s">
        <v>1244</v>
      </c>
      <c r="H363" s="1186" t="s">
        <v>1223</v>
      </c>
      <c r="I363" s="1236" t="s">
        <v>263</v>
      </c>
      <c r="J363" s="1188"/>
      <c r="K363" s="1188"/>
      <c r="L363" s="1188"/>
      <c r="M363" s="1190">
        <v>26028</v>
      </c>
      <c r="N363" s="1188"/>
      <c r="O363" s="1188"/>
      <c r="P363" s="1188"/>
      <c r="Q363" s="1188"/>
      <c r="R363" s="1189">
        <f t="shared" si="43"/>
        <v>26028</v>
      </c>
    </row>
    <row r="364" spans="1:18" s="387" customFormat="1" ht="31.5" x14ac:dyDescent="0.25">
      <c r="A364" s="254"/>
      <c r="B364" s="1191"/>
      <c r="C364" s="1192"/>
      <c r="D364" s="1192"/>
      <c r="E364" s="1235" t="s">
        <v>2414</v>
      </c>
      <c r="F364" s="1344">
        <v>19729</v>
      </c>
      <c r="G364" s="1184" t="s">
        <v>1245</v>
      </c>
      <c r="H364" s="1186" t="s">
        <v>1225</v>
      </c>
      <c r="I364" s="1236" t="s">
        <v>263</v>
      </c>
      <c r="J364" s="1190"/>
      <c r="K364" s="1188"/>
      <c r="L364" s="1188"/>
      <c r="M364" s="1188">
        <v>14359</v>
      </c>
      <c r="N364" s="1188"/>
      <c r="O364" s="1188"/>
      <c r="P364" s="1188"/>
      <c r="Q364" s="1188"/>
      <c r="R364" s="1189">
        <f t="shared" si="43"/>
        <v>14359</v>
      </c>
    </row>
    <row r="365" spans="1:18" s="387" customFormat="1" ht="31.5" x14ac:dyDescent="0.25">
      <c r="A365" s="253"/>
      <c r="B365" s="1191"/>
      <c r="C365" s="1192"/>
      <c r="D365" s="1193"/>
      <c r="E365" s="1239" t="s">
        <v>2416</v>
      </c>
      <c r="F365" s="1344">
        <v>19730</v>
      </c>
      <c r="G365" s="1184" t="s">
        <v>1769</v>
      </c>
      <c r="H365" s="1186" t="s">
        <v>1766</v>
      </c>
      <c r="I365" s="1186" t="s">
        <v>263</v>
      </c>
      <c r="J365" s="1190"/>
      <c r="K365" s="1190"/>
      <c r="L365" s="1190"/>
      <c r="M365" s="1190">
        <v>10000</v>
      </c>
      <c r="N365" s="1190"/>
      <c r="O365" s="1190"/>
      <c r="P365" s="1190"/>
      <c r="Q365" s="1190"/>
      <c r="R365" s="1189">
        <f>SUM(J365:Q365)</f>
        <v>10000</v>
      </c>
    </row>
    <row r="366" spans="1:18" s="387" customFormat="1" ht="47.25" x14ac:dyDescent="0.25">
      <c r="A366" s="253"/>
      <c r="B366" s="1244"/>
      <c r="C366" s="1245"/>
      <c r="D366" s="1196"/>
      <c r="E366" s="1272" t="s">
        <v>2441</v>
      </c>
      <c r="F366" s="1345">
        <v>19731</v>
      </c>
      <c r="G366" s="1197" t="s">
        <v>1136</v>
      </c>
      <c r="H366" s="1175" t="s">
        <v>2552</v>
      </c>
      <c r="I366" s="1175" t="s">
        <v>425</v>
      </c>
      <c r="J366" s="1198"/>
      <c r="K366" s="1198"/>
      <c r="L366" s="1198"/>
      <c r="M366" s="1198">
        <v>20000</v>
      </c>
      <c r="N366" s="1198"/>
      <c r="O366" s="1198"/>
      <c r="P366" s="1198"/>
      <c r="Q366" s="1198"/>
      <c r="R366" s="1234">
        <f t="shared" si="43"/>
        <v>20000</v>
      </c>
    </row>
    <row r="367" spans="1:18" s="387" customFormat="1" ht="30" customHeight="1" x14ac:dyDescent="0.25">
      <c r="A367" s="253"/>
      <c r="B367" s="1607"/>
      <c r="C367" s="358"/>
      <c r="D367" s="359"/>
      <c r="E367" s="1587" t="s">
        <v>2421</v>
      </c>
      <c r="F367" s="1358">
        <v>19732</v>
      </c>
      <c r="G367" s="360" t="s">
        <v>1132</v>
      </c>
      <c r="H367" s="1585" t="s">
        <v>2551</v>
      </c>
      <c r="I367" s="1585" t="s">
        <v>1306</v>
      </c>
      <c r="J367" s="1590"/>
      <c r="K367" s="1590"/>
      <c r="L367" s="1590"/>
      <c r="M367" s="1590">
        <v>30000</v>
      </c>
      <c r="N367" s="1590"/>
      <c r="O367" s="1590"/>
      <c r="P367" s="1590"/>
      <c r="Q367" s="1590"/>
      <c r="R367" s="1608">
        <f t="shared" si="43"/>
        <v>30000</v>
      </c>
    </row>
    <row r="368" spans="1:18" s="253" customFormat="1" ht="15.75" x14ac:dyDescent="0.25">
      <c r="B368" s="22"/>
      <c r="C368" s="22"/>
      <c r="D368" s="22"/>
      <c r="E368" s="871"/>
      <c r="F368" s="1121"/>
      <c r="G368" s="23"/>
      <c r="H368" s="6"/>
      <c r="I368" s="24"/>
      <c r="J368" s="799"/>
      <c r="K368" s="799"/>
      <c r="L368" s="799"/>
      <c r="M368" s="799"/>
      <c r="N368" s="799"/>
      <c r="O368" s="799"/>
      <c r="P368" s="799"/>
      <c r="Q368" s="799"/>
      <c r="R368" s="799"/>
    </row>
    <row r="369" spans="2:21" s="253" customFormat="1" ht="20.25" customHeight="1" x14ac:dyDescent="0.25">
      <c r="B369" s="1744" t="s">
        <v>1875</v>
      </c>
      <c r="C369" s="1744"/>
      <c r="D369" s="1744"/>
      <c r="E369" s="1744"/>
      <c r="F369" s="1744"/>
      <c r="G369" s="1744"/>
      <c r="H369" s="601"/>
      <c r="I369" s="5"/>
      <c r="J369" s="602"/>
      <c r="K369" s="603"/>
      <c r="L369" s="603"/>
      <c r="M369" s="603"/>
      <c r="N369" s="603"/>
      <c r="O369" s="603"/>
      <c r="P369" s="603"/>
      <c r="Q369" s="603"/>
      <c r="R369" s="604"/>
    </row>
    <row r="370" spans="2:21" s="253" customFormat="1" ht="19.5" customHeight="1" x14ac:dyDescent="0.25">
      <c r="B370" s="1752" t="s">
        <v>1876</v>
      </c>
      <c r="C370" s="1752"/>
      <c r="D370" s="1752"/>
      <c r="E370" s="1752"/>
      <c r="F370" s="1738" t="s">
        <v>1862</v>
      </c>
      <c r="G370" s="1738"/>
      <c r="H370" s="1739"/>
      <c r="I370" s="1762" t="s">
        <v>9</v>
      </c>
      <c r="J370" s="1763"/>
      <c r="K370" s="1764"/>
      <c r="L370" s="1762" t="s">
        <v>1872</v>
      </c>
      <c r="M370" s="1763"/>
      <c r="N370" s="1764"/>
      <c r="O370" s="807"/>
      <c r="P370" s="1759" t="s">
        <v>1873</v>
      </c>
      <c r="Q370" s="1760"/>
      <c r="R370" s="1761"/>
    </row>
    <row r="371" spans="2:21" s="1489" customFormat="1" ht="19.5" customHeight="1" x14ac:dyDescent="0.25">
      <c r="B371" s="1753" t="s">
        <v>2361</v>
      </c>
      <c r="C371" s="1754"/>
      <c r="D371" s="1754"/>
      <c r="E371" s="1755"/>
      <c r="F371" s="1741" t="s">
        <v>3</v>
      </c>
      <c r="G371" s="1741"/>
      <c r="H371" s="601"/>
      <c r="I371" s="1759">
        <f>SUM(I372)</f>
        <v>111600</v>
      </c>
      <c r="J371" s="1760"/>
      <c r="K371" s="1761"/>
      <c r="L371" s="1759"/>
      <c r="M371" s="1760"/>
      <c r="N371" s="1761"/>
      <c r="O371" s="1488"/>
      <c r="P371" s="1753"/>
      <c r="Q371" s="1754"/>
      <c r="R371" s="1755"/>
      <c r="U371" s="1490"/>
    </row>
    <row r="372" spans="2:21" s="253" customFormat="1" ht="16.5" customHeight="1" x14ac:dyDescent="0.25">
      <c r="B372" s="252"/>
      <c r="C372" s="254"/>
      <c r="D372" s="254"/>
      <c r="E372" s="1371"/>
      <c r="F372" s="1364"/>
      <c r="G372" s="710" t="s">
        <v>2357</v>
      </c>
      <c r="H372" s="806"/>
      <c r="I372" s="1735">
        <f>J8</f>
        <v>111600</v>
      </c>
      <c r="J372" s="1736"/>
      <c r="K372" s="1737"/>
      <c r="L372" s="1735"/>
      <c r="M372" s="1736"/>
      <c r="N372" s="1737"/>
      <c r="O372" s="743"/>
      <c r="P372" s="1745"/>
      <c r="Q372" s="1746"/>
      <c r="R372" s="1747"/>
    </row>
    <row r="373" spans="2:21" s="1489" customFormat="1" ht="17.25" customHeight="1" x14ac:dyDescent="0.25">
      <c r="B373" s="1756"/>
      <c r="C373" s="1757"/>
      <c r="D373" s="1757"/>
      <c r="E373" s="1758"/>
      <c r="F373" s="1743" t="s">
        <v>1863</v>
      </c>
      <c r="G373" s="1743"/>
      <c r="H373" s="601"/>
      <c r="I373" s="1732">
        <f>SUM(I374:K376)</f>
        <v>4337208</v>
      </c>
      <c r="J373" s="1733"/>
      <c r="K373" s="1734"/>
      <c r="L373" s="1732"/>
      <c r="M373" s="1733"/>
      <c r="N373" s="1734"/>
      <c r="O373" s="1488"/>
      <c r="P373" s="1756"/>
      <c r="Q373" s="1757"/>
      <c r="R373" s="1758"/>
    </row>
    <row r="374" spans="2:21" s="253" customFormat="1" ht="19.5" customHeight="1" x14ac:dyDescent="0.25">
      <c r="B374" s="252"/>
      <c r="C374" s="254"/>
      <c r="D374" s="254"/>
      <c r="E374" s="1371"/>
      <c r="F374" s="1364"/>
      <c r="G374" s="805" t="s">
        <v>1864</v>
      </c>
      <c r="H374" s="805"/>
      <c r="I374" s="1735">
        <f>K8</f>
        <v>332500</v>
      </c>
      <c r="J374" s="1736"/>
      <c r="K374" s="1737"/>
      <c r="L374" s="1735"/>
      <c r="M374" s="1736"/>
      <c r="N374" s="1737"/>
      <c r="O374" s="606"/>
      <c r="P374" s="1745"/>
      <c r="Q374" s="1746"/>
      <c r="R374" s="1747"/>
    </row>
    <row r="375" spans="2:21" s="253" customFormat="1" ht="19.5" customHeight="1" x14ac:dyDescent="0.25">
      <c r="B375" s="252"/>
      <c r="C375" s="254"/>
      <c r="D375" s="254"/>
      <c r="E375" s="1371"/>
      <c r="F375" s="1364"/>
      <c r="G375" s="805" t="s">
        <v>1865</v>
      </c>
      <c r="H375" s="805"/>
      <c r="I375" s="1735">
        <f>L8</f>
        <v>1427190</v>
      </c>
      <c r="J375" s="1736"/>
      <c r="K375" s="1737"/>
      <c r="L375" s="1735"/>
      <c r="M375" s="1736"/>
      <c r="N375" s="1737"/>
      <c r="O375" s="606"/>
      <c r="P375" s="1745"/>
      <c r="Q375" s="1746"/>
      <c r="R375" s="1747"/>
    </row>
    <row r="376" spans="2:21" s="253" customFormat="1" ht="19.5" customHeight="1" x14ac:dyDescent="0.25">
      <c r="B376" s="252"/>
      <c r="C376" s="254"/>
      <c r="D376" s="254"/>
      <c r="E376" s="1371"/>
      <c r="F376" s="1364"/>
      <c r="G376" s="805" t="s">
        <v>1866</v>
      </c>
      <c r="H376" s="805"/>
      <c r="I376" s="1735">
        <f>M8</f>
        <v>2577518</v>
      </c>
      <c r="J376" s="1736"/>
      <c r="K376" s="1737"/>
      <c r="L376" s="1735"/>
      <c r="M376" s="1736"/>
      <c r="N376" s="1737"/>
      <c r="O376" s="606"/>
      <c r="P376" s="1745"/>
      <c r="Q376" s="1746"/>
      <c r="R376" s="1747"/>
    </row>
    <row r="377" spans="2:21" s="1489" customFormat="1" ht="18" customHeight="1" x14ac:dyDescent="0.25">
      <c r="B377" s="1487"/>
      <c r="C377" s="1417"/>
      <c r="D377" s="1417"/>
      <c r="E377" s="1491"/>
      <c r="F377" s="1743" t="s">
        <v>7</v>
      </c>
      <c r="G377" s="1743"/>
      <c r="H377" s="601"/>
      <c r="I377" s="1732">
        <f>SUM(I378:K379)</f>
        <v>5935000</v>
      </c>
      <c r="J377" s="1733"/>
      <c r="K377" s="1734"/>
      <c r="L377" s="1732"/>
      <c r="M377" s="1733"/>
      <c r="N377" s="1734"/>
      <c r="O377" s="1488"/>
      <c r="P377" s="1756"/>
      <c r="Q377" s="1757"/>
      <c r="R377" s="1758"/>
    </row>
    <row r="378" spans="2:21" s="253" customFormat="1" ht="33.75" customHeight="1" x14ac:dyDescent="0.25">
      <c r="B378" s="252"/>
      <c r="C378" s="254"/>
      <c r="D378" s="254"/>
      <c r="E378" s="1371"/>
      <c r="F378" s="997"/>
      <c r="G378" s="1748" t="s">
        <v>2359</v>
      </c>
      <c r="H378" s="1772"/>
      <c r="I378" s="1735">
        <f>P112</f>
        <v>45000</v>
      </c>
      <c r="J378" s="1736"/>
      <c r="K378" s="1737"/>
      <c r="L378" s="1735"/>
      <c r="M378" s="1736"/>
      <c r="N378" s="1737"/>
      <c r="O378" s="606"/>
      <c r="P378" s="1745"/>
      <c r="Q378" s="1746"/>
      <c r="R378" s="1747"/>
    </row>
    <row r="379" spans="2:21" s="253" customFormat="1" ht="18.75" customHeight="1" x14ac:dyDescent="0.25">
      <c r="B379" s="252"/>
      <c r="C379" s="254"/>
      <c r="D379" s="254"/>
      <c r="E379" s="1371"/>
      <c r="F379" s="1365"/>
      <c r="G379" s="1748" t="s">
        <v>1869</v>
      </c>
      <c r="H379" s="1749"/>
      <c r="I379" s="1735">
        <f>P8-I378</f>
        <v>5890000</v>
      </c>
      <c r="J379" s="1736"/>
      <c r="K379" s="1737"/>
      <c r="L379" s="1735"/>
      <c r="M379" s="1736"/>
      <c r="N379" s="1737"/>
      <c r="O379" s="606"/>
      <c r="P379" s="1745"/>
      <c r="Q379" s="1746"/>
      <c r="R379" s="1747"/>
    </row>
    <row r="380" spans="2:21" s="1489" customFormat="1" ht="19.5" customHeight="1" x14ac:dyDescent="0.25">
      <c r="B380" s="1487"/>
      <c r="C380" s="1417"/>
      <c r="D380" s="1417"/>
      <c r="E380" s="1491"/>
      <c r="F380" s="1743" t="s">
        <v>1867</v>
      </c>
      <c r="G380" s="1743"/>
      <c r="H380" s="601"/>
      <c r="I380" s="1732">
        <f>SUM(I381)</f>
        <v>517692</v>
      </c>
      <c r="J380" s="1733"/>
      <c r="K380" s="1734"/>
      <c r="L380" s="1732"/>
      <c r="M380" s="1733"/>
      <c r="N380" s="1734"/>
      <c r="O380" s="1488"/>
      <c r="P380" s="1756"/>
      <c r="Q380" s="1757"/>
      <c r="R380" s="1758"/>
    </row>
    <row r="381" spans="2:21" s="253" customFormat="1" ht="34.5" customHeight="1" x14ac:dyDescent="0.25">
      <c r="B381" s="252"/>
      <c r="C381" s="254"/>
      <c r="D381" s="254"/>
      <c r="E381" s="1371"/>
      <c r="F381" s="997"/>
      <c r="G381" s="1743" t="s">
        <v>2358</v>
      </c>
      <c r="H381" s="1773"/>
      <c r="I381" s="1735">
        <f>N8</f>
        <v>517692</v>
      </c>
      <c r="J381" s="1736"/>
      <c r="K381" s="1737"/>
      <c r="L381" s="798"/>
      <c r="M381" s="799"/>
      <c r="N381" s="800"/>
      <c r="O381" s="606"/>
      <c r="P381" s="802"/>
      <c r="Q381" s="803"/>
      <c r="R381" s="804"/>
    </row>
    <row r="382" spans="2:21" s="614" customFormat="1" ht="19.5" customHeight="1" x14ac:dyDescent="0.2">
      <c r="B382" s="611"/>
      <c r="C382" s="612"/>
      <c r="D382" s="612"/>
      <c r="E382" s="1372"/>
      <c r="F382" s="1719" t="s">
        <v>1870</v>
      </c>
      <c r="G382" s="1719"/>
      <c r="H382" s="1720"/>
      <c r="I382" s="1730">
        <f>SUM(L382:R382)</f>
        <v>10901500</v>
      </c>
      <c r="J382" s="1730"/>
      <c r="K382" s="1730"/>
      <c r="L382" s="1730">
        <v>5752800</v>
      </c>
      <c r="M382" s="1730"/>
      <c r="N382" s="1730"/>
      <c r="O382" s="613"/>
      <c r="P382" s="1730">
        <v>5148700</v>
      </c>
      <c r="Q382" s="1730"/>
      <c r="R382" s="1730"/>
    </row>
    <row r="383" spans="2:21" s="195" customFormat="1" x14ac:dyDescent="0.2">
      <c r="B383" s="609" t="s">
        <v>1871</v>
      </c>
      <c r="C383" s="187"/>
      <c r="D383" s="187"/>
      <c r="E383" s="1278"/>
      <c r="F383" s="1122" t="s">
        <v>2603</v>
      </c>
      <c r="G383" s="245"/>
      <c r="H383" s="609"/>
      <c r="I383" s="3"/>
      <c r="J383" s="610"/>
      <c r="K383" s="642"/>
      <c r="L383" s="642"/>
      <c r="M383" s="642"/>
      <c r="N383" s="642"/>
      <c r="O383" s="642"/>
      <c r="P383" s="642"/>
      <c r="Q383" s="642"/>
      <c r="R383" s="642"/>
    </row>
    <row r="384" spans="2:21" s="253" customFormat="1" ht="15.75" x14ac:dyDescent="0.25">
      <c r="B384" s="22"/>
      <c r="C384" s="22"/>
      <c r="D384" s="22"/>
      <c r="E384" s="871"/>
      <c r="F384" s="1121"/>
      <c r="G384" s="23"/>
      <c r="H384" s="6"/>
      <c r="I384" s="24"/>
      <c r="J384" s="799"/>
      <c r="K384" s="799"/>
      <c r="L384" s="799"/>
      <c r="M384" s="799"/>
      <c r="N384" s="799"/>
      <c r="O384" s="799"/>
      <c r="P384" s="799"/>
      <c r="Q384" s="799"/>
      <c r="R384" s="799"/>
    </row>
    <row r="385" spans="2:18" s="253" customFormat="1" ht="15.75" x14ac:dyDescent="0.25">
      <c r="B385" s="22"/>
      <c r="C385" s="22"/>
      <c r="D385" s="22"/>
      <c r="E385" s="871"/>
      <c r="F385" s="1121"/>
      <c r="G385" s="23"/>
      <c r="H385" s="6"/>
      <c r="I385" s="24"/>
      <c r="J385" s="799"/>
      <c r="K385" s="799"/>
      <c r="L385" s="799"/>
      <c r="M385" s="799"/>
      <c r="N385" s="799"/>
      <c r="O385" s="799"/>
      <c r="P385" s="799"/>
      <c r="Q385" s="799"/>
      <c r="R385" s="799"/>
    </row>
    <row r="386" spans="2:18" s="253" customFormat="1" ht="15.75" x14ac:dyDescent="0.25">
      <c r="B386" s="22"/>
      <c r="C386" s="22"/>
      <c r="D386" s="22"/>
      <c r="E386" s="871"/>
      <c r="F386" s="1121"/>
      <c r="G386" s="23"/>
      <c r="H386" s="6"/>
      <c r="I386" s="24"/>
      <c r="J386" s="799"/>
      <c r="K386" s="799"/>
      <c r="L386" s="799"/>
      <c r="M386" s="799"/>
      <c r="N386" s="799"/>
      <c r="O386" s="799"/>
      <c r="P386" s="799"/>
      <c r="Q386" s="799"/>
      <c r="R386" s="799"/>
    </row>
    <row r="387" spans="2:18" s="253" customFormat="1" ht="15.75" x14ac:dyDescent="0.25">
      <c r="B387" s="22"/>
      <c r="C387" s="22"/>
      <c r="D387" s="22"/>
      <c r="E387" s="871"/>
      <c r="F387" s="1121"/>
      <c r="G387" s="23"/>
      <c r="H387" s="6"/>
      <c r="I387" s="24"/>
      <c r="J387" s="799"/>
      <c r="K387" s="799"/>
      <c r="L387" s="799"/>
      <c r="M387" s="799"/>
      <c r="N387" s="799"/>
      <c r="O387" s="799"/>
      <c r="P387" s="799"/>
      <c r="Q387" s="799"/>
      <c r="R387" s="799"/>
    </row>
  </sheetData>
  <mergeCells count="82">
    <mergeCell ref="F101:I101"/>
    <mergeCell ref="B1:R1"/>
    <mergeCell ref="P2:R2"/>
    <mergeCell ref="B7:G7"/>
    <mergeCell ref="B8:G8"/>
    <mergeCell ref="E92:I92"/>
    <mergeCell ref="E204:I204"/>
    <mergeCell ref="F120:I120"/>
    <mergeCell ref="F123:I123"/>
    <mergeCell ref="F136:I136"/>
    <mergeCell ref="F143:I143"/>
    <mergeCell ref="F146:I146"/>
    <mergeCell ref="F156:I156"/>
    <mergeCell ref="E162:I162"/>
    <mergeCell ref="E171:I171"/>
    <mergeCell ref="D184:I184"/>
    <mergeCell ref="E185:I185"/>
    <mergeCell ref="D203:I203"/>
    <mergeCell ref="D317:I317"/>
    <mergeCell ref="F216:I216"/>
    <mergeCell ref="E219:I219"/>
    <mergeCell ref="D223:I223"/>
    <mergeCell ref="E224:I224"/>
    <mergeCell ref="F233:I233"/>
    <mergeCell ref="D240:I240"/>
    <mergeCell ref="E249:I249"/>
    <mergeCell ref="E265:I265"/>
    <mergeCell ref="E270:I270"/>
    <mergeCell ref="D274:I274"/>
    <mergeCell ref="E283:I283"/>
    <mergeCell ref="E318:I318"/>
    <mergeCell ref="E322:I322"/>
    <mergeCell ref="B369:G369"/>
    <mergeCell ref="B370:E370"/>
    <mergeCell ref="F370:H370"/>
    <mergeCell ref="I370:K370"/>
    <mergeCell ref="L370:N370"/>
    <mergeCell ref="P370:R370"/>
    <mergeCell ref="B371:E371"/>
    <mergeCell ref="F371:G371"/>
    <mergeCell ref="I371:K371"/>
    <mergeCell ref="L371:N371"/>
    <mergeCell ref="P371:R371"/>
    <mergeCell ref="B373:E373"/>
    <mergeCell ref="F373:G373"/>
    <mergeCell ref="I373:K373"/>
    <mergeCell ref="L373:N373"/>
    <mergeCell ref="P373:R373"/>
    <mergeCell ref="I372:K372"/>
    <mergeCell ref="L372:N372"/>
    <mergeCell ref="P372:R372"/>
    <mergeCell ref="I376:K376"/>
    <mergeCell ref="L376:N376"/>
    <mergeCell ref="P376:R376"/>
    <mergeCell ref="F377:G377"/>
    <mergeCell ref="I377:K377"/>
    <mergeCell ref="L377:N377"/>
    <mergeCell ref="P377:R377"/>
    <mergeCell ref="I374:K374"/>
    <mergeCell ref="L374:N374"/>
    <mergeCell ref="P374:R374"/>
    <mergeCell ref="I375:K375"/>
    <mergeCell ref="L375:N375"/>
    <mergeCell ref="P375:R375"/>
    <mergeCell ref="F382:H382"/>
    <mergeCell ref="I382:K382"/>
    <mergeCell ref="L382:N382"/>
    <mergeCell ref="P382:R382"/>
    <mergeCell ref="G381:H381"/>
    <mergeCell ref="I381:K381"/>
    <mergeCell ref="G378:H378"/>
    <mergeCell ref="F380:G380"/>
    <mergeCell ref="I380:K380"/>
    <mergeCell ref="L380:N380"/>
    <mergeCell ref="P380:R380"/>
    <mergeCell ref="G379:H379"/>
    <mergeCell ref="I379:K379"/>
    <mergeCell ref="L379:N379"/>
    <mergeCell ref="P379:R379"/>
    <mergeCell ref="I378:K378"/>
    <mergeCell ref="L378:N378"/>
    <mergeCell ref="P378:R378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D20"/>
  <sheetViews>
    <sheetView workbookViewId="0">
      <selection activeCell="N30" sqref="N30"/>
    </sheetView>
  </sheetViews>
  <sheetFormatPr defaultRowHeight="14.25" x14ac:dyDescent="0.2"/>
  <sheetData>
    <row r="20" spans="4:4" ht="33.75" x14ac:dyDescent="0.5">
      <c r="D20" s="478" t="s">
        <v>1759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410"/>
  <sheetViews>
    <sheetView zoomScaleNormal="100" workbookViewId="0">
      <pane ySplit="8" topLeftCell="A87" activePane="bottomLeft" state="frozen"/>
      <selection activeCell="N23" sqref="N23"/>
      <selection pane="bottomLeft" activeCell="Z94" sqref="Z94"/>
    </sheetView>
  </sheetViews>
  <sheetFormatPr defaultRowHeight="18.75" x14ac:dyDescent="0.3"/>
  <cols>
    <col min="1" max="1" width="0.875" style="7" customWidth="1"/>
    <col min="2" max="2" width="1" style="22" customWidth="1"/>
    <col min="3" max="3" width="1.625" style="22" customWidth="1"/>
    <col min="4" max="4" width="1" style="22" customWidth="1"/>
    <col min="5" max="5" width="3.25" style="871" customWidth="1"/>
    <col min="6" max="6" width="5.125" style="73" customWidth="1"/>
    <col min="7" max="7" width="27.25" style="23" customWidth="1"/>
    <col min="8" max="8" width="14.125" style="6" customWidth="1"/>
    <col min="9" max="9" width="14.5" style="24" customWidth="1"/>
    <col min="10" max="10" width="7.25" style="799" customWidth="1"/>
    <col min="11" max="11" width="7.75" style="799" customWidth="1"/>
    <col min="12" max="12" width="7.5" style="799" customWidth="1"/>
    <col min="13" max="14" width="7.75" style="799" customWidth="1"/>
    <col min="15" max="15" width="8.375" style="799" hidden="1" customWidth="1"/>
    <col min="16" max="16" width="7.75" style="799" customWidth="1"/>
    <col min="17" max="17" width="8.125" style="799" customWidth="1"/>
    <col min="18" max="18" width="8.875" style="799" customWidth="1"/>
    <col min="19" max="16384" width="9" style="7"/>
  </cols>
  <sheetData>
    <row r="1" spans="1:18" s="1" customFormat="1" ht="21.75" thickBot="1" x14ac:dyDescent="0.4">
      <c r="B1" s="1673" t="s">
        <v>789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97"/>
      <c r="C2" s="797"/>
      <c r="D2" s="797"/>
      <c r="E2" s="1259"/>
      <c r="F2" s="678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2129</v>
      </c>
      <c r="Q2" s="1726"/>
      <c r="R2" s="1727"/>
    </row>
    <row r="3" spans="1:18" s="187" customFormat="1" ht="18" customHeight="1" thickTop="1" x14ac:dyDescent="0.2">
      <c r="A3" s="644"/>
      <c r="B3" s="564" t="s">
        <v>2130</v>
      </c>
      <c r="C3" s="564"/>
      <c r="D3" s="564"/>
      <c r="E3" s="1260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2131</v>
      </c>
      <c r="C4" s="564"/>
      <c r="D4" s="564"/>
      <c r="E4" s="1260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1260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846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18" s="12" customFormat="1" ht="39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2.5" customHeight="1" x14ac:dyDescent="0.2">
      <c r="B8" s="1682" t="s">
        <v>2139</v>
      </c>
      <c r="C8" s="1771"/>
      <c r="D8" s="1771"/>
      <c r="E8" s="1771"/>
      <c r="F8" s="1771"/>
      <c r="G8" s="1683"/>
      <c r="H8" s="236"/>
      <c r="I8" s="237"/>
      <c r="J8" s="238">
        <f>SUM(J9:J392)</f>
        <v>0</v>
      </c>
      <c r="K8" s="238">
        <f t="shared" ref="K8:R8" si="0">SUM(K9:K392)</f>
        <v>16000</v>
      </c>
      <c r="L8" s="238">
        <f t="shared" si="0"/>
        <v>744683</v>
      </c>
      <c r="M8" s="238">
        <f t="shared" si="0"/>
        <v>3187997</v>
      </c>
      <c r="N8" s="238">
        <f t="shared" si="0"/>
        <v>372720</v>
      </c>
      <c r="O8" s="238">
        <f t="shared" si="0"/>
        <v>0</v>
      </c>
      <c r="P8" s="238">
        <f t="shared" si="0"/>
        <v>4948000</v>
      </c>
      <c r="Q8" s="238">
        <f t="shared" si="0"/>
        <v>0</v>
      </c>
      <c r="R8" s="238">
        <f t="shared" si="0"/>
        <v>9269400</v>
      </c>
    </row>
    <row r="9" spans="1:18" s="12" customFormat="1" ht="17.25" customHeight="1" x14ac:dyDescent="0.2">
      <c r="B9" s="535" t="s">
        <v>79</v>
      </c>
      <c r="C9" s="536"/>
      <c r="D9" s="536"/>
      <c r="E9" s="847"/>
      <c r="F9" s="657"/>
      <c r="G9" s="536"/>
      <c r="H9" s="536"/>
      <c r="I9" s="536"/>
      <c r="J9" s="542"/>
      <c r="K9" s="542"/>
      <c r="L9" s="542"/>
      <c r="M9" s="542"/>
      <c r="N9" s="542"/>
      <c r="O9" s="542"/>
      <c r="P9" s="542"/>
      <c r="Q9" s="542"/>
      <c r="R9" s="540"/>
    </row>
    <row r="10" spans="1:18" s="12" customFormat="1" ht="18" customHeight="1" x14ac:dyDescent="0.2">
      <c r="B10" s="481" t="s">
        <v>2064</v>
      </c>
      <c r="C10" s="482"/>
      <c r="D10" s="482"/>
      <c r="E10" s="848"/>
      <c r="F10" s="658"/>
      <c r="G10" s="482"/>
      <c r="H10" s="482"/>
      <c r="I10" s="482"/>
      <c r="J10" s="575"/>
      <c r="K10" s="575"/>
      <c r="L10" s="575"/>
      <c r="M10" s="575"/>
      <c r="N10" s="575"/>
      <c r="O10" s="575"/>
      <c r="P10" s="575"/>
      <c r="Q10" s="575"/>
      <c r="R10" s="573"/>
    </row>
    <row r="11" spans="1:18" s="13" customFormat="1" ht="15" customHeight="1" x14ac:dyDescent="0.3">
      <c r="B11" s="294"/>
      <c r="C11" s="278" t="s">
        <v>12</v>
      </c>
      <c r="D11" s="278"/>
      <c r="E11" s="856"/>
      <c r="F11" s="662"/>
      <c r="G11" s="278"/>
      <c r="H11" s="278"/>
      <c r="I11" s="278"/>
      <c r="J11" s="562"/>
      <c r="K11" s="562"/>
      <c r="L11" s="562"/>
      <c r="M11" s="562"/>
      <c r="N11" s="562"/>
      <c r="O11" s="562"/>
      <c r="P11" s="562"/>
      <c r="Q11" s="562"/>
      <c r="R11" s="274"/>
    </row>
    <row r="12" spans="1:18" s="13" customFormat="1" ht="18" customHeight="1" x14ac:dyDescent="0.3">
      <c r="B12" s="295"/>
      <c r="C12" s="296"/>
      <c r="D12" s="532" t="s">
        <v>13</v>
      </c>
      <c r="E12" s="850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7.25" customHeight="1" x14ac:dyDescent="0.3">
      <c r="B13" s="295"/>
      <c r="C13" s="296"/>
      <c r="D13" s="296"/>
      <c r="E13" s="851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" customHeight="1" x14ac:dyDescent="0.3">
      <c r="B14" s="734"/>
      <c r="C14" s="532"/>
      <c r="D14" s="532"/>
      <c r="E14" s="872">
        <v>111</v>
      </c>
      <c r="F14" s="681" t="s">
        <v>1816</v>
      </c>
      <c r="G14" s="532"/>
      <c r="H14" s="79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1.5" x14ac:dyDescent="0.3">
      <c r="B15" s="28"/>
      <c r="C15" s="45"/>
      <c r="D15" s="31"/>
      <c r="E15" s="870" t="s">
        <v>2371</v>
      </c>
      <c r="F15" s="640">
        <v>11101</v>
      </c>
      <c r="G15" s="15" t="s">
        <v>2132</v>
      </c>
      <c r="H15" s="16" t="s">
        <v>837</v>
      </c>
      <c r="I15" s="140" t="s">
        <v>942</v>
      </c>
      <c r="J15" s="27"/>
      <c r="K15" s="27"/>
      <c r="L15" s="27">
        <v>70600</v>
      </c>
      <c r="M15" s="27">
        <v>19400</v>
      </c>
      <c r="N15" s="27"/>
      <c r="O15" s="27"/>
      <c r="P15" s="27"/>
      <c r="Q15" s="27"/>
      <c r="R15" s="84">
        <f>SUM(J15:Q15)</f>
        <v>90000</v>
      </c>
    </row>
    <row r="16" spans="1:18" ht="18.75" hidden="1" customHeight="1" x14ac:dyDescent="0.3">
      <c r="B16" s="57"/>
      <c r="C16" s="58"/>
      <c r="D16" s="58"/>
      <c r="E16" s="1264"/>
      <c r="F16" s="640"/>
      <c r="G16" s="15"/>
      <c r="H16" s="93"/>
      <c r="I16" s="140"/>
      <c r="J16" s="16"/>
      <c r="K16" s="16"/>
      <c r="L16" s="16"/>
      <c r="M16" s="16"/>
      <c r="N16" s="16"/>
      <c r="O16" s="16"/>
      <c r="P16" s="16"/>
      <c r="Q16" s="16"/>
      <c r="R16" s="84">
        <f>SUM(J16:Q16)</f>
        <v>0</v>
      </c>
    </row>
    <row r="17" spans="2:21" ht="18.75" hidden="1" customHeight="1" x14ac:dyDescent="0.3">
      <c r="B17" s="28"/>
      <c r="C17" s="45"/>
      <c r="D17" s="31"/>
      <c r="E17" s="870"/>
      <c r="F17" s="640"/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21" s="43" customFormat="1" ht="14.25" customHeight="1" x14ac:dyDescent="0.2">
      <c r="B18" s="119"/>
      <c r="C18" s="105"/>
      <c r="D18" s="105" t="s">
        <v>1904</v>
      </c>
      <c r="E18" s="858"/>
      <c r="F18" s="666"/>
      <c r="G18" s="105"/>
      <c r="H18" s="105"/>
      <c r="I18" s="105"/>
      <c r="J18" s="746"/>
      <c r="K18" s="746"/>
      <c r="L18" s="746"/>
      <c r="M18" s="746"/>
      <c r="N18" s="746"/>
      <c r="O18" s="746"/>
      <c r="P18" s="746"/>
      <c r="Q18" s="746"/>
      <c r="R18" s="747"/>
    </row>
    <row r="19" spans="2:21" s="43" customFormat="1" ht="16.5" customHeight="1" x14ac:dyDescent="0.2">
      <c r="B19" s="745"/>
      <c r="C19" s="556"/>
      <c r="D19" s="556" t="s">
        <v>1835</v>
      </c>
      <c r="E19" s="859"/>
      <c r="F19" s="665"/>
      <c r="G19" s="556"/>
      <c r="H19" s="556"/>
      <c r="I19" s="556"/>
      <c r="J19" s="569"/>
      <c r="K19" s="569"/>
      <c r="L19" s="569"/>
      <c r="M19" s="569"/>
      <c r="N19" s="569"/>
      <c r="O19" s="569"/>
      <c r="P19" s="569"/>
      <c r="Q19" s="569"/>
      <c r="R19" s="568"/>
    </row>
    <row r="20" spans="2:21" s="13" customFormat="1" ht="18" customHeight="1" x14ac:dyDescent="0.3">
      <c r="B20" s="297"/>
      <c r="C20" s="298"/>
      <c r="D20" s="301"/>
      <c r="E20" s="1661" t="s">
        <v>15</v>
      </c>
      <c r="F20" s="1661"/>
      <c r="G20" s="1661"/>
      <c r="H20" s="1661"/>
      <c r="I20" s="1661"/>
      <c r="J20" s="562"/>
      <c r="K20" s="562"/>
      <c r="L20" s="562"/>
      <c r="M20" s="562"/>
      <c r="N20" s="562"/>
      <c r="O20" s="562"/>
      <c r="P20" s="562"/>
      <c r="Q20" s="562"/>
      <c r="R20" s="274"/>
    </row>
    <row r="21" spans="2:21" ht="18.75" customHeight="1" x14ac:dyDescent="0.3">
      <c r="B21" s="42"/>
      <c r="C21" s="37"/>
      <c r="D21" s="37"/>
      <c r="E21" s="855">
        <v>112</v>
      </c>
      <c r="F21" s="565" t="s">
        <v>1817</v>
      </c>
      <c r="G21" s="565"/>
      <c r="H21" s="565"/>
      <c r="I21" s="566"/>
      <c r="J21" s="86"/>
      <c r="K21" s="128"/>
      <c r="L21" s="128"/>
      <c r="M21" s="128"/>
      <c r="N21" s="128"/>
      <c r="O21" s="128"/>
      <c r="P21" s="128"/>
      <c r="Q21" s="128"/>
      <c r="R21" s="128"/>
    </row>
    <row r="22" spans="2:21" ht="15.75" customHeight="1" x14ac:dyDescent="0.3">
      <c r="B22" s="1377"/>
      <c r="C22" s="1378"/>
      <c r="D22" s="1378"/>
      <c r="E22" s="1284" t="s">
        <v>2379</v>
      </c>
      <c r="F22" s="1256">
        <v>11201</v>
      </c>
      <c r="G22" s="1068" t="s">
        <v>790</v>
      </c>
      <c r="H22" s="1379" t="s">
        <v>791</v>
      </c>
      <c r="I22" s="1380" t="s">
        <v>943</v>
      </c>
      <c r="J22" s="1017"/>
      <c r="K22" s="1017"/>
      <c r="L22" s="1017"/>
      <c r="M22" s="1017">
        <v>10000</v>
      </c>
      <c r="N22" s="1017"/>
      <c r="O22" s="1017"/>
      <c r="P22" s="1017"/>
      <c r="Q22" s="1017"/>
      <c r="R22" s="1017">
        <f>SUM(J22:Q22)</f>
        <v>10000</v>
      </c>
      <c r="U22" s="30"/>
    </row>
    <row r="23" spans="2:21" ht="31.5" x14ac:dyDescent="0.3">
      <c r="B23" s="1381"/>
      <c r="C23" s="1382"/>
      <c r="D23" s="1225"/>
      <c r="E23" s="1230" t="s">
        <v>2379</v>
      </c>
      <c r="F23" s="1383">
        <v>11202</v>
      </c>
      <c r="G23" s="1071" t="s">
        <v>792</v>
      </c>
      <c r="H23" s="1384" t="s">
        <v>791</v>
      </c>
      <c r="I23" s="1038" t="s">
        <v>112</v>
      </c>
      <c r="J23" s="1072"/>
      <c r="K23" s="1072"/>
      <c r="L23" s="1072"/>
      <c r="M23" s="1072">
        <v>10000</v>
      </c>
      <c r="N23" s="1072"/>
      <c r="O23" s="1072"/>
      <c r="P23" s="1072"/>
      <c r="Q23" s="1072"/>
      <c r="R23" s="1023">
        <f>SUM(J23:Q23)</f>
        <v>10000</v>
      </c>
    </row>
    <row r="24" spans="2:21" ht="29.25" customHeight="1" x14ac:dyDescent="0.3">
      <c r="B24" s="1381"/>
      <c r="C24" s="1382"/>
      <c r="D24" s="1225"/>
      <c r="E24" s="1230" t="s">
        <v>2379</v>
      </c>
      <c r="F24" s="1383">
        <v>11203</v>
      </c>
      <c r="G24" s="1071" t="s">
        <v>793</v>
      </c>
      <c r="H24" s="1384" t="s">
        <v>791</v>
      </c>
      <c r="I24" s="1385" t="s">
        <v>944</v>
      </c>
      <c r="J24" s="1072"/>
      <c r="K24" s="1072"/>
      <c r="L24" s="1072"/>
      <c r="M24" s="1072">
        <v>10000</v>
      </c>
      <c r="N24" s="1072"/>
      <c r="O24" s="1072"/>
      <c r="P24" s="1072"/>
      <c r="Q24" s="1072"/>
      <c r="R24" s="1023">
        <f t="shared" ref="R24:R67" si="1">SUM(J24:Q24)</f>
        <v>10000</v>
      </c>
    </row>
    <row r="25" spans="2:21" ht="31.5" x14ac:dyDescent="0.3">
      <c r="B25" s="1381"/>
      <c r="C25" s="1382"/>
      <c r="D25" s="1225"/>
      <c r="E25" s="1230" t="s">
        <v>2379</v>
      </c>
      <c r="F25" s="1383">
        <v>11204</v>
      </c>
      <c r="G25" s="1071" t="s">
        <v>794</v>
      </c>
      <c r="H25" s="1384" t="s">
        <v>791</v>
      </c>
      <c r="I25" s="1386" t="s">
        <v>943</v>
      </c>
      <c r="J25" s="1072"/>
      <c r="K25" s="1072"/>
      <c r="L25" s="1072">
        <v>10000</v>
      </c>
      <c r="M25" s="1072">
        <v>10000</v>
      </c>
      <c r="N25" s="1072"/>
      <c r="O25" s="1072"/>
      <c r="P25" s="1072"/>
      <c r="Q25" s="1072"/>
      <c r="R25" s="1023">
        <f t="shared" si="1"/>
        <v>20000</v>
      </c>
    </row>
    <row r="26" spans="2:21" ht="18" customHeight="1" x14ac:dyDescent="0.3">
      <c r="B26" s="1172"/>
      <c r="C26" s="1173"/>
      <c r="D26" s="1174"/>
      <c r="E26" s="1270" t="s">
        <v>2379</v>
      </c>
      <c r="F26" s="1257">
        <v>11205</v>
      </c>
      <c r="G26" s="1061" t="s">
        <v>795</v>
      </c>
      <c r="H26" s="1389" t="s">
        <v>791</v>
      </c>
      <c r="I26" s="1390" t="s">
        <v>945</v>
      </c>
      <c r="J26" s="1076"/>
      <c r="K26" s="1076"/>
      <c r="L26" s="1076"/>
      <c r="M26" s="1076">
        <v>25000</v>
      </c>
      <c r="N26" s="1076"/>
      <c r="O26" s="1076"/>
      <c r="P26" s="1076"/>
      <c r="Q26" s="1076"/>
      <c r="R26" s="1031">
        <f t="shared" si="1"/>
        <v>25000</v>
      </c>
    </row>
    <row r="27" spans="2:21" ht="47.25" x14ac:dyDescent="0.3">
      <c r="B27" s="1609"/>
      <c r="C27" s="1610"/>
      <c r="D27" s="1611"/>
      <c r="E27" s="1612" t="s">
        <v>2390</v>
      </c>
      <c r="F27" s="1613">
        <v>11206</v>
      </c>
      <c r="G27" s="1614" t="s">
        <v>796</v>
      </c>
      <c r="H27" s="1615" t="s">
        <v>797</v>
      </c>
      <c r="I27" s="1616" t="s">
        <v>946</v>
      </c>
      <c r="J27" s="1528"/>
      <c r="K27" s="1528"/>
      <c r="L27" s="1528"/>
      <c r="M27" s="1528">
        <v>8000</v>
      </c>
      <c r="N27" s="1528"/>
      <c r="O27" s="1528"/>
      <c r="P27" s="1528"/>
      <c r="Q27" s="1528"/>
      <c r="R27" s="1087">
        <f t="shared" si="1"/>
        <v>8000</v>
      </c>
    </row>
    <row r="28" spans="2:21" ht="31.5" x14ac:dyDescent="0.3">
      <c r="B28" s="1381"/>
      <c r="C28" s="1382"/>
      <c r="D28" s="1225"/>
      <c r="E28" s="1230" t="s">
        <v>2390</v>
      </c>
      <c r="F28" s="1383">
        <v>11207</v>
      </c>
      <c r="G28" s="1071" t="s">
        <v>798</v>
      </c>
      <c r="H28" s="1384" t="s">
        <v>797</v>
      </c>
      <c r="I28" s="1387" t="s">
        <v>947</v>
      </c>
      <c r="J28" s="1072"/>
      <c r="K28" s="1072"/>
      <c r="L28" s="1072"/>
      <c r="M28" s="1072">
        <v>8000</v>
      </c>
      <c r="N28" s="1072"/>
      <c r="O28" s="1072"/>
      <c r="P28" s="1072"/>
      <c r="Q28" s="1072"/>
      <c r="R28" s="1023">
        <f>SUM(J28:Q28)</f>
        <v>8000</v>
      </c>
    </row>
    <row r="29" spans="2:21" ht="29.25" customHeight="1" x14ac:dyDescent="0.3">
      <c r="B29" s="1381"/>
      <c r="C29" s="1382"/>
      <c r="D29" s="1225"/>
      <c r="E29" s="1230" t="s">
        <v>2383</v>
      </c>
      <c r="F29" s="1383">
        <v>11208</v>
      </c>
      <c r="G29" s="1071" t="s">
        <v>799</v>
      </c>
      <c r="H29" s="1384" t="s">
        <v>800</v>
      </c>
      <c r="I29" s="1387" t="s">
        <v>943</v>
      </c>
      <c r="J29" s="1072"/>
      <c r="K29" s="1072"/>
      <c r="L29" s="1072"/>
      <c r="M29" s="1072">
        <v>15000</v>
      </c>
      <c r="N29" s="1072"/>
      <c r="O29" s="1072"/>
      <c r="P29" s="1072"/>
      <c r="Q29" s="1072"/>
      <c r="R29" s="1023">
        <f t="shared" si="1"/>
        <v>15000</v>
      </c>
    </row>
    <row r="30" spans="2:21" ht="30.75" customHeight="1" x14ac:dyDescent="0.3">
      <c r="B30" s="1381"/>
      <c r="C30" s="1382"/>
      <c r="D30" s="1225"/>
      <c r="E30" s="1230" t="s">
        <v>2383</v>
      </c>
      <c r="F30" s="1383">
        <v>11209</v>
      </c>
      <c r="G30" s="1071" t="s">
        <v>801</v>
      </c>
      <c r="H30" s="1384" t="s">
        <v>800</v>
      </c>
      <c r="I30" s="1387" t="s">
        <v>272</v>
      </c>
      <c r="J30" s="1072"/>
      <c r="K30" s="1072"/>
      <c r="L30" s="1072"/>
      <c r="M30" s="1072">
        <v>15000</v>
      </c>
      <c r="N30" s="1072"/>
      <c r="O30" s="1072"/>
      <c r="P30" s="1072"/>
      <c r="Q30" s="1072"/>
      <c r="R30" s="1023">
        <f t="shared" si="1"/>
        <v>15000</v>
      </c>
    </row>
    <row r="31" spans="2:21" ht="31.5" x14ac:dyDescent="0.3">
      <c r="B31" s="1381"/>
      <c r="C31" s="1382"/>
      <c r="D31" s="1225"/>
      <c r="E31" s="1230" t="s">
        <v>2383</v>
      </c>
      <c r="F31" s="1383">
        <v>11210</v>
      </c>
      <c r="G31" s="1071" t="s">
        <v>802</v>
      </c>
      <c r="H31" s="1384" t="s">
        <v>800</v>
      </c>
      <c r="I31" s="1385" t="s">
        <v>948</v>
      </c>
      <c r="J31" s="1072"/>
      <c r="K31" s="1072"/>
      <c r="L31" s="1072"/>
      <c r="M31" s="1072">
        <v>15000</v>
      </c>
      <c r="N31" s="1072"/>
      <c r="O31" s="1072"/>
      <c r="P31" s="1072"/>
      <c r="Q31" s="1072"/>
      <c r="R31" s="1023">
        <f t="shared" si="1"/>
        <v>15000</v>
      </c>
    </row>
    <row r="32" spans="2:21" ht="47.25" x14ac:dyDescent="0.3">
      <c r="B32" s="1381"/>
      <c r="C32" s="1382"/>
      <c r="D32" s="1225"/>
      <c r="E32" s="1230" t="s">
        <v>2393</v>
      </c>
      <c r="F32" s="1383">
        <v>11211</v>
      </c>
      <c r="G32" s="1071" t="s">
        <v>2133</v>
      </c>
      <c r="H32" s="1384" t="s">
        <v>803</v>
      </c>
      <c r="I32" s="1385" t="s">
        <v>949</v>
      </c>
      <c r="J32" s="1072"/>
      <c r="K32" s="1072"/>
      <c r="L32" s="1072">
        <v>10000</v>
      </c>
      <c r="M32" s="1072">
        <v>20000</v>
      </c>
      <c r="N32" s="1072"/>
      <c r="O32" s="1072"/>
      <c r="P32" s="1072"/>
      <c r="Q32" s="1072"/>
      <c r="R32" s="1023">
        <f t="shared" si="1"/>
        <v>30000</v>
      </c>
    </row>
    <row r="33" spans="2:18" ht="47.25" x14ac:dyDescent="0.3">
      <c r="B33" s="1381"/>
      <c r="C33" s="1382"/>
      <c r="D33" s="1225"/>
      <c r="E33" s="1230" t="s">
        <v>2393</v>
      </c>
      <c r="F33" s="1383">
        <v>11212</v>
      </c>
      <c r="G33" s="1071" t="s">
        <v>804</v>
      </c>
      <c r="H33" s="1384" t="s">
        <v>803</v>
      </c>
      <c r="I33" s="1387" t="s">
        <v>943</v>
      </c>
      <c r="J33" s="1072"/>
      <c r="K33" s="1072"/>
      <c r="L33" s="1072"/>
      <c r="M33" s="1072">
        <v>10000</v>
      </c>
      <c r="N33" s="1072"/>
      <c r="O33" s="1072"/>
      <c r="P33" s="1072"/>
      <c r="Q33" s="1072"/>
      <c r="R33" s="1023">
        <f t="shared" si="1"/>
        <v>10000</v>
      </c>
    </row>
    <row r="34" spans="2:18" ht="60.75" customHeight="1" x14ac:dyDescent="0.3">
      <c r="B34" s="1381"/>
      <c r="C34" s="1382"/>
      <c r="D34" s="1225"/>
      <c r="E34" s="1230" t="s">
        <v>2393</v>
      </c>
      <c r="F34" s="1383">
        <v>11213</v>
      </c>
      <c r="G34" s="1071" t="s">
        <v>805</v>
      </c>
      <c r="H34" s="1384" t="s">
        <v>803</v>
      </c>
      <c r="I34" s="1387" t="s">
        <v>271</v>
      </c>
      <c r="J34" s="1072"/>
      <c r="K34" s="1072"/>
      <c r="L34" s="1072"/>
      <c r="M34" s="1072">
        <v>10000</v>
      </c>
      <c r="N34" s="1072"/>
      <c r="O34" s="1072"/>
      <c r="P34" s="1072"/>
      <c r="Q34" s="1072"/>
      <c r="R34" s="1023">
        <f t="shared" si="1"/>
        <v>10000</v>
      </c>
    </row>
    <row r="35" spans="2:18" ht="63" x14ac:dyDescent="0.3">
      <c r="B35" s="1381"/>
      <c r="C35" s="1382"/>
      <c r="D35" s="1225"/>
      <c r="E35" s="1230" t="s">
        <v>2393</v>
      </c>
      <c r="F35" s="1383">
        <v>11214</v>
      </c>
      <c r="G35" s="1071" t="s">
        <v>806</v>
      </c>
      <c r="H35" s="1384" t="s">
        <v>803</v>
      </c>
      <c r="I35" s="1387" t="s">
        <v>950</v>
      </c>
      <c r="J35" s="1072"/>
      <c r="K35" s="1072"/>
      <c r="L35" s="1072">
        <v>10000</v>
      </c>
      <c r="M35" s="1072">
        <v>20000</v>
      </c>
      <c r="N35" s="1072"/>
      <c r="O35" s="1072"/>
      <c r="P35" s="1072"/>
      <c r="Q35" s="1072"/>
      <c r="R35" s="1023">
        <f t="shared" si="1"/>
        <v>30000</v>
      </c>
    </row>
    <row r="36" spans="2:18" ht="63" x14ac:dyDescent="0.3">
      <c r="B36" s="1172"/>
      <c r="C36" s="1173"/>
      <c r="D36" s="1174"/>
      <c r="E36" s="1270" t="s">
        <v>2393</v>
      </c>
      <c r="F36" s="1257">
        <v>11215</v>
      </c>
      <c r="G36" s="1061" t="s">
        <v>940</v>
      </c>
      <c r="H36" s="1389" t="s">
        <v>803</v>
      </c>
      <c r="I36" s="1617" t="s">
        <v>951</v>
      </c>
      <c r="J36" s="1076"/>
      <c r="K36" s="1076"/>
      <c r="L36" s="1076">
        <v>10000</v>
      </c>
      <c r="M36" s="1076">
        <v>20000</v>
      </c>
      <c r="N36" s="1076"/>
      <c r="O36" s="1076"/>
      <c r="P36" s="1076"/>
      <c r="Q36" s="1076"/>
      <c r="R36" s="1031">
        <f t="shared" si="1"/>
        <v>30000</v>
      </c>
    </row>
    <row r="37" spans="2:18" ht="63" x14ac:dyDescent="0.3">
      <c r="B37" s="1609"/>
      <c r="C37" s="1610"/>
      <c r="D37" s="1611"/>
      <c r="E37" s="1612" t="s">
        <v>2393</v>
      </c>
      <c r="F37" s="1613">
        <v>11216</v>
      </c>
      <c r="G37" s="1614" t="s">
        <v>807</v>
      </c>
      <c r="H37" s="1615" t="s">
        <v>803</v>
      </c>
      <c r="I37" s="1616" t="s">
        <v>699</v>
      </c>
      <c r="J37" s="1528"/>
      <c r="K37" s="1528"/>
      <c r="L37" s="1528"/>
      <c r="M37" s="1528">
        <v>10000</v>
      </c>
      <c r="N37" s="1528"/>
      <c r="O37" s="1528"/>
      <c r="P37" s="1528"/>
      <c r="Q37" s="1528"/>
      <c r="R37" s="1087">
        <f t="shared" si="1"/>
        <v>10000</v>
      </c>
    </row>
    <row r="38" spans="2:18" ht="31.5" customHeight="1" x14ac:dyDescent="0.3">
      <c r="B38" s="1381"/>
      <c r="C38" s="1382"/>
      <c r="D38" s="1225"/>
      <c r="E38" s="1230" t="s">
        <v>2398</v>
      </c>
      <c r="F38" s="1383">
        <v>11217</v>
      </c>
      <c r="G38" s="1071" t="s">
        <v>808</v>
      </c>
      <c r="H38" s="1384" t="s">
        <v>809</v>
      </c>
      <c r="I38" s="1387" t="s">
        <v>952</v>
      </c>
      <c r="J38" s="1072"/>
      <c r="K38" s="1072"/>
      <c r="L38" s="1072"/>
      <c r="M38" s="1072">
        <v>5000</v>
      </c>
      <c r="N38" s="1072"/>
      <c r="O38" s="1072"/>
      <c r="P38" s="1072"/>
      <c r="Q38" s="1072"/>
      <c r="R38" s="1023">
        <f t="shared" si="1"/>
        <v>5000</v>
      </c>
    </row>
    <row r="39" spans="2:18" ht="33" customHeight="1" x14ac:dyDescent="0.3">
      <c r="B39" s="1381"/>
      <c r="C39" s="1382"/>
      <c r="D39" s="1225"/>
      <c r="E39" s="1230" t="s">
        <v>2398</v>
      </c>
      <c r="F39" s="1383">
        <v>11218</v>
      </c>
      <c r="G39" s="1071" t="s">
        <v>810</v>
      </c>
      <c r="H39" s="1384" t="s">
        <v>809</v>
      </c>
      <c r="I39" s="1387" t="s">
        <v>953</v>
      </c>
      <c r="J39" s="1072"/>
      <c r="K39" s="1072"/>
      <c r="L39" s="1072"/>
      <c r="M39" s="1072">
        <v>7000</v>
      </c>
      <c r="N39" s="1072"/>
      <c r="O39" s="1072"/>
      <c r="P39" s="1072"/>
      <c r="Q39" s="1072"/>
      <c r="R39" s="1023">
        <f t="shared" si="1"/>
        <v>7000</v>
      </c>
    </row>
    <row r="40" spans="2:18" ht="30" customHeight="1" x14ac:dyDescent="0.3">
      <c r="B40" s="1381"/>
      <c r="C40" s="1382"/>
      <c r="D40" s="1225"/>
      <c r="E40" s="1230" t="s">
        <v>2398</v>
      </c>
      <c r="F40" s="1383">
        <v>11219</v>
      </c>
      <c r="G40" s="1071" t="s">
        <v>811</v>
      </c>
      <c r="H40" s="1384" t="s">
        <v>809</v>
      </c>
      <c r="I40" s="1385" t="s">
        <v>954</v>
      </c>
      <c r="J40" s="1072"/>
      <c r="K40" s="1072"/>
      <c r="L40" s="1072"/>
      <c r="M40" s="1072">
        <v>5000</v>
      </c>
      <c r="N40" s="1072"/>
      <c r="O40" s="1072"/>
      <c r="P40" s="1072"/>
      <c r="Q40" s="1072"/>
      <c r="R40" s="1023">
        <f t="shared" si="1"/>
        <v>5000</v>
      </c>
    </row>
    <row r="41" spans="2:18" ht="29.25" customHeight="1" x14ac:dyDescent="0.3">
      <c r="B41" s="1381"/>
      <c r="C41" s="1382"/>
      <c r="D41" s="1225"/>
      <c r="E41" s="1230" t="s">
        <v>2398</v>
      </c>
      <c r="F41" s="1383">
        <v>11220</v>
      </c>
      <c r="G41" s="1071" t="s">
        <v>812</v>
      </c>
      <c r="H41" s="1384" t="s">
        <v>809</v>
      </c>
      <c r="I41" s="1387" t="s">
        <v>955</v>
      </c>
      <c r="J41" s="1072"/>
      <c r="K41" s="1072"/>
      <c r="L41" s="1072"/>
      <c r="M41" s="1072">
        <v>5000</v>
      </c>
      <c r="N41" s="1072"/>
      <c r="O41" s="1072"/>
      <c r="P41" s="1072"/>
      <c r="Q41" s="1072"/>
      <c r="R41" s="1023">
        <f t="shared" si="1"/>
        <v>5000</v>
      </c>
    </row>
    <row r="42" spans="2:18" ht="31.5" customHeight="1" x14ac:dyDescent="0.3">
      <c r="B42" s="1381"/>
      <c r="C42" s="1382"/>
      <c r="D42" s="1225"/>
      <c r="E42" s="1230" t="s">
        <v>2375</v>
      </c>
      <c r="F42" s="1383">
        <v>11221</v>
      </c>
      <c r="G42" s="1071" t="s">
        <v>813</v>
      </c>
      <c r="H42" s="1384" t="s">
        <v>814</v>
      </c>
      <c r="I42" s="1385" t="s">
        <v>956</v>
      </c>
      <c r="J42" s="1072"/>
      <c r="K42" s="1072"/>
      <c r="L42" s="1072"/>
      <c r="M42" s="1072">
        <v>9000</v>
      </c>
      <c r="N42" s="1072"/>
      <c r="O42" s="1072"/>
      <c r="P42" s="1072"/>
      <c r="Q42" s="1072"/>
      <c r="R42" s="1023">
        <f t="shared" si="1"/>
        <v>9000</v>
      </c>
    </row>
    <row r="43" spans="2:18" ht="30.75" customHeight="1" x14ac:dyDescent="0.3">
      <c r="B43" s="1381"/>
      <c r="C43" s="1382"/>
      <c r="D43" s="1225"/>
      <c r="E43" s="1230" t="s">
        <v>2375</v>
      </c>
      <c r="F43" s="1383">
        <v>11222</v>
      </c>
      <c r="G43" s="1071" t="s">
        <v>815</v>
      </c>
      <c r="H43" s="1384" t="s">
        <v>814</v>
      </c>
      <c r="I43" s="1387" t="s">
        <v>624</v>
      </c>
      <c r="J43" s="1072"/>
      <c r="K43" s="1072"/>
      <c r="L43" s="1072"/>
      <c r="M43" s="1072">
        <v>9000</v>
      </c>
      <c r="N43" s="1072"/>
      <c r="O43" s="1072"/>
      <c r="P43" s="1072"/>
      <c r="Q43" s="1072"/>
      <c r="R43" s="1023">
        <f t="shared" si="1"/>
        <v>9000</v>
      </c>
    </row>
    <row r="44" spans="2:18" ht="31.5" customHeight="1" x14ac:dyDescent="0.3">
      <c r="B44" s="1381"/>
      <c r="C44" s="1382"/>
      <c r="D44" s="1225"/>
      <c r="E44" s="1230" t="s">
        <v>2375</v>
      </c>
      <c r="F44" s="1383">
        <v>11223</v>
      </c>
      <c r="G44" s="1071" t="s">
        <v>816</v>
      </c>
      <c r="H44" s="1384" t="s">
        <v>814</v>
      </c>
      <c r="I44" s="1385" t="s">
        <v>817</v>
      </c>
      <c r="J44" s="1072"/>
      <c r="K44" s="1072"/>
      <c r="L44" s="1072"/>
      <c r="M44" s="1072">
        <v>9000</v>
      </c>
      <c r="N44" s="1072"/>
      <c r="O44" s="1072"/>
      <c r="P44" s="1072"/>
      <c r="Q44" s="1072"/>
      <c r="R44" s="1023">
        <f t="shared" si="1"/>
        <v>9000</v>
      </c>
    </row>
    <row r="45" spans="2:18" ht="31.5" customHeight="1" x14ac:dyDescent="0.3">
      <c r="B45" s="1381"/>
      <c r="C45" s="1382"/>
      <c r="D45" s="1225"/>
      <c r="E45" s="1230" t="s">
        <v>2375</v>
      </c>
      <c r="F45" s="1383">
        <v>11224</v>
      </c>
      <c r="G45" s="1071" t="s">
        <v>818</v>
      </c>
      <c r="H45" s="1384" t="s">
        <v>814</v>
      </c>
      <c r="I45" s="1387" t="s">
        <v>271</v>
      </c>
      <c r="J45" s="1072"/>
      <c r="K45" s="1072"/>
      <c r="L45" s="1072"/>
      <c r="M45" s="1072">
        <v>9000</v>
      </c>
      <c r="N45" s="1072"/>
      <c r="O45" s="1072"/>
      <c r="P45" s="1072"/>
      <c r="Q45" s="1072"/>
      <c r="R45" s="1023">
        <f t="shared" si="1"/>
        <v>9000</v>
      </c>
    </row>
    <row r="46" spans="2:18" ht="30.75" customHeight="1" x14ac:dyDescent="0.3">
      <c r="B46" s="1381"/>
      <c r="C46" s="1382"/>
      <c r="D46" s="1225"/>
      <c r="E46" s="1230" t="s">
        <v>2375</v>
      </c>
      <c r="F46" s="1383">
        <v>11225</v>
      </c>
      <c r="G46" s="1071" t="s">
        <v>893</v>
      </c>
      <c r="H46" s="1384" t="s">
        <v>814</v>
      </c>
      <c r="I46" s="1388" t="s">
        <v>955</v>
      </c>
      <c r="J46" s="1072"/>
      <c r="K46" s="1072"/>
      <c r="L46" s="1072"/>
      <c r="M46" s="1072">
        <v>9000</v>
      </c>
      <c r="N46" s="1072"/>
      <c r="O46" s="1072"/>
      <c r="P46" s="1072"/>
      <c r="Q46" s="1072"/>
      <c r="R46" s="1023">
        <f>SUM(J46:Q46)</f>
        <v>9000</v>
      </c>
    </row>
    <row r="47" spans="2:18" ht="31.5" customHeight="1" x14ac:dyDescent="0.3">
      <c r="B47" s="1381"/>
      <c r="C47" s="1382"/>
      <c r="D47" s="1225"/>
      <c r="E47" s="1230" t="s">
        <v>2377</v>
      </c>
      <c r="F47" s="1383">
        <v>11226</v>
      </c>
      <c r="G47" s="1071" t="s">
        <v>819</v>
      </c>
      <c r="H47" s="1384" t="s">
        <v>820</v>
      </c>
      <c r="I47" s="1385" t="s">
        <v>957</v>
      </c>
      <c r="J47" s="1072"/>
      <c r="K47" s="1072"/>
      <c r="L47" s="1072"/>
      <c r="M47" s="1072">
        <v>7500</v>
      </c>
      <c r="N47" s="1072"/>
      <c r="O47" s="1072"/>
      <c r="P47" s="1072"/>
      <c r="Q47" s="1072"/>
      <c r="R47" s="1023">
        <f t="shared" si="1"/>
        <v>7500</v>
      </c>
    </row>
    <row r="48" spans="2:18" ht="47.25" customHeight="1" x14ac:dyDescent="0.3">
      <c r="B48" s="1381"/>
      <c r="C48" s="1382"/>
      <c r="D48" s="1225"/>
      <c r="E48" s="1230" t="s">
        <v>2377</v>
      </c>
      <c r="F48" s="1383">
        <v>11227</v>
      </c>
      <c r="G48" s="1071" t="s">
        <v>821</v>
      </c>
      <c r="H48" s="1384" t="s">
        <v>820</v>
      </c>
      <c r="I48" s="1385" t="s">
        <v>958</v>
      </c>
      <c r="J48" s="1072"/>
      <c r="K48" s="1072"/>
      <c r="L48" s="1072"/>
      <c r="M48" s="1072">
        <v>7500</v>
      </c>
      <c r="N48" s="1072"/>
      <c r="O48" s="1072"/>
      <c r="P48" s="1072"/>
      <c r="Q48" s="1072"/>
      <c r="R48" s="1023">
        <f t="shared" si="1"/>
        <v>7500</v>
      </c>
    </row>
    <row r="49" spans="2:18" ht="32.25" customHeight="1" x14ac:dyDescent="0.3">
      <c r="B49" s="1172"/>
      <c r="C49" s="1173"/>
      <c r="D49" s="1174"/>
      <c r="E49" s="1270" t="s">
        <v>2377</v>
      </c>
      <c r="F49" s="1257">
        <v>11228</v>
      </c>
      <c r="G49" s="1061" t="s">
        <v>822</v>
      </c>
      <c r="H49" s="1389" t="s">
        <v>820</v>
      </c>
      <c r="I49" s="1617" t="s">
        <v>564</v>
      </c>
      <c r="J49" s="1076"/>
      <c r="K49" s="1076"/>
      <c r="L49" s="1076"/>
      <c r="M49" s="1076">
        <v>6000</v>
      </c>
      <c r="N49" s="1076"/>
      <c r="O49" s="1076"/>
      <c r="P49" s="1076"/>
      <c r="Q49" s="1076"/>
      <c r="R49" s="1031">
        <f t="shared" si="1"/>
        <v>6000</v>
      </c>
    </row>
    <row r="50" spans="2:18" ht="31.5" customHeight="1" x14ac:dyDescent="0.3">
      <c r="B50" s="1609"/>
      <c r="C50" s="1610"/>
      <c r="D50" s="1611"/>
      <c r="E50" s="1612" t="s">
        <v>2387</v>
      </c>
      <c r="F50" s="1613">
        <v>11229</v>
      </c>
      <c r="G50" s="1614" t="s">
        <v>823</v>
      </c>
      <c r="H50" s="1615" t="s">
        <v>824</v>
      </c>
      <c r="I50" s="1618" t="s">
        <v>957</v>
      </c>
      <c r="J50" s="1528"/>
      <c r="K50" s="1528"/>
      <c r="L50" s="1528"/>
      <c r="M50" s="1528">
        <v>3500</v>
      </c>
      <c r="N50" s="1528"/>
      <c r="O50" s="1528"/>
      <c r="P50" s="1528"/>
      <c r="Q50" s="1528"/>
      <c r="R50" s="1087">
        <f t="shared" si="1"/>
        <v>3500</v>
      </c>
    </row>
    <row r="51" spans="2:18" ht="32.25" customHeight="1" x14ac:dyDescent="0.3">
      <c r="B51" s="1381"/>
      <c r="C51" s="1382"/>
      <c r="D51" s="1225"/>
      <c r="E51" s="1230" t="s">
        <v>2387</v>
      </c>
      <c r="F51" s="1383">
        <v>11230</v>
      </c>
      <c r="G51" s="1071" t="s">
        <v>825</v>
      </c>
      <c r="H51" s="1384" t="s">
        <v>824</v>
      </c>
      <c r="I51" s="1385" t="s">
        <v>959</v>
      </c>
      <c r="J51" s="1072"/>
      <c r="K51" s="1072"/>
      <c r="L51" s="1072"/>
      <c r="M51" s="1072">
        <v>7500</v>
      </c>
      <c r="N51" s="1072"/>
      <c r="O51" s="1072"/>
      <c r="P51" s="1072"/>
      <c r="Q51" s="1072"/>
      <c r="R51" s="1023">
        <f t="shared" si="1"/>
        <v>7500</v>
      </c>
    </row>
    <row r="52" spans="2:18" ht="30.75" customHeight="1" x14ac:dyDescent="0.3">
      <c r="B52" s="1381"/>
      <c r="C52" s="1382"/>
      <c r="D52" s="1225"/>
      <c r="E52" s="1230" t="s">
        <v>2387</v>
      </c>
      <c r="F52" s="1383">
        <v>11231</v>
      </c>
      <c r="G52" s="1071" t="s">
        <v>826</v>
      </c>
      <c r="H52" s="1384" t="s">
        <v>824</v>
      </c>
      <c r="I52" s="1387" t="s">
        <v>960</v>
      </c>
      <c r="J52" s="1072"/>
      <c r="K52" s="1072"/>
      <c r="L52" s="1072"/>
      <c r="M52" s="1072">
        <v>5000</v>
      </c>
      <c r="N52" s="1072"/>
      <c r="O52" s="1072"/>
      <c r="P52" s="1072"/>
      <c r="Q52" s="1072"/>
      <c r="R52" s="1023">
        <f t="shared" si="1"/>
        <v>5000</v>
      </c>
    </row>
    <row r="53" spans="2:18" ht="31.5" customHeight="1" x14ac:dyDescent="0.3">
      <c r="B53" s="1381"/>
      <c r="C53" s="1382"/>
      <c r="D53" s="1225"/>
      <c r="E53" s="1230" t="s">
        <v>2387</v>
      </c>
      <c r="F53" s="1383">
        <v>11232</v>
      </c>
      <c r="G53" s="1071" t="s">
        <v>827</v>
      </c>
      <c r="H53" s="1384" t="s">
        <v>824</v>
      </c>
      <c r="I53" s="1387" t="s">
        <v>961</v>
      </c>
      <c r="J53" s="1072"/>
      <c r="K53" s="1072"/>
      <c r="L53" s="1072"/>
      <c r="M53" s="1072">
        <v>5000</v>
      </c>
      <c r="N53" s="1072"/>
      <c r="O53" s="1072"/>
      <c r="P53" s="1072"/>
      <c r="Q53" s="1072"/>
      <c r="R53" s="1023">
        <f t="shared" si="1"/>
        <v>5000</v>
      </c>
    </row>
    <row r="54" spans="2:18" ht="31.5" x14ac:dyDescent="0.3">
      <c r="B54" s="1381"/>
      <c r="C54" s="1382"/>
      <c r="D54" s="1225"/>
      <c r="E54" s="1230" t="s">
        <v>2396</v>
      </c>
      <c r="F54" s="1383">
        <v>11233</v>
      </c>
      <c r="G54" s="1071" t="s">
        <v>828</v>
      </c>
      <c r="H54" s="1384" t="s">
        <v>829</v>
      </c>
      <c r="I54" s="1385" t="s">
        <v>962</v>
      </c>
      <c r="J54" s="1072"/>
      <c r="K54" s="1072"/>
      <c r="L54" s="1072">
        <v>5000</v>
      </c>
      <c r="M54" s="1072">
        <v>20000</v>
      </c>
      <c r="N54" s="1072"/>
      <c r="O54" s="1072"/>
      <c r="P54" s="1072"/>
      <c r="Q54" s="1072"/>
      <c r="R54" s="1023">
        <f t="shared" si="1"/>
        <v>25000</v>
      </c>
    </row>
    <row r="55" spans="2:18" ht="48.75" customHeight="1" x14ac:dyDescent="0.3">
      <c r="B55" s="1381"/>
      <c r="C55" s="1382"/>
      <c r="D55" s="1225"/>
      <c r="E55" s="1230" t="s">
        <v>2396</v>
      </c>
      <c r="F55" s="1383">
        <v>11234</v>
      </c>
      <c r="G55" s="1071" t="s">
        <v>2141</v>
      </c>
      <c r="H55" s="1384" t="s">
        <v>829</v>
      </c>
      <c r="I55" s="1385" t="s">
        <v>963</v>
      </c>
      <c r="J55" s="1072"/>
      <c r="K55" s="1072"/>
      <c r="L55" s="1072"/>
      <c r="M55" s="1072">
        <v>5000</v>
      </c>
      <c r="N55" s="1072"/>
      <c r="O55" s="1072"/>
      <c r="P55" s="1072"/>
      <c r="Q55" s="1072"/>
      <c r="R55" s="1023">
        <f t="shared" si="1"/>
        <v>5000</v>
      </c>
    </row>
    <row r="56" spans="2:18" ht="31.5" customHeight="1" x14ac:dyDescent="0.3">
      <c r="B56" s="1381"/>
      <c r="C56" s="1382"/>
      <c r="D56" s="1225"/>
      <c r="E56" s="1230" t="s">
        <v>2396</v>
      </c>
      <c r="F56" s="1383">
        <v>11235</v>
      </c>
      <c r="G56" s="1071" t="s">
        <v>830</v>
      </c>
      <c r="H56" s="1384" t="s">
        <v>829</v>
      </c>
      <c r="I56" s="1385" t="s">
        <v>964</v>
      </c>
      <c r="J56" s="1072"/>
      <c r="K56" s="1072"/>
      <c r="L56" s="1072"/>
      <c r="M56" s="1072">
        <v>15000</v>
      </c>
      <c r="N56" s="1072"/>
      <c r="O56" s="1072"/>
      <c r="P56" s="1072"/>
      <c r="Q56" s="1072"/>
      <c r="R56" s="1023">
        <f t="shared" si="1"/>
        <v>15000</v>
      </c>
    </row>
    <row r="57" spans="2:18" ht="31.5" customHeight="1" x14ac:dyDescent="0.3">
      <c r="B57" s="1381"/>
      <c r="C57" s="1382"/>
      <c r="D57" s="1225"/>
      <c r="E57" s="1230" t="s">
        <v>2390</v>
      </c>
      <c r="F57" s="1383">
        <v>11236</v>
      </c>
      <c r="G57" s="1071" t="s">
        <v>831</v>
      </c>
      <c r="H57" s="1384" t="s">
        <v>832</v>
      </c>
      <c r="I57" s="1387" t="s">
        <v>473</v>
      </c>
      <c r="J57" s="1072"/>
      <c r="K57" s="1072"/>
      <c r="L57" s="1072">
        <v>7200</v>
      </c>
      <c r="M57" s="1072">
        <v>12800</v>
      </c>
      <c r="N57" s="1072"/>
      <c r="O57" s="1072"/>
      <c r="P57" s="1072"/>
      <c r="Q57" s="1072"/>
      <c r="R57" s="1023">
        <f t="shared" si="1"/>
        <v>20000</v>
      </c>
    </row>
    <row r="58" spans="2:18" ht="32.25" customHeight="1" x14ac:dyDescent="0.3">
      <c r="B58" s="1381"/>
      <c r="C58" s="1382"/>
      <c r="D58" s="1225"/>
      <c r="E58" s="1230" t="s">
        <v>2390</v>
      </c>
      <c r="F58" s="1383">
        <v>11237</v>
      </c>
      <c r="G58" s="1071" t="s">
        <v>833</v>
      </c>
      <c r="H58" s="1384" t="s">
        <v>832</v>
      </c>
      <c r="I58" s="1385" t="s">
        <v>965</v>
      </c>
      <c r="J58" s="1072"/>
      <c r="K58" s="1072"/>
      <c r="L58" s="1072">
        <v>7200</v>
      </c>
      <c r="M58" s="1072">
        <v>12800</v>
      </c>
      <c r="N58" s="1072"/>
      <c r="O58" s="1072"/>
      <c r="P58" s="1072"/>
      <c r="Q58" s="1072"/>
      <c r="R58" s="1023">
        <f t="shared" si="1"/>
        <v>20000</v>
      </c>
    </row>
    <row r="59" spans="2:18" ht="31.5" customHeight="1" x14ac:dyDescent="0.3">
      <c r="B59" s="1381"/>
      <c r="C59" s="1382"/>
      <c r="D59" s="1225"/>
      <c r="E59" s="1230" t="s">
        <v>2371</v>
      </c>
      <c r="F59" s="1383">
        <v>11238</v>
      </c>
      <c r="G59" s="1071" t="s">
        <v>834</v>
      </c>
      <c r="H59" s="1384" t="s">
        <v>837</v>
      </c>
      <c r="I59" s="1388" t="s">
        <v>966</v>
      </c>
      <c r="J59" s="1072"/>
      <c r="K59" s="1072"/>
      <c r="L59" s="1072">
        <v>3600</v>
      </c>
      <c r="M59" s="1072">
        <v>8400</v>
      </c>
      <c r="N59" s="1072"/>
      <c r="O59" s="1072"/>
      <c r="P59" s="1072"/>
      <c r="Q59" s="1072"/>
      <c r="R59" s="1023">
        <f t="shared" si="1"/>
        <v>12000</v>
      </c>
    </row>
    <row r="60" spans="2:18" ht="33" customHeight="1" x14ac:dyDescent="0.3">
      <c r="B60" s="1381"/>
      <c r="C60" s="1382"/>
      <c r="D60" s="1225"/>
      <c r="E60" s="1230" t="s">
        <v>2371</v>
      </c>
      <c r="F60" s="1383">
        <v>11239</v>
      </c>
      <c r="G60" s="1071" t="s">
        <v>836</v>
      </c>
      <c r="H60" s="1384" t="s">
        <v>837</v>
      </c>
      <c r="I60" s="1388" t="s">
        <v>346</v>
      </c>
      <c r="J60" s="1072"/>
      <c r="K60" s="1072"/>
      <c r="L60" s="1072"/>
      <c r="M60" s="1072">
        <v>6000</v>
      </c>
      <c r="N60" s="1072"/>
      <c r="O60" s="1072"/>
      <c r="P60" s="1072"/>
      <c r="Q60" s="1072"/>
      <c r="R60" s="1023">
        <f t="shared" si="1"/>
        <v>6000</v>
      </c>
    </row>
    <row r="61" spans="2:18" ht="47.25" x14ac:dyDescent="0.3">
      <c r="B61" s="1381"/>
      <c r="C61" s="1382"/>
      <c r="D61" s="1225"/>
      <c r="E61" s="1230" t="s">
        <v>2371</v>
      </c>
      <c r="F61" s="1383">
        <v>11240</v>
      </c>
      <c r="G61" s="1071" t="s">
        <v>838</v>
      </c>
      <c r="H61" s="1384" t="s">
        <v>837</v>
      </c>
      <c r="I61" s="1385" t="s">
        <v>967</v>
      </c>
      <c r="J61" s="1072"/>
      <c r="K61" s="1072"/>
      <c r="L61" s="1072"/>
      <c r="M61" s="1072">
        <v>8000</v>
      </c>
      <c r="N61" s="1072"/>
      <c r="O61" s="1072"/>
      <c r="P61" s="1072"/>
      <c r="Q61" s="1072"/>
      <c r="R61" s="1023">
        <f t="shared" si="1"/>
        <v>8000</v>
      </c>
    </row>
    <row r="62" spans="2:18" ht="31.5" x14ac:dyDescent="0.3">
      <c r="B62" s="1172"/>
      <c r="C62" s="1173"/>
      <c r="D62" s="1174"/>
      <c r="E62" s="1270" t="s">
        <v>2371</v>
      </c>
      <c r="F62" s="1257">
        <v>11241</v>
      </c>
      <c r="G62" s="1061" t="s">
        <v>839</v>
      </c>
      <c r="H62" s="1389" t="s">
        <v>837</v>
      </c>
      <c r="I62" s="1401" t="s">
        <v>968</v>
      </c>
      <c r="J62" s="1076"/>
      <c r="K62" s="1076"/>
      <c r="L62" s="1076"/>
      <c r="M62" s="1076">
        <v>8000</v>
      </c>
      <c r="N62" s="1076"/>
      <c r="O62" s="1076"/>
      <c r="P62" s="1076"/>
      <c r="Q62" s="1076"/>
      <c r="R62" s="1031">
        <f t="shared" si="1"/>
        <v>8000</v>
      </c>
    </row>
    <row r="63" spans="2:18" ht="31.5" x14ac:dyDescent="0.3">
      <c r="B63" s="1609"/>
      <c r="C63" s="1610"/>
      <c r="D63" s="1611"/>
      <c r="E63" s="1612" t="s">
        <v>2371</v>
      </c>
      <c r="F63" s="1613">
        <v>11242</v>
      </c>
      <c r="G63" s="1614" t="s">
        <v>840</v>
      </c>
      <c r="H63" s="1615" t="s">
        <v>837</v>
      </c>
      <c r="I63" s="1619" t="s">
        <v>970</v>
      </c>
      <c r="J63" s="1528"/>
      <c r="K63" s="1528"/>
      <c r="L63" s="1528"/>
      <c r="M63" s="1528">
        <v>10000</v>
      </c>
      <c r="N63" s="1528"/>
      <c r="O63" s="1528"/>
      <c r="P63" s="1528"/>
      <c r="Q63" s="1528"/>
      <c r="R63" s="1087">
        <f t="shared" si="1"/>
        <v>10000</v>
      </c>
    </row>
    <row r="64" spans="2:18" ht="31.5" x14ac:dyDescent="0.3">
      <c r="B64" s="1381"/>
      <c r="C64" s="1382"/>
      <c r="D64" s="1225"/>
      <c r="E64" s="1230" t="s">
        <v>2371</v>
      </c>
      <c r="F64" s="1383">
        <v>11243</v>
      </c>
      <c r="G64" s="1071" t="s">
        <v>841</v>
      </c>
      <c r="H64" s="1384" t="s">
        <v>837</v>
      </c>
      <c r="I64" s="1385" t="s">
        <v>971</v>
      </c>
      <c r="J64" s="1072"/>
      <c r="K64" s="1072"/>
      <c r="L64" s="1072"/>
      <c r="M64" s="1072">
        <v>10000</v>
      </c>
      <c r="N64" s="1072"/>
      <c r="O64" s="1072"/>
      <c r="P64" s="1072"/>
      <c r="Q64" s="1072"/>
      <c r="R64" s="1023">
        <f t="shared" si="1"/>
        <v>10000</v>
      </c>
    </row>
    <row r="65" spans="2:18" ht="31.5" x14ac:dyDescent="0.3">
      <c r="B65" s="1381"/>
      <c r="C65" s="1382"/>
      <c r="D65" s="1225"/>
      <c r="E65" s="1230" t="s">
        <v>2371</v>
      </c>
      <c r="F65" s="1383">
        <v>11244</v>
      </c>
      <c r="G65" s="1071" t="s">
        <v>842</v>
      </c>
      <c r="H65" s="1384" t="s">
        <v>837</v>
      </c>
      <c r="I65" s="1388" t="s">
        <v>972</v>
      </c>
      <c r="J65" s="1072"/>
      <c r="K65" s="1072"/>
      <c r="L65" s="1072"/>
      <c r="M65" s="1072">
        <v>10000</v>
      </c>
      <c r="N65" s="1072"/>
      <c r="O65" s="1072"/>
      <c r="P65" s="1072"/>
      <c r="Q65" s="1072"/>
      <c r="R65" s="1023">
        <f t="shared" si="1"/>
        <v>10000</v>
      </c>
    </row>
    <row r="66" spans="2:18" ht="31.5" x14ac:dyDescent="0.3">
      <c r="B66" s="1381"/>
      <c r="C66" s="1382"/>
      <c r="D66" s="1225"/>
      <c r="E66" s="1230" t="s">
        <v>2371</v>
      </c>
      <c r="F66" s="1383">
        <v>11245</v>
      </c>
      <c r="G66" s="1071" t="s">
        <v>843</v>
      </c>
      <c r="H66" s="1384" t="s">
        <v>837</v>
      </c>
      <c r="I66" s="1385" t="s">
        <v>973</v>
      </c>
      <c r="J66" s="1072"/>
      <c r="K66" s="1072"/>
      <c r="L66" s="1072"/>
      <c r="M66" s="1072">
        <v>6000</v>
      </c>
      <c r="N66" s="1072"/>
      <c r="O66" s="1072"/>
      <c r="P66" s="1072"/>
      <c r="Q66" s="1072"/>
      <c r="R66" s="1023">
        <f t="shared" si="1"/>
        <v>6000</v>
      </c>
    </row>
    <row r="67" spans="2:18" ht="31.5" x14ac:dyDescent="0.3">
      <c r="B67" s="1172"/>
      <c r="C67" s="1173"/>
      <c r="D67" s="1174"/>
      <c r="E67" s="1270" t="s">
        <v>2371</v>
      </c>
      <c r="F67" s="1257">
        <v>11246</v>
      </c>
      <c r="G67" s="1061" t="s">
        <v>844</v>
      </c>
      <c r="H67" s="1389" t="s">
        <v>837</v>
      </c>
      <c r="I67" s="1390" t="s">
        <v>974</v>
      </c>
      <c r="J67" s="1076"/>
      <c r="K67" s="1076"/>
      <c r="L67" s="1076"/>
      <c r="M67" s="1076">
        <v>8000</v>
      </c>
      <c r="N67" s="1076"/>
      <c r="O67" s="1076"/>
      <c r="P67" s="1076"/>
      <c r="Q67" s="1076"/>
      <c r="R67" s="1031">
        <f t="shared" si="1"/>
        <v>8000</v>
      </c>
    </row>
    <row r="68" spans="2:18" s="13" customFormat="1" ht="19.5" customHeight="1" x14ac:dyDescent="0.3">
      <c r="B68" s="299"/>
      <c r="C68" s="300"/>
      <c r="D68" s="300"/>
      <c r="E68" s="1374" t="s">
        <v>16</v>
      </c>
      <c r="F68" s="464"/>
      <c r="G68" s="33"/>
      <c r="H68" s="114"/>
      <c r="I68" s="322"/>
      <c r="J68" s="562"/>
      <c r="K68" s="562"/>
      <c r="L68" s="562"/>
      <c r="M68" s="562"/>
      <c r="N68" s="562"/>
      <c r="O68" s="562"/>
      <c r="P68" s="562"/>
      <c r="Q68" s="562"/>
      <c r="R68" s="274"/>
    </row>
    <row r="69" spans="2:18" ht="17.25" customHeight="1" x14ac:dyDescent="0.3">
      <c r="B69" s="1377"/>
      <c r="C69" s="1378"/>
      <c r="D69" s="1378"/>
      <c r="E69" s="1284" t="s">
        <v>2371</v>
      </c>
      <c r="F69" s="1256">
        <v>11247</v>
      </c>
      <c r="G69" s="1068" t="s">
        <v>860</v>
      </c>
      <c r="H69" s="1379" t="s">
        <v>837</v>
      </c>
      <c r="I69" s="1391" t="s">
        <v>861</v>
      </c>
      <c r="J69" s="1054"/>
      <c r="K69" s="1054"/>
      <c r="L69" s="1017"/>
      <c r="M69" s="1017">
        <v>20000</v>
      </c>
      <c r="N69" s="1054"/>
      <c r="O69" s="1054"/>
      <c r="P69" s="1054"/>
      <c r="Q69" s="1054"/>
      <c r="R69" s="1392">
        <f>SUM(J69:Q69)</f>
        <v>20000</v>
      </c>
    </row>
    <row r="70" spans="2:18" ht="30.75" customHeight="1" x14ac:dyDescent="0.3">
      <c r="B70" s="1206"/>
      <c r="C70" s="1207"/>
      <c r="D70" s="1207"/>
      <c r="E70" s="1274" t="s">
        <v>2371</v>
      </c>
      <c r="F70" s="1383">
        <v>11248</v>
      </c>
      <c r="G70" s="1146" t="s">
        <v>862</v>
      </c>
      <c r="H70" s="1147" t="s">
        <v>837</v>
      </c>
      <c r="I70" s="1393" t="s">
        <v>980</v>
      </c>
      <c r="J70" s="1089"/>
      <c r="K70" s="1089"/>
      <c r="L70" s="1089">
        <v>150000</v>
      </c>
      <c r="M70" s="1023">
        <v>65000</v>
      </c>
      <c r="N70" s="1089"/>
      <c r="O70" s="1089"/>
      <c r="P70" s="1089"/>
      <c r="Q70" s="1089"/>
      <c r="R70" s="1394">
        <f>SUM(J70:Q70)</f>
        <v>215000</v>
      </c>
    </row>
    <row r="71" spans="2:18" ht="47.25" customHeight="1" x14ac:dyDescent="0.3">
      <c r="B71" s="1206"/>
      <c r="C71" s="1207"/>
      <c r="D71" s="1207"/>
      <c r="E71" s="1274" t="s">
        <v>2393</v>
      </c>
      <c r="F71" s="1383">
        <v>11249</v>
      </c>
      <c r="G71" s="1071" t="s">
        <v>846</v>
      </c>
      <c r="H71" s="1384" t="s">
        <v>803</v>
      </c>
      <c r="I71" s="1388" t="s">
        <v>473</v>
      </c>
      <c r="J71" s="1089"/>
      <c r="K71" s="1089"/>
      <c r="L71" s="1089"/>
      <c r="M71" s="1023">
        <v>15000</v>
      </c>
      <c r="N71" s="1089"/>
      <c r="O71" s="1089"/>
      <c r="P71" s="1089"/>
      <c r="Q71" s="1089"/>
      <c r="R71" s="1394">
        <f t="shared" ref="R71:R88" si="2">SUM(J71:Q71)</f>
        <v>15000</v>
      </c>
    </row>
    <row r="72" spans="2:18" ht="31.5" customHeight="1" x14ac:dyDescent="0.3">
      <c r="B72" s="1206"/>
      <c r="C72" s="1207"/>
      <c r="D72" s="1207"/>
      <c r="E72" s="1274" t="s">
        <v>2393</v>
      </c>
      <c r="F72" s="1383">
        <v>11250</v>
      </c>
      <c r="G72" s="1071" t="s">
        <v>847</v>
      </c>
      <c r="H72" s="1384" t="s">
        <v>803</v>
      </c>
      <c r="I72" s="1388" t="s">
        <v>975</v>
      </c>
      <c r="J72" s="1089"/>
      <c r="K72" s="1089"/>
      <c r="L72" s="1089"/>
      <c r="M72" s="1023">
        <v>30000</v>
      </c>
      <c r="N72" s="1089"/>
      <c r="O72" s="1089"/>
      <c r="P72" s="1089"/>
      <c r="Q72" s="1089"/>
      <c r="R72" s="1394">
        <f t="shared" si="2"/>
        <v>30000</v>
      </c>
    </row>
    <row r="73" spans="2:18" ht="46.5" customHeight="1" x14ac:dyDescent="0.3">
      <c r="B73" s="1206"/>
      <c r="C73" s="1207"/>
      <c r="D73" s="1207"/>
      <c r="E73" s="1274" t="s">
        <v>2393</v>
      </c>
      <c r="F73" s="1383">
        <v>11251</v>
      </c>
      <c r="G73" s="1071" t="s">
        <v>848</v>
      </c>
      <c r="H73" s="1384" t="s">
        <v>803</v>
      </c>
      <c r="I73" s="1388" t="s">
        <v>976</v>
      </c>
      <c r="J73" s="1089"/>
      <c r="K73" s="1089"/>
      <c r="L73" s="1089"/>
      <c r="M73" s="1023">
        <v>10000</v>
      </c>
      <c r="N73" s="1089"/>
      <c r="O73" s="1089"/>
      <c r="P73" s="1089"/>
      <c r="Q73" s="1089"/>
      <c r="R73" s="1394">
        <f t="shared" si="2"/>
        <v>10000</v>
      </c>
    </row>
    <row r="74" spans="2:18" ht="60.75" customHeight="1" x14ac:dyDescent="0.3">
      <c r="B74" s="1206"/>
      <c r="C74" s="1207"/>
      <c r="D74" s="1207"/>
      <c r="E74" s="1274" t="s">
        <v>2393</v>
      </c>
      <c r="F74" s="1383">
        <v>11252</v>
      </c>
      <c r="G74" s="1071" t="s">
        <v>866</v>
      </c>
      <c r="H74" s="1384" t="s">
        <v>803</v>
      </c>
      <c r="I74" s="1388" t="s">
        <v>612</v>
      </c>
      <c r="J74" s="1089"/>
      <c r="K74" s="1089"/>
      <c r="L74" s="1023">
        <v>10000</v>
      </c>
      <c r="M74" s="1023">
        <v>20000</v>
      </c>
      <c r="N74" s="1089"/>
      <c r="O74" s="1089"/>
      <c r="P74" s="1089"/>
      <c r="Q74" s="1089"/>
      <c r="R74" s="1394">
        <f>SUM(J74:Q74)</f>
        <v>30000</v>
      </c>
    </row>
    <row r="75" spans="2:18" ht="33" customHeight="1" x14ac:dyDescent="0.3">
      <c r="B75" s="1213"/>
      <c r="C75" s="1214"/>
      <c r="D75" s="1214"/>
      <c r="E75" s="1215" t="s">
        <v>2398</v>
      </c>
      <c r="F75" s="1257">
        <v>11253</v>
      </c>
      <c r="G75" s="1061" t="s">
        <v>849</v>
      </c>
      <c r="H75" s="1389" t="s">
        <v>809</v>
      </c>
      <c r="I75" s="1410" t="s">
        <v>954</v>
      </c>
      <c r="J75" s="1062"/>
      <c r="K75" s="1062"/>
      <c r="L75" s="1031"/>
      <c r="M75" s="1031">
        <v>5000</v>
      </c>
      <c r="N75" s="1062"/>
      <c r="O75" s="1062"/>
      <c r="P75" s="1062"/>
      <c r="Q75" s="1062"/>
      <c r="R75" s="1402">
        <f t="shared" si="2"/>
        <v>5000</v>
      </c>
    </row>
    <row r="76" spans="2:18" ht="31.5" x14ac:dyDescent="0.3">
      <c r="B76" s="1599"/>
      <c r="C76" s="1600"/>
      <c r="D76" s="1600"/>
      <c r="E76" s="1568" t="s">
        <v>2398</v>
      </c>
      <c r="F76" s="1613">
        <v>11254</v>
      </c>
      <c r="G76" s="1614" t="s">
        <v>850</v>
      </c>
      <c r="H76" s="1615" t="s">
        <v>809</v>
      </c>
      <c r="I76" s="1619" t="s">
        <v>952</v>
      </c>
      <c r="J76" s="1571"/>
      <c r="K76" s="1571"/>
      <c r="L76" s="1087"/>
      <c r="M76" s="1087">
        <v>5000</v>
      </c>
      <c r="N76" s="1571"/>
      <c r="O76" s="1571"/>
      <c r="P76" s="1571"/>
      <c r="Q76" s="1571"/>
      <c r="R76" s="1621">
        <f t="shared" si="2"/>
        <v>5000</v>
      </c>
    </row>
    <row r="77" spans="2:18" ht="30" customHeight="1" x14ac:dyDescent="0.3">
      <c r="B77" s="1206"/>
      <c r="C77" s="1207"/>
      <c r="D77" s="1207"/>
      <c r="E77" s="1274" t="s">
        <v>2398</v>
      </c>
      <c r="F77" s="1383">
        <v>11255</v>
      </c>
      <c r="G77" s="1071" t="s">
        <v>867</v>
      </c>
      <c r="H77" s="1384" t="s">
        <v>809</v>
      </c>
      <c r="I77" s="1395" t="s">
        <v>547</v>
      </c>
      <c r="J77" s="1089"/>
      <c r="K77" s="1089"/>
      <c r="L77" s="1023"/>
      <c r="M77" s="1023">
        <v>10000</v>
      </c>
      <c r="N77" s="1089"/>
      <c r="O77" s="1089"/>
      <c r="P77" s="1089"/>
      <c r="Q77" s="1089"/>
      <c r="R77" s="1394">
        <f>SUM(J77:Q77)</f>
        <v>10000</v>
      </c>
    </row>
    <row r="78" spans="2:18" ht="31.5" x14ac:dyDescent="0.3">
      <c r="B78" s="1381"/>
      <c r="C78" s="1382"/>
      <c r="D78" s="1225"/>
      <c r="E78" s="1230" t="s">
        <v>2398</v>
      </c>
      <c r="F78" s="1383">
        <v>11256</v>
      </c>
      <c r="G78" s="1071" t="s">
        <v>892</v>
      </c>
      <c r="H78" s="1384" t="s">
        <v>809</v>
      </c>
      <c r="I78" s="1396" t="s">
        <v>954</v>
      </c>
      <c r="J78" s="1072"/>
      <c r="K78" s="1072"/>
      <c r="L78" s="1072"/>
      <c r="M78" s="1072">
        <v>5000</v>
      </c>
      <c r="N78" s="1072"/>
      <c r="O78" s="1072"/>
      <c r="P78" s="1072"/>
      <c r="Q78" s="1072"/>
      <c r="R78" s="1394">
        <f>SUM(J78:Q78)</f>
        <v>5000</v>
      </c>
    </row>
    <row r="79" spans="2:18" ht="63" x14ac:dyDescent="0.3">
      <c r="B79" s="1206"/>
      <c r="C79" s="1207"/>
      <c r="D79" s="1207"/>
      <c r="E79" s="1274" t="s">
        <v>2375</v>
      </c>
      <c r="F79" s="1383">
        <v>11257</v>
      </c>
      <c r="G79" s="1071" t="s">
        <v>851</v>
      </c>
      <c r="H79" s="1384" t="s">
        <v>814</v>
      </c>
      <c r="I79" s="1388" t="s">
        <v>701</v>
      </c>
      <c r="J79" s="1072"/>
      <c r="K79" s="1072"/>
      <c r="L79" s="1072"/>
      <c r="M79" s="1072">
        <v>7000</v>
      </c>
      <c r="N79" s="1089"/>
      <c r="O79" s="1089"/>
      <c r="P79" s="1089"/>
      <c r="Q79" s="1089"/>
      <c r="R79" s="1394">
        <f t="shared" si="2"/>
        <v>7000</v>
      </c>
    </row>
    <row r="80" spans="2:18" ht="31.5" x14ac:dyDescent="0.3">
      <c r="B80" s="1206"/>
      <c r="C80" s="1207"/>
      <c r="D80" s="1207"/>
      <c r="E80" s="1274" t="s">
        <v>2375</v>
      </c>
      <c r="F80" s="1383">
        <v>11258</v>
      </c>
      <c r="G80" s="1071" t="s">
        <v>852</v>
      </c>
      <c r="H80" s="1384" t="s">
        <v>814</v>
      </c>
      <c r="I80" s="1388" t="s">
        <v>977</v>
      </c>
      <c r="J80" s="1089"/>
      <c r="K80" s="1089"/>
      <c r="L80" s="1089"/>
      <c r="M80" s="1023">
        <v>9000</v>
      </c>
      <c r="N80" s="1089"/>
      <c r="O80" s="1089"/>
      <c r="P80" s="1089"/>
      <c r="Q80" s="1089"/>
      <c r="R80" s="1394">
        <f t="shared" si="2"/>
        <v>9000</v>
      </c>
    </row>
    <row r="81" spans="2:20" ht="47.25" x14ac:dyDescent="0.3">
      <c r="B81" s="1206"/>
      <c r="C81" s="1207"/>
      <c r="D81" s="1207"/>
      <c r="E81" s="1274" t="s">
        <v>2390</v>
      </c>
      <c r="F81" s="1383">
        <v>11259</v>
      </c>
      <c r="G81" s="1071" t="s">
        <v>856</v>
      </c>
      <c r="H81" s="1384" t="s">
        <v>832</v>
      </c>
      <c r="I81" s="1388" t="s">
        <v>978</v>
      </c>
      <c r="J81" s="1089"/>
      <c r="K81" s="1089"/>
      <c r="L81" s="1023">
        <v>22000</v>
      </c>
      <c r="M81" s="1023">
        <v>40000</v>
      </c>
      <c r="N81" s="1089"/>
      <c r="O81" s="1089"/>
      <c r="P81" s="1089"/>
      <c r="Q81" s="1089"/>
      <c r="R81" s="1394">
        <f>SUM(J81:Q81)</f>
        <v>62000</v>
      </c>
    </row>
    <row r="82" spans="2:20" ht="47.25" x14ac:dyDescent="0.3">
      <c r="B82" s="1206"/>
      <c r="C82" s="1207"/>
      <c r="D82" s="1207"/>
      <c r="E82" s="1274" t="s">
        <v>2390</v>
      </c>
      <c r="F82" s="1383">
        <v>11260</v>
      </c>
      <c r="G82" s="1071" t="s">
        <v>857</v>
      </c>
      <c r="H82" s="1384" t="s">
        <v>832</v>
      </c>
      <c r="I82" s="1388" t="s">
        <v>979</v>
      </c>
      <c r="J82" s="1089"/>
      <c r="K82" s="1089"/>
      <c r="L82" s="1023"/>
      <c r="M82" s="1023">
        <v>20000</v>
      </c>
      <c r="N82" s="1089"/>
      <c r="O82" s="1089"/>
      <c r="P82" s="1089"/>
      <c r="Q82" s="1089"/>
      <c r="R82" s="1394">
        <f>SUM(J82:Q82)</f>
        <v>20000</v>
      </c>
    </row>
    <row r="83" spans="2:20" ht="31.5" x14ac:dyDescent="0.3">
      <c r="B83" s="1206"/>
      <c r="C83" s="1207"/>
      <c r="D83" s="1207"/>
      <c r="E83" s="1274" t="s">
        <v>2390</v>
      </c>
      <c r="F83" s="1383">
        <v>11261</v>
      </c>
      <c r="G83" s="1071" t="s">
        <v>863</v>
      </c>
      <c r="H83" s="1089" t="s">
        <v>832</v>
      </c>
      <c r="I83" s="1395" t="s">
        <v>981</v>
      </c>
      <c r="J83" s="1089"/>
      <c r="K83" s="1089"/>
      <c r="L83" s="1089"/>
      <c r="M83" s="1023">
        <v>20000</v>
      </c>
      <c r="N83" s="1089"/>
      <c r="O83" s="1089"/>
      <c r="P83" s="1089"/>
      <c r="Q83" s="1089"/>
      <c r="R83" s="1394">
        <f>SUM(J83:Q83)</f>
        <v>20000</v>
      </c>
    </row>
    <row r="84" spans="2:20" ht="46.5" customHeight="1" x14ac:dyDescent="0.3">
      <c r="B84" s="1206"/>
      <c r="C84" s="1207"/>
      <c r="D84" s="1207"/>
      <c r="E84" s="1274" t="s">
        <v>2377</v>
      </c>
      <c r="F84" s="1383">
        <v>11262</v>
      </c>
      <c r="G84" s="1071" t="s">
        <v>853</v>
      </c>
      <c r="H84" s="1384" t="s">
        <v>854</v>
      </c>
      <c r="I84" s="1388" t="s">
        <v>955</v>
      </c>
      <c r="J84" s="1089"/>
      <c r="K84" s="1089"/>
      <c r="L84" s="1089"/>
      <c r="M84" s="1023">
        <v>7690</v>
      </c>
      <c r="N84" s="1089"/>
      <c r="O84" s="1089"/>
      <c r="P84" s="1089"/>
      <c r="Q84" s="1089"/>
      <c r="R84" s="1394">
        <f t="shared" si="2"/>
        <v>7690</v>
      </c>
    </row>
    <row r="85" spans="2:20" ht="48.75" customHeight="1" x14ac:dyDescent="0.3">
      <c r="B85" s="1381"/>
      <c r="C85" s="1382"/>
      <c r="D85" s="1225"/>
      <c r="E85" s="1230" t="s">
        <v>2377</v>
      </c>
      <c r="F85" s="1383">
        <v>11263</v>
      </c>
      <c r="G85" s="1071" t="s">
        <v>895</v>
      </c>
      <c r="H85" s="1384" t="s">
        <v>854</v>
      </c>
      <c r="I85" s="1396" t="s">
        <v>988</v>
      </c>
      <c r="J85" s="1072"/>
      <c r="K85" s="1072"/>
      <c r="L85" s="1072"/>
      <c r="M85" s="1072">
        <v>10000</v>
      </c>
      <c r="N85" s="1072"/>
      <c r="O85" s="1072"/>
      <c r="P85" s="1072"/>
      <c r="Q85" s="1072"/>
      <c r="R85" s="1394">
        <f>SUM(J85:Q85)</f>
        <v>10000</v>
      </c>
      <c r="T85" s="30"/>
    </row>
    <row r="86" spans="2:20" ht="32.25" customHeight="1" x14ac:dyDescent="0.3">
      <c r="B86" s="1206"/>
      <c r="C86" s="1207"/>
      <c r="D86" s="1207"/>
      <c r="E86" s="1274" t="s">
        <v>2371</v>
      </c>
      <c r="F86" s="1383">
        <v>11264</v>
      </c>
      <c r="G86" s="1071" t="s">
        <v>858</v>
      </c>
      <c r="H86" s="1147" t="s">
        <v>837</v>
      </c>
      <c r="I86" s="1388" t="s">
        <v>771</v>
      </c>
      <c r="J86" s="1089"/>
      <c r="K86" s="1089"/>
      <c r="L86" s="1023">
        <v>2500</v>
      </c>
      <c r="M86" s="1023">
        <v>29500</v>
      </c>
      <c r="N86" s="1089"/>
      <c r="O86" s="1089"/>
      <c r="P86" s="1089"/>
      <c r="Q86" s="1089"/>
      <c r="R86" s="1394">
        <f>SUM(J86:Q86)</f>
        <v>32000</v>
      </c>
    </row>
    <row r="87" spans="2:20" ht="30" customHeight="1" x14ac:dyDescent="0.3">
      <c r="B87" s="1213"/>
      <c r="C87" s="1214"/>
      <c r="D87" s="1214"/>
      <c r="E87" s="1215" t="s">
        <v>2371</v>
      </c>
      <c r="F87" s="1257">
        <v>11265</v>
      </c>
      <c r="G87" s="1061" t="s">
        <v>859</v>
      </c>
      <c r="H87" s="1154" t="s">
        <v>837</v>
      </c>
      <c r="I87" s="1401" t="s">
        <v>429</v>
      </c>
      <c r="J87" s="1062"/>
      <c r="K87" s="1062"/>
      <c r="L87" s="1031">
        <v>2500</v>
      </c>
      <c r="M87" s="1031">
        <v>3500</v>
      </c>
      <c r="N87" s="1062"/>
      <c r="O87" s="1062"/>
      <c r="P87" s="1062"/>
      <c r="Q87" s="1062"/>
      <c r="R87" s="1402">
        <f>SUM(J87:Q87)</f>
        <v>6000</v>
      </c>
    </row>
    <row r="88" spans="2:20" ht="30" customHeight="1" x14ac:dyDescent="0.3">
      <c r="B88" s="1599"/>
      <c r="C88" s="1600"/>
      <c r="D88" s="1600"/>
      <c r="E88" s="1568" t="s">
        <v>2387</v>
      </c>
      <c r="F88" s="1613">
        <v>11266</v>
      </c>
      <c r="G88" s="1614" t="s">
        <v>855</v>
      </c>
      <c r="H88" s="1615" t="s">
        <v>824</v>
      </c>
      <c r="I88" s="1619" t="s">
        <v>415</v>
      </c>
      <c r="J88" s="1571"/>
      <c r="K88" s="1571"/>
      <c r="L88" s="1571"/>
      <c r="M88" s="1087">
        <v>4000</v>
      </c>
      <c r="N88" s="1571"/>
      <c r="O88" s="1571"/>
      <c r="P88" s="1571"/>
      <c r="Q88" s="1571"/>
      <c r="R88" s="1621">
        <f t="shared" si="2"/>
        <v>4000</v>
      </c>
    </row>
    <row r="89" spans="2:20" ht="30" customHeight="1" x14ac:dyDescent="0.3">
      <c r="B89" s="1381"/>
      <c r="C89" s="1382"/>
      <c r="D89" s="1225"/>
      <c r="E89" s="1230" t="s">
        <v>2396</v>
      </c>
      <c r="F89" s="1383">
        <v>11267</v>
      </c>
      <c r="G89" s="1071" t="s">
        <v>864</v>
      </c>
      <c r="H89" s="1089" t="s">
        <v>829</v>
      </c>
      <c r="I89" s="1388" t="s">
        <v>982</v>
      </c>
      <c r="J89" s="1072"/>
      <c r="K89" s="1072"/>
      <c r="L89" s="1072"/>
      <c r="M89" s="1072">
        <v>10000</v>
      </c>
      <c r="N89" s="1072"/>
      <c r="O89" s="1072"/>
      <c r="P89" s="1072"/>
      <c r="Q89" s="1072"/>
      <c r="R89" s="1394">
        <f>SUM(J89:Q89)</f>
        <v>10000</v>
      </c>
    </row>
    <row r="90" spans="2:20" ht="30.75" customHeight="1" x14ac:dyDescent="0.3">
      <c r="B90" s="1206"/>
      <c r="C90" s="1207"/>
      <c r="D90" s="1207"/>
      <c r="E90" s="1274" t="s">
        <v>2387</v>
      </c>
      <c r="F90" s="1383">
        <v>11268</v>
      </c>
      <c r="G90" s="1071" t="s">
        <v>868</v>
      </c>
      <c r="H90" s="1384" t="s">
        <v>824</v>
      </c>
      <c r="I90" s="1388" t="s">
        <v>983</v>
      </c>
      <c r="J90" s="1089"/>
      <c r="K90" s="1089"/>
      <c r="L90" s="1089"/>
      <c r="M90" s="1023">
        <v>5000</v>
      </c>
      <c r="N90" s="1089"/>
      <c r="O90" s="1089"/>
      <c r="P90" s="1089"/>
      <c r="Q90" s="1089"/>
      <c r="R90" s="1394">
        <f t="shared" ref="R90" si="3">SUM(J90:Q90)</f>
        <v>5000</v>
      </c>
    </row>
    <row r="91" spans="2:20" ht="15" customHeight="1" x14ac:dyDescent="0.3">
      <c r="B91" s="1381"/>
      <c r="C91" s="1382"/>
      <c r="D91" s="1225"/>
      <c r="E91" s="1230" t="s">
        <v>2379</v>
      </c>
      <c r="F91" s="1383">
        <v>11269</v>
      </c>
      <c r="G91" s="1071" t="s">
        <v>889</v>
      </c>
      <c r="H91" s="1384" t="s">
        <v>791</v>
      </c>
      <c r="I91" s="1388" t="s">
        <v>985</v>
      </c>
      <c r="J91" s="1072"/>
      <c r="K91" s="1072"/>
      <c r="L91" s="1072"/>
      <c r="M91" s="1072">
        <v>6491</v>
      </c>
      <c r="N91" s="1072"/>
      <c r="O91" s="1072"/>
      <c r="P91" s="1072"/>
      <c r="Q91" s="1072"/>
      <c r="R91" s="1394">
        <f>SUM(J91:Q91)</f>
        <v>6491</v>
      </c>
    </row>
    <row r="92" spans="2:20" ht="30" customHeight="1" x14ac:dyDescent="0.3">
      <c r="B92" s="1206"/>
      <c r="C92" s="1207"/>
      <c r="D92" s="1207"/>
      <c r="E92" s="1274" t="s">
        <v>2383</v>
      </c>
      <c r="F92" s="1383">
        <v>11270</v>
      </c>
      <c r="G92" s="1071" t="s">
        <v>845</v>
      </c>
      <c r="H92" s="1384" t="s">
        <v>800</v>
      </c>
      <c r="I92" s="1388" t="s">
        <v>943</v>
      </c>
      <c r="J92" s="1089"/>
      <c r="K92" s="1089"/>
      <c r="L92" s="1089"/>
      <c r="M92" s="1023">
        <v>14000</v>
      </c>
      <c r="N92" s="1089"/>
      <c r="O92" s="1089"/>
      <c r="P92" s="1089"/>
      <c r="Q92" s="1089"/>
      <c r="R92" s="1394">
        <f>SUM(J92:Q92)</f>
        <v>14000</v>
      </c>
    </row>
    <row r="93" spans="2:20" ht="30" customHeight="1" x14ac:dyDescent="0.3">
      <c r="B93" s="1381"/>
      <c r="C93" s="1382"/>
      <c r="D93" s="1225"/>
      <c r="E93" s="1230" t="s">
        <v>2390</v>
      </c>
      <c r="F93" s="1383">
        <v>11271</v>
      </c>
      <c r="G93" s="1071" t="s">
        <v>890</v>
      </c>
      <c r="H93" s="1089" t="s">
        <v>832</v>
      </c>
      <c r="I93" s="1388" t="s">
        <v>986</v>
      </c>
      <c r="J93" s="1072"/>
      <c r="K93" s="1072"/>
      <c r="L93" s="1072"/>
      <c r="M93" s="1072">
        <v>8000</v>
      </c>
      <c r="N93" s="1072"/>
      <c r="O93" s="1072"/>
      <c r="P93" s="1072"/>
      <c r="Q93" s="1072"/>
      <c r="R93" s="1394">
        <f>SUM(J93:Q93)</f>
        <v>8000</v>
      </c>
    </row>
    <row r="94" spans="2:20" ht="31.5" x14ac:dyDescent="0.3">
      <c r="B94" s="1397"/>
      <c r="C94" s="1398"/>
      <c r="D94" s="1399"/>
      <c r="E94" s="1400" t="s">
        <v>2396</v>
      </c>
      <c r="F94" s="1257">
        <v>11272</v>
      </c>
      <c r="G94" s="1061" t="s">
        <v>897</v>
      </c>
      <c r="H94" s="1389" t="s">
        <v>829</v>
      </c>
      <c r="I94" s="1401" t="s">
        <v>987</v>
      </c>
      <c r="J94" s="1076"/>
      <c r="K94" s="1076"/>
      <c r="L94" s="1076"/>
      <c r="M94" s="1076">
        <v>8000</v>
      </c>
      <c r="N94" s="1076"/>
      <c r="O94" s="1076"/>
      <c r="P94" s="1076"/>
      <c r="Q94" s="1076"/>
      <c r="R94" s="1402">
        <f>SUM(J94:Q94)</f>
        <v>8000</v>
      </c>
    </row>
    <row r="95" spans="2:20" s="13" customFormat="1" ht="21" hidden="1" customHeight="1" x14ac:dyDescent="0.3">
      <c r="B95" s="299"/>
      <c r="C95" s="300"/>
      <c r="D95" s="300"/>
      <c r="E95" s="1262" t="s">
        <v>865</v>
      </c>
      <c r="F95" s="640">
        <v>74</v>
      </c>
      <c r="G95" s="33"/>
      <c r="H95" s="14"/>
      <c r="I95" s="56"/>
      <c r="J95" s="86">
        <f>SUM(J74:J90)</f>
        <v>0</v>
      </c>
      <c r="K95" s="86">
        <f>SUM(K74:K90)</f>
        <v>0</v>
      </c>
      <c r="L95" s="86"/>
      <c r="M95" s="86"/>
      <c r="N95" s="86"/>
      <c r="O95" s="86"/>
      <c r="P95" s="86"/>
      <c r="Q95" s="86"/>
      <c r="R95" s="86"/>
    </row>
    <row r="96" spans="2:20" s="12" customFormat="1" ht="16.5" customHeight="1" x14ac:dyDescent="0.2">
      <c r="B96" s="535" t="s">
        <v>81</v>
      </c>
      <c r="C96" s="536"/>
      <c r="D96" s="536"/>
      <c r="E96" s="847"/>
      <c r="F96" s="536"/>
      <c r="G96" s="536"/>
      <c r="H96" s="536"/>
      <c r="I96" s="536"/>
      <c r="J96" s="542"/>
      <c r="K96" s="542"/>
      <c r="L96" s="542"/>
      <c r="M96" s="542"/>
      <c r="N96" s="542"/>
      <c r="O96" s="542"/>
      <c r="P96" s="542"/>
      <c r="Q96" s="542"/>
      <c r="R96" s="540"/>
    </row>
    <row r="97" spans="2:18" s="12" customFormat="1" ht="15.75" customHeight="1" x14ac:dyDescent="0.2">
      <c r="B97" s="481" t="s">
        <v>1955</v>
      </c>
      <c r="C97" s="482"/>
      <c r="D97" s="482"/>
      <c r="E97" s="848"/>
      <c r="F97" s="482"/>
      <c r="G97" s="482"/>
      <c r="H97" s="482"/>
      <c r="I97" s="482"/>
      <c r="J97" s="575"/>
      <c r="K97" s="575"/>
      <c r="L97" s="575"/>
      <c r="M97" s="575"/>
      <c r="N97" s="575"/>
      <c r="O97" s="575"/>
      <c r="P97" s="575"/>
      <c r="Q97" s="575"/>
      <c r="R97" s="573"/>
    </row>
    <row r="98" spans="2:18" s="13" customFormat="1" ht="15.75" customHeight="1" x14ac:dyDescent="0.3">
      <c r="B98" s="294"/>
      <c r="C98" s="278" t="s">
        <v>26</v>
      </c>
      <c r="D98" s="278"/>
      <c r="E98" s="856"/>
      <c r="F98" s="278"/>
      <c r="G98" s="278"/>
      <c r="H98" s="278"/>
      <c r="I98" s="278"/>
      <c r="J98" s="562"/>
      <c r="K98" s="562"/>
      <c r="L98" s="562"/>
      <c r="M98" s="562"/>
      <c r="N98" s="562"/>
      <c r="O98" s="562"/>
      <c r="P98" s="562"/>
      <c r="Q98" s="562"/>
      <c r="R98" s="274"/>
    </row>
    <row r="99" spans="2:18" s="13" customFormat="1" ht="15" customHeight="1" x14ac:dyDescent="0.3">
      <c r="B99" s="294"/>
      <c r="C99" s="301"/>
      <c r="D99" s="278" t="s">
        <v>17</v>
      </c>
      <c r="E99" s="856"/>
      <c r="F99" s="278"/>
      <c r="G99" s="278"/>
      <c r="H99" s="278"/>
      <c r="I99" s="278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18" s="13" customFormat="1" ht="15.75" customHeight="1" x14ac:dyDescent="0.3">
      <c r="B100" s="294"/>
      <c r="C100" s="301"/>
      <c r="D100" s="301"/>
      <c r="E100" s="854" t="s">
        <v>18</v>
      </c>
      <c r="F100" s="278"/>
      <c r="G100" s="278"/>
      <c r="H100" s="278"/>
      <c r="I100" s="278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18" s="525" customFormat="1" ht="15.75" customHeight="1" x14ac:dyDescent="0.3">
      <c r="B101" s="615"/>
      <c r="C101" s="619"/>
      <c r="D101" s="619"/>
      <c r="E101" s="855">
        <v>121</v>
      </c>
      <c r="F101" s="565" t="s">
        <v>1818</v>
      </c>
      <c r="G101" s="565"/>
      <c r="H101" s="565"/>
      <c r="I101" s="565"/>
      <c r="J101" s="617"/>
      <c r="K101" s="617"/>
      <c r="L101" s="617"/>
      <c r="M101" s="617"/>
      <c r="N101" s="617"/>
      <c r="O101" s="617"/>
      <c r="P101" s="617"/>
      <c r="Q101" s="617"/>
      <c r="R101" s="618"/>
    </row>
    <row r="102" spans="2:18" ht="30.75" customHeight="1" x14ac:dyDescent="0.3">
      <c r="B102" s="38"/>
      <c r="C102" s="39"/>
      <c r="D102" s="39"/>
      <c r="E102" s="1263" t="s">
        <v>2371</v>
      </c>
      <c r="F102" s="640">
        <v>12101</v>
      </c>
      <c r="G102" s="15" t="s">
        <v>877</v>
      </c>
      <c r="H102" s="93" t="s">
        <v>837</v>
      </c>
      <c r="I102" s="17" t="s">
        <v>112</v>
      </c>
      <c r="J102" s="16"/>
      <c r="K102" s="16"/>
      <c r="L102" s="16"/>
      <c r="M102" s="92">
        <v>50000</v>
      </c>
      <c r="N102" s="16"/>
      <c r="O102" s="16"/>
      <c r="P102" s="16"/>
      <c r="Q102" s="16"/>
      <c r="R102" s="84">
        <f>SUM(J102:Q102)</f>
        <v>50000</v>
      </c>
    </row>
    <row r="103" spans="2:18" hidden="1" x14ac:dyDescent="0.3">
      <c r="B103" s="28"/>
      <c r="C103" s="45"/>
      <c r="D103" s="31"/>
      <c r="E103" s="870"/>
      <c r="F103" s="640"/>
      <c r="G103" s="15"/>
      <c r="H103" s="16"/>
      <c r="I103" s="140"/>
      <c r="J103" s="27"/>
      <c r="K103" s="27"/>
      <c r="L103" s="27"/>
      <c r="M103" s="27"/>
      <c r="N103" s="27"/>
      <c r="O103" s="27"/>
      <c r="P103" s="27"/>
      <c r="Q103" s="27"/>
      <c r="R103" s="84">
        <f t="shared" ref="R103:R104" si="4">SUM(J103:Q103)</f>
        <v>0</v>
      </c>
    </row>
    <row r="104" spans="2:18" hidden="1" x14ac:dyDescent="0.3">
      <c r="B104" s="28"/>
      <c r="C104" s="45"/>
      <c r="D104" s="31"/>
      <c r="E104" s="870"/>
      <c r="F104" s="640"/>
      <c r="G104" s="15"/>
      <c r="H104" s="16"/>
      <c r="I104" s="140"/>
      <c r="J104" s="27"/>
      <c r="K104" s="27"/>
      <c r="L104" s="27"/>
      <c r="M104" s="27"/>
      <c r="N104" s="27"/>
      <c r="O104" s="27"/>
      <c r="P104" s="27"/>
      <c r="Q104" s="27"/>
      <c r="R104" s="84">
        <f t="shared" si="4"/>
        <v>0</v>
      </c>
    </row>
    <row r="105" spans="2:18" ht="23.25" hidden="1" customHeight="1" x14ac:dyDescent="0.3">
      <c r="B105" s="67"/>
      <c r="C105" s="68"/>
      <c r="D105" s="62"/>
      <c r="E105" s="1265"/>
      <c r="F105" s="640"/>
      <c r="G105" s="15"/>
      <c r="H105" s="16"/>
      <c r="I105" s="17"/>
      <c r="J105" s="27"/>
      <c r="K105" s="27"/>
      <c r="L105" s="27"/>
      <c r="M105" s="27"/>
      <c r="N105" s="27"/>
      <c r="O105" s="27"/>
      <c r="P105" s="27"/>
      <c r="Q105" s="27"/>
      <c r="R105" s="84">
        <f>SUM(J105:Q105)</f>
        <v>0</v>
      </c>
    </row>
    <row r="106" spans="2:18" s="13" customFormat="1" ht="23.25" hidden="1" customHeight="1" x14ac:dyDescent="0.3">
      <c r="B106" s="294"/>
      <c r="C106" s="301"/>
      <c r="D106" s="301"/>
      <c r="E106" s="860" t="s">
        <v>19</v>
      </c>
      <c r="F106" s="464"/>
      <c r="G106" s="33"/>
      <c r="H106" s="14"/>
      <c r="I106" s="56"/>
      <c r="J106" s="86">
        <f>SUM(J107:J109)</f>
        <v>0</v>
      </c>
      <c r="K106" s="86">
        <f t="shared" ref="K106:R106" si="5">SUM(K107:K109)</f>
        <v>0</v>
      </c>
      <c r="L106" s="86">
        <f t="shared" si="5"/>
        <v>0</v>
      </c>
      <c r="M106" s="86">
        <f t="shared" si="5"/>
        <v>0</v>
      </c>
      <c r="N106" s="86">
        <f t="shared" si="5"/>
        <v>0</v>
      </c>
      <c r="O106" s="86">
        <f t="shared" si="5"/>
        <v>0</v>
      </c>
      <c r="P106" s="86">
        <f t="shared" si="5"/>
        <v>0</v>
      </c>
      <c r="Q106" s="86">
        <f t="shared" si="5"/>
        <v>0</v>
      </c>
      <c r="R106" s="86">
        <f t="shared" si="5"/>
        <v>0</v>
      </c>
    </row>
    <row r="107" spans="2:18" ht="23.25" hidden="1" customHeight="1" x14ac:dyDescent="0.3">
      <c r="B107" s="38"/>
      <c r="C107" s="39"/>
      <c r="D107" s="39"/>
      <c r="E107" s="1263"/>
      <c r="F107" s="640"/>
      <c r="G107" s="15"/>
      <c r="H107" s="93"/>
      <c r="I107" s="140"/>
      <c r="J107" s="16"/>
      <c r="K107" s="16"/>
      <c r="L107" s="16"/>
      <c r="M107" s="16"/>
      <c r="N107" s="16"/>
      <c r="O107" s="16"/>
      <c r="P107" s="16"/>
      <c r="Q107" s="16"/>
      <c r="R107" s="84">
        <f t="shared" ref="R107:R108" si="6">SUM(J107:Q107)</f>
        <v>0</v>
      </c>
    </row>
    <row r="108" spans="2:18" ht="23.25" hidden="1" customHeight="1" x14ac:dyDescent="0.3">
      <c r="B108" s="28"/>
      <c r="C108" s="45"/>
      <c r="D108" s="31"/>
      <c r="E108" s="870"/>
      <c r="F108" s="640"/>
      <c r="G108" s="15"/>
      <c r="H108" s="16"/>
      <c r="I108" s="17"/>
      <c r="J108" s="27"/>
      <c r="K108" s="27"/>
      <c r="L108" s="27"/>
      <c r="M108" s="27"/>
      <c r="N108" s="27"/>
      <c r="O108" s="27"/>
      <c r="P108" s="27"/>
      <c r="Q108" s="27"/>
      <c r="R108" s="84">
        <f t="shared" si="6"/>
        <v>0</v>
      </c>
    </row>
    <row r="109" spans="2:18" ht="23.25" hidden="1" customHeight="1" x14ac:dyDescent="0.3">
      <c r="B109" s="67"/>
      <c r="C109" s="68"/>
      <c r="D109" s="62"/>
      <c r="E109" s="1265"/>
      <c r="F109" s="640"/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>SUM(J109:Q109)</f>
        <v>0</v>
      </c>
    </row>
    <row r="110" spans="2:18" s="13" customFormat="1" ht="23.25" hidden="1" customHeight="1" x14ac:dyDescent="0.3">
      <c r="B110" s="294"/>
      <c r="C110" s="301"/>
      <c r="D110" s="301"/>
      <c r="E110" s="860" t="s">
        <v>20</v>
      </c>
      <c r="F110" s="464"/>
      <c r="G110" s="33"/>
      <c r="H110" s="14"/>
      <c r="I110" s="56"/>
      <c r="J110" s="86">
        <f>SUM(J111:J113)</f>
        <v>0</v>
      </c>
      <c r="K110" s="86">
        <f t="shared" ref="K110:R110" si="7">SUM(K111:K113)</f>
        <v>0</v>
      </c>
      <c r="L110" s="86">
        <f t="shared" si="7"/>
        <v>0</v>
      </c>
      <c r="M110" s="86">
        <f t="shared" si="7"/>
        <v>0</v>
      </c>
      <c r="N110" s="86">
        <f t="shared" si="7"/>
        <v>0</v>
      </c>
      <c r="O110" s="86">
        <f t="shared" si="7"/>
        <v>0</v>
      </c>
      <c r="P110" s="86">
        <f t="shared" si="7"/>
        <v>0</v>
      </c>
      <c r="Q110" s="86">
        <f t="shared" si="7"/>
        <v>0</v>
      </c>
      <c r="R110" s="86">
        <f t="shared" si="7"/>
        <v>0</v>
      </c>
    </row>
    <row r="111" spans="2:18" hidden="1" x14ac:dyDescent="0.3">
      <c r="B111" s="38"/>
      <c r="C111" s="39"/>
      <c r="D111" s="39"/>
      <c r="E111" s="1263"/>
      <c r="F111" s="640"/>
      <c r="G111" s="15"/>
      <c r="H111" s="93"/>
      <c r="I111" s="140"/>
      <c r="J111" s="16"/>
      <c r="K111" s="16"/>
      <c r="L111" s="16"/>
      <c r="M111" s="16"/>
      <c r="N111" s="16"/>
      <c r="O111" s="16"/>
      <c r="P111" s="16"/>
      <c r="Q111" s="16"/>
      <c r="R111" s="84">
        <f t="shared" ref="R111:R112" si="8">SUM(J111:Q111)</f>
        <v>0</v>
      </c>
    </row>
    <row r="112" spans="2:18" ht="23.25" hidden="1" customHeight="1" x14ac:dyDescent="0.3">
      <c r="B112" s="28"/>
      <c r="C112" s="45"/>
      <c r="D112" s="31"/>
      <c r="E112" s="870"/>
      <c r="F112" s="640"/>
      <c r="G112" s="15"/>
      <c r="H112" s="16"/>
      <c r="I112" s="17"/>
      <c r="J112" s="27"/>
      <c r="K112" s="27"/>
      <c r="L112" s="27"/>
      <c r="M112" s="27"/>
      <c r="N112" s="27"/>
      <c r="O112" s="27"/>
      <c r="P112" s="27"/>
      <c r="Q112" s="27"/>
      <c r="R112" s="84">
        <f t="shared" si="8"/>
        <v>0</v>
      </c>
    </row>
    <row r="113" spans="2:22" ht="23.25" hidden="1" customHeight="1" x14ac:dyDescent="0.3">
      <c r="B113" s="28"/>
      <c r="C113" s="45"/>
      <c r="D113" s="31"/>
      <c r="E113" s="870"/>
      <c r="F113" s="640"/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>SUM(J113:Q113)</f>
        <v>0</v>
      </c>
    </row>
    <row r="114" spans="2:22" s="43" customFormat="1" ht="15" customHeight="1" x14ac:dyDescent="0.2">
      <c r="B114" s="119"/>
      <c r="C114" s="105"/>
      <c r="D114" s="105" t="s">
        <v>2135</v>
      </c>
      <c r="E114" s="858"/>
      <c r="F114" s="105"/>
      <c r="G114" s="105"/>
      <c r="H114" s="105"/>
      <c r="I114" s="105"/>
      <c r="J114" s="746"/>
      <c r="K114" s="746"/>
      <c r="L114" s="746"/>
      <c r="M114" s="746"/>
      <c r="N114" s="746"/>
      <c r="O114" s="746"/>
      <c r="P114" s="746"/>
      <c r="Q114" s="746"/>
      <c r="R114" s="747"/>
    </row>
    <row r="115" spans="2:22" s="43" customFormat="1" ht="15" customHeight="1" x14ac:dyDescent="0.2">
      <c r="B115" s="745"/>
      <c r="C115" s="556"/>
      <c r="D115" s="556" t="s">
        <v>2134</v>
      </c>
      <c r="E115" s="859"/>
      <c r="F115" s="556"/>
      <c r="G115" s="556"/>
      <c r="H115" s="556"/>
      <c r="I115" s="556"/>
      <c r="J115" s="569"/>
      <c r="K115" s="569"/>
      <c r="L115" s="569"/>
      <c r="M115" s="569"/>
      <c r="N115" s="569"/>
      <c r="O115" s="569"/>
      <c r="P115" s="569"/>
      <c r="Q115" s="569"/>
      <c r="R115" s="568"/>
    </row>
    <row r="116" spans="2:22" s="13" customFormat="1" ht="16.5" customHeight="1" x14ac:dyDescent="0.3">
      <c r="B116" s="294"/>
      <c r="C116" s="301"/>
      <c r="D116" s="301"/>
      <c r="E116" s="854" t="s">
        <v>22</v>
      </c>
      <c r="F116" s="278"/>
      <c r="G116" s="278"/>
      <c r="H116" s="278"/>
      <c r="I116" s="278"/>
      <c r="J116" s="562"/>
      <c r="K116" s="562"/>
      <c r="L116" s="562"/>
      <c r="M116" s="562"/>
      <c r="N116" s="562"/>
      <c r="O116" s="562"/>
      <c r="P116" s="562"/>
      <c r="Q116" s="562"/>
      <c r="R116" s="274"/>
    </row>
    <row r="117" spans="2:22" s="525" customFormat="1" ht="16.5" customHeight="1" x14ac:dyDescent="0.3">
      <c r="B117" s="615"/>
      <c r="C117" s="619"/>
      <c r="D117" s="619"/>
      <c r="E117" s="855">
        <v>125</v>
      </c>
      <c r="F117" s="565" t="s">
        <v>2140</v>
      </c>
      <c r="G117" s="565"/>
      <c r="H117" s="565"/>
      <c r="I117" s="565"/>
      <c r="J117" s="617"/>
      <c r="K117" s="617"/>
      <c r="L117" s="617"/>
      <c r="M117" s="617"/>
      <c r="N117" s="617"/>
      <c r="O117" s="617"/>
      <c r="P117" s="617"/>
      <c r="Q117" s="617"/>
      <c r="R117" s="618"/>
    </row>
    <row r="118" spans="2:22" ht="62.25" customHeight="1" x14ac:dyDescent="0.3">
      <c r="B118" s="123"/>
      <c r="C118" s="122"/>
      <c r="D118" s="61"/>
      <c r="E118" s="876" t="s">
        <v>2375</v>
      </c>
      <c r="F118" s="640">
        <v>12501</v>
      </c>
      <c r="G118" s="15" t="s">
        <v>2142</v>
      </c>
      <c r="H118" s="16" t="s">
        <v>814</v>
      </c>
      <c r="I118" s="17" t="s">
        <v>112</v>
      </c>
      <c r="J118" s="27"/>
      <c r="K118" s="27"/>
      <c r="L118" s="27"/>
      <c r="M118" s="27"/>
      <c r="N118" s="27"/>
      <c r="O118" s="27"/>
      <c r="P118" s="27">
        <v>6000</v>
      </c>
      <c r="Q118" s="27"/>
      <c r="R118" s="92">
        <f>SUM(J118:Q118)</f>
        <v>6000</v>
      </c>
      <c r="T118" s="30"/>
    </row>
    <row r="119" spans="2:22" ht="62.25" customHeight="1" x14ac:dyDescent="0.3">
      <c r="B119" s="1609"/>
      <c r="C119" s="1610"/>
      <c r="D119" s="1611"/>
      <c r="E119" s="1612" t="s">
        <v>2375</v>
      </c>
      <c r="F119" s="1613">
        <v>12502</v>
      </c>
      <c r="G119" s="1614" t="s">
        <v>2555</v>
      </c>
      <c r="H119" s="1571" t="s">
        <v>814</v>
      </c>
      <c r="I119" s="1527" t="s">
        <v>112</v>
      </c>
      <c r="J119" s="1528"/>
      <c r="K119" s="1528"/>
      <c r="L119" s="1528"/>
      <c r="M119" s="1528"/>
      <c r="N119" s="1528"/>
      <c r="O119" s="1528"/>
      <c r="P119" s="1528">
        <v>6000</v>
      </c>
      <c r="Q119" s="1528"/>
      <c r="R119" s="1087">
        <f t="shared" ref="R119:R127" si="9">SUM(J119:Q119)</f>
        <v>6000</v>
      </c>
    </row>
    <row r="120" spans="2:22" ht="46.5" customHeight="1" x14ac:dyDescent="0.3">
      <c r="B120" s="1381"/>
      <c r="C120" s="1382"/>
      <c r="D120" s="1225"/>
      <c r="E120" s="1230" t="s">
        <v>2375</v>
      </c>
      <c r="F120" s="1383">
        <v>12503</v>
      </c>
      <c r="G120" s="1071" t="s">
        <v>870</v>
      </c>
      <c r="H120" s="1089" t="s">
        <v>814</v>
      </c>
      <c r="I120" s="1038" t="s">
        <v>112</v>
      </c>
      <c r="J120" s="1072"/>
      <c r="K120" s="1072"/>
      <c r="L120" s="1072"/>
      <c r="M120" s="1072"/>
      <c r="N120" s="1072"/>
      <c r="O120" s="1072"/>
      <c r="P120" s="1072">
        <v>6000</v>
      </c>
      <c r="Q120" s="1072"/>
      <c r="R120" s="1023">
        <f t="shared" si="9"/>
        <v>6000</v>
      </c>
    </row>
    <row r="121" spans="2:22" ht="47.25" x14ac:dyDescent="0.3">
      <c r="B121" s="1381"/>
      <c r="C121" s="1382"/>
      <c r="D121" s="1225"/>
      <c r="E121" s="1230" t="s">
        <v>2375</v>
      </c>
      <c r="F121" s="1383">
        <v>12504</v>
      </c>
      <c r="G121" s="1071" t="s">
        <v>871</v>
      </c>
      <c r="H121" s="1089" t="s">
        <v>814</v>
      </c>
      <c r="I121" s="1038" t="s">
        <v>112</v>
      </c>
      <c r="J121" s="1072"/>
      <c r="K121" s="1072"/>
      <c r="L121" s="1072"/>
      <c r="M121" s="1072"/>
      <c r="N121" s="1072"/>
      <c r="O121" s="1072"/>
      <c r="P121" s="1072">
        <v>6000</v>
      </c>
      <c r="Q121" s="1072"/>
      <c r="R121" s="1023">
        <f t="shared" si="9"/>
        <v>6000</v>
      </c>
    </row>
    <row r="122" spans="2:22" ht="46.5" customHeight="1" x14ac:dyDescent="0.3">
      <c r="B122" s="1381"/>
      <c r="C122" s="1382"/>
      <c r="D122" s="1225"/>
      <c r="E122" s="1230" t="s">
        <v>2377</v>
      </c>
      <c r="F122" s="1383">
        <v>12505</v>
      </c>
      <c r="G122" s="1071" t="s">
        <v>872</v>
      </c>
      <c r="H122" s="1089" t="s">
        <v>854</v>
      </c>
      <c r="I122" s="1038" t="s">
        <v>112</v>
      </c>
      <c r="J122" s="1072"/>
      <c r="K122" s="1072"/>
      <c r="L122" s="1072"/>
      <c r="M122" s="1072"/>
      <c r="N122" s="1072"/>
      <c r="O122" s="1072"/>
      <c r="P122" s="1072">
        <v>30000</v>
      </c>
      <c r="Q122" s="1072"/>
      <c r="R122" s="1023">
        <f t="shared" si="9"/>
        <v>30000</v>
      </c>
      <c r="V122" s="434"/>
    </row>
    <row r="123" spans="2:22" ht="47.25" x14ac:dyDescent="0.3">
      <c r="B123" s="1381"/>
      <c r="C123" s="1382"/>
      <c r="D123" s="1225"/>
      <c r="E123" s="1230" t="s">
        <v>2387</v>
      </c>
      <c r="F123" s="1383">
        <v>12506</v>
      </c>
      <c r="G123" s="1071" t="s">
        <v>873</v>
      </c>
      <c r="H123" s="1089" t="s">
        <v>824</v>
      </c>
      <c r="I123" s="1038" t="s">
        <v>112</v>
      </c>
      <c r="J123" s="1072"/>
      <c r="K123" s="1072"/>
      <c r="L123" s="1072"/>
      <c r="M123" s="1072"/>
      <c r="N123" s="1072"/>
      <c r="O123" s="1072"/>
      <c r="P123" s="1072">
        <v>10000</v>
      </c>
      <c r="Q123" s="1072"/>
      <c r="R123" s="1023">
        <f t="shared" si="9"/>
        <v>10000</v>
      </c>
    </row>
    <row r="124" spans="2:22" ht="29.25" customHeight="1" x14ac:dyDescent="0.3">
      <c r="B124" s="1381"/>
      <c r="C124" s="1382"/>
      <c r="D124" s="1225"/>
      <c r="E124" s="1230" t="s">
        <v>2396</v>
      </c>
      <c r="F124" s="1383">
        <v>12507</v>
      </c>
      <c r="G124" s="1071" t="s">
        <v>874</v>
      </c>
      <c r="H124" s="1089" t="s">
        <v>829</v>
      </c>
      <c r="I124" s="1038" t="s">
        <v>112</v>
      </c>
      <c r="J124" s="1072"/>
      <c r="K124" s="1072"/>
      <c r="L124" s="1072"/>
      <c r="M124" s="1072"/>
      <c r="N124" s="1072"/>
      <c r="O124" s="1072"/>
      <c r="P124" s="1072">
        <v>20000</v>
      </c>
      <c r="Q124" s="1072"/>
      <c r="R124" s="1023">
        <f t="shared" si="9"/>
        <v>20000</v>
      </c>
    </row>
    <row r="125" spans="2:22" ht="30" customHeight="1" x14ac:dyDescent="0.3">
      <c r="B125" s="1381"/>
      <c r="C125" s="1382"/>
      <c r="D125" s="1225"/>
      <c r="E125" s="1230" t="s">
        <v>2390</v>
      </c>
      <c r="F125" s="1383">
        <v>12508</v>
      </c>
      <c r="G125" s="1071" t="s">
        <v>875</v>
      </c>
      <c r="H125" s="1089" t="s">
        <v>832</v>
      </c>
      <c r="I125" s="1038" t="s">
        <v>112</v>
      </c>
      <c r="J125" s="1072"/>
      <c r="K125" s="1072"/>
      <c r="L125" s="1072"/>
      <c r="M125" s="1072"/>
      <c r="N125" s="1072"/>
      <c r="O125" s="1072"/>
      <c r="P125" s="1072">
        <v>24000</v>
      </c>
      <c r="Q125" s="1072"/>
      <c r="R125" s="1023">
        <f t="shared" si="9"/>
        <v>24000</v>
      </c>
    </row>
    <row r="126" spans="2:22" ht="31.5" x14ac:dyDescent="0.3">
      <c r="B126" s="1381"/>
      <c r="C126" s="1382"/>
      <c r="D126" s="1225"/>
      <c r="E126" s="1230" t="s">
        <v>2371</v>
      </c>
      <c r="F126" s="1383">
        <v>12509</v>
      </c>
      <c r="G126" s="1071" t="s">
        <v>941</v>
      </c>
      <c r="H126" s="1089" t="s">
        <v>837</v>
      </c>
      <c r="I126" s="1038" t="s">
        <v>112</v>
      </c>
      <c r="J126" s="1072"/>
      <c r="K126" s="1072"/>
      <c r="L126" s="1072"/>
      <c r="M126" s="1072"/>
      <c r="N126" s="1072"/>
      <c r="O126" s="1072"/>
      <c r="P126" s="1072">
        <v>30000</v>
      </c>
      <c r="Q126" s="1072"/>
      <c r="R126" s="1023">
        <f t="shared" si="9"/>
        <v>30000</v>
      </c>
    </row>
    <row r="127" spans="2:22" x14ac:dyDescent="0.3">
      <c r="B127" s="1397"/>
      <c r="C127" s="1398"/>
      <c r="D127" s="1399"/>
      <c r="E127" s="1400" t="s">
        <v>2371</v>
      </c>
      <c r="F127" s="1257">
        <v>12510</v>
      </c>
      <c r="G127" s="1061" t="s">
        <v>876</v>
      </c>
      <c r="H127" s="1062" t="s">
        <v>837</v>
      </c>
      <c r="I127" s="1075" t="s">
        <v>112</v>
      </c>
      <c r="J127" s="1076"/>
      <c r="K127" s="1076"/>
      <c r="L127" s="1076"/>
      <c r="M127" s="1076"/>
      <c r="N127" s="1076"/>
      <c r="O127" s="1076"/>
      <c r="P127" s="1076">
        <v>200000</v>
      </c>
      <c r="Q127" s="1076"/>
      <c r="R127" s="1031">
        <f t="shared" si="9"/>
        <v>200000</v>
      </c>
    </row>
    <row r="128" spans="2:22" s="13" customFormat="1" ht="17.25" customHeight="1" x14ac:dyDescent="0.3">
      <c r="B128" s="294"/>
      <c r="C128" s="278" t="s">
        <v>25</v>
      </c>
      <c r="D128" s="278"/>
      <c r="E128" s="856"/>
      <c r="F128" s="278"/>
      <c r="G128" s="278"/>
      <c r="H128" s="278"/>
      <c r="I128" s="278"/>
      <c r="J128" s="562"/>
      <c r="K128" s="562"/>
      <c r="L128" s="562"/>
      <c r="M128" s="562"/>
      <c r="N128" s="562"/>
      <c r="O128" s="562"/>
      <c r="P128" s="562"/>
      <c r="Q128" s="562"/>
      <c r="R128" s="274"/>
    </row>
    <row r="129" spans="2:21" s="13" customFormat="1" ht="15" customHeight="1" x14ac:dyDescent="0.3">
      <c r="B129" s="294"/>
      <c r="C129" s="301"/>
      <c r="D129" s="278" t="s">
        <v>24</v>
      </c>
      <c r="E129" s="856"/>
      <c r="F129" s="278"/>
      <c r="G129" s="278"/>
      <c r="H129" s="278"/>
      <c r="I129" s="278"/>
      <c r="J129" s="562"/>
      <c r="K129" s="562"/>
      <c r="L129" s="562"/>
      <c r="M129" s="562"/>
      <c r="N129" s="562"/>
      <c r="O129" s="562"/>
      <c r="P129" s="562"/>
      <c r="Q129" s="562"/>
      <c r="R129" s="274"/>
    </row>
    <row r="130" spans="2:21" s="13" customFormat="1" ht="16.5" customHeight="1" x14ac:dyDescent="0.3">
      <c r="B130" s="294"/>
      <c r="C130" s="301"/>
      <c r="D130" s="301"/>
      <c r="E130" s="854" t="s">
        <v>23</v>
      </c>
      <c r="F130" s="278"/>
      <c r="G130" s="278"/>
      <c r="H130" s="278"/>
      <c r="I130" s="278"/>
      <c r="J130" s="562"/>
      <c r="K130" s="562"/>
      <c r="L130" s="562"/>
      <c r="M130" s="562"/>
      <c r="N130" s="562"/>
      <c r="O130" s="562"/>
      <c r="P130" s="562"/>
      <c r="Q130" s="562"/>
      <c r="R130" s="274"/>
    </row>
    <row r="131" spans="2:21" s="525" customFormat="1" ht="16.5" customHeight="1" x14ac:dyDescent="0.3">
      <c r="B131" s="615"/>
      <c r="C131" s="616"/>
      <c r="D131" s="616"/>
      <c r="E131" s="857">
        <v>127</v>
      </c>
      <c r="F131" s="1724" t="s">
        <v>1824</v>
      </c>
      <c r="G131" s="1724"/>
      <c r="H131" s="1724"/>
      <c r="I131" s="1724"/>
      <c r="J131" s="617"/>
      <c r="K131" s="617"/>
      <c r="L131" s="617"/>
      <c r="M131" s="617"/>
      <c r="N131" s="617"/>
      <c r="O131" s="617"/>
      <c r="P131" s="617"/>
      <c r="Q131" s="617"/>
      <c r="R131" s="618"/>
    </row>
    <row r="132" spans="2:21" ht="47.25" x14ac:dyDescent="0.3">
      <c r="B132" s="89"/>
      <c r="C132" s="90"/>
      <c r="D132" s="90"/>
      <c r="E132" s="214" t="s">
        <v>2390</v>
      </c>
      <c r="F132" s="640">
        <v>12701</v>
      </c>
      <c r="G132" s="15" t="s">
        <v>878</v>
      </c>
      <c r="H132" s="16" t="s">
        <v>832</v>
      </c>
      <c r="I132" s="145" t="s">
        <v>990</v>
      </c>
      <c r="J132" s="27"/>
      <c r="K132" s="27"/>
      <c r="L132" s="27"/>
      <c r="M132" s="27">
        <v>4192</v>
      </c>
      <c r="N132" s="27"/>
      <c r="O132" s="27"/>
      <c r="P132" s="27"/>
      <c r="Q132" s="27"/>
      <c r="R132" s="84">
        <f>SUM(J132:Q132)</f>
        <v>4192</v>
      </c>
    </row>
    <row r="133" spans="2:21" ht="31.5" x14ac:dyDescent="0.3">
      <c r="B133" s="1599"/>
      <c r="C133" s="1600"/>
      <c r="D133" s="1600"/>
      <c r="E133" s="1568" t="s">
        <v>2383</v>
      </c>
      <c r="F133" s="1613">
        <v>12702</v>
      </c>
      <c r="G133" s="1614" t="s">
        <v>881</v>
      </c>
      <c r="H133" s="1622" t="s">
        <v>800</v>
      </c>
      <c r="I133" s="1623" t="s">
        <v>991</v>
      </c>
      <c r="J133" s="1087"/>
      <c r="K133" s="1087"/>
      <c r="L133" s="1087"/>
      <c r="M133" s="1087">
        <v>15000</v>
      </c>
      <c r="N133" s="1087"/>
      <c r="O133" s="1087"/>
      <c r="P133" s="1087"/>
      <c r="Q133" s="1087"/>
      <c r="R133" s="1087">
        <f>SUM(J133:Q133)</f>
        <v>15000</v>
      </c>
    </row>
    <row r="134" spans="2:21" x14ac:dyDescent="0.3">
      <c r="B134" s="1206"/>
      <c r="C134" s="1207"/>
      <c r="D134" s="1207"/>
      <c r="E134" s="1274" t="s">
        <v>2371</v>
      </c>
      <c r="F134" s="1383">
        <v>12703</v>
      </c>
      <c r="G134" s="1071" t="s">
        <v>2202</v>
      </c>
      <c r="H134" s="1384" t="s">
        <v>837</v>
      </c>
      <c r="I134" s="1404" t="s">
        <v>999</v>
      </c>
      <c r="J134" s="1023"/>
      <c r="K134" s="1023"/>
      <c r="L134" s="1023"/>
      <c r="M134" s="1023">
        <v>15000</v>
      </c>
      <c r="N134" s="1023"/>
      <c r="O134" s="1023"/>
      <c r="P134" s="1023"/>
      <c r="Q134" s="1023"/>
      <c r="R134" s="1023">
        <f>SUM(J134:Q134)</f>
        <v>15000</v>
      </c>
    </row>
    <row r="135" spans="2:21" ht="47.25" x14ac:dyDescent="0.3">
      <c r="B135" s="1405"/>
      <c r="C135" s="1406"/>
      <c r="D135" s="1406"/>
      <c r="E135" s="1407" t="s">
        <v>2371</v>
      </c>
      <c r="F135" s="1257">
        <v>12704</v>
      </c>
      <c r="G135" s="1061" t="s">
        <v>880</v>
      </c>
      <c r="H135" s="1389" t="s">
        <v>837</v>
      </c>
      <c r="I135" s="1408" t="s">
        <v>989</v>
      </c>
      <c r="J135" s="1062"/>
      <c r="K135" s="1062"/>
      <c r="L135" s="1062"/>
      <c r="M135" s="1031">
        <v>20000</v>
      </c>
      <c r="N135" s="1031"/>
      <c r="O135" s="1062"/>
      <c r="P135" s="1062"/>
      <c r="Q135" s="1062"/>
      <c r="R135" s="1402">
        <f>SUM(J135:Q135)</f>
        <v>20000</v>
      </c>
      <c r="U135" s="30"/>
    </row>
    <row r="136" spans="2:21" s="525" customFormat="1" ht="16.5" customHeight="1" x14ac:dyDescent="0.3">
      <c r="B136" s="615"/>
      <c r="C136" s="616"/>
      <c r="D136" s="619"/>
      <c r="E136" s="855">
        <v>212</v>
      </c>
      <c r="F136" s="1724" t="s">
        <v>1909</v>
      </c>
      <c r="G136" s="1724"/>
      <c r="H136" s="1724"/>
      <c r="I136" s="1724"/>
      <c r="J136" s="617"/>
      <c r="K136" s="617"/>
      <c r="L136" s="617"/>
      <c r="M136" s="617"/>
      <c r="N136" s="617"/>
      <c r="O136" s="617"/>
      <c r="P136" s="617"/>
      <c r="Q136" s="617"/>
      <c r="R136" s="618"/>
    </row>
    <row r="137" spans="2:21" ht="63.75" customHeight="1" x14ac:dyDescent="0.3">
      <c r="B137" s="1377"/>
      <c r="C137" s="1378"/>
      <c r="D137" s="1378"/>
      <c r="E137" s="1284" t="s">
        <v>2371</v>
      </c>
      <c r="F137" s="1256">
        <v>21201</v>
      </c>
      <c r="G137" s="1068" t="s">
        <v>2143</v>
      </c>
      <c r="H137" s="1379" t="s">
        <v>2171</v>
      </c>
      <c r="I137" s="1054" t="s">
        <v>112</v>
      </c>
      <c r="J137" s="1054"/>
      <c r="K137" s="1054"/>
      <c r="L137" s="1054"/>
      <c r="M137" s="1054"/>
      <c r="N137" s="1054"/>
      <c r="O137" s="1054"/>
      <c r="P137" s="1017">
        <v>150000</v>
      </c>
      <c r="Q137" s="1070"/>
      <c r="R137" s="1392">
        <f t="shared" ref="R137:R150" si="10">SUM(J137:P137)</f>
        <v>150000</v>
      </c>
    </row>
    <row r="138" spans="2:21" ht="63.75" customHeight="1" x14ac:dyDescent="0.3">
      <c r="B138" s="1206"/>
      <c r="C138" s="1207"/>
      <c r="D138" s="1207"/>
      <c r="E138" s="1274" t="s">
        <v>2371</v>
      </c>
      <c r="F138" s="1383">
        <v>21202</v>
      </c>
      <c r="G138" s="1071" t="s">
        <v>2144</v>
      </c>
      <c r="H138" s="1384" t="s">
        <v>2172</v>
      </c>
      <c r="I138" s="1089" t="s">
        <v>112</v>
      </c>
      <c r="J138" s="1089"/>
      <c r="K138" s="1089"/>
      <c r="L138" s="1089"/>
      <c r="M138" s="1089"/>
      <c r="N138" s="1089"/>
      <c r="O138" s="1089"/>
      <c r="P138" s="1023">
        <v>100000</v>
      </c>
      <c r="Q138" s="1072"/>
      <c r="R138" s="1394">
        <f t="shared" si="10"/>
        <v>100000</v>
      </c>
    </row>
    <row r="139" spans="2:21" ht="53.25" customHeight="1" x14ac:dyDescent="0.3">
      <c r="B139" s="1206"/>
      <c r="C139" s="1207"/>
      <c r="D139" s="1207"/>
      <c r="E139" s="1274" t="s">
        <v>2371</v>
      </c>
      <c r="F139" s="1383">
        <v>21203</v>
      </c>
      <c r="G139" s="1071" t="s">
        <v>2145</v>
      </c>
      <c r="H139" s="1384" t="s">
        <v>2173</v>
      </c>
      <c r="I139" s="1089" t="s">
        <v>112</v>
      </c>
      <c r="J139" s="1089"/>
      <c r="K139" s="1089"/>
      <c r="L139" s="1089"/>
      <c r="M139" s="1089"/>
      <c r="N139" s="1089"/>
      <c r="O139" s="1089"/>
      <c r="P139" s="1023">
        <v>150000</v>
      </c>
      <c r="Q139" s="1072"/>
      <c r="R139" s="1394">
        <f t="shared" si="10"/>
        <v>150000</v>
      </c>
    </row>
    <row r="140" spans="2:21" ht="114.75" customHeight="1" x14ac:dyDescent="0.3">
      <c r="B140" s="1206"/>
      <c r="C140" s="1207"/>
      <c r="D140" s="1207"/>
      <c r="E140" s="1274" t="s">
        <v>2371</v>
      </c>
      <c r="F140" s="1383">
        <v>21204</v>
      </c>
      <c r="G140" s="1071" t="s">
        <v>2146</v>
      </c>
      <c r="H140" s="1384" t="s">
        <v>2174</v>
      </c>
      <c r="I140" s="1089" t="s">
        <v>112</v>
      </c>
      <c r="J140" s="1089"/>
      <c r="K140" s="1089"/>
      <c r="L140" s="1089"/>
      <c r="M140" s="1089"/>
      <c r="N140" s="1089"/>
      <c r="O140" s="1089"/>
      <c r="P140" s="1023">
        <v>200000</v>
      </c>
      <c r="Q140" s="1072"/>
      <c r="R140" s="1394">
        <f t="shared" si="10"/>
        <v>200000</v>
      </c>
    </row>
    <row r="141" spans="2:21" ht="53.25" customHeight="1" x14ac:dyDescent="0.3">
      <c r="B141" s="1213"/>
      <c r="C141" s="1214"/>
      <c r="D141" s="1214"/>
      <c r="E141" s="1215" t="s">
        <v>2371</v>
      </c>
      <c r="F141" s="1257">
        <v>21205</v>
      </c>
      <c r="G141" s="1061" t="s">
        <v>2147</v>
      </c>
      <c r="H141" s="1389" t="s">
        <v>2175</v>
      </c>
      <c r="I141" s="1062" t="s">
        <v>112</v>
      </c>
      <c r="J141" s="1062"/>
      <c r="K141" s="1062"/>
      <c r="L141" s="1062"/>
      <c r="M141" s="1062"/>
      <c r="N141" s="1062"/>
      <c r="O141" s="1062"/>
      <c r="P141" s="1031">
        <v>150000</v>
      </c>
      <c r="Q141" s="1076"/>
      <c r="R141" s="1402">
        <f t="shared" si="10"/>
        <v>150000</v>
      </c>
    </row>
    <row r="142" spans="2:21" ht="81" customHeight="1" x14ac:dyDescent="0.3">
      <c r="B142" s="1599"/>
      <c r="C142" s="1600"/>
      <c r="D142" s="1600"/>
      <c r="E142" s="1568" t="s">
        <v>2371</v>
      </c>
      <c r="F142" s="1613">
        <v>21206</v>
      </c>
      <c r="G142" s="1614" t="s">
        <v>2148</v>
      </c>
      <c r="H142" s="1615" t="s">
        <v>2176</v>
      </c>
      <c r="I142" s="1571" t="s">
        <v>112</v>
      </c>
      <c r="J142" s="1571"/>
      <c r="K142" s="1571"/>
      <c r="L142" s="1571"/>
      <c r="M142" s="1571"/>
      <c r="N142" s="1571"/>
      <c r="O142" s="1571"/>
      <c r="P142" s="1087">
        <v>200000</v>
      </c>
      <c r="Q142" s="1528"/>
      <c r="R142" s="1621">
        <f t="shared" si="10"/>
        <v>200000</v>
      </c>
    </row>
    <row r="143" spans="2:21" ht="63.75" customHeight="1" x14ac:dyDescent="0.3">
      <c r="B143" s="1206"/>
      <c r="C143" s="1207"/>
      <c r="D143" s="1207"/>
      <c r="E143" s="1274" t="s">
        <v>2371</v>
      </c>
      <c r="F143" s="1383">
        <v>21207</v>
      </c>
      <c r="G143" s="1071" t="s">
        <v>2149</v>
      </c>
      <c r="H143" s="1384" t="s">
        <v>2177</v>
      </c>
      <c r="I143" s="1089" t="s">
        <v>112</v>
      </c>
      <c r="J143" s="1089"/>
      <c r="K143" s="1089"/>
      <c r="L143" s="1089"/>
      <c r="M143" s="1089"/>
      <c r="N143" s="1089"/>
      <c r="O143" s="1089"/>
      <c r="P143" s="1023">
        <v>250000</v>
      </c>
      <c r="Q143" s="1072"/>
      <c r="R143" s="1394">
        <f t="shared" si="10"/>
        <v>250000</v>
      </c>
    </row>
    <row r="144" spans="2:21" ht="82.5" customHeight="1" x14ac:dyDescent="0.3">
      <c r="B144" s="1206"/>
      <c r="C144" s="1207"/>
      <c r="D144" s="1207"/>
      <c r="E144" s="1274" t="s">
        <v>2371</v>
      </c>
      <c r="F144" s="1383">
        <v>21208</v>
      </c>
      <c r="G144" s="1071" t="s">
        <v>2150</v>
      </c>
      <c r="H144" s="1384" t="s">
        <v>2178</v>
      </c>
      <c r="I144" s="1089" t="s">
        <v>112</v>
      </c>
      <c r="J144" s="1089"/>
      <c r="K144" s="1089"/>
      <c r="L144" s="1089"/>
      <c r="M144" s="1089"/>
      <c r="N144" s="1089"/>
      <c r="O144" s="1089"/>
      <c r="P144" s="1023">
        <v>150000</v>
      </c>
      <c r="Q144" s="1072"/>
      <c r="R144" s="1394">
        <f t="shared" si="10"/>
        <v>150000</v>
      </c>
    </row>
    <row r="145" spans="2:18" ht="80.25" customHeight="1" x14ac:dyDescent="0.3">
      <c r="B145" s="1206"/>
      <c r="C145" s="1207"/>
      <c r="D145" s="1207"/>
      <c r="E145" s="1274" t="s">
        <v>2371</v>
      </c>
      <c r="F145" s="1383">
        <v>21209</v>
      </c>
      <c r="G145" s="1071" t="s">
        <v>2185</v>
      </c>
      <c r="H145" s="1384" t="s">
        <v>2179</v>
      </c>
      <c r="I145" s="1089" t="s">
        <v>112</v>
      </c>
      <c r="J145" s="1089"/>
      <c r="K145" s="1089"/>
      <c r="L145" s="1089"/>
      <c r="M145" s="1089"/>
      <c r="N145" s="1089"/>
      <c r="O145" s="1089"/>
      <c r="P145" s="1023">
        <v>150000</v>
      </c>
      <c r="Q145" s="1072"/>
      <c r="R145" s="1394">
        <f t="shared" si="10"/>
        <v>150000</v>
      </c>
    </row>
    <row r="146" spans="2:18" ht="48.75" customHeight="1" x14ac:dyDescent="0.3">
      <c r="B146" s="1206"/>
      <c r="C146" s="1207"/>
      <c r="D146" s="1207"/>
      <c r="E146" s="1274" t="s">
        <v>2371</v>
      </c>
      <c r="F146" s="1383">
        <v>21210</v>
      </c>
      <c r="G146" s="1071" t="s">
        <v>2151</v>
      </c>
      <c r="H146" s="1384" t="s">
        <v>2180</v>
      </c>
      <c r="I146" s="1089" t="s">
        <v>112</v>
      </c>
      <c r="J146" s="1089"/>
      <c r="K146" s="1089"/>
      <c r="L146" s="1089"/>
      <c r="M146" s="1089"/>
      <c r="N146" s="1089"/>
      <c r="O146" s="1089"/>
      <c r="P146" s="1023">
        <v>150000</v>
      </c>
      <c r="Q146" s="1072"/>
      <c r="R146" s="1394">
        <f t="shared" si="10"/>
        <v>150000</v>
      </c>
    </row>
    <row r="147" spans="2:18" ht="63.75" customHeight="1" x14ac:dyDescent="0.3">
      <c r="B147" s="1213"/>
      <c r="C147" s="1214"/>
      <c r="D147" s="1214"/>
      <c r="E147" s="1215" t="s">
        <v>2371</v>
      </c>
      <c r="F147" s="1257">
        <v>21211</v>
      </c>
      <c r="G147" s="1061" t="s">
        <v>2152</v>
      </c>
      <c r="H147" s="1389" t="s">
        <v>2181</v>
      </c>
      <c r="I147" s="1062" t="s">
        <v>112</v>
      </c>
      <c r="J147" s="1062"/>
      <c r="K147" s="1062"/>
      <c r="L147" s="1062"/>
      <c r="M147" s="1062"/>
      <c r="N147" s="1062"/>
      <c r="O147" s="1062"/>
      <c r="P147" s="1031">
        <v>200000</v>
      </c>
      <c r="Q147" s="1076"/>
      <c r="R147" s="1402">
        <f t="shared" si="10"/>
        <v>200000</v>
      </c>
    </row>
    <row r="148" spans="2:18" ht="72" customHeight="1" x14ac:dyDescent="0.3">
      <c r="B148" s="1599"/>
      <c r="C148" s="1600"/>
      <c r="D148" s="1600"/>
      <c r="E148" s="1568" t="s">
        <v>2371</v>
      </c>
      <c r="F148" s="1613">
        <v>21212</v>
      </c>
      <c r="G148" s="1614" t="s">
        <v>2153</v>
      </c>
      <c r="H148" s="1615" t="s">
        <v>2182</v>
      </c>
      <c r="I148" s="1571" t="s">
        <v>112</v>
      </c>
      <c r="J148" s="1571"/>
      <c r="K148" s="1571"/>
      <c r="L148" s="1571"/>
      <c r="M148" s="1571"/>
      <c r="N148" s="1571"/>
      <c r="O148" s="1571"/>
      <c r="P148" s="1087">
        <v>200000</v>
      </c>
      <c r="Q148" s="1528"/>
      <c r="R148" s="1621">
        <f t="shared" si="10"/>
        <v>200000</v>
      </c>
    </row>
    <row r="149" spans="2:18" ht="82.5" customHeight="1" x14ac:dyDescent="0.3">
      <c r="B149" s="1206"/>
      <c r="C149" s="1207"/>
      <c r="D149" s="1207"/>
      <c r="E149" s="1274" t="s">
        <v>2371</v>
      </c>
      <c r="F149" s="1383">
        <v>21213</v>
      </c>
      <c r="G149" s="1071" t="s">
        <v>2154</v>
      </c>
      <c r="H149" s="1384" t="s">
        <v>2183</v>
      </c>
      <c r="I149" s="1089" t="s">
        <v>112</v>
      </c>
      <c r="J149" s="1089"/>
      <c r="K149" s="1089"/>
      <c r="L149" s="1089"/>
      <c r="M149" s="1089"/>
      <c r="N149" s="1089"/>
      <c r="O149" s="1089"/>
      <c r="P149" s="1023">
        <v>200000</v>
      </c>
      <c r="Q149" s="1072"/>
      <c r="R149" s="1394">
        <f t="shared" si="10"/>
        <v>200000</v>
      </c>
    </row>
    <row r="150" spans="2:18" ht="81.75" customHeight="1" x14ac:dyDescent="0.3">
      <c r="B150" s="1405"/>
      <c r="C150" s="1406"/>
      <c r="D150" s="1406"/>
      <c r="E150" s="1407" t="s">
        <v>2371</v>
      </c>
      <c r="F150" s="1257">
        <v>21214</v>
      </c>
      <c r="G150" s="1061" t="s">
        <v>2155</v>
      </c>
      <c r="H150" s="1389" t="s">
        <v>2184</v>
      </c>
      <c r="I150" s="1062" t="s">
        <v>112</v>
      </c>
      <c r="J150" s="1062"/>
      <c r="K150" s="1062"/>
      <c r="L150" s="1062"/>
      <c r="M150" s="1062"/>
      <c r="N150" s="1062"/>
      <c r="O150" s="1062"/>
      <c r="P150" s="1031">
        <v>150000</v>
      </c>
      <c r="Q150" s="1076"/>
      <c r="R150" s="1402">
        <f t="shared" si="10"/>
        <v>150000</v>
      </c>
    </row>
    <row r="151" spans="2:18" s="525" customFormat="1" ht="18" customHeight="1" x14ac:dyDescent="0.3">
      <c r="B151" s="615"/>
      <c r="C151" s="619"/>
      <c r="D151" s="619"/>
      <c r="E151" s="855">
        <v>211</v>
      </c>
      <c r="F151" s="1724" t="s">
        <v>1975</v>
      </c>
      <c r="G151" s="1724"/>
      <c r="H151" s="1724"/>
      <c r="I151" s="1724"/>
      <c r="J151" s="617"/>
      <c r="K151" s="617"/>
      <c r="L151" s="617"/>
      <c r="M151" s="617"/>
      <c r="N151" s="617"/>
      <c r="O151" s="617"/>
      <c r="P151" s="617"/>
      <c r="Q151" s="617"/>
      <c r="R151" s="618"/>
    </row>
    <row r="152" spans="2:18" ht="54" customHeight="1" x14ac:dyDescent="0.3">
      <c r="B152" s="1377"/>
      <c r="C152" s="1378"/>
      <c r="D152" s="1378"/>
      <c r="E152" s="1284" t="s">
        <v>2371</v>
      </c>
      <c r="F152" s="1256">
        <v>21101</v>
      </c>
      <c r="G152" s="1068" t="s">
        <v>2156</v>
      </c>
      <c r="H152" s="1379" t="s">
        <v>2186</v>
      </c>
      <c r="I152" s="1054" t="s">
        <v>112</v>
      </c>
      <c r="J152" s="1054"/>
      <c r="K152" s="1054"/>
      <c r="L152" s="1054"/>
      <c r="M152" s="1054"/>
      <c r="N152" s="1054"/>
      <c r="O152" s="1054"/>
      <c r="P152" s="1017">
        <v>200000</v>
      </c>
      <c r="Q152" s="1070"/>
      <c r="R152" s="1392">
        <f>SUM(J152:P152)</f>
        <v>200000</v>
      </c>
    </row>
    <row r="153" spans="2:18" ht="67.5" customHeight="1" x14ac:dyDescent="0.3">
      <c r="B153" s="1206"/>
      <c r="C153" s="1207"/>
      <c r="D153" s="1207"/>
      <c r="E153" s="1274" t="s">
        <v>2371</v>
      </c>
      <c r="F153" s="1383">
        <v>21102</v>
      </c>
      <c r="G153" s="1071" t="s">
        <v>2157</v>
      </c>
      <c r="H153" s="1384" t="s">
        <v>2187</v>
      </c>
      <c r="I153" s="1089" t="s">
        <v>112</v>
      </c>
      <c r="J153" s="1089"/>
      <c r="K153" s="1089"/>
      <c r="L153" s="1089"/>
      <c r="M153" s="1089"/>
      <c r="N153" s="1089"/>
      <c r="O153" s="1089"/>
      <c r="P153" s="1023">
        <v>150000</v>
      </c>
      <c r="Q153" s="1072"/>
      <c r="R153" s="1394">
        <f>SUM(J153:P153)</f>
        <v>150000</v>
      </c>
    </row>
    <row r="154" spans="2:18" ht="67.5" customHeight="1" x14ac:dyDescent="0.3">
      <c r="B154" s="1213"/>
      <c r="C154" s="1214"/>
      <c r="D154" s="1214"/>
      <c r="E154" s="1215" t="s">
        <v>2371</v>
      </c>
      <c r="F154" s="1257">
        <v>21103</v>
      </c>
      <c r="G154" s="1061" t="s">
        <v>2158</v>
      </c>
      <c r="H154" s="1389" t="s">
        <v>2188</v>
      </c>
      <c r="I154" s="1062" t="s">
        <v>112</v>
      </c>
      <c r="J154" s="1062"/>
      <c r="K154" s="1062"/>
      <c r="L154" s="1062"/>
      <c r="M154" s="1062"/>
      <c r="N154" s="1062"/>
      <c r="O154" s="1062"/>
      <c r="P154" s="1031">
        <v>200000</v>
      </c>
      <c r="Q154" s="1076"/>
      <c r="R154" s="1402">
        <f>SUM(J154:P154)</f>
        <v>200000</v>
      </c>
    </row>
    <row r="155" spans="2:18" ht="67.5" customHeight="1" x14ac:dyDescent="0.3">
      <c r="B155" s="57"/>
      <c r="C155" s="58"/>
      <c r="D155" s="58"/>
      <c r="E155" s="1264" t="s">
        <v>2371</v>
      </c>
      <c r="F155" s="698">
        <v>21104</v>
      </c>
      <c r="G155" s="21" t="s">
        <v>2159</v>
      </c>
      <c r="H155" s="165" t="s">
        <v>2189</v>
      </c>
      <c r="I155" s="185" t="s">
        <v>112</v>
      </c>
      <c r="J155" s="185"/>
      <c r="K155" s="185"/>
      <c r="L155" s="185"/>
      <c r="M155" s="185"/>
      <c r="N155" s="185"/>
      <c r="O155" s="185"/>
      <c r="P155" s="451">
        <v>150000</v>
      </c>
      <c r="Q155" s="167"/>
      <c r="R155" s="168">
        <f>SUM(J155:P155)</f>
        <v>150000</v>
      </c>
    </row>
    <row r="156" spans="2:18" s="525" customFormat="1" ht="16.5" customHeight="1" x14ac:dyDescent="0.3">
      <c r="B156" s="615"/>
      <c r="C156" s="619"/>
      <c r="D156" s="619"/>
      <c r="E156" s="855">
        <v>214</v>
      </c>
      <c r="F156" s="1724" t="s">
        <v>1851</v>
      </c>
      <c r="G156" s="1724"/>
      <c r="H156" s="1724"/>
      <c r="I156" s="1724"/>
      <c r="J156" s="617"/>
      <c r="K156" s="617"/>
      <c r="L156" s="617"/>
      <c r="M156" s="617"/>
      <c r="N156" s="617"/>
      <c r="O156" s="617"/>
      <c r="P156" s="617"/>
      <c r="Q156" s="617"/>
      <c r="R156" s="618"/>
    </row>
    <row r="157" spans="2:18" ht="98.25" customHeight="1" x14ac:dyDescent="0.3">
      <c r="B157" s="1377"/>
      <c r="C157" s="1378"/>
      <c r="D157" s="1378"/>
      <c r="E157" s="1284" t="s">
        <v>2371</v>
      </c>
      <c r="F157" s="1256">
        <v>21401</v>
      </c>
      <c r="G157" s="1068" t="s">
        <v>2160</v>
      </c>
      <c r="H157" s="1379" t="s">
        <v>2191</v>
      </c>
      <c r="I157" s="1054" t="s">
        <v>112</v>
      </c>
      <c r="J157" s="1054"/>
      <c r="K157" s="1054"/>
      <c r="L157" s="1054"/>
      <c r="M157" s="1054"/>
      <c r="N157" s="1054"/>
      <c r="O157" s="1054"/>
      <c r="P157" s="1017">
        <v>80000</v>
      </c>
      <c r="Q157" s="1070"/>
      <c r="R157" s="1392">
        <f>SUM(J157:P157)</f>
        <v>80000</v>
      </c>
    </row>
    <row r="158" spans="2:18" ht="81" customHeight="1" x14ac:dyDescent="0.3">
      <c r="B158" s="1206"/>
      <c r="C158" s="1207"/>
      <c r="D158" s="1207"/>
      <c r="E158" s="1274" t="s">
        <v>2371</v>
      </c>
      <c r="F158" s="1383">
        <v>21402</v>
      </c>
      <c r="G158" s="1071" t="s">
        <v>2161</v>
      </c>
      <c r="H158" s="1384" t="s">
        <v>2192</v>
      </c>
      <c r="I158" s="1089" t="s">
        <v>112</v>
      </c>
      <c r="J158" s="1089"/>
      <c r="K158" s="1089"/>
      <c r="L158" s="1089"/>
      <c r="M158" s="1089"/>
      <c r="N158" s="1089"/>
      <c r="O158" s="1089"/>
      <c r="P158" s="1023">
        <v>80000</v>
      </c>
      <c r="Q158" s="1072"/>
      <c r="R158" s="1394">
        <f>SUM(J158:P158)</f>
        <v>80000</v>
      </c>
    </row>
    <row r="159" spans="2:18" ht="65.25" customHeight="1" x14ac:dyDescent="0.3">
      <c r="B159" s="1206"/>
      <c r="C159" s="1207"/>
      <c r="D159" s="1207"/>
      <c r="E159" s="1274" t="s">
        <v>2371</v>
      </c>
      <c r="F159" s="1383">
        <v>21403</v>
      </c>
      <c r="G159" s="1071" t="s">
        <v>2162</v>
      </c>
      <c r="H159" s="1409" t="s">
        <v>2193</v>
      </c>
      <c r="I159" s="1089" t="s">
        <v>112</v>
      </c>
      <c r="J159" s="1089"/>
      <c r="K159" s="1089"/>
      <c r="L159" s="1089"/>
      <c r="M159" s="1089"/>
      <c r="N159" s="1089"/>
      <c r="O159" s="1089"/>
      <c r="P159" s="1023">
        <v>100000</v>
      </c>
      <c r="Q159" s="1072"/>
      <c r="R159" s="1394">
        <f>SUM(J159:P159)</f>
        <v>100000</v>
      </c>
    </row>
    <row r="160" spans="2:18" ht="98.25" customHeight="1" x14ac:dyDescent="0.3">
      <c r="B160" s="1213"/>
      <c r="C160" s="1214"/>
      <c r="D160" s="1214"/>
      <c r="E160" s="1215" t="s">
        <v>2371</v>
      </c>
      <c r="F160" s="1257">
        <v>21404</v>
      </c>
      <c r="G160" s="1061" t="s">
        <v>2190</v>
      </c>
      <c r="H160" s="1389" t="s">
        <v>2194</v>
      </c>
      <c r="I160" s="1062" t="s">
        <v>112</v>
      </c>
      <c r="J160" s="1062"/>
      <c r="K160" s="1062"/>
      <c r="L160" s="1062"/>
      <c r="M160" s="1062"/>
      <c r="N160" s="1062"/>
      <c r="O160" s="1062"/>
      <c r="P160" s="1031">
        <v>200000</v>
      </c>
      <c r="Q160" s="1076"/>
      <c r="R160" s="1402">
        <f>SUM(J160:P160)</f>
        <v>200000</v>
      </c>
    </row>
    <row r="161" spans="2:23" ht="96.75" customHeight="1" x14ac:dyDescent="0.3">
      <c r="B161" s="57"/>
      <c r="C161" s="58"/>
      <c r="D161" s="58"/>
      <c r="E161" s="1264" t="s">
        <v>2371</v>
      </c>
      <c r="F161" s="698">
        <v>21405</v>
      </c>
      <c r="G161" s="21" t="s">
        <v>2163</v>
      </c>
      <c r="H161" s="165" t="s">
        <v>2195</v>
      </c>
      <c r="I161" s="185" t="s">
        <v>112</v>
      </c>
      <c r="J161" s="185"/>
      <c r="K161" s="185"/>
      <c r="L161" s="185"/>
      <c r="M161" s="185"/>
      <c r="N161" s="185"/>
      <c r="O161" s="185"/>
      <c r="P161" s="451">
        <v>150000</v>
      </c>
      <c r="Q161" s="167"/>
      <c r="R161" s="168">
        <f>SUM(J161:P161)</f>
        <v>150000</v>
      </c>
    </row>
    <row r="162" spans="2:23" s="525" customFormat="1" ht="16.5" customHeight="1" x14ac:dyDescent="0.3">
      <c r="B162" s="615"/>
      <c r="C162" s="619"/>
      <c r="D162" s="619"/>
      <c r="E162" s="855">
        <v>233</v>
      </c>
      <c r="F162" s="1724" t="s">
        <v>1858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</row>
    <row r="163" spans="2:23" ht="66.75" customHeight="1" x14ac:dyDescent="0.3">
      <c r="B163" s="1377"/>
      <c r="C163" s="1378"/>
      <c r="D163" s="1378"/>
      <c r="E163" s="1284" t="s">
        <v>2371</v>
      </c>
      <c r="F163" s="1256">
        <v>23301</v>
      </c>
      <c r="G163" s="1068" t="s">
        <v>2166</v>
      </c>
      <c r="H163" s="1379" t="s">
        <v>2196</v>
      </c>
      <c r="I163" s="1054" t="s">
        <v>112</v>
      </c>
      <c r="J163" s="1054"/>
      <c r="K163" s="1054"/>
      <c r="L163" s="1054"/>
      <c r="M163" s="1054"/>
      <c r="N163" s="1054"/>
      <c r="O163" s="1054"/>
      <c r="P163" s="1017">
        <v>100000</v>
      </c>
      <c r="Q163" s="1070"/>
      <c r="R163" s="1392">
        <f>SUM(J163:P163)</f>
        <v>100000</v>
      </c>
    </row>
    <row r="164" spans="2:23" ht="66.75" customHeight="1" x14ac:dyDescent="0.3">
      <c r="B164" s="1405"/>
      <c r="C164" s="1406"/>
      <c r="D164" s="1406"/>
      <c r="E164" s="1407" t="s">
        <v>2371</v>
      </c>
      <c r="F164" s="1257">
        <v>23302</v>
      </c>
      <c r="G164" s="1061" t="s">
        <v>2167</v>
      </c>
      <c r="H164" s="1389" t="s">
        <v>2197</v>
      </c>
      <c r="I164" s="1062" t="s">
        <v>112</v>
      </c>
      <c r="J164" s="1062"/>
      <c r="K164" s="1062"/>
      <c r="L164" s="1062"/>
      <c r="M164" s="1062"/>
      <c r="N164" s="1062"/>
      <c r="O164" s="1062"/>
      <c r="P164" s="1031">
        <v>100000</v>
      </c>
      <c r="Q164" s="1076"/>
      <c r="R164" s="1402">
        <f>SUM(J164:P164)</f>
        <v>100000</v>
      </c>
    </row>
    <row r="165" spans="2:23" s="525" customFormat="1" ht="16.5" customHeight="1" x14ac:dyDescent="0.3">
      <c r="B165" s="615"/>
      <c r="C165" s="619"/>
      <c r="D165" s="619"/>
      <c r="E165" s="855">
        <v>244</v>
      </c>
      <c r="F165" s="1724" t="s">
        <v>1920</v>
      </c>
      <c r="G165" s="1724"/>
      <c r="H165" s="1724"/>
      <c r="I165" s="1724"/>
      <c r="J165" s="617"/>
      <c r="K165" s="617"/>
      <c r="L165" s="617"/>
      <c r="M165" s="617"/>
      <c r="N165" s="617"/>
      <c r="O165" s="617"/>
      <c r="P165" s="617"/>
      <c r="Q165" s="617"/>
      <c r="R165" s="618"/>
    </row>
    <row r="166" spans="2:23" ht="64.5" customHeight="1" x14ac:dyDescent="0.3">
      <c r="B166" s="38"/>
      <c r="C166" s="39"/>
      <c r="D166" s="39"/>
      <c r="E166" s="1263" t="s">
        <v>2371</v>
      </c>
      <c r="F166" s="640">
        <v>24401</v>
      </c>
      <c r="G166" s="15" t="s">
        <v>2170</v>
      </c>
      <c r="H166" s="93" t="s">
        <v>2198</v>
      </c>
      <c r="I166" s="140" t="s">
        <v>112</v>
      </c>
      <c r="J166" s="16"/>
      <c r="K166" s="16"/>
      <c r="L166" s="16"/>
      <c r="M166" s="16"/>
      <c r="N166" s="16"/>
      <c r="O166" s="16"/>
      <c r="P166" s="92">
        <v>200000</v>
      </c>
      <c r="Q166" s="994"/>
      <c r="R166" s="84">
        <f>SUM(K166:P166)</f>
        <v>200000</v>
      </c>
    </row>
    <row r="167" spans="2:23" s="13" customFormat="1" ht="16.5" customHeight="1" x14ac:dyDescent="0.3">
      <c r="B167" s="297"/>
      <c r="C167" s="298"/>
      <c r="D167" s="105" t="s">
        <v>1844</v>
      </c>
      <c r="E167" s="858"/>
      <c r="F167" s="105"/>
      <c r="G167" s="105"/>
      <c r="H167" s="105"/>
      <c r="I167" s="105"/>
      <c r="J167" s="588"/>
      <c r="K167" s="588"/>
      <c r="L167" s="588"/>
      <c r="M167" s="588"/>
      <c r="N167" s="588"/>
      <c r="O167" s="588"/>
      <c r="P167" s="588"/>
      <c r="Q167" s="588"/>
      <c r="R167" s="596"/>
    </row>
    <row r="168" spans="2:23" s="13" customFormat="1" ht="18" customHeight="1" x14ac:dyDescent="0.3">
      <c r="B168" s="299"/>
      <c r="C168" s="300"/>
      <c r="D168" s="556" t="s">
        <v>1843</v>
      </c>
      <c r="E168" s="859"/>
      <c r="F168" s="556"/>
      <c r="G168" s="556"/>
      <c r="H168" s="556"/>
      <c r="I168" s="556"/>
      <c r="J168" s="572"/>
      <c r="K168" s="572"/>
      <c r="L168" s="572"/>
      <c r="M168" s="572"/>
      <c r="N168" s="572"/>
      <c r="O168" s="572"/>
      <c r="P168" s="572"/>
      <c r="Q168" s="572"/>
      <c r="R168" s="571"/>
    </row>
    <row r="169" spans="2:23" s="13" customFormat="1" ht="18" customHeight="1" x14ac:dyDescent="0.3">
      <c r="B169" s="294"/>
      <c r="C169" s="301"/>
      <c r="D169" s="301"/>
      <c r="E169" s="1661" t="s">
        <v>28</v>
      </c>
      <c r="F169" s="1661"/>
      <c r="G169" s="1661"/>
      <c r="H169" s="1661"/>
      <c r="I169" s="1661"/>
      <c r="J169" s="562"/>
      <c r="K169" s="562"/>
      <c r="L169" s="562"/>
      <c r="M169" s="562"/>
      <c r="N169" s="562"/>
      <c r="O169" s="562"/>
      <c r="P169" s="562"/>
      <c r="Q169" s="562"/>
      <c r="R169" s="274"/>
    </row>
    <row r="170" spans="2:23" s="525" customFormat="1" ht="16.5" customHeight="1" x14ac:dyDescent="0.3">
      <c r="B170" s="615"/>
      <c r="C170" s="619"/>
      <c r="D170" s="619"/>
      <c r="E170" s="855">
        <v>235</v>
      </c>
      <c r="F170" s="565" t="s">
        <v>1918</v>
      </c>
      <c r="G170" s="565"/>
      <c r="H170" s="565"/>
      <c r="I170" s="565"/>
      <c r="J170" s="617"/>
      <c r="K170" s="617"/>
      <c r="L170" s="617"/>
      <c r="M170" s="617"/>
      <c r="N170" s="617"/>
      <c r="O170" s="617"/>
      <c r="P170" s="617"/>
      <c r="Q170" s="617"/>
      <c r="R170" s="618"/>
    </row>
    <row r="171" spans="2:23" ht="66.75" customHeight="1" x14ac:dyDescent="0.3">
      <c r="B171" s="89"/>
      <c r="C171" s="90"/>
      <c r="D171" s="90"/>
      <c r="E171" s="214" t="s">
        <v>2371</v>
      </c>
      <c r="F171" s="640">
        <v>23501</v>
      </c>
      <c r="G171" s="15" t="s">
        <v>2168</v>
      </c>
      <c r="H171" s="93" t="s">
        <v>2169</v>
      </c>
      <c r="I171" s="140" t="s">
        <v>112</v>
      </c>
      <c r="J171" s="16"/>
      <c r="K171" s="16"/>
      <c r="L171" s="16"/>
      <c r="M171" s="16"/>
      <c r="N171" s="16"/>
      <c r="O171" s="16"/>
      <c r="P171" s="92">
        <v>300000</v>
      </c>
      <c r="Q171" s="27"/>
      <c r="R171" s="84">
        <f>SUM(J171:P171)</f>
        <v>300000</v>
      </c>
    </row>
    <row r="172" spans="2:23" s="13" customFormat="1" ht="18" hidden="1" customHeight="1" x14ac:dyDescent="0.3">
      <c r="B172" s="294"/>
      <c r="C172" s="301"/>
      <c r="D172" s="278" t="s">
        <v>29</v>
      </c>
      <c r="E172" s="856"/>
      <c r="F172" s="278"/>
      <c r="G172" s="278"/>
      <c r="H172" s="278"/>
      <c r="I172" s="278"/>
      <c r="J172" s="562"/>
      <c r="K172" s="562"/>
      <c r="L172" s="562"/>
      <c r="M172" s="562"/>
      <c r="N172" s="562"/>
      <c r="O172" s="562"/>
      <c r="P172" s="562"/>
      <c r="Q172" s="562"/>
      <c r="R172" s="274"/>
      <c r="W172" s="49"/>
    </row>
    <row r="173" spans="2:23" s="13" customFormat="1" ht="33.75" hidden="1" customHeight="1" x14ac:dyDescent="0.3">
      <c r="B173" s="294"/>
      <c r="C173" s="301"/>
      <c r="D173" s="301"/>
      <c r="E173" s="1661" t="s">
        <v>30</v>
      </c>
      <c r="F173" s="1661"/>
      <c r="G173" s="1661"/>
      <c r="H173" s="1661"/>
      <c r="I173" s="1661"/>
      <c r="J173" s="562"/>
      <c r="K173" s="562"/>
      <c r="L173" s="562"/>
      <c r="M173" s="562"/>
      <c r="N173" s="562"/>
      <c r="O173" s="562"/>
      <c r="P173" s="562"/>
      <c r="Q173" s="562"/>
      <c r="R173" s="274"/>
    </row>
    <row r="174" spans="2:23" ht="21" hidden="1" customHeight="1" x14ac:dyDescent="0.3">
      <c r="B174" s="38"/>
      <c r="C174" s="39"/>
      <c r="D174" s="39"/>
      <c r="E174" s="1263"/>
      <c r="F174" s="640"/>
      <c r="G174" s="15"/>
      <c r="H174" s="93"/>
      <c r="I174" s="140"/>
      <c r="J174" s="140"/>
      <c r="K174" s="140"/>
      <c r="L174" s="140"/>
      <c r="M174" s="140"/>
      <c r="N174" s="140"/>
      <c r="O174" s="140"/>
      <c r="P174" s="140"/>
      <c r="Q174" s="140"/>
      <c r="R174" s="636"/>
    </row>
    <row r="175" spans="2:23" ht="21" hidden="1" customHeight="1" x14ac:dyDescent="0.3">
      <c r="B175" s="28"/>
      <c r="C175" s="45"/>
      <c r="D175" s="31"/>
      <c r="E175" s="870"/>
      <c r="F175" s="640"/>
      <c r="G175" s="15"/>
      <c r="H175" s="16"/>
      <c r="I175" s="17"/>
      <c r="J175" s="592"/>
      <c r="K175" s="592"/>
      <c r="L175" s="592"/>
      <c r="M175" s="592"/>
      <c r="N175" s="592"/>
      <c r="O175" s="592"/>
      <c r="P175" s="592"/>
      <c r="Q175" s="592"/>
      <c r="R175" s="636"/>
    </row>
    <row r="176" spans="2:23" ht="21" hidden="1" customHeight="1" x14ac:dyDescent="0.3">
      <c r="B176" s="28"/>
      <c r="C176" s="45"/>
      <c r="D176" s="31"/>
      <c r="E176" s="870"/>
      <c r="F176" s="640"/>
      <c r="G176" s="15"/>
      <c r="H176" s="16"/>
      <c r="I176" s="17"/>
      <c r="J176" s="592"/>
      <c r="K176" s="592"/>
      <c r="L176" s="592"/>
      <c r="M176" s="592"/>
      <c r="N176" s="592"/>
      <c r="O176" s="592"/>
      <c r="P176" s="592"/>
      <c r="Q176" s="592"/>
      <c r="R176" s="636"/>
    </row>
    <row r="177" spans="2:18" s="13" customFormat="1" ht="16.5" hidden="1" customHeight="1" x14ac:dyDescent="0.3">
      <c r="B177" s="294"/>
      <c r="C177" s="301"/>
      <c r="D177" s="301"/>
      <c r="E177" s="856" t="s">
        <v>31</v>
      </c>
      <c r="F177" s="278"/>
      <c r="G177" s="278"/>
      <c r="H177" s="278"/>
      <c r="I177" s="278"/>
      <c r="J177" s="562"/>
      <c r="K177" s="562"/>
      <c r="L177" s="562"/>
      <c r="M177" s="562"/>
      <c r="N177" s="562"/>
      <c r="O177" s="562"/>
      <c r="P177" s="562"/>
      <c r="Q177" s="562"/>
      <c r="R177" s="274"/>
    </row>
    <row r="178" spans="2:18" ht="23.25" hidden="1" customHeight="1" x14ac:dyDescent="0.3">
      <c r="B178" s="19"/>
      <c r="C178" s="20"/>
      <c r="D178" s="20"/>
      <c r="E178" s="861"/>
      <c r="F178" s="640"/>
      <c r="G178" s="15"/>
      <c r="H178" s="93"/>
      <c r="I178" s="140"/>
      <c r="J178" s="16"/>
      <c r="K178" s="16"/>
      <c r="L178" s="16"/>
      <c r="M178" s="16"/>
      <c r="N178" s="16"/>
      <c r="O178" s="16"/>
      <c r="P178" s="16"/>
      <c r="Q178" s="16"/>
      <c r="R178" s="84">
        <f t="shared" ref="R178" si="11">SUM(J178:Q178)</f>
        <v>0</v>
      </c>
    </row>
    <row r="179" spans="2:18" s="43" customFormat="1" ht="18" customHeight="1" x14ac:dyDescent="0.2">
      <c r="B179" s="535" t="s">
        <v>83</v>
      </c>
      <c r="C179" s="536"/>
      <c r="D179" s="269"/>
      <c r="E179" s="873"/>
      <c r="F179" s="748"/>
      <c r="G179" s="269"/>
      <c r="H179" s="270"/>
      <c r="I179" s="270"/>
      <c r="J179" s="542"/>
      <c r="K179" s="542"/>
      <c r="L179" s="542"/>
      <c r="M179" s="542"/>
      <c r="N179" s="542"/>
      <c r="O179" s="542"/>
      <c r="P179" s="542"/>
      <c r="Q179" s="542"/>
      <c r="R179" s="540"/>
    </row>
    <row r="180" spans="2:18" s="12" customFormat="1" ht="18" customHeight="1" x14ac:dyDescent="0.2">
      <c r="B180" s="481" t="s">
        <v>1900</v>
      </c>
      <c r="C180" s="482"/>
      <c r="D180" s="482"/>
      <c r="E180" s="848"/>
      <c r="F180" s="482"/>
      <c r="G180" s="482"/>
      <c r="H180" s="482"/>
      <c r="I180" s="482"/>
      <c r="J180" s="575"/>
      <c r="K180" s="575"/>
      <c r="L180" s="575"/>
      <c r="M180" s="575"/>
      <c r="N180" s="575"/>
      <c r="O180" s="575"/>
      <c r="P180" s="575"/>
      <c r="Q180" s="575"/>
      <c r="R180" s="573"/>
    </row>
    <row r="181" spans="2:18" s="13" customFormat="1" ht="18.75" customHeight="1" x14ac:dyDescent="0.3">
      <c r="B181" s="294"/>
      <c r="C181" s="278" t="s">
        <v>32</v>
      </c>
      <c r="D181" s="278"/>
      <c r="E181" s="856"/>
      <c r="F181" s="278"/>
      <c r="G181" s="278"/>
      <c r="H181" s="278"/>
      <c r="I181" s="278"/>
      <c r="J181" s="562"/>
      <c r="K181" s="562"/>
      <c r="L181" s="562"/>
      <c r="M181" s="562"/>
      <c r="N181" s="562"/>
      <c r="O181" s="562"/>
      <c r="P181" s="562"/>
      <c r="Q181" s="562"/>
      <c r="R181" s="274"/>
    </row>
    <row r="182" spans="2:18" s="13" customFormat="1" ht="17.25" customHeight="1" x14ac:dyDescent="0.3">
      <c r="B182" s="294"/>
      <c r="C182" s="301"/>
      <c r="D182" s="278" t="s">
        <v>33</v>
      </c>
      <c r="E182" s="856"/>
      <c r="F182" s="278"/>
      <c r="G182" s="278"/>
      <c r="H182" s="278"/>
      <c r="I182" s="278"/>
      <c r="J182" s="562"/>
      <c r="K182" s="562"/>
      <c r="L182" s="562"/>
      <c r="M182" s="562"/>
      <c r="N182" s="562"/>
      <c r="O182" s="562"/>
      <c r="P182" s="562"/>
      <c r="Q182" s="562"/>
      <c r="R182" s="274"/>
    </row>
    <row r="183" spans="2:18" s="13" customFormat="1" x14ac:dyDescent="0.3">
      <c r="B183" s="294"/>
      <c r="C183" s="301"/>
      <c r="D183" s="301"/>
      <c r="E183" s="1266" t="s">
        <v>34</v>
      </c>
      <c r="F183" s="464"/>
      <c r="G183" s="33"/>
      <c r="H183" s="114"/>
      <c r="I183" s="322"/>
      <c r="J183" s="562"/>
      <c r="K183" s="562"/>
      <c r="L183" s="562"/>
      <c r="M183" s="562"/>
      <c r="N183" s="562"/>
      <c r="O183" s="562"/>
      <c r="P183" s="562"/>
      <c r="Q183" s="562"/>
      <c r="R183" s="274"/>
    </row>
    <row r="184" spans="2:18" s="525" customFormat="1" ht="16.5" customHeight="1" x14ac:dyDescent="0.3">
      <c r="B184" s="615"/>
      <c r="C184" s="619"/>
      <c r="D184" s="619"/>
      <c r="E184" s="855">
        <v>131</v>
      </c>
      <c r="F184" s="565" t="s">
        <v>1825</v>
      </c>
      <c r="G184" s="565"/>
      <c r="H184" s="565"/>
      <c r="I184" s="565"/>
      <c r="J184" s="617"/>
      <c r="K184" s="617"/>
      <c r="L184" s="617"/>
      <c r="M184" s="617"/>
      <c r="N184" s="617"/>
      <c r="O184" s="617"/>
      <c r="P184" s="617"/>
      <c r="Q184" s="617"/>
      <c r="R184" s="618"/>
    </row>
    <row r="185" spans="2:18" ht="75.75" customHeight="1" x14ac:dyDescent="0.3">
      <c r="B185" s="1168"/>
      <c r="C185" s="1169"/>
      <c r="D185" s="1170"/>
      <c r="E185" s="1269" t="s">
        <v>2393</v>
      </c>
      <c r="F185" s="1256">
        <v>13101</v>
      </c>
      <c r="G185" s="1068" t="s">
        <v>882</v>
      </c>
      <c r="H185" s="1054" t="s">
        <v>803</v>
      </c>
      <c r="I185" s="1403" t="s">
        <v>431</v>
      </c>
      <c r="J185" s="1070"/>
      <c r="K185" s="1070"/>
      <c r="L185" s="1070"/>
      <c r="M185" s="1070">
        <v>20000</v>
      </c>
      <c r="N185" s="1070"/>
      <c r="O185" s="1070"/>
      <c r="P185" s="1070"/>
      <c r="Q185" s="1070"/>
      <c r="R185" s="1017">
        <f>SUM(J185:Q185)</f>
        <v>20000</v>
      </c>
    </row>
    <row r="186" spans="2:18" ht="59.25" customHeight="1" x14ac:dyDescent="0.3">
      <c r="B186" s="1381"/>
      <c r="C186" s="1382"/>
      <c r="D186" s="1225"/>
      <c r="E186" s="1230" t="s">
        <v>2398</v>
      </c>
      <c r="F186" s="1383">
        <v>13102</v>
      </c>
      <c r="G186" s="1071" t="s">
        <v>883</v>
      </c>
      <c r="H186" s="1089" t="s">
        <v>809</v>
      </c>
      <c r="I186" s="1404" t="s">
        <v>952</v>
      </c>
      <c r="J186" s="1023"/>
      <c r="K186" s="1023"/>
      <c r="L186" s="1023"/>
      <c r="M186" s="1023">
        <v>5000</v>
      </c>
      <c r="N186" s="1023"/>
      <c r="O186" s="1023"/>
      <c r="P186" s="1023"/>
      <c r="Q186" s="1023"/>
      <c r="R186" s="1023">
        <f>SUM(J186:Q186)</f>
        <v>5000</v>
      </c>
    </row>
    <row r="187" spans="2:18" ht="62.25" customHeight="1" x14ac:dyDescent="0.3">
      <c r="B187" s="1381"/>
      <c r="C187" s="1382"/>
      <c r="D187" s="1225"/>
      <c r="E187" s="1230" t="s">
        <v>2398</v>
      </c>
      <c r="F187" s="1383">
        <v>13103</v>
      </c>
      <c r="G187" s="1071" t="s">
        <v>884</v>
      </c>
      <c r="H187" s="1089" t="s">
        <v>809</v>
      </c>
      <c r="I187" s="1393" t="s">
        <v>992</v>
      </c>
      <c r="J187" s="1023"/>
      <c r="K187" s="1023"/>
      <c r="L187" s="1023"/>
      <c r="M187" s="1023">
        <v>5000</v>
      </c>
      <c r="N187" s="1023"/>
      <c r="O187" s="1023"/>
      <c r="P187" s="1023"/>
      <c r="Q187" s="1023"/>
      <c r="R187" s="1023">
        <f t="shared" ref="R187:R195" si="12">SUM(J187:Q187)</f>
        <v>5000</v>
      </c>
    </row>
    <row r="188" spans="2:18" ht="43.5" customHeight="1" x14ac:dyDescent="0.3">
      <c r="B188" s="1381"/>
      <c r="C188" s="1382"/>
      <c r="D188" s="1225"/>
      <c r="E188" s="1230" t="s">
        <v>2387</v>
      </c>
      <c r="F188" s="1383">
        <v>13104</v>
      </c>
      <c r="G188" s="1071" t="s">
        <v>885</v>
      </c>
      <c r="H188" s="1384" t="s">
        <v>824</v>
      </c>
      <c r="I188" s="1393" t="s">
        <v>993</v>
      </c>
      <c r="J188" s="1023"/>
      <c r="K188" s="1023"/>
      <c r="L188" s="1023"/>
      <c r="M188" s="1023">
        <v>5000</v>
      </c>
      <c r="N188" s="1023"/>
      <c r="O188" s="1023"/>
      <c r="P188" s="1023"/>
      <c r="Q188" s="1023"/>
      <c r="R188" s="1023">
        <f t="shared" si="12"/>
        <v>5000</v>
      </c>
    </row>
    <row r="189" spans="2:18" ht="63" customHeight="1" x14ac:dyDescent="0.3">
      <c r="B189" s="1381"/>
      <c r="C189" s="1382"/>
      <c r="D189" s="1225"/>
      <c r="E189" s="1230" t="s">
        <v>2396</v>
      </c>
      <c r="F189" s="1383">
        <v>13105</v>
      </c>
      <c r="G189" s="1071" t="s">
        <v>886</v>
      </c>
      <c r="H189" s="1384" t="s">
        <v>829</v>
      </c>
      <c r="I189" s="1404" t="s">
        <v>787</v>
      </c>
      <c r="J189" s="1023"/>
      <c r="K189" s="1023"/>
      <c r="L189" s="1023"/>
      <c r="M189" s="1023">
        <v>8000</v>
      </c>
      <c r="N189" s="1023"/>
      <c r="O189" s="1023"/>
      <c r="P189" s="1023"/>
      <c r="Q189" s="1023"/>
      <c r="R189" s="1023">
        <f t="shared" si="12"/>
        <v>8000</v>
      </c>
    </row>
    <row r="190" spans="2:18" ht="48.75" customHeight="1" x14ac:dyDescent="0.3">
      <c r="B190" s="1172"/>
      <c r="C190" s="1173"/>
      <c r="D190" s="1174"/>
      <c r="E190" s="1270" t="s">
        <v>2396</v>
      </c>
      <c r="F190" s="1257">
        <v>13106</v>
      </c>
      <c r="G190" s="1061" t="s">
        <v>887</v>
      </c>
      <c r="H190" s="1389" t="s">
        <v>829</v>
      </c>
      <c r="I190" s="1410" t="s">
        <v>994</v>
      </c>
      <c r="J190" s="1031"/>
      <c r="K190" s="1031"/>
      <c r="L190" s="1031"/>
      <c r="M190" s="1031">
        <v>10000</v>
      </c>
      <c r="N190" s="1031"/>
      <c r="O190" s="1031"/>
      <c r="P190" s="1031"/>
      <c r="Q190" s="1031"/>
      <c r="R190" s="1031">
        <f t="shared" si="12"/>
        <v>10000</v>
      </c>
    </row>
    <row r="191" spans="2:18" hidden="1" x14ac:dyDescent="0.3">
      <c r="B191" s="28"/>
      <c r="C191" s="45"/>
      <c r="D191" s="31"/>
      <c r="E191" s="870"/>
      <c r="F191" s="640"/>
      <c r="G191" s="15"/>
      <c r="H191" s="93"/>
      <c r="I191" s="169"/>
      <c r="J191" s="92"/>
      <c r="K191" s="92"/>
      <c r="L191" s="92"/>
      <c r="M191" s="92"/>
      <c r="N191" s="92"/>
      <c r="O191" s="92"/>
      <c r="P191" s="92"/>
      <c r="Q191" s="92"/>
      <c r="R191" s="92">
        <f t="shared" si="12"/>
        <v>0</v>
      </c>
    </row>
    <row r="192" spans="2:18" hidden="1" x14ac:dyDescent="0.3">
      <c r="B192" s="28"/>
      <c r="C192" s="45"/>
      <c r="D192" s="31"/>
      <c r="E192" s="870"/>
      <c r="F192" s="640"/>
      <c r="G192" s="15"/>
      <c r="H192" s="93"/>
      <c r="I192" s="169"/>
      <c r="J192" s="92"/>
      <c r="K192" s="92"/>
      <c r="L192" s="92"/>
      <c r="M192" s="92"/>
      <c r="N192" s="92"/>
      <c r="O192" s="92"/>
      <c r="P192" s="92"/>
      <c r="Q192" s="92"/>
      <c r="R192" s="92">
        <f t="shared" si="12"/>
        <v>0</v>
      </c>
    </row>
    <row r="193" spans="2:18" hidden="1" x14ac:dyDescent="0.3">
      <c r="B193" s="28"/>
      <c r="C193" s="45"/>
      <c r="D193" s="31"/>
      <c r="E193" s="870"/>
      <c r="F193" s="640"/>
      <c r="G193" s="15"/>
      <c r="H193" s="93"/>
      <c r="I193" s="169"/>
      <c r="J193" s="92"/>
      <c r="K193" s="92"/>
      <c r="L193" s="92"/>
      <c r="M193" s="92"/>
      <c r="N193" s="92"/>
      <c r="O193" s="92"/>
      <c r="P193" s="92"/>
      <c r="Q193" s="92"/>
      <c r="R193" s="92">
        <f t="shared" si="12"/>
        <v>0</v>
      </c>
    </row>
    <row r="194" spans="2:18" hidden="1" x14ac:dyDescent="0.3">
      <c r="B194" s="28"/>
      <c r="C194" s="45"/>
      <c r="D194" s="31"/>
      <c r="E194" s="870"/>
      <c r="F194" s="640"/>
      <c r="G194" s="15"/>
      <c r="H194" s="93"/>
      <c r="I194" s="169"/>
      <c r="J194" s="92"/>
      <c r="K194" s="92"/>
      <c r="L194" s="92"/>
      <c r="M194" s="92"/>
      <c r="N194" s="92"/>
      <c r="O194" s="92"/>
      <c r="P194" s="92"/>
      <c r="Q194" s="92"/>
      <c r="R194" s="92">
        <f t="shared" si="12"/>
        <v>0</v>
      </c>
    </row>
    <row r="195" spans="2:18" hidden="1" x14ac:dyDescent="0.3">
      <c r="B195" s="57"/>
      <c r="C195" s="58"/>
      <c r="D195" s="58"/>
      <c r="E195" s="1264"/>
      <c r="F195" s="640"/>
      <c r="G195" s="15"/>
      <c r="H195" s="93"/>
      <c r="I195" s="140"/>
      <c r="J195" s="92"/>
      <c r="K195" s="92"/>
      <c r="L195" s="92"/>
      <c r="M195" s="92"/>
      <c r="N195" s="92"/>
      <c r="O195" s="92"/>
      <c r="P195" s="92"/>
      <c r="Q195" s="92"/>
      <c r="R195" s="92">
        <f t="shared" si="12"/>
        <v>0</v>
      </c>
    </row>
    <row r="196" spans="2:18" hidden="1" x14ac:dyDescent="0.3">
      <c r="B196" s="57"/>
      <c r="C196" s="58"/>
      <c r="D196" s="58"/>
      <c r="E196" s="1264"/>
      <c r="F196" s="640"/>
      <c r="G196" s="15"/>
      <c r="H196" s="93"/>
      <c r="I196" s="140"/>
      <c r="J196" s="92"/>
      <c r="K196" s="92"/>
      <c r="L196" s="92"/>
      <c r="M196" s="92"/>
      <c r="N196" s="92"/>
      <c r="O196" s="92"/>
      <c r="P196" s="92"/>
      <c r="Q196" s="92"/>
      <c r="R196" s="92">
        <f>SUM(J196:Q196)</f>
        <v>0</v>
      </c>
    </row>
    <row r="197" spans="2:18" s="13" customFormat="1" ht="21" hidden="1" customHeight="1" x14ac:dyDescent="0.3">
      <c r="B197" s="294"/>
      <c r="C197" s="301"/>
      <c r="D197" s="1663" t="s">
        <v>35</v>
      </c>
      <c r="E197" s="1663"/>
      <c r="F197" s="1663"/>
      <c r="G197" s="1663"/>
      <c r="H197" s="1663"/>
      <c r="I197" s="1663"/>
      <c r="J197" s="86">
        <f>SUM(J198)</f>
        <v>0</v>
      </c>
      <c r="K197" s="86">
        <f t="shared" ref="K197:Q197" si="13">SUM(K198)</f>
        <v>0</v>
      </c>
      <c r="L197" s="86">
        <f t="shared" si="13"/>
        <v>0</v>
      </c>
      <c r="M197" s="86">
        <f t="shared" si="13"/>
        <v>0</v>
      </c>
      <c r="N197" s="86">
        <f t="shared" si="13"/>
        <v>0</v>
      </c>
      <c r="O197" s="86">
        <f t="shared" si="13"/>
        <v>0</v>
      </c>
      <c r="P197" s="86">
        <f t="shared" si="13"/>
        <v>0</v>
      </c>
      <c r="Q197" s="86">
        <f t="shared" si="13"/>
        <v>0</v>
      </c>
      <c r="R197" s="86">
        <f>SUM(R198)</f>
        <v>0</v>
      </c>
    </row>
    <row r="198" spans="2:18" s="13" customFormat="1" ht="21" hidden="1" customHeight="1" x14ac:dyDescent="0.3">
      <c r="B198" s="294"/>
      <c r="C198" s="301"/>
      <c r="D198" s="301"/>
      <c r="E198" s="1662" t="s">
        <v>36</v>
      </c>
      <c r="F198" s="1662"/>
      <c r="G198" s="1662"/>
      <c r="H198" s="1662"/>
      <c r="I198" s="1662"/>
      <c r="J198" s="86">
        <f>SUM(J199:J204)</f>
        <v>0</v>
      </c>
      <c r="K198" s="86">
        <f t="shared" ref="K198:R198" si="14">SUM(K199:K204)</f>
        <v>0</v>
      </c>
      <c r="L198" s="86">
        <f t="shared" si="14"/>
        <v>0</v>
      </c>
      <c r="M198" s="86">
        <f t="shared" si="14"/>
        <v>0</v>
      </c>
      <c r="N198" s="86">
        <f t="shared" si="14"/>
        <v>0</v>
      </c>
      <c r="O198" s="86">
        <f t="shared" si="14"/>
        <v>0</v>
      </c>
      <c r="P198" s="86">
        <f t="shared" si="14"/>
        <v>0</v>
      </c>
      <c r="Q198" s="86">
        <f t="shared" si="14"/>
        <v>0</v>
      </c>
      <c r="R198" s="86">
        <f t="shared" si="14"/>
        <v>0</v>
      </c>
    </row>
    <row r="199" spans="2:18" hidden="1" x14ac:dyDescent="0.3">
      <c r="B199" s="38"/>
      <c r="C199" s="39"/>
      <c r="D199" s="39"/>
      <c r="E199" s="1263"/>
      <c r="F199" s="640"/>
      <c r="G199" s="15"/>
      <c r="H199" s="93"/>
      <c r="I199" s="140"/>
      <c r="J199" s="92"/>
      <c r="K199" s="92"/>
      <c r="L199" s="92"/>
      <c r="M199" s="92"/>
      <c r="N199" s="92"/>
      <c r="O199" s="92"/>
      <c r="P199" s="92"/>
      <c r="Q199" s="92"/>
      <c r="R199" s="92">
        <f>SUM(J199:Q199)</f>
        <v>0</v>
      </c>
    </row>
    <row r="200" spans="2:18" hidden="1" x14ac:dyDescent="0.3">
      <c r="B200" s="57"/>
      <c r="C200" s="58"/>
      <c r="D200" s="58"/>
      <c r="E200" s="1264"/>
      <c r="F200" s="640"/>
      <c r="G200" s="15"/>
      <c r="H200" s="93"/>
      <c r="I200" s="140"/>
      <c r="J200" s="92"/>
      <c r="K200" s="92"/>
      <c r="L200" s="92"/>
      <c r="M200" s="92"/>
      <c r="N200" s="92"/>
      <c r="O200" s="92"/>
      <c r="P200" s="92"/>
      <c r="Q200" s="92"/>
      <c r="R200" s="92">
        <f t="shared" ref="R200:R204" si="15">SUM(J200:Q200)</f>
        <v>0</v>
      </c>
    </row>
    <row r="201" spans="2:18" hidden="1" x14ac:dyDescent="0.3">
      <c r="B201" s="57"/>
      <c r="C201" s="58"/>
      <c r="D201" s="58"/>
      <c r="E201" s="1264"/>
      <c r="F201" s="640"/>
      <c r="G201" s="15"/>
      <c r="H201" s="93"/>
      <c r="I201" s="140"/>
      <c r="J201" s="92"/>
      <c r="K201" s="92"/>
      <c r="L201" s="92"/>
      <c r="M201" s="92"/>
      <c r="N201" s="92"/>
      <c r="O201" s="92"/>
      <c r="P201" s="92"/>
      <c r="Q201" s="92"/>
      <c r="R201" s="92">
        <f t="shared" si="15"/>
        <v>0</v>
      </c>
    </row>
    <row r="202" spans="2:18" ht="25.5" hidden="1" customHeight="1" x14ac:dyDescent="0.3">
      <c r="B202" s="57"/>
      <c r="C202" s="58"/>
      <c r="D202" s="58"/>
      <c r="E202" s="1264"/>
      <c r="F202" s="640"/>
      <c r="G202" s="15"/>
      <c r="H202" s="93"/>
      <c r="I202" s="140"/>
      <c r="J202" s="92"/>
      <c r="K202" s="92"/>
      <c r="L202" s="92"/>
      <c r="M202" s="92"/>
      <c r="N202" s="92"/>
      <c r="O202" s="92"/>
      <c r="P202" s="92"/>
      <c r="Q202" s="92"/>
      <c r="R202" s="92">
        <f t="shared" si="15"/>
        <v>0</v>
      </c>
    </row>
    <row r="203" spans="2:18" ht="25.5" hidden="1" customHeight="1" x14ac:dyDescent="0.3">
      <c r="B203" s="57"/>
      <c r="C203" s="58"/>
      <c r="D203" s="58"/>
      <c r="E203" s="1264"/>
      <c r="F203" s="640"/>
      <c r="G203" s="15"/>
      <c r="H203" s="93"/>
      <c r="I203" s="140"/>
      <c r="J203" s="92"/>
      <c r="K203" s="92"/>
      <c r="L203" s="92"/>
      <c r="M203" s="92"/>
      <c r="N203" s="92"/>
      <c r="O203" s="92"/>
      <c r="P203" s="92"/>
      <c r="Q203" s="92"/>
      <c r="R203" s="92">
        <f t="shared" si="15"/>
        <v>0</v>
      </c>
    </row>
    <row r="204" spans="2:18" ht="3.75" hidden="1" customHeight="1" x14ac:dyDescent="0.3">
      <c r="B204" s="19"/>
      <c r="C204" s="20"/>
      <c r="D204" s="20"/>
      <c r="E204" s="861"/>
      <c r="F204" s="640"/>
      <c r="G204" s="15"/>
      <c r="H204" s="93"/>
      <c r="I204" s="140"/>
      <c r="J204" s="92"/>
      <c r="K204" s="92"/>
      <c r="L204" s="92"/>
      <c r="M204" s="92"/>
      <c r="N204" s="92"/>
      <c r="O204" s="92"/>
      <c r="P204" s="92"/>
      <c r="Q204" s="92"/>
      <c r="R204" s="92">
        <f t="shared" si="15"/>
        <v>0</v>
      </c>
    </row>
    <row r="205" spans="2:18" s="12" customFormat="1" ht="17.25" customHeight="1" x14ac:dyDescent="0.2">
      <c r="B205" s="535" t="s">
        <v>86</v>
      </c>
      <c r="C205" s="536"/>
      <c r="D205" s="536"/>
      <c r="E205" s="847"/>
      <c r="F205" s="536"/>
      <c r="G205" s="536"/>
      <c r="H205" s="536"/>
      <c r="I205" s="536"/>
      <c r="J205" s="542"/>
      <c r="K205" s="542"/>
      <c r="L205" s="542"/>
      <c r="M205" s="542"/>
      <c r="N205" s="542"/>
      <c r="O205" s="542"/>
      <c r="P205" s="542"/>
      <c r="Q205" s="542"/>
      <c r="R205" s="540"/>
    </row>
    <row r="206" spans="2:18" s="12" customFormat="1" ht="15.75" customHeight="1" x14ac:dyDescent="0.2">
      <c r="B206" s="582" t="s">
        <v>2136</v>
      </c>
      <c r="C206" s="583"/>
      <c r="D206" s="583"/>
      <c r="E206" s="865"/>
      <c r="F206" s="583"/>
      <c r="G206" s="583"/>
      <c r="H206" s="583"/>
      <c r="I206" s="583"/>
      <c r="J206" s="584"/>
      <c r="K206" s="584"/>
      <c r="L206" s="584"/>
      <c r="M206" s="584"/>
      <c r="N206" s="584"/>
      <c r="O206" s="584"/>
      <c r="P206" s="584"/>
      <c r="Q206" s="584"/>
      <c r="R206" s="585"/>
    </row>
    <row r="207" spans="2:18" s="12" customFormat="1" ht="17.25" customHeight="1" x14ac:dyDescent="0.2">
      <c r="B207" s="736" t="s">
        <v>2050</v>
      </c>
      <c r="C207" s="737"/>
      <c r="D207" s="737"/>
      <c r="E207" s="866"/>
      <c r="F207" s="737"/>
      <c r="G207" s="737"/>
      <c r="H207" s="737"/>
      <c r="I207" s="737"/>
      <c r="J207" s="580"/>
      <c r="K207" s="580"/>
      <c r="L207" s="580"/>
      <c r="M207" s="580"/>
      <c r="N207" s="580"/>
      <c r="O207" s="580"/>
      <c r="P207" s="580"/>
      <c r="Q207" s="580"/>
      <c r="R207" s="581"/>
    </row>
    <row r="208" spans="2:18" s="13" customFormat="1" ht="15.75" customHeight="1" x14ac:dyDescent="0.3">
      <c r="B208" s="294"/>
      <c r="C208" s="278" t="s">
        <v>37</v>
      </c>
      <c r="D208" s="278"/>
      <c r="E208" s="856"/>
      <c r="F208" s="278"/>
      <c r="G208" s="278"/>
      <c r="H208" s="278"/>
      <c r="I208" s="278"/>
      <c r="J208" s="562"/>
      <c r="K208" s="562"/>
      <c r="L208" s="562"/>
      <c r="M208" s="562"/>
      <c r="N208" s="562"/>
      <c r="O208" s="562"/>
      <c r="P208" s="562"/>
      <c r="Q208" s="562"/>
      <c r="R208" s="274"/>
    </row>
    <row r="209" spans="2:24" s="13" customFormat="1" ht="54.75" hidden="1" customHeight="1" x14ac:dyDescent="0.3">
      <c r="B209" s="294"/>
      <c r="C209" s="301"/>
      <c r="D209" s="1661" t="s">
        <v>38</v>
      </c>
      <c r="E209" s="1661"/>
      <c r="F209" s="1661"/>
      <c r="G209" s="1661"/>
      <c r="H209" s="1661"/>
      <c r="I209" s="1661"/>
      <c r="J209" s="562"/>
      <c r="K209" s="562"/>
      <c r="L209" s="562"/>
      <c r="M209" s="562"/>
      <c r="N209" s="562"/>
      <c r="O209" s="562"/>
      <c r="P209" s="562"/>
      <c r="Q209" s="562"/>
      <c r="R209" s="274"/>
    </row>
    <row r="210" spans="2:24" s="13" customFormat="1" ht="38.25" hidden="1" customHeight="1" x14ac:dyDescent="0.3">
      <c r="B210" s="294"/>
      <c r="C210" s="301"/>
      <c r="D210" s="301"/>
      <c r="E210" s="1661" t="s">
        <v>39</v>
      </c>
      <c r="F210" s="1661"/>
      <c r="G210" s="1661"/>
      <c r="H210" s="1661"/>
      <c r="I210" s="1661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24" ht="22.5" hidden="1" customHeight="1" x14ac:dyDescent="0.3">
      <c r="B211" s="38"/>
      <c r="C211" s="39"/>
      <c r="D211" s="39"/>
      <c r="E211" s="1263"/>
      <c r="F211" s="640"/>
      <c r="G211" s="15"/>
      <c r="H211" s="93"/>
      <c r="I211" s="140"/>
      <c r="J211" s="620"/>
      <c r="K211" s="620"/>
      <c r="L211" s="620"/>
      <c r="M211" s="620"/>
      <c r="N211" s="620"/>
      <c r="O211" s="620"/>
      <c r="P211" s="620"/>
      <c r="Q211" s="620"/>
      <c r="R211" s="175"/>
    </row>
    <row r="212" spans="2:24" ht="22.5" hidden="1" customHeight="1" x14ac:dyDescent="0.3">
      <c r="B212" s="28"/>
      <c r="C212" s="45"/>
      <c r="D212" s="31"/>
      <c r="E212" s="870"/>
      <c r="F212" s="640"/>
      <c r="G212" s="15"/>
      <c r="H212" s="16"/>
      <c r="I212" s="17"/>
      <c r="J212" s="592"/>
      <c r="K212" s="592"/>
      <c r="L212" s="592"/>
      <c r="M212" s="592"/>
      <c r="N212" s="592"/>
      <c r="O212" s="592"/>
      <c r="P212" s="592"/>
      <c r="Q212" s="592"/>
      <c r="R212" s="175"/>
    </row>
    <row r="213" spans="2:24" ht="22.5" hidden="1" customHeight="1" x14ac:dyDescent="0.3">
      <c r="B213" s="28"/>
      <c r="C213" s="45"/>
      <c r="D213" s="31"/>
      <c r="E213" s="870"/>
      <c r="F213" s="640"/>
      <c r="G213" s="15"/>
      <c r="H213" s="16"/>
      <c r="I213" s="17"/>
      <c r="J213" s="592"/>
      <c r="K213" s="592"/>
      <c r="L213" s="592"/>
      <c r="M213" s="592"/>
      <c r="N213" s="592"/>
      <c r="O213" s="592"/>
      <c r="P213" s="592"/>
      <c r="Q213" s="592"/>
      <c r="R213" s="175"/>
    </row>
    <row r="214" spans="2:24" s="13" customFormat="1" ht="54" hidden="1" customHeight="1" x14ac:dyDescent="0.3">
      <c r="B214" s="294"/>
      <c r="C214" s="301"/>
      <c r="D214" s="1661" t="s">
        <v>40</v>
      </c>
      <c r="E214" s="1661"/>
      <c r="F214" s="1661"/>
      <c r="G214" s="1661"/>
      <c r="H214" s="1661"/>
      <c r="I214" s="1661"/>
      <c r="J214" s="562"/>
      <c r="K214" s="562"/>
      <c r="L214" s="562"/>
      <c r="M214" s="562"/>
      <c r="N214" s="562"/>
      <c r="O214" s="562"/>
      <c r="P214" s="562"/>
      <c r="Q214" s="562"/>
      <c r="R214" s="274"/>
    </row>
    <row r="215" spans="2:24" s="13" customFormat="1" ht="34.5" hidden="1" customHeight="1" x14ac:dyDescent="0.3">
      <c r="B215" s="294"/>
      <c r="C215" s="301"/>
      <c r="D215" s="301"/>
      <c r="E215" s="1661" t="s">
        <v>41</v>
      </c>
      <c r="F215" s="1661"/>
      <c r="G215" s="1661"/>
      <c r="H215" s="1661"/>
      <c r="I215" s="1661"/>
      <c r="J215" s="562"/>
      <c r="K215" s="562"/>
      <c r="L215" s="562"/>
      <c r="M215" s="562"/>
      <c r="N215" s="562"/>
      <c r="O215" s="562"/>
      <c r="P215" s="562"/>
      <c r="Q215" s="562"/>
      <c r="R215" s="274"/>
    </row>
    <row r="216" spans="2:24" ht="24.75" hidden="1" customHeight="1" x14ac:dyDescent="0.3">
      <c r="B216" s="38"/>
      <c r="C216" s="39"/>
      <c r="D216" s="39"/>
      <c r="E216" s="1263"/>
      <c r="F216" s="640"/>
      <c r="G216" s="15"/>
      <c r="H216" s="93"/>
      <c r="I216" s="140"/>
      <c r="J216" s="620"/>
      <c r="K216" s="620"/>
      <c r="L216" s="620"/>
      <c r="M216" s="620"/>
      <c r="N216" s="620"/>
      <c r="O216" s="620"/>
      <c r="P216" s="620"/>
      <c r="Q216" s="620"/>
      <c r="R216" s="175"/>
    </row>
    <row r="217" spans="2:24" ht="24.75" hidden="1" customHeight="1" x14ac:dyDescent="0.3">
      <c r="B217" s="28"/>
      <c r="C217" s="45"/>
      <c r="D217" s="31"/>
      <c r="E217" s="870"/>
      <c r="F217" s="640"/>
      <c r="G217" s="15"/>
      <c r="H217" s="16"/>
      <c r="I217" s="17"/>
      <c r="J217" s="592"/>
      <c r="K217" s="592"/>
      <c r="L217" s="592"/>
      <c r="M217" s="592"/>
      <c r="N217" s="592"/>
      <c r="O217" s="592"/>
      <c r="P217" s="592"/>
      <c r="Q217" s="592"/>
      <c r="R217" s="175"/>
    </row>
    <row r="218" spans="2:24" ht="34.5" hidden="1" customHeight="1" x14ac:dyDescent="0.3">
      <c r="B218" s="67"/>
      <c r="C218" s="68"/>
      <c r="D218" s="62"/>
      <c r="E218" s="1265"/>
      <c r="F218" s="640"/>
      <c r="G218" s="15"/>
      <c r="H218" s="16"/>
      <c r="I218" s="17"/>
      <c r="J218" s="592"/>
      <c r="K218" s="592"/>
      <c r="L218" s="592"/>
      <c r="M218" s="592"/>
      <c r="N218" s="592"/>
      <c r="O218" s="592"/>
      <c r="P218" s="592"/>
      <c r="Q218" s="592"/>
      <c r="R218" s="175"/>
    </row>
    <row r="219" spans="2:24" s="13" customFormat="1" ht="15.75" customHeight="1" x14ac:dyDescent="0.3">
      <c r="B219" s="294"/>
      <c r="C219" s="301"/>
      <c r="D219" s="278" t="s">
        <v>42</v>
      </c>
      <c r="E219" s="856"/>
      <c r="F219" s="278"/>
      <c r="G219" s="278"/>
      <c r="H219" s="278"/>
      <c r="I219" s="278"/>
      <c r="J219" s="562"/>
      <c r="K219" s="562"/>
      <c r="L219" s="562"/>
      <c r="M219" s="562"/>
      <c r="N219" s="562"/>
      <c r="O219" s="562"/>
      <c r="P219" s="562"/>
      <c r="Q219" s="562"/>
      <c r="R219" s="274"/>
    </row>
    <row r="220" spans="2:24" s="13" customFormat="1" ht="15" customHeight="1" x14ac:dyDescent="0.3">
      <c r="B220" s="294"/>
      <c r="C220" s="301"/>
      <c r="D220" s="301"/>
      <c r="E220" s="854" t="s">
        <v>43</v>
      </c>
      <c r="F220" s="278"/>
      <c r="G220" s="278"/>
      <c r="H220" s="278"/>
      <c r="I220" s="278"/>
      <c r="J220" s="562"/>
      <c r="K220" s="562"/>
      <c r="L220" s="562"/>
      <c r="M220" s="562"/>
      <c r="N220" s="562"/>
      <c r="O220" s="562"/>
      <c r="P220" s="562"/>
      <c r="Q220" s="562"/>
      <c r="R220" s="274"/>
      <c r="T220" s="49"/>
    </row>
    <row r="221" spans="2:24" s="525" customFormat="1" ht="15.75" customHeight="1" x14ac:dyDescent="0.3">
      <c r="B221" s="615"/>
      <c r="C221" s="619"/>
      <c r="D221" s="619"/>
      <c r="E221" s="867">
        <v>141</v>
      </c>
      <c r="F221" s="565" t="s">
        <v>1826</v>
      </c>
      <c r="G221" s="565"/>
      <c r="H221" s="565"/>
      <c r="I221" s="565"/>
      <c r="J221" s="617"/>
      <c r="K221" s="617"/>
      <c r="L221" s="617"/>
      <c r="M221" s="617"/>
      <c r="N221" s="617"/>
      <c r="O221" s="617"/>
      <c r="P221" s="617"/>
      <c r="Q221" s="617"/>
      <c r="R221" s="618"/>
    </row>
    <row r="222" spans="2:24" ht="29.25" customHeight="1" x14ac:dyDescent="0.3">
      <c r="B222" s="1377"/>
      <c r="C222" s="1378"/>
      <c r="D222" s="1378"/>
      <c r="E222" s="1284" t="s">
        <v>2379</v>
      </c>
      <c r="F222" s="1256">
        <v>14101</v>
      </c>
      <c r="G222" s="1411" t="s">
        <v>888</v>
      </c>
      <c r="H222" s="1054" t="s">
        <v>791</v>
      </c>
      <c r="I222" s="1403" t="s">
        <v>986</v>
      </c>
      <c r="J222" s="1017"/>
      <c r="K222" s="1017"/>
      <c r="L222" s="1017"/>
      <c r="M222" s="1017">
        <v>10000</v>
      </c>
      <c r="N222" s="1017"/>
      <c r="O222" s="1017"/>
      <c r="P222" s="1017"/>
      <c r="Q222" s="1017"/>
      <c r="R222" s="1017">
        <f t="shared" ref="R222:R230" si="16">SUM(J222:Q222)</f>
        <v>10000</v>
      </c>
    </row>
    <row r="223" spans="2:24" ht="16.5" customHeight="1" x14ac:dyDescent="0.3">
      <c r="B223" s="1381"/>
      <c r="C223" s="1382"/>
      <c r="D223" s="1225"/>
      <c r="E223" s="1230" t="s">
        <v>2390</v>
      </c>
      <c r="F223" s="1383">
        <v>14102</v>
      </c>
      <c r="G223" s="1071" t="s">
        <v>2199</v>
      </c>
      <c r="H223" s="1384" t="s">
        <v>797</v>
      </c>
      <c r="I223" s="1404" t="s">
        <v>984</v>
      </c>
      <c r="J223" s="1072"/>
      <c r="K223" s="1072"/>
      <c r="L223" s="1072"/>
      <c r="M223" s="1072">
        <v>8000</v>
      </c>
      <c r="N223" s="1072"/>
      <c r="O223" s="1072"/>
      <c r="P223" s="1072"/>
      <c r="Q223" s="1072"/>
      <c r="R223" s="1023">
        <f t="shared" si="16"/>
        <v>8000</v>
      </c>
      <c r="X223" s="30"/>
    </row>
    <row r="224" spans="2:24" ht="45.75" customHeight="1" x14ac:dyDescent="0.3">
      <c r="B224" s="1381"/>
      <c r="C224" s="1382"/>
      <c r="D224" s="1225"/>
      <c r="E224" s="1230" t="s">
        <v>2383</v>
      </c>
      <c r="F224" s="1383">
        <v>14103</v>
      </c>
      <c r="G224" s="1146" t="s">
        <v>891</v>
      </c>
      <c r="H224" s="1147" t="s">
        <v>800</v>
      </c>
      <c r="I224" s="1412" t="s">
        <v>995</v>
      </c>
      <c r="J224" s="1148"/>
      <c r="K224" s="1148"/>
      <c r="L224" s="1148"/>
      <c r="M224" s="1148">
        <v>15000</v>
      </c>
      <c r="N224" s="1148"/>
      <c r="O224" s="1148"/>
      <c r="P224" s="1148"/>
      <c r="Q224" s="1148"/>
      <c r="R224" s="1149">
        <f t="shared" si="16"/>
        <v>15000</v>
      </c>
    </row>
    <row r="225" spans="2:22" ht="30.75" customHeight="1" x14ac:dyDescent="0.3">
      <c r="B225" s="1381"/>
      <c r="C225" s="1382"/>
      <c r="D225" s="1225"/>
      <c r="E225" s="1230" t="s">
        <v>2375</v>
      </c>
      <c r="F225" s="1383">
        <v>14104</v>
      </c>
      <c r="G225" s="1071" t="s">
        <v>894</v>
      </c>
      <c r="H225" s="1384" t="s">
        <v>814</v>
      </c>
      <c r="I225" s="1396" t="s">
        <v>996</v>
      </c>
      <c r="J225" s="1072"/>
      <c r="K225" s="1072"/>
      <c r="L225" s="1072"/>
      <c r="M225" s="1072">
        <v>9000</v>
      </c>
      <c r="N225" s="1072"/>
      <c r="O225" s="1072"/>
      <c r="P225" s="1072"/>
      <c r="Q225" s="1072"/>
      <c r="R225" s="1023">
        <f t="shared" si="16"/>
        <v>9000</v>
      </c>
    </row>
    <row r="226" spans="2:22" ht="32.25" customHeight="1" x14ac:dyDescent="0.3">
      <c r="B226" s="1381"/>
      <c r="C226" s="1382"/>
      <c r="D226" s="1225"/>
      <c r="E226" s="1230" t="s">
        <v>2387</v>
      </c>
      <c r="F226" s="1383">
        <v>14105</v>
      </c>
      <c r="G226" s="1071" t="s">
        <v>896</v>
      </c>
      <c r="H226" s="1384" t="s">
        <v>824</v>
      </c>
      <c r="I226" s="1396" t="s">
        <v>997</v>
      </c>
      <c r="J226" s="1072"/>
      <c r="K226" s="1072"/>
      <c r="L226" s="1072"/>
      <c r="M226" s="1072">
        <v>10000</v>
      </c>
      <c r="N226" s="1072"/>
      <c r="O226" s="1072"/>
      <c r="P226" s="1072"/>
      <c r="Q226" s="1072"/>
      <c r="R226" s="1023">
        <f t="shared" si="16"/>
        <v>10000</v>
      </c>
    </row>
    <row r="227" spans="2:22" ht="31.5" x14ac:dyDescent="0.3">
      <c r="B227" s="1397"/>
      <c r="C227" s="1398"/>
      <c r="D227" s="1399"/>
      <c r="E227" s="1400" t="s">
        <v>2371</v>
      </c>
      <c r="F227" s="1257">
        <v>14106</v>
      </c>
      <c r="G227" s="1061" t="s">
        <v>898</v>
      </c>
      <c r="H227" s="1389" t="s">
        <v>837</v>
      </c>
      <c r="I227" s="1413" t="s">
        <v>998</v>
      </c>
      <c r="J227" s="1076"/>
      <c r="K227" s="1076"/>
      <c r="L227" s="1076"/>
      <c r="M227" s="1076">
        <v>10000</v>
      </c>
      <c r="N227" s="1076"/>
      <c r="O227" s="1076"/>
      <c r="P227" s="1076"/>
      <c r="Q227" s="1076"/>
      <c r="R227" s="1031">
        <f t="shared" si="16"/>
        <v>10000</v>
      </c>
    </row>
    <row r="228" spans="2:22" hidden="1" x14ac:dyDescent="0.3">
      <c r="B228" s="28"/>
      <c r="C228" s="45"/>
      <c r="D228" s="31"/>
      <c r="E228" s="870"/>
      <c r="F228" s="640"/>
      <c r="G228" s="15"/>
      <c r="H228" s="93"/>
      <c r="I228" s="94"/>
      <c r="J228" s="27"/>
      <c r="K228" s="27"/>
      <c r="L228" s="27"/>
      <c r="M228" s="27"/>
      <c r="N228" s="27"/>
      <c r="O228" s="27"/>
      <c r="P228" s="27"/>
      <c r="Q228" s="27"/>
      <c r="R228" s="92">
        <f t="shared" si="16"/>
        <v>0</v>
      </c>
    </row>
    <row r="229" spans="2:22" hidden="1" x14ac:dyDescent="0.3">
      <c r="B229" s="28"/>
      <c r="C229" s="45"/>
      <c r="D229" s="31"/>
      <c r="E229" s="870"/>
      <c r="F229" s="640"/>
      <c r="G229" s="15"/>
      <c r="H229" s="93"/>
      <c r="I229" s="94"/>
      <c r="J229" s="27"/>
      <c r="K229" s="27"/>
      <c r="L229" s="27"/>
      <c r="M229" s="27"/>
      <c r="N229" s="27"/>
      <c r="O229" s="27"/>
      <c r="P229" s="27"/>
      <c r="Q229" s="27"/>
      <c r="R229" s="92">
        <f t="shared" si="16"/>
        <v>0</v>
      </c>
    </row>
    <row r="230" spans="2:22" ht="20.25" hidden="1" customHeight="1" x14ac:dyDescent="0.3">
      <c r="B230" s="28"/>
      <c r="C230" s="45"/>
      <c r="D230" s="31"/>
      <c r="E230" s="870"/>
      <c r="F230" s="640"/>
      <c r="G230" s="15"/>
      <c r="H230" s="93"/>
      <c r="I230" s="94"/>
      <c r="J230" s="27"/>
      <c r="K230" s="27"/>
      <c r="L230" s="27"/>
      <c r="M230" s="27"/>
      <c r="N230" s="27"/>
      <c r="O230" s="27"/>
      <c r="P230" s="27"/>
      <c r="Q230" s="27"/>
      <c r="R230" s="92">
        <f t="shared" si="16"/>
        <v>0</v>
      </c>
    </row>
    <row r="231" spans="2:22" ht="20.25" hidden="1" customHeight="1" x14ac:dyDescent="0.3">
      <c r="B231" s="28"/>
      <c r="C231" s="45"/>
      <c r="D231" s="31"/>
      <c r="E231" s="870"/>
      <c r="F231" s="640"/>
      <c r="G231" s="15"/>
      <c r="H231" s="16"/>
      <c r="I231" s="17"/>
      <c r="J231" s="27"/>
      <c r="K231" s="27"/>
      <c r="L231" s="27"/>
      <c r="M231" s="27"/>
      <c r="N231" s="27"/>
      <c r="O231" s="27"/>
      <c r="P231" s="27"/>
      <c r="Q231" s="27"/>
      <c r="R231" s="92">
        <f>SUM(J231:Q231)</f>
        <v>0</v>
      </c>
    </row>
    <row r="232" spans="2:22" s="12" customFormat="1" ht="16.5" customHeight="1" x14ac:dyDescent="0.2">
      <c r="B232" s="535" t="s">
        <v>88</v>
      </c>
      <c r="C232" s="536"/>
      <c r="D232" s="536"/>
      <c r="E232" s="847"/>
      <c r="F232" s="536"/>
      <c r="G232" s="536"/>
      <c r="H232" s="536"/>
      <c r="I232" s="536"/>
      <c r="J232" s="542"/>
      <c r="K232" s="542"/>
      <c r="L232" s="542"/>
      <c r="M232" s="542"/>
      <c r="N232" s="542"/>
      <c r="O232" s="542"/>
      <c r="P232" s="542"/>
      <c r="Q232" s="542"/>
      <c r="R232" s="540"/>
    </row>
    <row r="233" spans="2:22" s="12" customFormat="1" ht="16.5" customHeight="1" x14ac:dyDescent="0.2">
      <c r="B233" s="481" t="s">
        <v>118</v>
      </c>
      <c r="C233" s="482"/>
      <c r="D233" s="482"/>
      <c r="E233" s="848"/>
      <c r="F233" s="482"/>
      <c r="G233" s="482"/>
      <c r="H233" s="482"/>
      <c r="I233" s="482"/>
      <c r="J233" s="575"/>
      <c r="K233" s="575"/>
      <c r="L233" s="575"/>
      <c r="M233" s="575"/>
      <c r="N233" s="575"/>
      <c r="O233" s="575"/>
      <c r="P233" s="575"/>
      <c r="Q233" s="575"/>
      <c r="R233" s="573"/>
    </row>
    <row r="234" spans="2:22" s="13" customFormat="1" ht="16.5" customHeight="1" x14ac:dyDescent="0.3">
      <c r="B234" s="294"/>
      <c r="C234" s="278" t="s">
        <v>44</v>
      </c>
      <c r="D234" s="278"/>
      <c r="E234" s="856"/>
      <c r="F234" s="278"/>
      <c r="G234" s="278"/>
      <c r="H234" s="278"/>
      <c r="I234" s="278"/>
      <c r="J234" s="562"/>
      <c r="K234" s="562"/>
      <c r="L234" s="562"/>
      <c r="M234" s="562"/>
      <c r="N234" s="562"/>
      <c r="O234" s="562"/>
      <c r="P234" s="562"/>
      <c r="Q234" s="562"/>
      <c r="R234" s="274"/>
    </row>
    <row r="235" spans="2:22" s="13" customFormat="1" ht="15.75" customHeight="1" x14ac:dyDescent="0.3">
      <c r="B235" s="294"/>
      <c r="C235" s="301"/>
      <c r="D235" s="278" t="s">
        <v>45</v>
      </c>
      <c r="E235" s="856"/>
      <c r="F235" s="278"/>
      <c r="G235" s="278"/>
      <c r="H235" s="278"/>
      <c r="I235" s="278"/>
      <c r="J235" s="562"/>
      <c r="K235" s="562"/>
      <c r="L235" s="562"/>
      <c r="M235" s="562"/>
      <c r="N235" s="562"/>
      <c r="O235" s="562"/>
      <c r="P235" s="562"/>
      <c r="Q235" s="562"/>
      <c r="R235" s="274"/>
    </row>
    <row r="236" spans="2:22" s="13" customFormat="1" ht="16.5" customHeight="1" x14ac:dyDescent="0.3">
      <c r="B236" s="294"/>
      <c r="C236" s="301"/>
      <c r="D236" s="301"/>
      <c r="E236" s="854" t="s">
        <v>46</v>
      </c>
      <c r="F236" s="278"/>
      <c r="G236" s="278"/>
      <c r="H236" s="278"/>
      <c r="I236" s="278"/>
      <c r="J236" s="562"/>
      <c r="K236" s="562"/>
      <c r="L236" s="562"/>
      <c r="M236" s="562"/>
      <c r="N236" s="562"/>
      <c r="O236" s="562"/>
      <c r="P236" s="562"/>
      <c r="Q236" s="562"/>
      <c r="R236" s="274"/>
    </row>
    <row r="237" spans="2:22" s="525" customFormat="1" ht="15.75" customHeight="1" x14ac:dyDescent="0.3">
      <c r="B237" s="615"/>
      <c r="C237" s="619"/>
      <c r="D237" s="619"/>
      <c r="E237" s="855">
        <v>215</v>
      </c>
      <c r="F237" s="1774" t="s">
        <v>1853</v>
      </c>
      <c r="G237" s="1724"/>
      <c r="H237" s="1724"/>
      <c r="I237" s="1724"/>
      <c r="J237" s="617"/>
      <c r="K237" s="617"/>
      <c r="L237" s="617"/>
      <c r="M237" s="617"/>
      <c r="N237" s="617"/>
      <c r="O237" s="617"/>
      <c r="P237" s="617"/>
      <c r="Q237" s="617"/>
      <c r="R237" s="618"/>
      <c r="V237" s="695"/>
    </row>
    <row r="238" spans="2:22" ht="77.25" customHeight="1" x14ac:dyDescent="0.3">
      <c r="B238" s="89"/>
      <c r="C238" s="90"/>
      <c r="D238" s="90"/>
      <c r="E238" s="214" t="s">
        <v>2371</v>
      </c>
      <c r="F238" s="640">
        <v>21501</v>
      </c>
      <c r="G238" s="15" t="s">
        <v>2164</v>
      </c>
      <c r="H238" s="16" t="s">
        <v>2200</v>
      </c>
      <c r="I238" s="16" t="s">
        <v>112</v>
      </c>
      <c r="J238" s="92"/>
      <c r="K238" s="92"/>
      <c r="L238" s="92"/>
      <c r="M238" s="92"/>
      <c r="N238" s="92"/>
      <c r="O238" s="92"/>
      <c r="P238" s="92">
        <v>100000</v>
      </c>
      <c r="Q238" s="27"/>
      <c r="R238" s="92">
        <f>SUM(J238:P238)</f>
        <v>100000</v>
      </c>
    </row>
    <row r="239" spans="2:22" ht="79.5" customHeight="1" x14ac:dyDescent="0.3">
      <c r="B239" s="28"/>
      <c r="C239" s="45"/>
      <c r="D239" s="31"/>
      <c r="E239" s="870" t="s">
        <v>2371</v>
      </c>
      <c r="F239" s="698">
        <v>21502</v>
      </c>
      <c r="G239" s="21" t="s">
        <v>2165</v>
      </c>
      <c r="H239" s="185" t="s">
        <v>2201</v>
      </c>
      <c r="I239" s="185" t="s">
        <v>112</v>
      </c>
      <c r="J239" s="167"/>
      <c r="K239" s="167"/>
      <c r="L239" s="167"/>
      <c r="M239" s="167"/>
      <c r="N239" s="167"/>
      <c r="O239" s="167"/>
      <c r="P239" s="167">
        <v>100000</v>
      </c>
      <c r="Q239" s="167"/>
      <c r="R239" s="451">
        <f>SUM(J239:P239)</f>
        <v>100000</v>
      </c>
    </row>
    <row r="240" spans="2:22" ht="19.5" hidden="1" customHeight="1" x14ac:dyDescent="0.3">
      <c r="B240" s="67"/>
      <c r="C240" s="68"/>
      <c r="D240" s="62"/>
      <c r="E240" s="1265"/>
      <c r="F240" s="640"/>
      <c r="G240" s="15"/>
      <c r="H240" s="16"/>
      <c r="I240" s="17"/>
      <c r="J240" s="592"/>
      <c r="K240" s="592"/>
      <c r="L240" s="592"/>
      <c r="M240" s="592"/>
      <c r="N240" s="592"/>
      <c r="O240" s="592"/>
      <c r="P240" s="592"/>
      <c r="Q240" s="592"/>
      <c r="R240" s="175"/>
    </row>
    <row r="241" spans="2:18" s="13" customFormat="1" ht="34.5" hidden="1" customHeight="1" x14ac:dyDescent="0.3">
      <c r="B241" s="294"/>
      <c r="C241" s="301"/>
      <c r="D241" s="301"/>
      <c r="E241" s="1661" t="s">
        <v>47</v>
      </c>
      <c r="F241" s="1661"/>
      <c r="G241" s="1661"/>
      <c r="H241" s="1661"/>
      <c r="I241" s="1661"/>
      <c r="J241" s="562"/>
      <c r="K241" s="562"/>
      <c r="L241" s="562"/>
      <c r="M241" s="562"/>
      <c r="N241" s="562"/>
      <c r="O241" s="562"/>
      <c r="P241" s="562"/>
      <c r="Q241" s="562"/>
      <c r="R241" s="274"/>
    </row>
    <row r="242" spans="2:18" ht="19.5" hidden="1" customHeight="1" x14ac:dyDescent="0.3">
      <c r="B242" s="38"/>
      <c r="C242" s="39"/>
      <c r="D242" s="39"/>
      <c r="E242" s="1263"/>
      <c r="F242" s="640"/>
      <c r="G242" s="15"/>
      <c r="H242" s="93"/>
      <c r="I242" s="140"/>
      <c r="J242" s="620"/>
      <c r="K242" s="620"/>
      <c r="L242" s="620"/>
      <c r="M242" s="620"/>
      <c r="N242" s="620"/>
      <c r="O242" s="620"/>
      <c r="P242" s="620"/>
      <c r="Q242" s="620"/>
      <c r="R242" s="175"/>
    </row>
    <row r="243" spans="2:18" ht="19.5" hidden="1" customHeight="1" x14ac:dyDescent="0.3">
      <c r="B243" s="28"/>
      <c r="C243" s="45"/>
      <c r="D243" s="31"/>
      <c r="E243" s="870"/>
      <c r="F243" s="640"/>
      <c r="G243" s="15"/>
      <c r="H243" s="16"/>
      <c r="I243" s="17"/>
      <c r="J243" s="592"/>
      <c r="K243" s="592"/>
      <c r="L243" s="592"/>
      <c r="M243" s="592"/>
      <c r="N243" s="592"/>
      <c r="O243" s="592"/>
      <c r="P243" s="592"/>
      <c r="Q243" s="592"/>
      <c r="R243" s="175"/>
    </row>
    <row r="244" spans="2:18" ht="19.5" hidden="1" customHeight="1" x14ac:dyDescent="0.3">
      <c r="B244" s="67"/>
      <c r="C244" s="68"/>
      <c r="D244" s="62"/>
      <c r="E244" s="1265"/>
      <c r="F244" s="640"/>
      <c r="G244" s="15"/>
      <c r="H244" s="16"/>
      <c r="I244" s="17"/>
      <c r="J244" s="592"/>
      <c r="K244" s="592"/>
      <c r="L244" s="592"/>
      <c r="M244" s="592"/>
      <c r="N244" s="592"/>
      <c r="O244" s="592"/>
      <c r="P244" s="592"/>
      <c r="Q244" s="592"/>
      <c r="R244" s="175"/>
    </row>
    <row r="245" spans="2:18" s="13" customFormat="1" ht="34.5" hidden="1" customHeight="1" x14ac:dyDescent="0.3">
      <c r="B245" s="294"/>
      <c r="C245" s="301"/>
      <c r="D245" s="1662" t="s">
        <v>48</v>
      </c>
      <c r="E245" s="1662"/>
      <c r="F245" s="1662"/>
      <c r="G245" s="1662"/>
      <c r="H245" s="1662"/>
      <c r="I245" s="1662"/>
      <c r="J245" s="562"/>
      <c r="K245" s="562"/>
      <c r="L245" s="562"/>
      <c r="M245" s="562"/>
      <c r="N245" s="562"/>
      <c r="O245" s="562"/>
      <c r="P245" s="562"/>
      <c r="Q245" s="562"/>
      <c r="R245" s="274"/>
    </row>
    <row r="246" spans="2:18" s="13" customFormat="1" ht="61.5" hidden="1" customHeight="1" x14ac:dyDescent="0.3">
      <c r="B246" s="294"/>
      <c r="C246" s="301"/>
      <c r="D246" s="301"/>
      <c r="E246" s="1661" t="s">
        <v>49</v>
      </c>
      <c r="F246" s="1661"/>
      <c r="G246" s="1661"/>
      <c r="H246" s="1661"/>
      <c r="I246" s="1661"/>
      <c r="J246" s="562"/>
      <c r="K246" s="562"/>
      <c r="L246" s="562"/>
      <c r="M246" s="562"/>
      <c r="N246" s="562"/>
      <c r="O246" s="562"/>
      <c r="P246" s="562"/>
      <c r="Q246" s="562"/>
      <c r="R246" s="274"/>
    </row>
    <row r="247" spans="2:18" ht="21.75" hidden="1" customHeight="1" x14ac:dyDescent="0.3">
      <c r="B247" s="38"/>
      <c r="C247" s="39"/>
      <c r="D247" s="39"/>
      <c r="E247" s="1263"/>
      <c r="F247" s="640"/>
      <c r="G247" s="15"/>
      <c r="H247" s="93"/>
      <c r="I247" s="140"/>
      <c r="J247" s="620"/>
      <c r="K247" s="620"/>
      <c r="L247" s="620"/>
      <c r="M247" s="620"/>
      <c r="N247" s="620"/>
      <c r="O247" s="620"/>
      <c r="P247" s="620"/>
      <c r="Q247" s="620"/>
      <c r="R247" s="175"/>
    </row>
    <row r="248" spans="2:18" ht="21.75" hidden="1" customHeight="1" x14ac:dyDescent="0.3">
      <c r="B248" s="28"/>
      <c r="C248" s="45"/>
      <c r="D248" s="31"/>
      <c r="E248" s="870"/>
      <c r="F248" s="640"/>
      <c r="G248" s="15"/>
      <c r="H248" s="16"/>
      <c r="I248" s="17"/>
      <c r="J248" s="592"/>
      <c r="K248" s="592"/>
      <c r="L248" s="592"/>
      <c r="M248" s="592"/>
      <c r="N248" s="592"/>
      <c r="O248" s="592"/>
      <c r="P248" s="592"/>
      <c r="Q248" s="592"/>
      <c r="R248" s="175"/>
    </row>
    <row r="249" spans="2:18" ht="21.75" hidden="1" customHeight="1" x14ac:dyDescent="0.3">
      <c r="B249" s="28"/>
      <c r="C249" s="45"/>
      <c r="D249" s="31"/>
      <c r="E249" s="870"/>
      <c r="F249" s="640"/>
      <c r="G249" s="15"/>
      <c r="H249" s="16"/>
      <c r="I249" s="17"/>
      <c r="J249" s="592"/>
      <c r="K249" s="592"/>
      <c r="L249" s="592"/>
      <c r="M249" s="592"/>
      <c r="N249" s="592"/>
      <c r="O249" s="592"/>
      <c r="P249" s="592"/>
      <c r="Q249" s="592"/>
      <c r="R249" s="175"/>
    </row>
    <row r="250" spans="2:18" s="12" customFormat="1" ht="16.5" customHeight="1" x14ac:dyDescent="0.2">
      <c r="B250" s="535" t="s">
        <v>91</v>
      </c>
      <c r="C250" s="536"/>
      <c r="D250" s="536"/>
      <c r="E250" s="847"/>
      <c r="F250" s="536"/>
      <c r="G250" s="536"/>
      <c r="H250" s="536"/>
      <c r="I250" s="536"/>
      <c r="J250" s="542"/>
      <c r="K250" s="542"/>
      <c r="L250" s="542"/>
      <c r="M250" s="542"/>
      <c r="N250" s="542"/>
      <c r="O250" s="542"/>
      <c r="P250" s="542"/>
      <c r="Q250" s="542"/>
      <c r="R250" s="540"/>
    </row>
    <row r="251" spans="2:18" s="12" customFormat="1" ht="18.75" customHeight="1" x14ac:dyDescent="0.2">
      <c r="B251" s="481" t="s">
        <v>119</v>
      </c>
      <c r="C251" s="482"/>
      <c r="D251" s="482"/>
      <c r="E251" s="848"/>
      <c r="F251" s="482"/>
      <c r="G251" s="482"/>
      <c r="H251" s="482"/>
      <c r="I251" s="482"/>
      <c r="J251" s="575"/>
      <c r="K251" s="575"/>
      <c r="L251" s="575"/>
      <c r="M251" s="575"/>
      <c r="N251" s="575"/>
      <c r="O251" s="575"/>
      <c r="P251" s="575"/>
      <c r="Q251" s="575"/>
      <c r="R251" s="573"/>
    </row>
    <row r="252" spans="2:18" s="13" customFormat="1" ht="59.25" hidden="1" customHeight="1" x14ac:dyDescent="0.3">
      <c r="B252" s="294"/>
      <c r="C252" s="1661" t="s">
        <v>50</v>
      </c>
      <c r="D252" s="1661"/>
      <c r="E252" s="1661"/>
      <c r="F252" s="1661"/>
      <c r="G252" s="1661"/>
      <c r="H252" s="1661"/>
      <c r="I252" s="1661"/>
      <c r="J252" s="562"/>
      <c r="K252" s="562"/>
      <c r="L252" s="562"/>
      <c r="M252" s="562"/>
      <c r="N252" s="562"/>
      <c r="O252" s="562"/>
      <c r="P252" s="562"/>
      <c r="Q252" s="562"/>
      <c r="R252" s="274"/>
    </row>
    <row r="253" spans="2:18" s="13" customFormat="1" ht="39.75" hidden="1" customHeight="1" x14ac:dyDescent="0.3">
      <c r="B253" s="294"/>
      <c r="C253" s="301"/>
      <c r="D253" s="1662" t="s">
        <v>51</v>
      </c>
      <c r="E253" s="1662"/>
      <c r="F253" s="1662"/>
      <c r="G253" s="1662"/>
      <c r="H253" s="1662"/>
      <c r="I253" s="1662"/>
      <c r="J253" s="562"/>
      <c r="K253" s="562"/>
      <c r="L253" s="562"/>
      <c r="M253" s="562"/>
      <c r="N253" s="562"/>
      <c r="O253" s="562"/>
      <c r="P253" s="562"/>
      <c r="Q253" s="562"/>
      <c r="R253" s="274"/>
    </row>
    <row r="254" spans="2:18" s="13" customFormat="1" ht="38.25" hidden="1" customHeight="1" x14ac:dyDescent="0.3">
      <c r="B254" s="294"/>
      <c r="C254" s="301"/>
      <c r="D254" s="301"/>
      <c r="E254" s="1662" t="s">
        <v>52</v>
      </c>
      <c r="F254" s="1662"/>
      <c r="G254" s="1662"/>
      <c r="H254" s="1662"/>
      <c r="I254" s="1662"/>
      <c r="J254" s="562"/>
      <c r="K254" s="562"/>
      <c r="L254" s="562"/>
      <c r="M254" s="562"/>
      <c r="N254" s="562"/>
      <c r="O254" s="562"/>
      <c r="P254" s="562"/>
      <c r="Q254" s="562"/>
      <c r="R254" s="274"/>
    </row>
    <row r="255" spans="2:18" hidden="1" x14ac:dyDescent="0.3">
      <c r="B255" s="38"/>
      <c r="C255" s="39"/>
      <c r="D255" s="39"/>
      <c r="E255" s="1263"/>
      <c r="F255" s="640"/>
      <c r="G255" s="15"/>
      <c r="H255" s="93"/>
      <c r="I255" s="140"/>
      <c r="J255" s="620"/>
      <c r="K255" s="620"/>
      <c r="L255" s="620"/>
      <c r="M255" s="620"/>
      <c r="N255" s="620"/>
      <c r="O255" s="620"/>
      <c r="P255" s="620"/>
      <c r="Q255" s="620"/>
      <c r="R255" s="175"/>
    </row>
    <row r="256" spans="2:18" hidden="1" x14ac:dyDescent="0.3">
      <c r="B256" s="28"/>
      <c r="C256" s="45"/>
      <c r="D256" s="31"/>
      <c r="E256" s="870"/>
      <c r="F256" s="640"/>
      <c r="G256" s="15"/>
      <c r="H256" s="16"/>
      <c r="I256" s="17"/>
      <c r="J256" s="592"/>
      <c r="K256" s="592"/>
      <c r="L256" s="592"/>
      <c r="M256" s="592"/>
      <c r="N256" s="592"/>
      <c r="O256" s="592"/>
      <c r="P256" s="592"/>
      <c r="Q256" s="592"/>
      <c r="R256" s="175"/>
    </row>
    <row r="257" spans="2:18" ht="33.75" hidden="1" customHeight="1" x14ac:dyDescent="0.3">
      <c r="B257" s="67"/>
      <c r="C257" s="68"/>
      <c r="D257" s="62"/>
      <c r="E257" s="1265"/>
      <c r="F257" s="640"/>
      <c r="G257" s="15"/>
      <c r="H257" s="16"/>
      <c r="I257" s="17"/>
      <c r="J257" s="592"/>
      <c r="K257" s="592"/>
      <c r="L257" s="592"/>
      <c r="M257" s="592"/>
      <c r="N257" s="592"/>
      <c r="O257" s="592"/>
      <c r="P257" s="592"/>
      <c r="Q257" s="592"/>
      <c r="R257" s="175"/>
    </row>
    <row r="258" spans="2:18" s="13" customFormat="1" ht="55.5" hidden="1" customHeight="1" x14ac:dyDescent="0.3">
      <c r="B258" s="294"/>
      <c r="C258" s="301"/>
      <c r="D258" s="1662" t="s">
        <v>53</v>
      </c>
      <c r="E258" s="1662"/>
      <c r="F258" s="1662"/>
      <c r="G258" s="1662"/>
      <c r="H258" s="1662"/>
      <c r="I258" s="1662"/>
      <c r="J258" s="562"/>
      <c r="K258" s="562"/>
      <c r="L258" s="562"/>
      <c r="M258" s="562"/>
      <c r="N258" s="562"/>
      <c r="O258" s="562"/>
      <c r="P258" s="562"/>
      <c r="Q258" s="562"/>
      <c r="R258" s="274"/>
    </row>
    <row r="259" spans="2:18" s="13" customFormat="1" hidden="1" x14ac:dyDescent="0.3">
      <c r="B259" s="294"/>
      <c r="C259" s="301"/>
      <c r="D259" s="301"/>
      <c r="E259" s="860" t="s">
        <v>54</v>
      </c>
      <c r="F259" s="464"/>
      <c r="G259" s="33"/>
      <c r="H259" s="14"/>
      <c r="I259" s="56"/>
      <c r="J259" s="562"/>
      <c r="K259" s="562"/>
      <c r="L259" s="562"/>
      <c r="M259" s="562"/>
      <c r="N259" s="562"/>
      <c r="O259" s="562"/>
      <c r="P259" s="562"/>
      <c r="Q259" s="562"/>
      <c r="R259" s="274"/>
    </row>
    <row r="260" spans="2:18" ht="19.5" hidden="1" customHeight="1" x14ac:dyDescent="0.3">
      <c r="B260" s="38"/>
      <c r="C260" s="39"/>
      <c r="D260" s="39"/>
      <c r="E260" s="1263"/>
      <c r="F260" s="640"/>
      <c r="G260" s="15"/>
      <c r="H260" s="93"/>
      <c r="I260" s="140"/>
      <c r="J260" s="620"/>
      <c r="K260" s="620"/>
      <c r="L260" s="620"/>
      <c r="M260" s="620"/>
      <c r="N260" s="620"/>
      <c r="O260" s="620"/>
      <c r="P260" s="620"/>
      <c r="Q260" s="620"/>
      <c r="R260" s="175"/>
    </row>
    <row r="261" spans="2:18" ht="19.5" hidden="1" customHeight="1" x14ac:dyDescent="0.3">
      <c r="B261" s="28"/>
      <c r="C261" s="45"/>
      <c r="D261" s="31"/>
      <c r="E261" s="870"/>
      <c r="F261" s="640"/>
      <c r="G261" s="15"/>
      <c r="H261" s="16"/>
      <c r="I261" s="17"/>
      <c r="J261" s="592"/>
      <c r="K261" s="592"/>
      <c r="L261" s="592"/>
      <c r="M261" s="592"/>
      <c r="N261" s="592"/>
      <c r="O261" s="592"/>
      <c r="P261" s="592"/>
      <c r="Q261" s="592"/>
      <c r="R261" s="175"/>
    </row>
    <row r="262" spans="2:18" ht="19.5" hidden="1" customHeight="1" x14ac:dyDescent="0.3">
      <c r="B262" s="28"/>
      <c r="C262" s="45"/>
      <c r="D262" s="31"/>
      <c r="E262" s="870"/>
      <c r="F262" s="640"/>
      <c r="G262" s="15"/>
      <c r="H262" s="16"/>
      <c r="I262" s="17"/>
      <c r="J262" s="592"/>
      <c r="K262" s="592"/>
      <c r="L262" s="592"/>
      <c r="M262" s="592"/>
      <c r="N262" s="592"/>
      <c r="O262" s="592"/>
      <c r="P262" s="592"/>
      <c r="Q262" s="592"/>
      <c r="R262" s="175"/>
    </row>
    <row r="263" spans="2:18" ht="22.5" hidden="1" customHeight="1" x14ac:dyDescent="0.3">
      <c r="B263" s="57"/>
      <c r="C263" s="58"/>
      <c r="D263" s="58"/>
      <c r="E263" s="1264"/>
      <c r="F263" s="640"/>
      <c r="G263" s="15"/>
      <c r="H263" s="93"/>
      <c r="I263" s="140"/>
      <c r="J263" s="620"/>
      <c r="K263" s="620"/>
      <c r="L263" s="620"/>
      <c r="M263" s="620"/>
      <c r="N263" s="620"/>
      <c r="O263" s="620"/>
      <c r="P263" s="620"/>
      <c r="Q263" s="620"/>
      <c r="R263" s="175"/>
    </row>
    <row r="264" spans="2:18" ht="22.5" hidden="1" customHeight="1" x14ac:dyDescent="0.3">
      <c r="B264" s="28"/>
      <c r="C264" s="45"/>
      <c r="D264" s="31"/>
      <c r="E264" s="870"/>
      <c r="F264" s="640"/>
      <c r="G264" s="15"/>
      <c r="H264" s="16"/>
      <c r="I264" s="17"/>
      <c r="J264" s="592"/>
      <c r="K264" s="592"/>
      <c r="L264" s="592"/>
      <c r="M264" s="592"/>
      <c r="N264" s="592"/>
      <c r="O264" s="592"/>
      <c r="P264" s="592"/>
      <c r="Q264" s="592"/>
      <c r="R264" s="175"/>
    </row>
    <row r="265" spans="2:18" s="13" customFormat="1" hidden="1" x14ac:dyDescent="0.3">
      <c r="B265" s="294"/>
      <c r="C265" s="301"/>
      <c r="D265" s="301"/>
      <c r="E265" s="860" t="s">
        <v>55</v>
      </c>
      <c r="F265" s="464"/>
      <c r="G265" s="33"/>
      <c r="H265" s="14"/>
      <c r="I265" s="56"/>
      <c r="J265" s="562"/>
      <c r="K265" s="562"/>
      <c r="L265" s="562"/>
      <c r="M265" s="562"/>
      <c r="N265" s="562"/>
      <c r="O265" s="562"/>
      <c r="P265" s="562"/>
      <c r="Q265" s="562"/>
      <c r="R265" s="274"/>
    </row>
    <row r="266" spans="2:18" ht="22.5" hidden="1" customHeight="1" x14ac:dyDescent="0.3">
      <c r="B266" s="38"/>
      <c r="C266" s="39"/>
      <c r="D266" s="39"/>
      <c r="E266" s="1263"/>
      <c r="F266" s="640"/>
      <c r="G266" s="15"/>
      <c r="H266" s="93"/>
      <c r="I266" s="140"/>
      <c r="J266" s="620"/>
      <c r="K266" s="620"/>
      <c r="L266" s="620"/>
      <c r="M266" s="620"/>
      <c r="N266" s="620"/>
      <c r="O266" s="620"/>
      <c r="P266" s="620"/>
      <c r="Q266" s="620"/>
      <c r="R266" s="175"/>
    </row>
    <row r="267" spans="2:18" ht="22.5" hidden="1" customHeight="1" x14ac:dyDescent="0.3">
      <c r="B267" s="28"/>
      <c r="C267" s="45"/>
      <c r="D267" s="31"/>
      <c r="E267" s="870"/>
      <c r="F267" s="640"/>
      <c r="G267" s="15"/>
      <c r="H267" s="16"/>
      <c r="I267" s="17"/>
      <c r="J267" s="592"/>
      <c r="K267" s="592"/>
      <c r="L267" s="592"/>
      <c r="M267" s="592"/>
      <c r="N267" s="592"/>
      <c r="O267" s="592"/>
      <c r="P267" s="592"/>
      <c r="Q267" s="592"/>
      <c r="R267" s="175"/>
    </row>
    <row r="268" spans="2:18" ht="22.5" hidden="1" customHeight="1" x14ac:dyDescent="0.3">
      <c r="B268" s="28"/>
      <c r="C268" s="45"/>
      <c r="D268" s="31"/>
      <c r="E268" s="870"/>
      <c r="F268" s="640"/>
      <c r="G268" s="15"/>
      <c r="H268" s="16"/>
      <c r="I268" s="17"/>
      <c r="J268" s="592"/>
      <c r="K268" s="592"/>
      <c r="L268" s="592"/>
      <c r="M268" s="592"/>
      <c r="N268" s="592"/>
      <c r="O268" s="592"/>
      <c r="P268" s="592"/>
      <c r="Q268" s="592"/>
      <c r="R268" s="175"/>
    </row>
    <row r="269" spans="2:18" ht="22.5" hidden="1" customHeight="1" x14ac:dyDescent="0.3">
      <c r="B269" s="57"/>
      <c r="C269" s="58"/>
      <c r="D269" s="58"/>
      <c r="E269" s="1264"/>
      <c r="F269" s="640"/>
      <c r="G269" s="15"/>
      <c r="H269" s="93"/>
      <c r="I269" s="140"/>
      <c r="J269" s="620"/>
      <c r="K269" s="620"/>
      <c r="L269" s="620"/>
      <c r="M269" s="620"/>
      <c r="N269" s="620"/>
      <c r="O269" s="620"/>
      <c r="P269" s="620"/>
      <c r="Q269" s="620"/>
      <c r="R269" s="175"/>
    </row>
    <row r="270" spans="2:18" ht="22.5" hidden="1" customHeight="1" x14ac:dyDescent="0.3">
      <c r="B270" s="28"/>
      <c r="C270" s="45"/>
      <c r="D270" s="31"/>
      <c r="E270" s="870"/>
      <c r="F270" s="640"/>
      <c r="G270" s="15"/>
      <c r="H270" s="16"/>
      <c r="I270" s="17"/>
      <c r="J270" s="592"/>
      <c r="K270" s="592"/>
      <c r="L270" s="592"/>
      <c r="M270" s="592"/>
      <c r="N270" s="592"/>
      <c r="O270" s="592"/>
      <c r="P270" s="592"/>
      <c r="Q270" s="592"/>
      <c r="R270" s="175"/>
    </row>
    <row r="271" spans="2:18" s="13" customFormat="1" ht="37.5" hidden="1" customHeight="1" x14ac:dyDescent="0.3">
      <c r="B271" s="294"/>
      <c r="C271" s="301"/>
      <c r="D271" s="301"/>
      <c r="E271" s="1661" t="s">
        <v>90</v>
      </c>
      <c r="F271" s="1661"/>
      <c r="G271" s="1661"/>
      <c r="H271" s="1661"/>
      <c r="I271" s="1661"/>
      <c r="J271" s="562"/>
      <c r="K271" s="562"/>
      <c r="L271" s="562"/>
      <c r="M271" s="562"/>
      <c r="N271" s="562"/>
      <c r="O271" s="562"/>
      <c r="P271" s="562"/>
      <c r="Q271" s="562"/>
      <c r="R271" s="274"/>
    </row>
    <row r="272" spans="2:18" ht="22.5" hidden="1" customHeight="1" x14ac:dyDescent="0.3">
      <c r="B272" s="38"/>
      <c r="C272" s="39"/>
      <c r="D272" s="39"/>
      <c r="E272" s="1263"/>
      <c r="F272" s="640"/>
      <c r="G272" s="15"/>
      <c r="H272" s="93"/>
      <c r="I272" s="140"/>
      <c r="J272" s="620"/>
      <c r="K272" s="620"/>
      <c r="L272" s="620"/>
      <c r="M272" s="620"/>
      <c r="N272" s="620"/>
      <c r="O272" s="620"/>
      <c r="P272" s="620"/>
      <c r="Q272" s="620"/>
      <c r="R272" s="175"/>
    </row>
    <row r="273" spans="2:21" ht="22.5" hidden="1" customHeight="1" x14ac:dyDescent="0.3">
      <c r="B273" s="28"/>
      <c r="C273" s="45"/>
      <c r="D273" s="31"/>
      <c r="E273" s="870"/>
      <c r="F273" s="640"/>
      <c r="G273" s="15"/>
      <c r="H273" s="16"/>
      <c r="I273" s="17"/>
      <c r="J273" s="592"/>
      <c r="K273" s="592"/>
      <c r="L273" s="592"/>
      <c r="M273" s="592"/>
      <c r="N273" s="592"/>
      <c r="O273" s="592"/>
      <c r="P273" s="592"/>
      <c r="Q273" s="592"/>
      <c r="R273" s="175"/>
    </row>
    <row r="274" spans="2:21" ht="22.5" hidden="1" customHeight="1" x14ac:dyDescent="0.3">
      <c r="B274" s="28"/>
      <c r="C274" s="45"/>
      <c r="D274" s="31"/>
      <c r="E274" s="870"/>
      <c r="F274" s="640"/>
      <c r="G274" s="15"/>
      <c r="H274" s="16"/>
      <c r="I274" s="17"/>
      <c r="J274" s="592"/>
      <c r="K274" s="592"/>
      <c r="L274" s="592"/>
      <c r="M274" s="592"/>
      <c r="N274" s="592"/>
      <c r="O274" s="592"/>
      <c r="P274" s="592"/>
      <c r="Q274" s="592"/>
      <c r="R274" s="175"/>
    </row>
    <row r="275" spans="2:21" ht="22.5" hidden="1" customHeight="1" x14ac:dyDescent="0.3">
      <c r="B275" s="57"/>
      <c r="C275" s="58"/>
      <c r="D275" s="58"/>
      <c r="E275" s="1264"/>
      <c r="F275" s="640"/>
      <c r="G275" s="15"/>
      <c r="H275" s="93"/>
      <c r="I275" s="140"/>
      <c r="J275" s="620"/>
      <c r="K275" s="620"/>
      <c r="L275" s="620"/>
      <c r="M275" s="620"/>
      <c r="N275" s="620"/>
      <c r="O275" s="620"/>
      <c r="P275" s="620"/>
      <c r="Q275" s="620"/>
      <c r="R275" s="175"/>
    </row>
    <row r="276" spans="2:21" ht="22.5" hidden="1" customHeight="1" x14ac:dyDescent="0.3">
      <c r="B276" s="67"/>
      <c r="C276" s="68"/>
      <c r="D276" s="62"/>
      <c r="E276" s="1265"/>
      <c r="F276" s="640"/>
      <c r="G276" s="15"/>
      <c r="H276" s="16"/>
      <c r="I276" s="17"/>
      <c r="J276" s="592"/>
      <c r="K276" s="592"/>
      <c r="L276" s="592"/>
      <c r="M276" s="592"/>
      <c r="N276" s="592"/>
      <c r="O276" s="592"/>
      <c r="P276" s="592"/>
      <c r="Q276" s="592"/>
      <c r="R276" s="175"/>
    </row>
    <row r="277" spans="2:21" s="43" customFormat="1" ht="18" customHeight="1" x14ac:dyDescent="0.2">
      <c r="B277" s="535" t="s">
        <v>93</v>
      </c>
      <c r="C277" s="536"/>
      <c r="D277" s="536"/>
      <c r="E277" s="847"/>
      <c r="F277" s="536"/>
      <c r="G277" s="536"/>
      <c r="H277" s="536"/>
      <c r="I277" s="536"/>
      <c r="J277" s="542"/>
      <c r="K277" s="542"/>
      <c r="L277" s="542"/>
      <c r="M277" s="542"/>
      <c r="N277" s="542"/>
      <c r="O277" s="542"/>
      <c r="P277" s="542"/>
      <c r="Q277" s="542"/>
      <c r="R277" s="540"/>
    </row>
    <row r="278" spans="2:21" s="12" customFormat="1" ht="15.75" customHeight="1" x14ac:dyDescent="0.2">
      <c r="B278" s="582" t="s">
        <v>2137</v>
      </c>
      <c r="C278" s="583"/>
      <c r="D278" s="583"/>
      <c r="E278" s="865"/>
      <c r="F278" s="583"/>
      <c r="G278" s="583"/>
      <c r="H278" s="583"/>
      <c r="I278" s="583"/>
      <c r="J278" s="584"/>
      <c r="K278" s="584"/>
      <c r="L278" s="584"/>
      <c r="M278" s="584"/>
      <c r="N278" s="584"/>
      <c r="O278" s="584"/>
      <c r="P278" s="584"/>
      <c r="Q278" s="584"/>
      <c r="R278" s="585"/>
    </row>
    <row r="279" spans="2:21" s="12" customFormat="1" ht="16.5" customHeight="1" x14ac:dyDescent="0.2">
      <c r="B279" s="727" t="s">
        <v>1847</v>
      </c>
      <c r="C279" s="579"/>
      <c r="D279" s="579"/>
      <c r="E279" s="869"/>
      <c r="F279" s="579"/>
      <c r="G279" s="579"/>
      <c r="H279" s="579"/>
      <c r="I279" s="579"/>
      <c r="J279" s="580"/>
      <c r="K279" s="580"/>
      <c r="L279" s="580"/>
      <c r="M279" s="580"/>
      <c r="N279" s="580"/>
      <c r="O279" s="580"/>
      <c r="P279" s="580"/>
      <c r="Q279" s="580"/>
      <c r="R279" s="581"/>
    </row>
    <row r="280" spans="2:21" s="13" customFormat="1" ht="17.25" hidden="1" customHeight="1" x14ac:dyDescent="0.3">
      <c r="B280" s="294"/>
      <c r="C280" s="278" t="s">
        <v>56</v>
      </c>
      <c r="D280" s="278"/>
      <c r="E280" s="856"/>
      <c r="F280" s="278"/>
      <c r="G280" s="278"/>
      <c r="H280" s="278"/>
      <c r="I280" s="278"/>
      <c r="J280" s="562"/>
      <c r="K280" s="562"/>
      <c r="L280" s="562"/>
      <c r="M280" s="562"/>
      <c r="N280" s="562"/>
      <c r="O280" s="562"/>
      <c r="P280" s="562"/>
      <c r="Q280" s="562"/>
      <c r="R280" s="274"/>
    </row>
    <row r="281" spans="2:21" s="13" customFormat="1" ht="15" hidden="1" customHeight="1" x14ac:dyDescent="0.3">
      <c r="B281" s="297"/>
      <c r="C281" s="298"/>
      <c r="D281" s="105" t="s">
        <v>1961</v>
      </c>
      <c r="E281" s="858"/>
      <c r="F281" s="105"/>
      <c r="G281" s="105"/>
      <c r="H281" s="105"/>
      <c r="I281" s="105"/>
      <c r="J281" s="588"/>
      <c r="K281" s="588"/>
      <c r="L281" s="588"/>
      <c r="M281" s="588"/>
      <c r="N281" s="588"/>
      <c r="O281" s="588"/>
      <c r="P281" s="588"/>
      <c r="Q281" s="588"/>
      <c r="R281" s="596"/>
    </row>
    <row r="282" spans="2:21" s="13" customFormat="1" ht="17.25" hidden="1" customHeight="1" x14ac:dyDescent="0.3">
      <c r="B282" s="299"/>
      <c r="C282" s="300"/>
      <c r="D282" s="556" t="s">
        <v>1960</v>
      </c>
      <c r="E282" s="859"/>
      <c r="F282" s="556"/>
      <c r="G282" s="556"/>
      <c r="H282" s="556"/>
      <c r="I282" s="556"/>
      <c r="J282" s="572"/>
      <c r="K282" s="572"/>
      <c r="L282" s="572"/>
      <c r="M282" s="572"/>
      <c r="N282" s="572"/>
      <c r="O282" s="572"/>
      <c r="P282" s="572"/>
      <c r="Q282" s="572"/>
      <c r="R282" s="571"/>
      <c r="U282" s="49"/>
    </row>
    <row r="283" spans="2:21" s="13" customFormat="1" ht="40.5" hidden="1" customHeight="1" x14ac:dyDescent="0.3">
      <c r="B283" s="294"/>
      <c r="C283" s="301"/>
      <c r="D283" s="301"/>
      <c r="E283" s="1661" t="s">
        <v>57</v>
      </c>
      <c r="F283" s="1661"/>
      <c r="G283" s="1661"/>
      <c r="H283" s="1661"/>
      <c r="I283" s="1661"/>
      <c r="J283" s="562"/>
      <c r="K283" s="562"/>
      <c r="L283" s="562"/>
      <c r="M283" s="562"/>
      <c r="N283" s="562"/>
      <c r="O283" s="562"/>
      <c r="P283" s="562"/>
      <c r="Q283" s="562"/>
      <c r="R283" s="274"/>
    </row>
    <row r="284" spans="2:21" ht="20.25" hidden="1" customHeight="1" x14ac:dyDescent="0.3">
      <c r="B284" s="38"/>
      <c r="C284" s="39"/>
      <c r="D284" s="39"/>
      <c r="E284" s="1263"/>
      <c r="F284" s="640"/>
      <c r="G284" s="15"/>
      <c r="H284" s="93"/>
      <c r="I284" s="140"/>
      <c r="J284" s="620"/>
      <c r="K284" s="620"/>
      <c r="L284" s="620"/>
      <c r="M284" s="620"/>
      <c r="N284" s="620"/>
      <c r="O284" s="620"/>
      <c r="P284" s="620"/>
      <c r="Q284" s="620"/>
      <c r="R284" s="175"/>
    </row>
    <row r="285" spans="2:21" ht="20.25" hidden="1" customHeight="1" x14ac:dyDescent="0.3">
      <c r="B285" s="28"/>
      <c r="C285" s="45"/>
      <c r="D285" s="31"/>
      <c r="E285" s="870"/>
      <c r="F285" s="640"/>
      <c r="G285" s="15"/>
      <c r="H285" s="16"/>
      <c r="I285" s="17"/>
      <c r="J285" s="592"/>
      <c r="K285" s="592"/>
      <c r="L285" s="592"/>
      <c r="M285" s="592"/>
      <c r="N285" s="592"/>
      <c r="O285" s="592"/>
      <c r="P285" s="592"/>
      <c r="Q285" s="592"/>
      <c r="R285" s="175"/>
    </row>
    <row r="286" spans="2:21" ht="20.25" hidden="1" customHeight="1" x14ac:dyDescent="0.3">
      <c r="B286" s="28"/>
      <c r="C286" s="45"/>
      <c r="D286" s="31"/>
      <c r="E286" s="870"/>
      <c r="F286" s="640"/>
      <c r="G286" s="15"/>
      <c r="H286" s="16"/>
      <c r="I286" s="17"/>
      <c r="J286" s="592"/>
      <c r="K286" s="592"/>
      <c r="L286" s="592"/>
      <c r="M286" s="592"/>
      <c r="N286" s="592"/>
      <c r="O286" s="592"/>
      <c r="P286" s="592"/>
      <c r="Q286" s="592"/>
      <c r="R286" s="175"/>
    </row>
    <row r="287" spans="2:21" s="13" customFormat="1" ht="40.5" hidden="1" customHeight="1" x14ac:dyDescent="0.3">
      <c r="B287" s="294"/>
      <c r="C287" s="301"/>
      <c r="D287" s="301"/>
      <c r="E287" s="1661" t="s">
        <v>58</v>
      </c>
      <c r="F287" s="1661"/>
      <c r="G287" s="1661"/>
      <c r="H287" s="1661"/>
      <c r="I287" s="1661"/>
      <c r="J287" s="562"/>
      <c r="K287" s="562"/>
      <c r="L287" s="562"/>
      <c r="M287" s="562"/>
      <c r="N287" s="562"/>
      <c r="O287" s="562"/>
      <c r="P287" s="562"/>
      <c r="Q287" s="562"/>
      <c r="R287" s="274"/>
    </row>
    <row r="288" spans="2:21" ht="21" hidden="1" customHeight="1" x14ac:dyDescent="0.3">
      <c r="B288" s="38"/>
      <c r="C288" s="39"/>
      <c r="D288" s="39"/>
      <c r="E288" s="1263"/>
      <c r="F288" s="640"/>
      <c r="G288" s="15"/>
      <c r="H288" s="93"/>
      <c r="I288" s="140"/>
      <c r="J288" s="620"/>
      <c r="K288" s="620"/>
      <c r="L288" s="620"/>
      <c r="M288" s="620"/>
      <c r="N288" s="620"/>
      <c r="O288" s="620"/>
      <c r="P288" s="620"/>
      <c r="Q288" s="620"/>
      <c r="R288" s="175"/>
    </row>
    <row r="289" spans="2:18" ht="21" hidden="1" customHeight="1" x14ac:dyDescent="0.3">
      <c r="B289" s="28"/>
      <c r="C289" s="45"/>
      <c r="D289" s="31"/>
      <c r="E289" s="870"/>
      <c r="F289" s="640"/>
      <c r="G289" s="15"/>
      <c r="H289" s="16"/>
      <c r="I289" s="17"/>
      <c r="J289" s="592"/>
      <c r="K289" s="592"/>
      <c r="L289" s="592"/>
      <c r="M289" s="592"/>
      <c r="N289" s="592"/>
      <c r="O289" s="592"/>
      <c r="P289" s="592"/>
      <c r="Q289" s="592"/>
      <c r="R289" s="175"/>
    </row>
    <row r="290" spans="2:18" ht="21" hidden="1" customHeight="1" x14ac:dyDescent="0.3">
      <c r="B290" s="28"/>
      <c r="C290" s="45"/>
      <c r="D290" s="31"/>
      <c r="E290" s="870"/>
      <c r="F290" s="640"/>
      <c r="G290" s="15"/>
      <c r="H290" s="16"/>
      <c r="I290" s="17"/>
      <c r="J290" s="592"/>
      <c r="K290" s="592"/>
      <c r="L290" s="592"/>
      <c r="M290" s="592"/>
      <c r="N290" s="592"/>
      <c r="O290" s="592"/>
      <c r="P290" s="592"/>
      <c r="Q290" s="592"/>
      <c r="R290" s="175"/>
    </row>
    <row r="291" spans="2:18" s="13" customFormat="1" hidden="1" x14ac:dyDescent="0.3">
      <c r="B291" s="294"/>
      <c r="C291" s="301"/>
      <c r="D291" s="301"/>
      <c r="E291" s="860" t="s">
        <v>59</v>
      </c>
      <c r="F291" s="464"/>
      <c r="G291" s="33"/>
      <c r="H291" s="14"/>
      <c r="I291" s="56"/>
      <c r="J291" s="562"/>
      <c r="K291" s="562"/>
      <c r="L291" s="562"/>
      <c r="M291" s="562"/>
      <c r="N291" s="562"/>
      <c r="O291" s="562"/>
      <c r="P291" s="562"/>
      <c r="Q291" s="562"/>
      <c r="R291" s="274"/>
    </row>
    <row r="292" spans="2:18" ht="24.75" hidden="1" customHeight="1" x14ac:dyDescent="0.3">
      <c r="B292" s="38"/>
      <c r="C292" s="39"/>
      <c r="D292" s="39"/>
      <c r="E292" s="1263"/>
      <c r="F292" s="640"/>
      <c r="G292" s="15"/>
      <c r="H292" s="93"/>
      <c r="I292" s="140"/>
      <c r="J292" s="620"/>
      <c r="K292" s="620"/>
      <c r="L292" s="620"/>
      <c r="M292" s="620"/>
      <c r="N292" s="620"/>
      <c r="O292" s="620"/>
      <c r="P292" s="620"/>
      <c r="Q292" s="620"/>
      <c r="R292" s="175"/>
    </row>
    <row r="293" spans="2:18" ht="24.75" hidden="1" customHeight="1" x14ac:dyDescent="0.3">
      <c r="B293" s="28"/>
      <c r="C293" s="45"/>
      <c r="D293" s="31"/>
      <c r="E293" s="870"/>
      <c r="F293" s="640"/>
      <c r="G293" s="15"/>
      <c r="H293" s="16"/>
      <c r="I293" s="17"/>
      <c r="J293" s="592"/>
      <c r="K293" s="592"/>
      <c r="L293" s="592"/>
      <c r="M293" s="592"/>
      <c r="N293" s="592"/>
      <c r="O293" s="592"/>
      <c r="P293" s="592"/>
      <c r="Q293" s="592"/>
      <c r="R293" s="175"/>
    </row>
    <row r="294" spans="2:18" ht="24.75" hidden="1" customHeight="1" x14ac:dyDescent="0.3">
      <c r="B294" s="67"/>
      <c r="C294" s="68"/>
      <c r="D294" s="62"/>
      <c r="E294" s="1265"/>
      <c r="F294" s="640"/>
      <c r="G294" s="15"/>
      <c r="H294" s="16"/>
      <c r="I294" s="17"/>
      <c r="J294" s="592"/>
      <c r="K294" s="592"/>
      <c r="L294" s="592"/>
      <c r="M294" s="592"/>
      <c r="N294" s="592"/>
      <c r="O294" s="592"/>
      <c r="P294" s="592"/>
      <c r="Q294" s="592"/>
      <c r="R294" s="175"/>
    </row>
    <row r="295" spans="2:18" s="13" customFormat="1" ht="15.75" hidden="1" customHeight="1" x14ac:dyDescent="0.3">
      <c r="B295" s="294"/>
      <c r="C295" s="301"/>
      <c r="D295" s="301"/>
      <c r="E295" s="856" t="s">
        <v>60</v>
      </c>
      <c r="F295" s="278"/>
      <c r="G295" s="278"/>
      <c r="H295" s="278"/>
      <c r="I295" s="278"/>
      <c r="J295" s="562"/>
      <c r="K295" s="562"/>
      <c r="L295" s="562"/>
      <c r="M295" s="562"/>
      <c r="N295" s="562"/>
      <c r="O295" s="562"/>
      <c r="P295" s="562"/>
      <c r="Q295" s="562"/>
      <c r="R295" s="274"/>
    </row>
    <row r="296" spans="2:18" ht="22.5" hidden="1" customHeight="1" x14ac:dyDescent="0.3">
      <c r="B296" s="28"/>
      <c r="C296" s="45"/>
      <c r="D296" s="31"/>
      <c r="E296" s="870"/>
      <c r="F296" s="640"/>
      <c r="G296" s="15"/>
      <c r="H296" s="16"/>
      <c r="I296" s="17"/>
      <c r="J296" s="27"/>
      <c r="K296" s="27"/>
      <c r="L296" s="27"/>
      <c r="M296" s="27"/>
      <c r="N296" s="27"/>
      <c r="O296" s="27"/>
      <c r="P296" s="27"/>
      <c r="Q296" s="27"/>
      <c r="R296" s="92">
        <f t="shared" ref="R296" si="17">SUM(J296:Q296)</f>
        <v>0</v>
      </c>
    </row>
    <row r="297" spans="2:18" ht="22.5" hidden="1" customHeight="1" x14ac:dyDescent="0.3">
      <c r="B297" s="28"/>
      <c r="C297" s="45"/>
      <c r="D297" s="31"/>
      <c r="E297" s="870"/>
      <c r="F297" s="640"/>
      <c r="G297" s="15"/>
      <c r="H297" s="16"/>
      <c r="I297" s="17"/>
      <c r="J297" s="27"/>
      <c r="K297" s="27"/>
      <c r="L297" s="27"/>
      <c r="M297" s="27"/>
      <c r="N297" s="27"/>
      <c r="O297" s="27"/>
      <c r="P297" s="27"/>
      <c r="Q297" s="27"/>
      <c r="R297" s="92">
        <f>SUM(J297:Q297)</f>
        <v>0</v>
      </c>
    </row>
    <row r="298" spans="2:18" s="13" customFormat="1" ht="33.75" hidden="1" customHeight="1" x14ac:dyDescent="0.3">
      <c r="B298" s="294"/>
      <c r="C298" s="301"/>
      <c r="D298" s="1661" t="s">
        <v>61</v>
      </c>
      <c r="E298" s="1661"/>
      <c r="F298" s="1661"/>
      <c r="G298" s="1661"/>
      <c r="H298" s="1661"/>
      <c r="I298" s="1661"/>
      <c r="J298" s="86">
        <f>SUM(J299)</f>
        <v>0</v>
      </c>
      <c r="K298" s="86">
        <f t="shared" ref="K298:R298" si="18">SUM(K299)</f>
        <v>0</v>
      </c>
      <c r="L298" s="86">
        <f t="shared" si="18"/>
        <v>0</v>
      </c>
      <c r="M298" s="86">
        <f t="shared" si="18"/>
        <v>0</v>
      </c>
      <c r="N298" s="86">
        <f t="shared" si="18"/>
        <v>0</v>
      </c>
      <c r="O298" s="86">
        <f t="shared" si="18"/>
        <v>0</v>
      </c>
      <c r="P298" s="86">
        <f t="shared" si="18"/>
        <v>0</v>
      </c>
      <c r="Q298" s="86">
        <f t="shared" si="18"/>
        <v>0</v>
      </c>
      <c r="R298" s="86">
        <f t="shared" si="18"/>
        <v>0</v>
      </c>
    </row>
    <row r="299" spans="2:18" s="13" customFormat="1" hidden="1" x14ac:dyDescent="0.3">
      <c r="B299" s="294"/>
      <c r="C299" s="301"/>
      <c r="D299" s="301"/>
      <c r="E299" s="860" t="s">
        <v>62</v>
      </c>
      <c r="F299" s="464"/>
      <c r="G299" s="33"/>
      <c r="H299" s="14"/>
      <c r="I299" s="56"/>
      <c r="J299" s="86">
        <f>SUM(J300:J302)</f>
        <v>0</v>
      </c>
      <c r="K299" s="86">
        <f t="shared" ref="K299:Q299" si="19">SUM(K300:K302)</f>
        <v>0</v>
      </c>
      <c r="L299" s="86">
        <f t="shared" si="19"/>
        <v>0</v>
      </c>
      <c r="M299" s="86">
        <f t="shared" si="19"/>
        <v>0</v>
      </c>
      <c r="N299" s="86">
        <f t="shared" si="19"/>
        <v>0</v>
      </c>
      <c r="O299" s="86">
        <f t="shared" si="19"/>
        <v>0</v>
      </c>
      <c r="P299" s="86">
        <f t="shared" si="19"/>
        <v>0</v>
      </c>
      <c r="Q299" s="86">
        <f t="shared" si="19"/>
        <v>0</v>
      </c>
      <c r="R299" s="86">
        <f>SUM(R300:R302)</f>
        <v>0</v>
      </c>
    </row>
    <row r="300" spans="2:18" ht="22.5" hidden="1" customHeight="1" x14ac:dyDescent="0.3">
      <c r="B300" s="38"/>
      <c r="C300" s="39"/>
      <c r="D300" s="39"/>
      <c r="E300" s="1263"/>
      <c r="F300" s="640"/>
      <c r="G300" s="15"/>
      <c r="H300" s="93"/>
      <c r="I300" s="140"/>
      <c r="J300" s="92"/>
      <c r="K300" s="92"/>
      <c r="L300" s="92"/>
      <c r="M300" s="92"/>
      <c r="N300" s="92"/>
      <c r="O300" s="92"/>
      <c r="P300" s="92"/>
      <c r="Q300" s="92"/>
      <c r="R300" s="92">
        <f>SUM(J300:Q300)</f>
        <v>0</v>
      </c>
    </row>
    <row r="301" spans="2:18" ht="22.5" hidden="1" customHeight="1" x14ac:dyDescent="0.3">
      <c r="B301" s="28"/>
      <c r="C301" s="45"/>
      <c r="D301" s="31"/>
      <c r="E301" s="870"/>
      <c r="F301" s="640"/>
      <c r="G301" s="15"/>
      <c r="H301" s="16"/>
      <c r="I301" s="17"/>
      <c r="J301" s="27"/>
      <c r="K301" s="27"/>
      <c r="L301" s="27"/>
      <c r="M301" s="27"/>
      <c r="N301" s="27"/>
      <c r="O301" s="27"/>
      <c r="P301" s="27"/>
      <c r="Q301" s="27"/>
      <c r="R301" s="92">
        <f>SUM(J301:Q301)</f>
        <v>0</v>
      </c>
    </row>
    <row r="302" spans="2:18" ht="21" hidden="1" customHeight="1" x14ac:dyDescent="0.3">
      <c r="B302" s="28"/>
      <c r="C302" s="45"/>
      <c r="D302" s="31"/>
      <c r="E302" s="870"/>
      <c r="F302" s="640"/>
      <c r="G302" s="15"/>
      <c r="H302" s="16"/>
      <c r="I302" s="17"/>
      <c r="J302" s="27"/>
      <c r="K302" s="27"/>
      <c r="L302" s="27"/>
      <c r="M302" s="27"/>
      <c r="N302" s="27"/>
      <c r="O302" s="27"/>
      <c r="P302" s="27"/>
      <c r="Q302" s="27"/>
      <c r="R302" s="92">
        <f>SUM(J302:Q302)</f>
        <v>0</v>
      </c>
    </row>
    <row r="303" spans="2:18" s="43" customFormat="1" ht="15.75" customHeight="1" x14ac:dyDescent="0.2">
      <c r="B303" s="535" t="s">
        <v>95</v>
      </c>
      <c r="C303" s="536"/>
      <c r="D303" s="269"/>
      <c r="E303" s="873"/>
      <c r="F303" s="748"/>
      <c r="G303" s="269"/>
      <c r="H303" s="270"/>
      <c r="I303" s="270"/>
      <c r="J303" s="542"/>
      <c r="K303" s="542"/>
      <c r="L303" s="542"/>
      <c r="M303" s="542"/>
      <c r="N303" s="542"/>
      <c r="O303" s="542"/>
      <c r="P303" s="542"/>
      <c r="Q303" s="542"/>
      <c r="R303" s="540"/>
    </row>
    <row r="304" spans="2:18" s="12" customFormat="1" ht="15.75" customHeight="1" x14ac:dyDescent="0.2">
      <c r="B304" s="481" t="s">
        <v>121</v>
      </c>
      <c r="C304" s="482"/>
      <c r="D304" s="482"/>
      <c r="E304" s="848"/>
      <c r="F304" s="482"/>
      <c r="G304" s="482"/>
      <c r="H304" s="482"/>
      <c r="I304" s="482"/>
      <c r="J304" s="575"/>
      <c r="K304" s="575"/>
      <c r="L304" s="575"/>
      <c r="M304" s="575"/>
      <c r="N304" s="575"/>
      <c r="O304" s="575"/>
      <c r="P304" s="575"/>
      <c r="Q304" s="575"/>
      <c r="R304" s="573"/>
    </row>
    <row r="305" spans="2:18" s="13" customFormat="1" ht="17.25" customHeight="1" x14ac:dyDescent="0.3">
      <c r="B305" s="294"/>
      <c r="C305" s="278" t="s">
        <v>63</v>
      </c>
      <c r="D305" s="278"/>
      <c r="E305" s="856"/>
      <c r="F305" s="278"/>
      <c r="G305" s="278"/>
      <c r="H305" s="278"/>
      <c r="I305" s="278"/>
      <c r="J305" s="562"/>
      <c r="K305" s="562"/>
      <c r="L305" s="562"/>
      <c r="M305" s="562"/>
      <c r="N305" s="562"/>
      <c r="O305" s="562"/>
      <c r="P305" s="562"/>
      <c r="Q305" s="562"/>
      <c r="R305" s="274"/>
    </row>
    <row r="306" spans="2:18" s="13" customFormat="1" hidden="1" x14ac:dyDescent="0.3">
      <c r="B306" s="294"/>
      <c r="C306" s="301"/>
      <c r="D306" s="808" t="s">
        <v>64</v>
      </c>
      <c r="E306" s="1375"/>
      <c r="F306" s="464"/>
      <c r="G306" s="33"/>
      <c r="H306" s="14"/>
      <c r="I306" s="56"/>
      <c r="J306" s="562"/>
      <c r="K306" s="562"/>
      <c r="L306" s="562"/>
      <c r="M306" s="562"/>
      <c r="N306" s="562"/>
      <c r="O306" s="562"/>
      <c r="P306" s="562"/>
      <c r="Q306" s="562"/>
      <c r="R306" s="274"/>
    </row>
    <row r="307" spans="2:18" s="13" customFormat="1" ht="31.5" hidden="1" customHeight="1" x14ac:dyDescent="0.3">
      <c r="B307" s="294"/>
      <c r="C307" s="301"/>
      <c r="D307" s="301"/>
      <c r="E307" s="1662" t="s">
        <v>65</v>
      </c>
      <c r="F307" s="1662"/>
      <c r="G307" s="1662"/>
      <c r="H307" s="1662"/>
      <c r="I307" s="1662"/>
      <c r="J307" s="562"/>
      <c r="K307" s="562"/>
      <c r="L307" s="562"/>
      <c r="M307" s="562"/>
      <c r="N307" s="562"/>
      <c r="O307" s="562"/>
      <c r="P307" s="562"/>
      <c r="Q307" s="562"/>
      <c r="R307" s="274"/>
    </row>
    <row r="308" spans="2:18" ht="23.25" hidden="1" customHeight="1" x14ac:dyDescent="0.3">
      <c r="B308" s="38"/>
      <c r="C308" s="39"/>
      <c r="D308" s="39"/>
      <c r="E308" s="1263"/>
      <c r="F308" s="640"/>
      <c r="G308" s="15"/>
      <c r="H308" s="93"/>
      <c r="I308" s="140"/>
      <c r="J308" s="620"/>
      <c r="K308" s="620"/>
      <c r="L308" s="620"/>
      <c r="M308" s="620"/>
      <c r="N308" s="620"/>
      <c r="O308" s="620"/>
      <c r="P308" s="620"/>
      <c r="Q308" s="620"/>
      <c r="R308" s="175"/>
    </row>
    <row r="309" spans="2:18" ht="23.25" hidden="1" customHeight="1" x14ac:dyDescent="0.3">
      <c r="B309" s="28"/>
      <c r="C309" s="45"/>
      <c r="D309" s="31"/>
      <c r="E309" s="870"/>
      <c r="F309" s="640"/>
      <c r="G309" s="15"/>
      <c r="H309" s="16"/>
      <c r="I309" s="17"/>
      <c r="J309" s="592"/>
      <c r="K309" s="592"/>
      <c r="L309" s="592"/>
      <c r="M309" s="592"/>
      <c r="N309" s="592"/>
      <c r="O309" s="592"/>
      <c r="P309" s="592"/>
      <c r="Q309" s="592"/>
      <c r="R309" s="175"/>
    </row>
    <row r="310" spans="2:18" ht="23.25" hidden="1" customHeight="1" x14ac:dyDescent="0.3">
      <c r="B310" s="67"/>
      <c r="C310" s="68"/>
      <c r="D310" s="62"/>
      <c r="E310" s="1265"/>
      <c r="F310" s="640"/>
      <c r="G310" s="15"/>
      <c r="H310" s="16"/>
      <c r="I310" s="17"/>
      <c r="J310" s="592"/>
      <c r="K310" s="592"/>
      <c r="L310" s="592"/>
      <c r="M310" s="592"/>
      <c r="N310" s="592"/>
      <c r="O310" s="592"/>
      <c r="P310" s="592"/>
      <c r="Q310" s="592"/>
      <c r="R310" s="175"/>
    </row>
    <row r="311" spans="2:18" s="13" customFormat="1" ht="18" customHeight="1" x14ac:dyDescent="0.3">
      <c r="B311" s="294"/>
      <c r="C311" s="301"/>
      <c r="D311" s="278" t="s">
        <v>66</v>
      </c>
      <c r="E311" s="856"/>
      <c r="F311" s="278"/>
      <c r="G311" s="278"/>
      <c r="H311" s="278"/>
      <c r="I311" s="278"/>
      <c r="J311" s="562"/>
      <c r="K311" s="562"/>
      <c r="L311" s="562"/>
      <c r="M311" s="562"/>
      <c r="N311" s="562"/>
      <c r="O311" s="562"/>
      <c r="P311" s="562"/>
      <c r="Q311" s="562"/>
      <c r="R311" s="274"/>
    </row>
    <row r="312" spans="2:18" s="13" customFormat="1" x14ac:dyDescent="0.3">
      <c r="B312" s="294"/>
      <c r="C312" s="301"/>
      <c r="D312" s="301"/>
      <c r="E312" s="1266" t="s">
        <v>67</v>
      </c>
      <c r="F312" s="464"/>
      <c r="G312" s="515"/>
      <c r="H312" s="293"/>
      <c r="I312" s="322"/>
      <c r="J312" s="562"/>
      <c r="K312" s="562"/>
      <c r="L312" s="562"/>
      <c r="M312" s="562"/>
      <c r="N312" s="562"/>
      <c r="O312" s="562"/>
      <c r="P312" s="562"/>
      <c r="Q312" s="562"/>
      <c r="R312" s="274"/>
    </row>
    <row r="313" spans="2:18" s="525" customFormat="1" ht="19.5" customHeight="1" x14ac:dyDescent="0.3">
      <c r="B313" s="615"/>
      <c r="C313" s="619"/>
      <c r="D313" s="619"/>
      <c r="E313" s="855">
        <v>183</v>
      </c>
      <c r="F313" s="565" t="s">
        <v>1832</v>
      </c>
      <c r="G313" s="565"/>
      <c r="H313" s="565"/>
      <c r="I313" s="565"/>
      <c r="J313" s="617"/>
      <c r="K313" s="617"/>
      <c r="L313" s="617"/>
      <c r="M313" s="617"/>
      <c r="N313" s="617"/>
      <c r="O313" s="617"/>
      <c r="P313" s="617"/>
      <c r="Q313" s="617"/>
      <c r="R313" s="618"/>
    </row>
    <row r="314" spans="2:18" ht="31.5" x14ac:dyDescent="0.3">
      <c r="B314" s="1377"/>
      <c r="C314" s="1378"/>
      <c r="D314" s="1378"/>
      <c r="E314" s="1284" t="s">
        <v>2383</v>
      </c>
      <c r="F314" s="1256">
        <v>18301</v>
      </c>
      <c r="G314" s="1068" t="s">
        <v>899</v>
      </c>
      <c r="H314" s="1379" t="s">
        <v>800</v>
      </c>
      <c r="I314" s="1037" t="s">
        <v>112</v>
      </c>
      <c r="J314" s="1017"/>
      <c r="K314" s="1017"/>
      <c r="L314" s="1017"/>
      <c r="M314" s="1017">
        <v>20000</v>
      </c>
      <c r="N314" s="1017"/>
      <c r="O314" s="1017"/>
      <c r="P314" s="1017"/>
      <c r="Q314" s="1017"/>
      <c r="R314" s="1017">
        <f t="shared" ref="R314:R328" si="20">SUM(J314:Q314)</f>
        <v>20000</v>
      </c>
    </row>
    <row r="315" spans="2:18" ht="47.25" x14ac:dyDescent="0.3">
      <c r="B315" s="1381"/>
      <c r="C315" s="1382"/>
      <c r="D315" s="1225"/>
      <c r="E315" s="1230" t="s">
        <v>2379</v>
      </c>
      <c r="F315" s="1383">
        <v>18302</v>
      </c>
      <c r="G315" s="1071" t="s">
        <v>906</v>
      </c>
      <c r="H315" s="1384" t="s">
        <v>791</v>
      </c>
      <c r="I315" s="1038" t="s">
        <v>112</v>
      </c>
      <c r="J315" s="1023"/>
      <c r="K315" s="1023"/>
      <c r="L315" s="1023">
        <v>20000</v>
      </c>
      <c r="M315" s="1023">
        <v>40000</v>
      </c>
      <c r="N315" s="1023"/>
      <c r="O315" s="1023"/>
      <c r="P315" s="1023"/>
      <c r="Q315" s="1023"/>
      <c r="R315" s="1023">
        <f t="shared" si="20"/>
        <v>60000</v>
      </c>
    </row>
    <row r="316" spans="2:18" ht="47.25" x14ac:dyDescent="0.3">
      <c r="B316" s="1381"/>
      <c r="C316" s="1382"/>
      <c r="D316" s="1225"/>
      <c r="E316" s="1230" t="s">
        <v>2390</v>
      </c>
      <c r="F316" s="1383">
        <v>18303</v>
      </c>
      <c r="G316" s="1071" t="s">
        <v>907</v>
      </c>
      <c r="H316" s="1089" t="s">
        <v>797</v>
      </c>
      <c r="I316" s="1038" t="s">
        <v>112</v>
      </c>
      <c r="J316" s="1072"/>
      <c r="K316" s="1072"/>
      <c r="L316" s="1072">
        <v>20000</v>
      </c>
      <c r="M316" s="1072">
        <v>20000</v>
      </c>
      <c r="N316" s="1072"/>
      <c r="O316" s="1072"/>
      <c r="P316" s="1072"/>
      <c r="Q316" s="1072"/>
      <c r="R316" s="1023">
        <f t="shared" si="20"/>
        <v>40000</v>
      </c>
    </row>
    <row r="317" spans="2:18" ht="47.25" x14ac:dyDescent="0.3">
      <c r="B317" s="1172"/>
      <c r="C317" s="1173"/>
      <c r="D317" s="1174"/>
      <c r="E317" s="1270" t="s">
        <v>2383</v>
      </c>
      <c r="F317" s="1257">
        <v>18304</v>
      </c>
      <c r="G317" s="1061" t="s">
        <v>908</v>
      </c>
      <c r="H317" s="1062" t="s">
        <v>800</v>
      </c>
      <c r="I317" s="1075" t="s">
        <v>112</v>
      </c>
      <c r="J317" s="1076"/>
      <c r="K317" s="1076"/>
      <c r="L317" s="1076">
        <v>44000</v>
      </c>
      <c r="M317" s="1076">
        <v>100000</v>
      </c>
      <c r="N317" s="1076"/>
      <c r="O317" s="1076"/>
      <c r="P317" s="1076"/>
      <c r="Q317" s="1076"/>
      <c r="R317" s="1031">
        <f t="shared" si="20"/>
        <v>144000</v>
      </c>
    </row>
    <row r="318" spans="2:18" ht="47.25" x14ac:dyDescent="0.3">
      <c r="B318" s="1609"/>
      <c r="C318" s="1610"/>
      <c r="D318" s="1611"/>
      <c r="E318" s="1612" t="s">
        <v>2393</v>
      </c>
      <c r="F318" s="1613">
        <v>18305</v>
      </c>
      <c r="G318" s="1614" t="s">
        <v>909</v>
      </c>
      <c r="H318" s="1571" t="s">
        <v>803</v>
      </c>
      <c r="I318" s="1527" t="s">
        <v>112</v>
      </c>
      <c r="J318" s="1528"/>
      <c r="K318" s="1528"/>
      <c r="L318" s="1528">
        <v>33000</v>
      </c>
      <c r="M318" s="1528">
        <v>100000</v>
      </c>
      <c r="N318" s="1528"/>
      <c r="O318" s="1528"/>
      <c r="P318" s="1528"/>
      <c r="Q318" s="1528"/>
      <c r="R318" s="1087">
        <f t="shared" si="20"/>
        <v>133000</v>
      </c>
    </row>
    <row r="319" spans="2:18" ht="47.25" x14ac:dyDescent="0.3">
      <c r="B319" s="1381"/>
      <c r="C319" s="1382"/>
      <c r="D319" s="1225"/>
      <c r="E319" s="1230" t="s">
        <v>2398</v>
      </c>
      <c r="F319" s="1383">
        <v>18306</v>
      </c>
      <c r="G319" s="1071" t="s">
        <v>910</v>
      </c>
      <c r="H319" s="1089" t="s">
        <v>809</v>
      </c>
      <c r="I319" s="1038" t="s">
        <v>112</v>
      </c>
      <c r="J319" s="1072"/>
      <c r="K319" s="1072"/>
      <c r="L319" s="1072">
        <v>6000</v>
      </c>
      <c r="M319" s="1072">
        <v>10000</v>
      </c>
      <c r="N319" s="1072"/>
      <c r="O319" s="1072"/>
      <c r="P319" s="1072"/>
      <c r="Q319" s="1072"/>
      <c r="R319" s="1023">
        <f t="shared" si="20"/>
        <v>16000</v>
      </c>
    </row>
    <row r="320" spans="2:18" ht="63" x14ac:dyDescent="0.3">
      <c r="B320" s="1381"/>
      <c r="C320" s="1382"/>
      <c r="D320" s="1225"/>
      <c r="E320" s="1230" t="s">
        <v>2375</v>
      </c>
      <c r="F320" s="1383">
        <v>18307</v>
      </c>
      <c r="G320" s="1071" t="s">
        <v>911</v>
      </c>
      <c r="H320" s="1089" t="s">
        <v>814</v>
      </c>
      <c r="I320" s="1038" t="s">
        <v>112</v>
      </c>
      <c r="J320" s="1072"/>
      <c r="K320" s="1072"/>
      <c r="L320" s="1072"/>
      <c r="M320" s="1072">
        <v>25000</v>
      </c>
      <c r="N320" s="1072"/>
      <c r="O320" s="1072"/>
      <c r="P320" s="1072"/>
      <c r="Q320" s="1072"/>
      <c r="R320" s="1023">
        <f t="shared" si="20"/>
        <v>25000</v>
      </c>
    </row>
    <row r="321" spans="2:18" ht="47.25" x14ac:dyDescent="0.3">
      <c r="B321" s="1381"/>
      <c r="C321" s="1382"/>
      <c r="D321" s="1225"/>
      <c r="E321" s="1230" t="s">
        <v>2377</v>
      </c>
      <c r="F321" s="1383">
        <v>18308</v>
      </c>
      <c r="G321" s="1071" t="s">
        <v>912</v>
      </c>
      <c r="H321" s="1089" t="s">
        <v>854</v>
      </c>
      <c r="I321" s="1038" t="s">
        <v>112</v>
      </c>
      <c r="J321" s="1072"/>
      <c r="K321" s="1072"/>
      <c r="L321" s="1072"/>
      <c r="M321" s="1072">
        <v>15000</v>
      </c>
      <c r="N321" s="1072"/>
      <c r="O321" s="1072"/>
      <c r="P321" s="1072"/>
      <c r="Q321" s="1072"/>
      <c r="R321" s="1023">
        <f t="shared" si="20"/>
        <v>15000</v>
      </c>
    </row>
    <row r="322" spans="2:18" ht="70.5" customHeight="1" x14ac:dyDescent="0.3">
      <c r="B322" s="1381"/>
      <c r="C322" s="1382"/>
      <c r="D322" s="1225"/>
      <c r="E322" s="1230" t="s">
        <v>2396</v>
      </c>
      <c r="F322" s="1383">
        <v>18309</v>
      </c>
      <c r="G322" s="1071" t="s">
        <v>913</v>
      </c>
      <c r="H322" s="1089" t="s">
        <v>829</v>
      </c>
      <c r="I322" s="1038" t="s">
        <v>112</v>
      </c>
      <c r="J322" s="1072"/>
      <c r="K322" s="1072"/>
      <c r="L322" s="1072">
        <v>5000</v>
      </c>
      <c r="M322" s="1072">
        <v>15000</v>
      </c>
      <c r="N322" s="1072"/>
      <c r="O322" s="1072"/>
      <c r="P322" s="1072"/>
      <c r="Q322" s="1072"/>
      <c r="R322" s="1023">
        <f t="shared" si="20"/>
        <v>20000</v>
      </c>
    </row>
    <row r="323" spans="2:18" ht="51" customHeight="1" x14ac:dyDescent="0.3">
      <c r="B323" s="1381"/>
      <c r="C323" s="1382"/>
      <c r="D323" s="1225"/>
      <c r="E323" s="1230" t="s">
        <v>2390</v>
      </c>
      <c r="F323" s="1383">
        <v>18310</v>
      </c>
      <c r="G323" s="1071" t="s">
        <v>914</v>
      </c>
      <c r="H323" s="1089" t="s">
        <v>824</v>
      </c>
      <c r="I323" s="1038" t="s">
        <v>112</v>
      </c>
      <c r="J323" s="1072"/>
      <c r="K323" s="1072"/>
      <c r="L323" s="1072">
        <v>4000</v>
      </c>
      <c r="M323" s="1072">
        <v>80000</v>
      </c>
      <c r="N323" s="1072"/>
      <c r="O323" s="1072"/>
      <c r="P323" s="1072"/>
      <c r="Q323" s="1072"/>
      <c r="R323" s="1023">
        <f t="shared" si="20"/>
        <v>84000</v>
      </c>
    </row>
    <row r="324" spans="2:18" ht="36" customHeight="1" x14ac:dyDescent="0.3">
      <c r="B324" s="1381"/>
      <c r="C324" s="1382"/>
      <c r="D324" s="1225"/>
      <c r="E324" s="1230" t="s">
        <v>2371</v>
      </c>
      <c r="F324" s="1383">
        <v>18311</v>
      </c>
      <c r="G324" s="1071" t="s">
        <v>916</v>
      </c>
      <c r="H324" s="1089" t="s">
        <v>837</v>
      </c>
      <c r="I324" s="1038" t="s">
        <v>112</v>
      </c>
      <c r="J324" s="1072"/>
      <c r="K324" s="1072"/>
      <c r="L324" s="1072"/>
      <c r="M324" s="1072">
        <v>18000</v>
      </c>
      <c r="N324" s="1072"/>
      <c r="O324" s="1072"/>
      <c r="P324" s="1072"/>
      <c r="Q324" s="1072"/>
      <c r="R324" s="1023">
        <f t="shared" si="20"/>
        <v>18000</v>
      </c>
    </row>
    <row r="325" spans="2:18" ht="34.5" customHeight="1" x14ac:dyDescent="0.3">
      <c r="B325" s="1206"/>
      <c r="C325" s="1207"/>
      <c r="D325" s="1207"/>
      <c r="E325" s="1274" t="s">
        <v>2371</v>
      </c>
      <c r="F325" s="1383">
        <v>18312</v>
      </c>
      <c r="G325" s="1071" t="s">
        <v>900</v>
      </c>
      <c r="H325" s="1384" t="s">
        <v>837</v>
      </c>
      <c r="I325" s="1038" t="s">
        <v>112</v>
      </c>
      <c r="J325" s="1023"/>
      <c r="K325" s="1023">
        <v>16000</v>
      </c>
      <c r="L325" s="1023"/>
      <c r="M325" s="1023">
        <v>14000</v>
      </c>
      <c r="N325" s="1023"/>
      <c r="O325" s="1023"/>
      <c r="P325" s="1023"/>
      <c r="Q325" s="1023"/>
      <c r="R325" s="1023">
        <f t="shared" si="20"/>
        <v>30000</v>
      </c>
    </row>
    <row r="326" spans="2:18" ht="33.75" customHeight="1" x14ac:dyDescent="0.3">
      <c r="B326" s="1206"/>
      <c r="C326" s="1207"/>
      <c r="D326" s="1207"/>
      <c r="E326" s="1274" t="s">
        <v>2371</v>
      </c>
      <c r="F326" s="1383">
        <v>18313</v>
      </c>
      <c r="G326" s="1071" t="s">
        <v>901</v>
      </c>
      <c r="H326" s="1384" t="s">
        <v>837</v>
      </c>
      <c r="I326" s="1038" t="s">
        <v>112</v>
      </c>
      <c r="J326" s="1023"/>
      <c r="K326" s="1023"/>
      <c r="L326" s="1023"/>
      <c r="M326" s="1023">
        <v>12000</v>
      </c>
      <c r="N326" s="1023"/>
      <c r="O326" s="1023"/>
      <c r="P326" s="1023"/>
      <c r="Q326" s="1023"/>
      <c r="R326" s="1023">
        <f t="shared" si="20"/>
        <v>12000</v>
      </c>
    </row>
    <row r="327" spans="2:18" ht="24.75" customHeight="1" x14ac:dyDescent="0.3">
      <c r="B327" s="1213"/>
      <c r="C327" s="1214"/>
      <c r="D327" s="1214"/>
      <c r="E327" s="1215" t="s">
        <v>2371</v>
      </c>
      <c r="F327" s="1257">
        <v>18314</v>
      </c>
      <c r="G327" s="1061" t="s">
        <v>902</v>
      </c>
      <c r="H327" s="1389" t="s">
        <v>837</v>
      </c>
      <c r="I327" s="1075" t="s">
        <v>112</v>
      </c>
      <c r="J327" s="1031"/>
      <c r="K327" s="1031"/>
      <c r="L327" s="1031"/>
      <c r="M327" s="1031">
        <v>12000</v>
      </c>
      <c r="N327" s="1031"/>
      <c r="O327" s="1031"/>
      <c r="P327" s="1031"/>
      <c r="Q327" s="1031"/>
      <c r="R327" s="1031">
        <f t="shared" si="20"/>
        <v>12000</v>
      </c>
    </row>
    <row r="328" spans="2:18" hidden="1" x14ac:dyDescent="0.3">
      <c r="B328" s="28"/>
      <c r="C328" s="45"/>
      <c r="D328" s="31"/>
      <c r="E328" s="870"/>
      <c r="F328" s="698">
        <v>115</v>
      </c>
      <c r="G328" s="15"/>
      <c r="H328" s="16"/>
      <c r="I328" s="17"/>
      <c r="J328" s="27"/>
      <c r="K328" s="27"/>
      <c r="L328" s="27"/>
      <c r="M328" s="27"/>
      <c r="N328" s="27"/>
      <c r="O328" s="27"/>
      <c r="P328" s="27"/>
      <c r="Q328" s="27"/>
      <c r="R328" s="92">
        <f t="shared" si="20"/>
        <v>0</v>
      </c>
    </row>
    <row r="329" spans="2:18" hidden="1" x14ac:dyDescent="0.3">
      <c r="B329" s="28"/>
      <c r="C329" s="45"/>
      <c r="D329" s="31"/>
      <c r="E329" s="870"/>
      <c r="F329" s="640">
        <v>116</v>
      </c>
      <c r="G329" s="15"/>
      <c r="H329" s="16"/>
      <c r="I329" s="17"/>
      <c r="J329" s="27"/>
      <c r="K329" s="27"/>
      <c r="L329" s="27"/>
      <c r="M329" s="27"/>
      <c r="N329" s="27"/>
      <c r="O329" s="27"/>
      <c r="P329" s="27"/>
      <c r="Q329" s="27"/>
      <c r="R329" s="92">
        <f>SUM(J329:Q329)</f>
        <v>0</v>
      </c>
    </row>
    <row r="330" spans="2:18" s="13" customFormat="1" hidden="1" x14ac:dyDescent="0.3">
      <c r="B330" s="294"/>
      <c r="C330" s="301"/>
      <c r="D330" s="301"/>
      <c r="E330" s="860" t="s">
        <v>68</v>
      </c>
      <c r="F330" s="640">
        <v>117</v>
      </c>
      <c r="G330" s="33"/>
      <c r="H330" s="14"/>
      <c r="I330" s="56"/>
      <c r="J330" s="86">
        <f>SUM(J331:J333)</f>
        <v>0</v>
      </c>
      <c r="K330" s="86">
        <f t="shared" ref="K330:Q330" si="21">SUM(K331:K333)</f>
        <v>0</v>
      </c>
      <c r="L330" s="86">
        <f t="shared" si="21"/>
        <v>0</v>
      </c>
      <c r="M330" s="86">
        <f t="shared" si="21"/>
        <v>0</v>
      </c>
      <c r="N330" s="86">
        <f t="shared" si="21"/>
        <v>0</v>
      </c>
      <c r="O330" s="86">
        <f t="shared" si="21"/>
        <v>0</v>
      </c>
      <c r="P330" s="86">
        <f t="shared" si="21"/>
        <v>0</v>
      </c>
      <c r="Q330" s="86">
        <f t="shared" si="21"/>
        <v>0</v>
      </c>
      <c r="R330" s="86">
        <f>SUM(R331:R333)</f>
        <v>0</v>
      </c>
    </row>
    <row r="331" spans="2:18" ht="21" hidden="1" customHeight="1" x14ac:dyDescent="0.3">
      <c r="B331" s="38"/>
      <c r="C331" s="39"/>
      <c r="D331" s="39"/>
      <c r="E331" s="1263"/>
      <c r="F331" s="640">
        <v>118</v>
      </c>
      <c r="G331" s="15"/>
      <c r="H331" s="93"/>
      <c r="I331" s="140"/>
      <c r="J331" s="92"/>
      <c r="K331" s="92"/>
      <c r="L331" s="92"/>
      <c r="M331" s="92"/>
      <c r="N331" s="92"/>
      <c r="O331" s="92"/>
      <c r="P331" s="92"/>
      <c r="Q331" s="92"/>
      <c r="R331" s="92">
        <f t="shared" ref="R331:R332" si="22">SUM(J331:Q331)</f>
        <v>0</v>
      </c>
    </row>
    <row r="332" spans="2:18" ht="21" hidden="1" customHeight="1" x14ac:dyDescent="0.3">
      <c r="B332" s="28"/>
      <c r="C332" s="45"/>
      <c r="D332" s="31"/>
      <c r="E332" s="870"/>
      <c r="F332" s="640">
        <v>119</v>
      </c>
      <c r="G332" s="15"/>
      <c r="H332" s="16"/>
      <c r="I332" s="17"/>
      <c r="J332" s="27"/>
      <c r="K332" s="27"/>
      <c r="L332" s="27"/>
      <c r="M332" s="27"/>
      <c r="N332" s="27"/>
      <c r="O332" s="27"/>
      <c r="P332" s="27"/>
      <c r="Q332" s="27"/>
      <c r="R332" s="92">
        <f t="shared" si="22"/>
        <v>0</v>
      </c>
    </row>
    <row r="333" spans="2:18" ht="6.75" hidden="1" customHeight="1" x14ac:dyDescent="0.3">
      <c r="B333" s="28"/>
      <c r="C333" s="45"/>
      <c r="D333" s="31"/>
      <c r="E333" s="870"/>
      <c r="F333" s="640">
        <v>120</v>
      </c>
      <c r="G333" s="15"/>
      <c r="H333" s="16"/>
      <c r="I333" s="17"/>
      <c r="J333" s="27"/>
      <c r="K333" s="27"/>
      <c r="L333" s="27"/>
      <c r="M333" s="27"/>
      <c r="N333" s="27"/>
      <c r="O333" s="27"/>
      <c r="P333" s="27"/>
      <c r="Q333" s="27"/>
      <c r="R333" s="92">
        <f>SUM(J333:Q333)</f>
        <v>0</v>
      </c>
    </row>
    <row r="334" spans="2:18" s="12" customFormat="1" ht="18.75" customHeight="1" x14ac:dyDescent="0.2">
      <c r="B334" s="50" t="s">
        <v>97</v>
      </c>
      <c r="C334" s="51"/>
      <c r="D334" s="52"/>
      <c r="E334" s="864"/>
      <c r="F334" s="71"/>
      <c r="G334" s="52"/>
      <c r="H334" s="270"/>
      <c r="I334" s="270"/>
      <c r="J334" s="542"/>
      <c r="K334" s="542"/>
      <c r="L334" s="542"/>
      <c r="M334" s="542"/>
      <c r="N334" s="542"/>
      <c r="O334" s="542"/>
      <c r="P334" s="542"/>
      <c r="Q334" s="542"/>
      <c r="R334" s="540"/>
    </row>
    <row r="335" spans="2:18" s="12" customFormat="1" ht="17.25" customHeight="1" x14ac:dyDescent="0.2">
      <c r="B335" s="481" t="s">
        <v>145</v>
      </c>
      <c r="C335" s="482"/>
      <c r="D335" s="482"/>
      <c r="E335" s="848"/>
      <c r="F335" s="482"/>
      <c r="G335" s="482"/>
      <c r="H335" s="482"/>
      <c r="I335" s="482"/>
      <c r="J335" s="575"/>
      <c r="K335" s="575"/>
      <c r="L335" s="575"/>
      <c r="M335" s="575"/>
      <c r="N335" s="575"/>
      <c r="O335" s="575"/>
      <c r="P335" s="575"/>
      <c r="Q335" s="575"/>
      <c r="R335" s="573"/>
    </row>
    <row r="336" spans="2:18" s="13" customFormat="1" ht="16.5" customHeight="1" x14ac:dyDescent="0.3">
      <c r="B336" s="294"/>
      <c r="C336" s="278" t="s">
        <v>69</v>
      </c>
      <c r="D336" s="278"/>
      <c r="E336" s="856"/>
      <c r="F336" s="278"/>
      <c r="G336" s="278"/>
      <c r="H336" s="278"/>
      <c r="I336" s="278"/>
      <c r="J336" s="562"/>
      <c r="K336" s="562"/>
      <c r="L336" s="562"/>
      <c r="M336" s="562"/>
      <c r="N336" s="562"/>
      <c r="O336" s="562"/>
      <c r="P336" s="562"/>
      <c r="Q336" s="562"/>
      <c r="R336" s="274"/>
    </row>
    <row r="337" spans="2:18" s="43" customFormat="1" ht="15.75" hidden="1" customHeight="1" x14ac:dyDescent="0.2">
      <c r="B337" s="277"/>
      <c r="C337" s="278"/>
      <c r="D337" s="306" t="s">
        <v>70</v>
      </c>
      <c r="E337" s="1376"/>
      <c r="F337" s="1373"/>
      <c r="G337" s="255"/>
      <c r="H337" s="114"/>
      <c r="I337" s="322"/>
      <c r="J337" s="562"/>
      <c r="K337" s="562"/>
      <c r="L337" s="562"/>
      <c r="M337" s="562"/>
      <c r="N337" s="562"/>
      <c r="O337" s="562"/>
      <c r="P337" s="562"/>
      <c r="Q337" s="562"/>
      <c r="R337" s="274"/>
    </row>
    <row r="338" spans="2:18" s="13" customFormat="1" hidden="1" x14ac:dyDescent="0.3">
      <c r="B338" s="294"/>
      <c r="C338" s="301"/>
      <c r="D338" s="301"/>
      <c r="E338" s="860" t="s">
        <v>71</v>
      </c>
      <c r="F338" s="769"/>
      <c r="G338" s="64"/>
      <c r="H338" s="809"/>
      <c r="I338" s="809"/>
      <c r="J338" s="562"/>
      <c r="K338" s="562"/>
      <c r="L338" s="562"/>
      <c r="M338" s="562"/>
      <c r="N338" s="562"/>
      <c r="O338" s="562"/>
      <c r="P338" s="562"/>
      <c r="Q338" s="562"/>
      <c r="R338" s="274"/>
    </row>
    <row r="339" spans="2:18" s="13" customFormat="1" ht="46.5" hidden="1" customHeight="1" x14ac:dyDescent="0.3">
      <c r="B339" s="294"/>
      <c r="C339" s="301"/>
      <c r="D339" s="1661" t="s">
        <v>72</v>
      </c>
      <c r="E339" s="1661"/>
      <c r="F339" s="1661"/>
      <c r="G339" s="1661"/>
      <c r="H339" s="1661"/>
      <c r="I339" s="1661"/>
      <c r="J339" s="86">
        <f t="shared" ref="J339:R339" si="23">SUM(J340+J352+J355+J357)</f>
        <v>0</v>
      </c>
      <c r="K339" s="86">
        <f t="shared" si="23"/>
        <v>0</v>
      </c>
      <c r="L339" s="86">
        <f t="shared" si="23"/>
        <v>0</v>
      </c>
      <c r="M339" s="86">
        <f t="shared" si="23"/>
        <v>0</v>
      </c>
      <c r="N339" s="86">
        <f t="shared" si="23"/>
        <v>0</v>
      </c>
      <c r="O339" s="86">
        <f t="shared" si="23"/>
        <v>0</v>
      </c>
      <c r="P339" s="86">
        <f t="shared" si="23"/>
        <v>0</v>
      </c>
      <c r="Q339" s="86">
        <f t="shared" si="23"/>
        <v>0</v>
      </c>
      <c r="R339" s="86">
        <f t="shared" si="23"/>
        <v>0</v>
      </c>
    </row>
    <row r="340" spans="2:18" s="43" customFormat="1" ht="33" hidden="1" customHeight="1" x14ac:dyDescent="0.2">
      <c r="B340" s="277"/>
      <c r="C340" s="278"/>
      <c r="D340" s="278"/>
      <c r="E340" s="1661" t="s">
        <v>73</v>
      </c>
      <c r="F340" s="1661"/>
      <c r="G340" s="1661"/>
      <c r="H340" s="1661"/>
      <c r="I340" s="1661"/>
      <c r="J340" s="86">
        <f t="shared" ref="J340:R340" si="24">SUM(J341:J351)</f>
        <v>0</v>
      </c>
      <c r="K340" s="86">
        <f t="shared" si="24"/>
        <v>0</v>
      </c>
      <c r="L340" s="86">
        <f t="shared" si="24"/>
        <v>0</v>
      </c>
      <c r="M340" s="86">
        <f t="shared" si="24"/>
        <v>0</v>
      </c>
      <c r="N340" s="86">
        <f t="shared" si="24"/>
        <v>0</v>
      </c>
      <c r="O340" s="86">
        <f t="shared" si="24"/>
        <v>0</v>
      </c>
      <c r="P340" s="86">
        <f t="shared" si="24"/>
        <v>0</v>
      </c>
      <c r="Q340" s="86">
        <f t="shared" si="24"/>
        <v>0</v>
      </c>
      <c r="R340" s="86">
        <f t="shared" si="24"/>
        <v>0</v>
      </c>
    </row>
    <row r="341" spans="2:18" hidden="1" x14ac:dyDescent="0.3">
      <c r="B341" s="38"/>
      <c r="C341" s="39"/>
      <c r="D341" s="39"/>
      <c r="E341" s="1263"/>
      <c r="F341" s="640">
        <v>107</v>
      </c>
      <c r="G341" s="15"/>
      <c r="H341" s="93"/>
      <c r="I341" s="140"/>
      <c r="J341" s="92"/>
      <c r="K341" s="92"/>
      <c r="L341" s="92"/>
      <c r="M341" s="92"/>
      <c r="N341" s="92"/>
      <c r="O341" s="92"/>
      <c r="P341" s="92"/>
      <c r="Q341" s="92"/>
      <c r="R341" s="92"/>
    </row>
    <row r="342" spans="2:18" hidden="1" x14ac:dyDescent="0.3">
      <c r="B342" s="28"/>
      <c r="C342" s="45"/>
      <c r="D342" s="31"/>
      <c r="E342" s="870"/>
      <c r="F342" s="640">
        <v>108</v>
      </c>
      <c r="G342" s="15"/>
      <c r="H342" s="16"/>
      <c r="I342" s="140"/>
      <c r="J342" s="27"/>
      <c r="K342" s="27"/>
      <c r="L342" s="27"/>
      <c r="M342" s="27"/>
      <c r="N342" s="27"/>
      <c r="O342" s="27"/>
      <c r="P342" s="27"/>
      <c r="Q342" s="27"/>
      <c r="R342" s="92"/>
    </row>
    <row r="343" spans="2:18" hidden="1" x14ac:dyDescent="0.3">
      <c r="B343" s="28"/>
      <c r="C343" s="45"/>
      <c r="D343" s="31"/>
      <c r="E343" s="870"/>
      <c r="F343" s="640">
        <v>109</v>
      </c>
      <c r="G343" s="15"/>
      <c r="H343" s="16"/>
      <c r="I343" s="140"/>
      <c r="J343" s="27"/>
      <c r="K343" s="27"/>
      <c r="L343" s="27"/>
      <c r="M343" s="27"/>
      <c r="N343" s="27"/>
      <c r="O343" s="27"/>
      <c r="P343" s="27"/>
      <c r="Q343" s="27"/>
      <c r="R343" s="92"/>
    </row>
    <row r="344" spans="2:18" hidden="1" x14ac:dyDescent="0.3">
      <c r="B344" s="28"/>
      <c r="C344" s="45"/>
      <c r="D344" s="31"/>
      <c r="E344" s="870"/>
      <c r="F344" s="640">
        <v>110</v>
      </c>
      <c r="G344" s="15"/>
      <c r="H344" s="16"/>
      <c r="I344" s="140"/>
      <c r="J344" s="27"/>
      <c r="K344" s="27"/>
      <c r="L344" s="27"/>
      <c r="M344" s="27"/>
      <c r="N344" s="27"/>
      <c r="O344" s="27"/>
      <c r="P344" s="27"/>
      <c r="Q344" s="27"/>
      <c r="R344" s="92"/>
    </row>
    <row r="345" spans="2:18" hidden="1" x14ac:dyDescent="0.3">
      <c r="B345" s="28"/>
      <c r="C345" s="45"/>
      <c r="D345" s="31"/>
      <c r="E345" s="870"/>
      <c r="F345" s="640">
        <v>111</v>
      </c>
      <c r="G345" s="15"/>
      <c r="H345" s="16"/>
      <c r="I345" s="140"/>
      <c r="J345" s="27"/>
      <c r="K345" s="27"/>
      <c r="L345" s="27"/>
      <c r="M345" s="27"/>
      <c r="N345" s="27"/>
      <c r="O345" s="27"/>
      <c r="P345" s="27"/>
      <c r="Q345" s="27"/>
      <c r="R345" s="92"/>
    </row>
    <row r="346" spans="2:18" hidden="1" x14ac:dyDescent="0.3">
      <c r="B346" s="28"/>
      <c r="C346" s="45"/>
      <c r="D346" s="31"/>
      <c r="E346" s="870"/>
      <c r="F346" s="640">
        <v>112</v>
      </c>
      <c r="G346" s="15"/>
      <c r="H346" s="16"/>
      <c r="I346" s="140"/>
      <c r="J346" s="27"/>
      <c r="K346" s="27"/>
      <c r="L346" s="27"/>
      <c r="M346" s="27"/>
      <c r="N346" s="27"/>
      <c r="O346" s="27"/>
      <c r="P346" s="27"/>
      <c r="Q346" s="27"/>
      <c r="R346" s="92"/>
    </row>
    <row r="347" spans="2:18" hidden="1" x14ac:dyDescent="0.3">
      <c r="B347" s="28"/>
      <c r="C347" s="45"/>
      <c r="D347" s="31"/>
      <c r="E347" s="870"/>
      <c r="F347" s="640">
        <v>113</v>
      </c>
      <c r="G347" s="15"/>
      <c r="H347" s="16"/>
      <c r="I347" s="140"/>
      <c r="J347" s="27"/>
      <c r="K347" s="27"/>
      <c r="L347" s="27"/>
      <c r="M347" s="27"/>
      <c r="N347" s="27"/>
      <c r="O347" s="27"/>
      <c r="P347" s="27"/>
      <c r="Q347" s="27"/>
      <c r="R347" s="92"/>
    </row>
    <row r="348" spans="2:18" hidden="1" x14ac:dyDescent="0.3">
      <c r="B348" s="28"/>
      <c r="C348" s="45"/>
      <c r="D348" s="31"/>
      <c r="E348" s="870"/>
      <c r="F348" s="640">
        <v>114</v>
      </c>
      <c r="G348" s="15"/>
      <c r="H348" s="16"/>
      <c r="I348" s="140"/>
      <c r="J348" s="27"/>
      <c r="K348" s="27"/>
      <c r="L348" s="27"/>
      <c r="M348" s="27"/>
      <c r="N348" s="27"/>
      <c r="O348" s="27"/>
      <c r="P348" s="27"/>
      <c r="Q348" s="27"/>
      <c r="R348" s="92"/>
    </row>
    <row r="349" spans="2:18" hidden="1" x14ac:dyDescent="0.3">
      <c r="B349" s="28"/>
      <c r="C349" s="45"/>
      <c r="D349" s="31"/>
      <c r="E349" s="870"/>
      <c r="F349" s="640">
        <v>115</v>
      </c>
      <c r="G349" s="15"/>
      <c r="H349" s="16"/>
      <c r="I349" s="140"/>
      <c r="J349" s="27"/>
      <c r="K349" s="27"/>
      <c r="L349" s="27"/>
      <c r="M349" s="27"/>
      <c r="N349" s="27"/>
      <c r="O349" s="27"/>
      <c r="P349" s="27"/>
      <c r="Q349" s="27"/>
      <c r="R349" s="92"/>
    </row>
    <row r="350" spans="2:18" hidden="1" x14ac:dyDescent="0.3">
      <c r="B350" s="28"/>
      <c r="C350" s="45"/>
      <c r="D350" s="31"/>
      <c r="E350" s="870"/>
      <c r="F350" s="640"/>
      <c r="G350" s="15"/>
      <c r="H350" s="16"/>
      <c r="I350" s="17"/>
      <c r="J350" s="27"/>
      <c r="K350" s="27"/>
      <c r="L350" s="27"/>
      <c r="M350" s="27"/>
      <c r="N350" s="27"/>
      <c r="O350" s="27"/>
      <c r="P350" s="27"/>
      <c r="Q350" s="27"/>
      <c r="R350" s="92">
        <f t="shared" ref="R350" si="25">SUM(J350:Q350)</f>
        <v>0</v>
      </c>
    </row>
    <row r="351" spans="2:18" hidden="1" x14ac:dyDescent="0.3">
      <c r="B351" s="28"/>
      <c r="C351" s="45"/>
      <c r="D351" s="31"/>
      <c r="E351" s="870"/>
      <c r="F351" s="640"/>
      <c r="G351" s="15"/>
      <c r="H351" s="16"/>
      <c r="I351" s="17"/>
      <c r="J351" s="27"/>
      <c r="K351" s="27"/>
      <c r="L351" s="27"/>
      <c r="M351" s="27"/>
      <c r="N351" s="27"/>
      <c r="O351" s="27"/>
      <c r="P351" s="27"/>
      <c r="Q351" s="27"/>
      <c r="R351" s="92">
        <f>SUM(J351:Q351)</f>
        <v>0</v>
      </c>
    </row>
    <row r="352" spans="2:18" s="13" customFormat="1" hidden="1" x14ac:dyDescent="0.3">
      <c r="B352" s="294"/>
      <c r="C352" s="301"/>
      <c r="D352" s="301"/>
      <c r="E352" s="1663" t="s">
        <v>74</v>
      </c>
      <c r="F352" s="1663"/>
      <c r="G352" s="1663"/>
      <c r="H352" s="1663"/>
      <c r="I352" s="1663"/>
      <c r="J352" s="86">
        <f t="shared" ref="J352:R352" si="26">SUM(J353:J354)</f>
        <v>0</v>
      </c>
      <c r="K352" s="86">
        <f t="shared" si="26"/>
        <v>0</v>
      </c>
      <c r="L352" s="86">
        <f t="shared" si="26"/>
        <v>0</v>
      </c>
      <c r="M352" s="86">
        <f t="shared" si="26"/>
        <v>0</v>
      </c>
      <c r="N352" s="86">
        <f t="shared" si="26"/>
        <v>0</v>
      </c>
      <c r="O352" s="86">
        <f t="shared" si="26"/>
        <v>0</v>
      </c>
      <c r="P352" s="86">
        <f t="shared" si="26"/>
        <v>0</v>
      </c>
      <c r="Q352" s="86">
        <f t="shared" si="26"/>
        <v>0</v>
      </c>
      <c r="R352" s="86">
        <f t="shared" si="26"/>
        <v>0</v>
      </c>
    </row>
    <row r="353" spans="2:21" hidden="1" x14ac:dyDescent="0.3">
      <c r="B353" s="28"/>
      <c r="C353" s="45"/>
      <c r="D353" s="31"/>
      <c r="E353" s="870"/>
      <c r="F353" s="640"/>
      <c r="G353" s="15"/>
      <c r="H353" s="16"/>
      <c r="I353" s="17"/>
      <c r="J353" s="27"/>
      <c r="K353" s="27"/>
      <c r="L353" s="27"/>
      <c r="M353" s="27"/>
      <c r="N353" s="27"/>
      <c r="O353" s="27"/>
      <c r="P353" s="27"/>
      <c r="Q353" s="27"/>
      <c r="R353" s="92">
        <f t="shared" ref="R353" si="27">SUM(J353:Q353)</f>
        <v>0</v>
      </c>
    </row>
    <row r="354" spans="2:21" ht="23.25" hidden="1" customHeight="1" x14ac:dyDescent="0.3">
      <c r="B354" s="28"/>
      <c r="C354" s="45"/>
      <c r="D354" s="31"/>
      <c r="E354" s="870"/>
      <c r="F354" s="640"/>
      <c r="G354" s="15"/>
      <c r="H354" s="16"/>
      <c r="I354" s="17"/>
      <c r="J354" s="27"/>
      <c r="K354" s="27"/>
      <c r="L354" s="27"/>
      <c r="M354" s="27"/>
      <c r="N354" s="27"/>
      <c r="O354" s="27"/>
      <c r="P354" s="27"/>
      <c r="Q354" s="27"/>
      <c r="R354" s="92">
        <f>SUM(J354:Q354)</f>
        <v>0</v>
      </c>
    </row>
    <row r="355" spans="2:21" s="13" customFormat="1" hidden="1" x14ac:dyDescent="0.3">
      <c r="B355" s="294"/>
      <c r="C355" s="301"/>
      <c r="D355" s="301"/>
      <c r="E355" s="860" t="s">
        <v>75</v>
      </c>
      <c r="F355" s="464"/>
      <c r="G355" s="33"/>
      <c r="H355" s="14"/>
      <c r="I355" s="56"/>
      <c r="J355" s="86">
        <f>SUM(J356)</f>
        <v>0</v>
      </c>
      <c r="K355" s="86">
        <f t="shared" ref="K355:R355" si="28">SUM(K356)</f>
        <v>0</v>
      </c>
      <c r="L355" s="86">
        <f t="shared" si="28"/>
        <v>0</v>
      </c>
      <c r="M355" s="86">
        <f t="shared" si="28"/>
        <v>0</v>
      </c>
      <c r="N355" s="86">
        <f t="shared" si="28"/>
        <v>0</v>
      </c>
      <c r="O355" s="86">
        <f t="shared" si="28"/>
        <v>0</v>
      </c>
      <c r="P355" s="86">
        <f t="shared" si="28"/>
        <v>0</v>
      </c>
      <c r="Q355" s="86">
        <f t="shared" si="28"/>
        <v>0</v>
      </c>
      <c r="R355" s="86">
        <f t="shared" si="28"/>
        <v>0</v>
      </c>
    </row>
    <row r="356" spans="2:21" s="13" customFormat="1" hidden="1" x14ac:dyDescent="0.3">
      <c r="B356" s="294"/>
      <c r="C356" s="301"/>
      <c r="D356" s="301"/>
      <c r="E356" s="860"/>
      <c r="F356" s="464"/>
      <c r="G356" s="33"/>
      <c r="H356" s="14"/>
      <c r="I356" s="56"/>
      <c r="J356" s="86"/>
      <c r="K356" s="86"/>
      <c r="L356" s="86"/>
      <c r="M356" s="86"/>
      <c r="N356" s="86"/>
      <c r="O356" s="86"/>
      <c r="P356" s="86"/>
      <c r="Q356" s="86"/>
      <c r="R356" s="86"/>
    </row>
    <row r="357" spans="2:21" s="13" customFormat="1" hidden="1" x14ac:dyDescent="0.3">
      <c r="B357" s="294"/>
      <c r="C357" s="301"/>
      <c r="D357" s="301"/>
      <c r="E357" s="860" t="s">
        <v>76</v>
      </c>
      <c r="F357" s="464"/>
      <c r="G357" s="33"/>
      <c r="H357" s="14"/>
      <c r="I357" s="17"/>
      <c r="J357" s="86">
        <f>SUM(J358)</f>
        <v>0</v>
      </c>
      <c r="K357" s="86">
        <f t="shared" ref="K357:R357" si="29">SUM(K358)</f>
        <v>0</v>
      </c>
      <c r="L357" s="86">
        <f t="shared" si="29"/>
        <v>0</v>
      </c>
      <c r="M357" s="86">
        <f t="shared" si="29"/>
        <v>0</v>
      </c>
      <c r="N357" s="86">
        <f t="shared" si="29"/>
        <v>0</v>
      </c>
      <c r="O357" s="86">
        <f t="shared" si="29"/>
        <v>0</v>
      </c>
      <c r="P357" s="86">
        <f t="shared" si="29"/>
        <v>0</v>
      </c>
      <c r="Q357" s="86">
        <f t="shared" si="29"/>
        <v>0</v>
      </c>
      <c r="R357" s="86">
        <f t="shared" si="29"/>
        <v>0</v>
      </c>
    </row>
    <row r="358" spans="2:21" s="13" customFormat="1" hidden="1" x14ac:dyDescent="0.3">
      <c r="B358" s="294"/>
      <c r="C358" s="301"/>
      <c r="D358" s="301"/>
      <c r="E358" s="860"/>
      <c r="F358" s="1349"/>
      <c r="G358" s="795"/>
      <c r="H358" s="293"/>
      <c r="I358" s="140"/>
      <c r="J358" s="86"/>
      <c r="K358" s="86"/>
      <c r="L358" s="86"/>
      <c r="M358" s="86"/>
      <c r="N358" s="86"/>
      <c r="O358" s="86"/>
      <c r="P358" s="86"/>
      <c r="Q358" s="86"/>
      <c r="R358" s="86"/>
    </row>
    <row r="359" spans="2:21" s="525" customFormat="1" ht="19.5" customHeight="1" x14ac:dyDescent="0.3">
      <c r="B359" s="615"/>
      <c r="C359" s="619"/>
      <c r="D359" s="619"/>
      <c r="E359" s="855">
        <v>197</v>
      </c>
      <c r="F359" s="565" t="s">
        <v>1937</v>
      </c>
      <c r="G359" s="565"/>
      <c r="H359" s="565"/>
      <c r="I359" s="565"/>
      <c r="J359" s="617"/>
      <c r="K359" s="617"/>
      <c r="L359" s="617"/>
      <c r="M359" s="617"/>
      <c r="N359" s="617"/>
      <c r="O359" s="617"/>
      <c r="P359" s="617"/>
      <c r="Q359" s="617"/>
      <c r="R359" s="618"/>
    </row>
    <row r="360" spans="2:21" ht="36" customHeight="1" x14ac:dyDescent="0.3">
      <c r="B360" s="1168"/>
      <c r="C360" s="1169"/>
      <c r="D360" s="1170"/>
      <c r="E360" s="1269" t="s">
        <v>2371</v>
      </c>
      <c r="F360" s="1256">
        <v>19701</v>
      </c>
      <c r="G360" s="1068" t="s">
        <v>905</v>
      </c>
      <c r="H360" s="1054" t="s">
        <v>837</v>
      </c>
      <c r="I360" s="1403" t="s">
        <v>476</v>
      </c>
      <c r="J360" s="1070"/>
      <c r="K360" s="1070"/>
      <c r="L360" s="1070"/>
      <c r="M360" s="1070">
        <v>8000</v>
      </c>
      <c r="N360" s="1070"/>
      <c r="O360" s="1070"/>
      <c r="P360" s="1070"/>
      <c r="Q360" s="1070"/>
      <c r="R360" s="1017">
        <f t="shared" ref="R360" si="30">SUM(J360:Q360)</f>
        <v>8000</v>
      </c>
    </row>
    <row r="361" spans="2:21" ht="52.5" customHeight="1" x14ac:dyDescent="0.3">
      <c r="B361" s="1206"/>
      <c r="C361" s="1207"/>
      <c r="D361" s="1207"/>
      <c r="E361" s="1274" t="s">
        <v>2371</v>
      </c>
      <c r="F361" s="1383">
        <v>19702</v>
      </c>
      <c r="G361" s="1071" t="s">
        <v>936</v>
      </c>
      <c r="H361" s="1384" t="s">
        <v>837</v>
      </c>
      <c r="I361" s="1038" t="s">
        <v>112</v>
      </c>
      <c r="J361" s="1023"/>
      <c r="K361" s="1023"/>
      <c r="L361" s="1023">
        <v>114319</v>
      </c>
      <c r="M361" s="1023">
        <v>400000</v>
      </c>
      <c r="N361" s="1023"/>
      <c r="O361" s="1023"/>
      <c r="P361" s="1023"/>
      <c r="Q361" s="1023"/>
      <c r="R361" s="1023">
        <f>SUM(J361:Q361)</f>
        <v>514319</v>
      </c>
      <c r="U361" s="30"/>
    </row>
    <row r="362" spans="2:21" ht="42" customHeight="1" x14ac:dyDescent="0.3">
      <c r="B362" s="1381"/>
      <c r="C362" s="1382"/>
      <c r="D362" s="1225"/>
      <c r="E362" s="1230" t="s">
        <v>2371</v>
      </c>
      <c r="F362" s="1383">
        <v>19703</v>
      </c>
      <c r="G362" s="1071" t="s">
        <v>937</v>
      </c>
      <c r="H362" s="1384" t="s">
        <v>837</v>
      </c>
      <c r="I362" s="1038" t="s">
        <v>112</v>
      </c>
      <c r="J362" s="1072"/>
      <c r="K362" s="1072"/>
      <c r="L362" s="1072"/>
      <c r="M362" s="1072">
        <v>60000</v>
      </c>
      <c r="N362" s="1072"/>
      <c r="O362" s="1072"/>
      <c r="P362" s="1072"/>
      <c r="Q362" s="1072"/>
      <c r="R362" s="1023">
        <f>SUM(J362:Q362)</f>
        <v>60000</v>
      </c>
    </row>
    <row r="363" spans="2:21" ht="39" customHeight="1" x14ac:dyDescent="0.3">
      <c r="B363" s="1381"/>
      <c r="C363" s="1382"/>
      <c r="D363" s="1225"/>
      <c r="E363" s="1230" t="s">
        <v>2371</v>
      </c>
      <c r="F363" s="1383">
        <v>19704</v>
      </c>
      <c r="G363" s="1071" t="s">
        <v>938</v>
      </c>
      <c r="H363" s="1384" t="s">
        <v>837</v>
      </c>
      <c r="I363" s="1038" t="s">
        <v>112</v>
      </c>
      <c r="J363" s="1072"/>
      <c r="K363" s="1072"/>
      <c r="L363" s="1072"/>
      <c r="M363" s="1072">
        <v>110000</v>
      </c>
      <c r="N363" s="1072"/>
      <c r="O363" s="1072"/>
      <c r="P363" s="1072"/>
      <c r="Q363" s="1072"/>
      <c r="R363" s="1023">
        <f>SUM(J363:Q363)</f>
        <v>110000</v>
      </c>
    </row>
    <row r="364" spans="2:21" ht="37.5" customHeight="1" x14ac:dyDescent="0.3">
      <c r="B364" s="1381"/>
      <c r="C364" s="1382"/>
      <c r="D364" s="1225"/>
      <c r="E364" s="1230" t="s">
        <v>2371</v>
      </c>
      <c r="F364" s="1383">
        <v>19705</v>
      </c>
      <c r="G364" s="1071" t="s">
        <v>939</v>
      </c>
      <c r="H364" s="1384" t="s">
        <v>837</v>
      </c>
      <c r="I364" s="1038" t="s">
        <v>112</v>
      </c>
      <c r="J364" s="1072"/>
      <c r="K364" s="1072"/>
      <c r="L364" s="1072">
        <v>98756</v>
      </c>
      <c r="M364" s="1072">
        <v>100000</v>
      </c>
      <c r="N364" s="1072"/>
      <c r="O364" s="1072"/>
      <c r="P364" s="1072"/>
      <c r="Q364" s="1072"/>
      <c r="R364" s="1023">
        <f t="shared" ref="R364:R389" si="31">SUM(J364:Q364)</f>
        <v>198756</v>
      </c>
    </row>
    <row r="365" spans="2:21" ht="36" customHeight="1" x14ac:dyDescent="0.3">
      <c r="B365" s="1381"/>
      <c r="C365" s="1382"/>
      <c r="D365" s="1225"/>
      <c r="E365" s="1230" t="s">
        <v>2371</v>
      </c>
      <c r="F365" s="1383">
        <v>19706</v>
      </c>
      <c r="G365" s="1071" t="s">
        <v>2208</v>
      </c>
      <c r="H365" s="1384" t="s">
        <v>837</v>
      </c>
      <c r="I365" s="1038" t="s">
        <v>112</v>
      </c>
      <c r="J365" s="1072"/>
      <c r="K365" s="1072"/>
      <c r="L365" s="1072"/>
      <c r="M365" s="1072">
        <v>20000</v>
      </c>
      <c r="N365" s="1072"/>
      <c r="O365" s="1072"/>
      <c r="P365" s="1072"/>
      <c r="Q365" s="1072"/>
      <c r="R365" s="1023">
        <f t="shared" si="31"/>
        <v>20000</v>
      </c>
    </row>
    <row r="366" spans="2:21" ht="35.25" customHeight="1" x14ac:dyDescent="0.3">
      <c r="B366" s="1381"/>
      <c r="C366" s="1382"/>
      <c r="D366" s="1225"/>
      <c r="E366" s="1230" t="s">
        <v>2371</v>
      </c>
      <c r="F366" s="1383">
        <v>19707</v>
      </c>
      <c r="G366" s="1071" t="s">
        <v>915</v>
      </c>
      <c r="H366" s="1089" t="s">
        <v>837</v>
      </c>
      <c r="I366" s="1038" t="s">
        <v>112</v>
      </c>
      <c r="J366" s="1072"/>
      <c r="K366" s="1072"/>
      <c r="L366" s="1072"/>
      <c r="M366" s="1072">
        <v>6000</v>
      </c>
      <c r="N366" s="1072"/>
      <c r="O366" s="1072"/>
      <c r="P366" s="1072"/>
      <c r="Q366" s="1072"/>
      <c r="R366" s="1023">
        <f t="shared" si="31"/>
        <v>6000</v>
      </c>
    </row>
    <row r="367" spans="2:21" ht="35.25" customHeight="1" x14ac:dyDescent="0.3">
      <c r="B367" s="1381"/>
      <c r="C367" s="1382"/>
      <c r="D367" s="1225"/>
      <c r="E367" s="1230" t="s">
        <v>2371</v>
      </c>
      <c r="F367" s="1383">
        <v>19708</v>
      </c>
      <c r="G367" s="1071" t="s">
        <v>920</v>
      </c>
      <c r="H367" s="1089" t="s">
        <v>837</v>
      </c>
      <c r="I367" s="1038" t="s">
        <v>112</v>
      </c>
      <c r="J367" s="1072"/>
      <c r="K367" s="1072"/>
      <c r="L367" s="1072"/>
      <c r="M367" s="1072">
        <v>40000</v>
      </c>
      <c r="N367" s="1072"/>
      <c r="O367" s="1072"/>
      <c r="P367" s="1072"/>
      <c r="Q367" s="1072"/>
      <c r="R367" s="1023">
        <f t="shared" si="31"/>
        <v>40000</v>
      </c>
    </row>
    <row r="368" spans="2:21" ht="37.5" customHeight="1" x14ac:dyDescent="0.3">
      <c r="B368" s="1172"/>
      <c r="C368" s="1173"/>
      <c r="D368" s="1174"/>
      <c r="E368" s="1270" t="s">
        <v>2371</v>
      </c>
      <c r="F368" s="1257">
        <v>19709</v>
      </c>
      <c r="G368" s="1061" t="s">
        <v>921</v>
      </c>
      <c r="H368" s="1062" t="s">
        <v>837</v>
      </c>
      <c r="I368" s="1075" t="s">
        <v>112</v>
      </c>
      <c r="J368" s="1076"/>
      <c r="K368" s="1076"/>
      <c r="L368" s="1076"/>
      <c r="M368" s="1076">
        <v>10000</v>
      </c>
      <c r="N368" s="1076"/>
      <c r="O368" s="1076"/>
      <c r="P368" s="1076"/>
      <c r="Q368" s="1076"/>
      <c r="R368" s="1031">
        <f t="shared" si="31"/>
        <v>10000</v>
      </c>
    </row>
    <row r="369" spans="2:22" ht="53.25" customHeight="1" x14ac:dyDescent="0.3">
      <c r="B369" s="1609"/>
      <c r="C369" s="1610"/>
      <c r="D369" s="1611"/>
      <c r="E369" s="1612" t="s">
        <v>2371</v>
      </c>
      <c r="F369" s="1613">
        <v>19710</v>
      </c>
      <c r="G369" s="1614" t="s">
        <v>929</v>
      </c>
      <c r="H369" s="1571" t="s">
        <v>837</v>
      </c>
      <c r="I369" s="1527" t="s">
        <v>112</v>
      </c>
      <c r="J369" s="1528"/>
      <c r="K369" s="1528"/>
      <c r="L369" s="1528"/>
      <c r="M369" s="1528">
        <v>20000</v>
      </c>
      <c r="N369" s="1528"/>
      <c r="O369" s="1528"/>
      <c r="P369" s="1528"/>
      <c r="Q369" s="1528"/>
      <c r="R369" s="1087">
        <f t="shared" si="31"/>
        <v>20000</v>
      </c>
    </row>
    <row r="370" spans="2:22" ht="48.75" customHeight="1" x14ac:dyDescent="0.3">
      <c r="B370" s="1381"/>
      <c r="C370" s="1382"/>
      <c r="D370" s="1225"/>
      <c r="E370" s="1230" t="s">
        <v>2371</v>
      </c>
      <c r="F370" s="1383">
        <v>19711</v>
      </c>
      <c r="G370" s="1146" t="s">
        <v>2207</v>
      </c>
      <c r="H370" s="1414" t="s">
        <v>837</v>
      </c>
      <c r="I370" s="1038" t="s">
        <v>112</v>
      </c>
      <c r="J370" s="1072"/>
      <c r="K370" s="1072"/>
      <c r="L370" s="1072">
        <v>69008</v>
      </c>
      <c r="M370" s="1072">
        <v>100000</v>
      </c>
      <c r="N370" s="1072"/>
      <c r="O370" s="1072"/>
      <c r="P370" s="1072"/>
      <c r="Q370" s="1072"/>
      <c r="R370" s="1023">
        <f t="shared" si="31"/>
        <v>169008</v>
      </c>
    </row>
    <row r="371" spans="2:22" ht="35.25" customHeight="1" x14ac:dyDescent="0.3">
      <c r="B371" s="1206"/>
      <c r="C371" s="1207"/>
      <c r="D371" s="1207"/>
      <c r="E371" s="1274" t="s">
        <v>2371</v>
      </c>
      <c r="F371" s="1383">
        <v>19712</v>
      </c>
      <c r="G371" s="1071" t="s">
        <v>922</v>
      </c>
      <c r="H371" s="1384" t="s">
        <v>837</v>
      </c>
      <c r="I371" s="1038" t="s">
        <v>112</v>
      </c>
      <c r="J371" s="1023"/>
      <c r="K371" s="1023"/>
      <c r="L371" s="1023"/>
      <c r="M371" s="1023">
        <v>15000</v>
      </c>
      <c r="N371" s="1023"/>
      <c r="O371" s="1023"/>
      <c r="P371" s="1023"/>
      <c r="Q371" s="1023"/>
      <c r="R371" s="1023">
        <f t="shared" si="31"/>
        <v>15000</v>
      </c>
    </row>
    <row r="372" spans="2:22" ht="39.75" customHeight="1" x14ac:dyDescent="0.3">
      <c r="B372" s="1381"/>
      <c r="C372" s="1382"/>
      <c r="D372" s="1225"/>
      <c r="E372" s="1230" t="s">
        <v>2371</v>
      </c>
      <c r="F372" s="1383">
        <v>19713</v>
      </c>
      <c r="G372" s="1146" t="s">
        <v>2206</v>
      </c>
      <c r="H372" s="1414" t="s">
        <v>837</v>
      </c>
      <c r="I372" s="1038" t="s">
        <v>112</v>
      </c>
      <c r="J372" s="1148"/>
      <c r="K372" s="1148"/>
      <c r="L372" s="1148"/>
      <c r="M372" s="1148"/>
      <c r="N372" s="1148">
        <v>299000</v>
      </c>
      <c r="O372" s="1072"/>
      <c r="P372" s="1072"/>
      <c r="Q372" s="1072"/>
      <c r="R372" s="1023">
        <f t="shared" si="31"/>
        <v>299000</v>
      </c>
      <c r="U372" s="434"/>
    </row>
    <row r="373" spans="2:22" ht="36.75" customHeight="1" x14ac:dyDescent="0.3">
      <c r="B373" s="1381"/>
      <c r="C373" s="1382"/>
      <c r="D373" s="1225"/>
      <c r="E373" s="1230" t="s">
        <v>2383</v>
      </c>
      <c r="F373" s="1383">
        <v>19714</v>
      </c>
      <c r="G373" s="1071" t="s">
        <v>2204</v>
      </c>
      <c r="H373" s="1089" t="s">
        <v>800</v>
      </c>
      <c r="I373" s="1038" t="s">
        <v>924</v>
      </c>
      <c r="J373" s="1072"/>
      <c r="K373" s="1072"/>
      <c r="L373" s="1072"/>
      <c r="M373" s="1072">
        <v>2305</v>
      </c>
      <c r="N373" s="1072"/>
      <c r="O373" s="1072"/>
      <c r="P373" s="1072"/>
      <c r="Q373" s="1072"/>
      <c r="R373" s="1023">
        <f t="shared" si="31"/>
        <v>2305</v>
      </c>
    </row>
    <row r="374" spans="2:22" ht="42" customHeight="1" x14ac:dyDescent="0.3">
      <c r="B374" s="1381"/>
      <c r="C374" s="1382"/>
      <c r="D374" s="1225"/>
      <c r="E374" s="1230" t="s">
        <v>2383</v>
      </c>
      <c r="F374" s="1383">
        <v>19715</v>
      </c>
      <c r="G374" s="1071" t="s">
        <v>918</v>
      </c>
      <c r="H374" s="1089" t="s">
        <v>800</v>
      </c>
      <c r="I374" s="1415" t="s">
        <v>473</v>
      </c>
      <c r="J374" s="1072"/>
      <c r="K374" s="1072"/>
      <c r="L374" s="1072"/>
      <c r="M374" s="1072">
        <v>10000</v>
      </c>
      <c r="N374" s="1072"/>
      <c r="O374" s="1072"/>
      <c r="P374" s="1072"/>
      <c r="Q374" s="1072"/>
      <c r="R374" s="1023">
        <f t="shared" si="31"/>
        <v>10000</v>
      </c>
      <c r="V374" s="30"/>
    </row>
    <row r="375" spans="2:22" ht="39" customHeight="1" x14ac:dyDescent="0.3">
      <c r="B375" s="1206"/>
      <c r="C375" s="1207"/>
      <c r="D375" s="1207"/>
      <c r="E375" s="1274" t="s">
        <v>2383</v>
      </c>
      <c r="F375" s="1383">
        <v>19716</v>
      </c>
      <c r="G375" s="1071" t="s">
        <v>903</v>
      </c>
      <c r="H375" s="1384" t="s">
        <v>800</v>
      </c>
      <c r="I375" s="1038" t="s">
        <v>112</v>
      </c>
      <c r="J375" s="1023"/>
      <c r="K375" s="1023"/>
      <c r="L375" s="1023"/>
      <c r="M375" s="1023">
        <v>10000</v>
      </c>
      <c r="N375" s="1023"/>
      <c r="O375" s="1023"/>
      <c r="P375" s="1023"/>
      <c r="Q375" s="1023"/>
      <c r="R375" s="1023">
        <f t="shared" si="31"/>
        <v>10000</v>
      </c>
    </row>
    <row r="376" spans="2:22" ht="39" customHeight="1" x14ac:dyDescent="0.3">
      <c r="B376" s="1381"/>
      <c r="C376" s="1382"/>
      <c r="D376" s="1225"/>
      <c r="E376" s="1230" t="s">
        <v>2398</v>
      </c>
      <c r="F376" s="1383">
        <v>19717</v>
      </c>
      <c r="G376" s="1071" t="s">
        <v>926</v>
      </c>
      <c r="H376" s="1089" t="s">
        <v>809</v>
      </c>
      <c r="I376" s="1038" t="s">
        <v>112</v>
      </c>
      <c r="J376" s="1072"/>
      <c r="K376" s="1072"/>
      <c r="L376" s="1072"/>
      <c r="M376" s="1072">
        <f>89505+4000</f>
        <v>93505</v>
      </c>
      <c r="N376" s="1072"/>
      <c r="O376" s="1072"/>
      <c r="P376" s="1072"/>
      <c r="Q376" s="1072"/>
      <c r="R376" s="1023">
        <f t="shared" si="31"/>
        <v>93505</v>
      </c>
    </row>
    <row r="377" spans="2:22" ht="38.25" customHeight="1" x14ac:dyDescent="0.3">
      <c r="B377" s="1381"/>
      <c r="C377" s="1382"/>
      <c r="D377" s="1225"/>
      <c r="E377" s="1230" t="s">
        <v>2398</v>
      </c>
      <c r="F377" s="1383">
        <v>19718</v>
      </c>
      <c r="G377" s="1071" t="s">
        <v>904</v>
      </c>
      <c r="H377" s="1089" t="s">
        <v>809</v>
      </c>
      <c r="I377" s="1038" t="s">
        <v>1000</v>
      </c>
      <c r="J377" s="1072"/>
      <c r="K377" s="1072"/>
      <c r="L377" s="1072"/>
      <c r="M377" s="1072">
        <v>5000</v>
      </c>
      <c r="N377" s="1072"/>
      <c r="O377" s="1072"/>
      <c r="P377" s="1072"/>
      <c r="Q377" s="1072"/>
      <c r="R377" s="1023">
        <f t="shared" si="31"/>
        <v>5000</v>
      </c>
    </row>
    <row r="378" spans="2:22" ht="52.5" customHeight="1" x14ac:dyDescent="0.3">
      <c r="B378" s="1172"/>
      <c r="C378" s="1173"/>
      <c r="D378" s="1174"/>
      <c r="E378" s="1270" t="s">
        <v>2375</v>
      </c>
      <c r="F378" s="1257">
        <v>19719</v>
      </c>
      <c r="G378" s="1061" t="s">
        <v>2205</v>
      </c>
      <c r="H378" s="1062" t="s">
        <v>814</v>
      </c>
      <c r="I378" s="1075" t="s">
        <v>112</v>
      </c>
      <c r="J378" s="1076"/>
      <c r="K378" s="1076"/>
      <c r="L378" s="1076"/>
      <c r="M378" s="1076">
        <v>28000</v>
      </c>
      <c r="N378" s="1076"/>
      <c r="O378" s="1076"/>
      <c r="P378" s="1076"/>
      <c r="Q378" s="1076"/>
      <c r="R378" s="1031">
        <f t="shared" si="31"/>
        <v>28000</v>
      </c>
    </row>
    <row r="379" spans="2:22" ht="49.5" customHeight="1" x14ac:dyDescent="0.3">
      <c r="B379" s="1609"/>
      <c r="C379" s="1610"/>
      <c r="D379" s="1611"/>
      <c r="E379" s="1612" t="s">
        <v>2375</v>
      </c>
      <c r="F379" s="1613">
        <v>19720</v>
      </c>
      <c r="G379" s="1614" t="s">
        <v>927</v>
      </c>
      <c r="H379" s="1571" t="s">
        <v>814</v>
      </c>
      <c r="I379" s="1527" t="s">
        <v>112</v>
      </c>
      <c r="J379" s="1528"/>
      <c r="K379" s="1528"/>
      <c r="L379" s="1528"/>
      <c r="M379" s="1528">
        <v>10190</v>
      </c>
      <c r="N379" s="1528"/>
      <c r="O379" s="1528"/>
      <c r="P379" s="1528"/>
      <c r="Q379" s="1528"/>
      <c r="R379" s="1087">
        <f t="shared" si="31"/>
        <v>10190</v>
      </c>
    </row>
    <row r="380" spans="2:22" ht="39" customHeight="1" x14ac:dyDescent="0.3">
      <c r="B380" s="1381"/>
      <c r="C380" s="1382"/>
      <c r="D380" s="1225"/>
      <c r="E380" s="1230" t="s">
        <v>2390</v>
      </c>
      <c r="F380" s="1383">
        <v>19721</v>
      </c>
      <c r="G380" s="1071" t="s">
        <v>928</v>
      </c>
      <c r="H380" s="1089" t="s">
        <v>832</v>
      </c>
      <c r="I380" s="1038" t="s">
        <v>112</v>
      </c>
      <c r="J380" s="1072"/>
      <c r="K380" s="1072"/>
      <c r="L380" s="1072"/>
      <c r="M380" s="1072">
        <v>220000</v>
      </c>
      <c r="N380" s="1072"/>
      <c r="O380" s="1072"/>
      <c r="P380" s="1072"/>
      <c r="Q380" s="1072"/>
      <c r="R380" s="1023">
        <f t="shared" si="31"/>
        <v>220000</v>
      </c>
    </row>
    <row r="381" spans="2:22" ht="34.5" customHeight="1" x14ac:dyDescent="0.3">
      <c r="B381" s="1381"/>
      <c r="C381" s="1382"/>
      <c r="D381" s="1225"/>
      <c r="E381" s="1230" t="s">
        <v>2390</v>
      </c>
      <c r="F381" s="1383">
        <v>19722</v>
      </c>
      <c r="G381" s="1071" t="s">
        <v>1004</v>
      </c>
      <c r="H381" s="1089" t="s">
        <v>832</v>
      </c>
      <c r="I381" s="1038" t="s">
        <v>112</v>
      </c>
      <c r="J381" s="1072"/>
      <c r="K381" s="1072"/>
      <c r="L381" s="1072"/>
      <c r="M381" s="1072"/>
      <c r="N381" s="1072">
        <v>23000</v>
      </c>
      <c r="O381" s="1072"/>
      <c r="P381" s="1072"/>
      <c r="Q381" s="1072"/>
      <c r="R381" s="1023">
        <f t="shared" si="31"/>
        <v>23000</v>
      </c>
    </row>
    <row r="382" spans="2:22" ht="36.75" customHeight="1" x14ac:dyDescent="0.3">
      <c r="B382" s="1381"/>
      <c r="C382" s="1382"/>
      <c r="D382" s="1225"/>
      <c r="E382" s="1230" t="s">
        <v>2390</v>
      </c>
      <c r="F382" s="1383">
        <v>19723</v>
      </c>
      <c r="G382" s="1071" t="s">
        <v>919</v>
      </c>
      <c r="H382" s="1089" t="s">
        <v>832</v>
      </c>
      <c r="I382" s="1038" t="s">
        <v>112</v>
      </c>
      <c r="J382" s="1072"/>
      <c r="K382" s="1072"/>
      <c r="L382" s="1072">
        <v>10000</v>
      </c>
      <c r="M382" s="1072">
        <v>10500</v>
      </c>
      <c r="N382" s="1072"/>
      <c r="O382" s="1072"/>
      <c r="P382" s="1072"/>
      <c r="Q382" s="1072"/>
      <c r="R382" s="1023">
        <f t="shared" si="31"/>
        <v>20500</v>
      </c>
    </row>
    <row r="383" spans="2:22" ht="36.75" customHeight="1" x14ac:dyDescent="0.3">
      <c r="B383" s="1206"/>
      <c r="C383" s="1207"/>
      <c r="D383" s="1207"/>
      <c r="E383" s="1274" t="s">
        <v>2390</v>
      </c>
      <c r="F383" s="1383">
        <v>19724</v>
      </c>
      <c r="G383" s="1071" t="s">
        <v>923</v>
      </c>
      <c r="H383" s="1089" t="s">
        <v>832</v>
      </c>
      <c r="I383" s="1404" t="s">
        <v>2138</v>
      </c>
      <c r="J383" s="1023"/>
      <c r="K383" s="1023"/>
      <c r="L383" s="1023"/>
      <c r="M383" s="1416">
        <v>104000</v>
      </c>
      <c r="N383" s="1023"/>
      <c r="O383" s="1023"/>
      <c r="P383" s="1023"/>
      <c r="Q383" s="1023"/>
      <c r="R383" s="1023">
        <f t="shared" si="31"/>
        <v>104000</v>
      </c>
    </row>
    <row r="384" spans="2:22" ht="32.25" customHeight="1" x14ac:dyDescent="0.3">
      <c r="B384" s="1381"/>
      <c r="C384" s="1382"/>
      <c r="D384" s="1225"/>
      <c r="E384" s="1230" t="s">
        <v>2390</v>
      </c>
      <c r="F384" s="1383">
        <v>19725</v>
      </c>
      <c r="G384" s="1071" t="s">
        <v>917</v>
      </c>
      <c r="H384" s="1089" t="s">
        <v>832</v>
      </c>
      <c r="I384" s="1038" t="s">
        <v>1001</v>
      </c>
      <c r="J384" s="1072"/>
      <c r="K384" s="1072"/>
      <c r="L384" s="1072"/>
      <c r="M384" s="1072">
        <v>25000</v>
      </c>
      <c r="N384" s="1072"/>
      <c r="O384" s="1072"/>
      <c r="P384" s="1072"/>
      <c r="Q384" s="1072"/>
      <c r="R384" s="1023">
        <f t="shared" si="31"/>
        <v>25000</v>
      </c>
    </row>
    <row r="385" spans="2:18" ht="49.5" customHeight="1" x14ac:dyDescent="0.3">
      <c r="B385" s="1381"/>
      <c r="C385" s="1382"/>
      <c r="D385" s="1225"/>
      <c r="E385" s="1230" t="s">
        <v>2421</v>
      </c>
      <c r="F385" s="1383">
        <v>19726</v>
      </c>
      <c r="G385" s="1071" t="s">
        <v>930</v>
      </c>
      <c r="H385" s="1089" t="s">
        <v>931</v>
      </c>
      <c r="I385" s="1038" t="s">
        <v>112</v>
      </c>
      <c r="J385" s="1072"/>
      <c r="K385" s="1072"/>
      <c r="L385" s="1072"/>
      <c r="M385" s="1072">
        <v>30000</v>
      </c>
      <c r="N385" s="1072"/>
      <c r="O385" s="1072"/>
      <c r="P385" s="1072"/>
      <c r="Q385" s="1072"/>
      <c r="R385" s="1023">
        <f>SUM(J385:Q385)</f>
        <v>30000</v>
      </c>
    </row>
    <row r="386" spans="2:18" ht="48.75" customHeight="1" x14ac:dyDescent="0.3">
      <c r="B386" s="1381"/>
      <c r="C386" s="1382"/>
      <c r="D386" s="1225"/>
      <c r="E386" s="1230" t="s">
        <v>2393</v>
      </c>
      <c r="F386" s="1383">
        <v>19727</v>
      </c>
      <c r="G386" s="1071" t="s">
        <v>925</v>
      </c>
      <c r="H386" s="1089" t="s">
        <v>803</v>
      </c>
      <c r="I386" s="1038" t="s">
        <v>112</v>
      </c>
      <c r="J386" s="1072"/>
      <c r="K386" s="1072"/>
      <c r="L386" s="1072"/>
      <c r="M386" s="1072">
        <v>141791</v>
      </c>
      <c r="N386" s="1072"/>
      <c r="O386" s="1072"/>
      <c r="P386" s="1072"/>
      <c r="Q386" s="1072"/>
      <c r="R386" s="1023">
        <f t="shared" si="31"/>
        <v>141791</v>
      </c>
    </row>
    <row r="387" spans="2:18" ht="33.75" customHeight="1" x14ac:dyDescent="0.3">
      <c r="B387" s="1381"/>
      <c r="C387" s="1382"/>
      <c r="D387" s="1225"/>
      <c r="E387" s="1230" t="s">
        <v>2387</v>
      </c>
      <c r="F387" s="1383">
        <v>19728</v>
      </c>
      <c r="G387" s="1071" t="s">
        <v>1002</v>
      </c>
      <c r="H387" s="1089" t="s">
        <v>935</v>
      </c>
      <c r="I387" s="1415" t="s">
        <v>418</v>
      </c>
      <c r="J387" s="1072"/>
      <c r="K387" s="1072"/>
      <c r="L387" s="1072"/>
      <c r="M387" s="1072"/>
      <c r="N387" s="1072">
        <v>25320</v>
      </c>
      <c r="O387" s="1072"/>
      <c r="P387" s="1072"/>
      <c r="Q387" s="1072"/>
      <c r="R387" s="1023">
        <f>SUM(J387:Q387)</f>
        <v>25320</v>
      </c>
    </row>
    <row r="388" spans="2:18" ht="32.25" customHeight="1" x14ac:dyDescent="0.3">
      <c r="B388" s="1381"/>
      <c r="C388" s="1382"/>
      <c r="D388" s="1225"/>
      <c r="E388" s="1230" t="s">
        <v>2387</v>
      </c>
      <c r="F388" s="1383">
        <v>19729</v>
      </c>
      <c r="G388" s="1071" t="s">
        <v>932</v>
      </c>
      <c r="H388" s="1089" t="s">
        <v>824</v>
      </c>
      <c r="I388" s="1038" t="s">
        <v>112</v>
      </c>
      <c r="J388" s="1072"/>
      <c r="K388" s="1072"/>
      <c r="L388" s="1072"/>
      <c r="M388" s="1072">
        <v>28039</v>
      </c>
      <c r="N388" s="1072"/>
      <c r="O388" s="1072"/>
      <c r="P388" s="1072"/>
      <c r="Q388" s="1072"/>
      <c r="R388" s="1023">
        <f t="shared" si="31"/>
        <v>28039</v>
      </c>
    </row>
    <row r="389" spans="2:18" ht="38.25" customHeight="1" x14ac:dyDescent="0.3">
      <c r="B389" s="1381"/>
      <c r="C389" s="1382"/>
      <c r="D389" s="1225"/>
      <c r="E389" s="1230" t="s">
        <v>2396</v>
      </c>
      <c r="F389" s="1383">
        <v>19730</v>
      </c>
      <c r="G389" s="1071" t="s">
        <v>933</v>
      </c>
      <c r="H389" s="1089" t="s">
        <v>829</v>
      </c>
      <c r="I389" s="1038" t="s">
        <v>112</v>
      </c>
      <c r="J389" s="1072"/>
      <c r="K389" s="1072"/>
      <c r="L389" s="1072"/>
      <c r="M389" s="1072">
        <v>4294</v>
      </c>
      <c r="N389" s="1072"/>
      <c r="O389" s="1072"/>
      <c r="P389" s="1072"/>
      <c r="Q389" s="1072"/>
      <c r="R389" s="1023">
        <f t="shared" si="31"/>
        <v>4294</v>
      </c>
    </row>
    <row r="390" spans="2:18" ht="33" customHeight="1" x14ac:dyDescent="0.3">
      <c r="B390" s="1172"/>
      <c r="C390" s="1173"/>
      <c r="D390" s="1174"/>
      <c r="E390" s="1270" t="s">
        <v>2379</v>
      </c>
      <c r="F390" s="1257">
        <v>19731</v>
      </c>
      <c r="G390" s="1061" t="s">
        <v>934</v>
      </c>
      <c r="H390" s="1062" t="s">
        <v>791</v>
      </c>
      <c r="I390" s="1075" t="s">
        <v>112</v>
      </c>
      <c r="J390" s="1076"/>
      <c r="K390" s="1076"/>
      <c r="L390" s="1076"/>
      <c r="M390" s="1076">
        <v>4600</v>
      </c>
      <c r="N390" s="1076"/>
      <c r="O390" s="1076"/>
      <c r="P390" s="1076"/>
      <c r="Q390" s="1076"/>
      <c r="R390" s="1031">
        <f>SUM(J390:Q390)</f>
        <v>4600</v>
      </c>
    </row>
    <row r="391" spans="2:18" ht="34.5" customHeight="1" x14ac:dyDescent="0.3">
      <c r="B391" s="1599"/>
      <c r="C391" s="1600"/>
      <c r="D391" s="1600"/>
      <c r="E391" s="1568" t="s">
        <v>2379</v>
      </c>
      <c r="F391" s="1613">
        <v>19732</v>
      </c>
      <c r="G391" s="1624" t="s">
        <v>2203</v>
      </c>
      <c r="H391" s="1571" t="s">
        <v>791</v>
      </c>
      <c r="I391" s="1527" t="s">
        <v>112</v>
      </c>
      <c r="J391" s="1087"/>
      <c r="K391" s="1087"/>
      <c r="L391" s="1087"/>
      <c r="M391" s="1087"/>
      <c r="N391" s="1087">
        <v>10400</v>
      </c>
      <c r="O391" s="1087"/>
      <c r="P391" s="1087"/>
      <c r="Q391" s="1087"/>
      <c r="R391" s="1087">
        <f t="shared" ref="R391:R392" si="32">SUM(J391:Q391)</f>
        <v>10400</v>
      </c>
    </row>
    <row r="392" spans="2:18" ht="31.5" x14ac:dyDescent="0.3">
      <c r="B392" s="1172"/>
      <c r="C392" s="1173"/>
      <c r="D392" s="1174"/>
      <c r="E392" s="1270" t="s">
        <v>2396</v>
      </c>
      <c r="F392" s="1257">
        <v>19733</v>
      </c>
      <c r="G392" s="1061" t="s">
        <v>1003</v>
      </c>
      <c r="H392" s="1062" t="s">
        <v>829</v>
      </c>
      <c r="I392" s="1075" t="s">
        <v>112</v>
      </c>
      <c r="J392" s="1076"/>
      <c r="K392" s="1076"/>
      <c r="L392" s="1076"/>
      <c r="M392" s="1076"/>
      <c r="N392" s="1076">
        <v>15000</v>
      </c>
      <c r="O392" s="1076"/>
      <c r="P392" s="1076"/>
      <c r="Q392" s="1076"/>
      <c r="R392" s="1031">
        <f t="shared" si="32"/>
        <v>15000</v>
      </c>
    </row>
    <row r="394" spans="2:18" s="253" customFormat="1" ht="20.25" customHeight="1" x14ac:dyDescent="0.25">
      <c r="B394" s="1744" t="s">
        <v>1875</v>
      </c>
      <c r="C394" s="1744"/>
      <c r="D394" s="1744"/>
      <c r="E394" s="1744"/>
      <c r="F394" s="1744"/>
      <c r="G394" s="1744"/>
      <c r="H394" s="601"/>
      <c r="I394" s="5"/>
      <c r="J394" s="602"/>
      <c r="K394" s="603"/>
      <c r="L394" s="603"/>
      <c r="M394" s="603"/>
      <c r="N394" s="603"/>
      <c r="O394" s="603"/>
      <c r="P394" s="603"/>
      <c r="Q394" s="603"/>
      <c r="R394" s="604"/>
    </row>
    <row r="395" spans="2:18" s="253" customFormat="1" ht="19.5" customHeight="1" x14ac:dyDescent="0.25">
      <c r="B395" s="1752" t="s">
        <v>1876</v>
      </c>
      <c r="C395" s="1752"/>
      <c r="D395" s="1752"/>
      <c r="E395" s="1752"/>
      <c r="F395" s="1738" t="s">
        <v>1862</v>
      </c>
      <c r="G395" s="1738"/>
      <c r="H395" s="1739"/>
      <c r="I395" s="1762" t="s">
        <v>9</v>
      </c>
      <c r="J395" s="1763"/>
      <c r="K395" s="1764"/>
      <c r="L395" s="1762" t="s">
        <v>1872</v>
      </c>
      <c r="M395" s="1763"/>
      <c r="N395" s="1764"/>
      <c r="O395" s="807"/>
      <c r="P395" s="1765" t="s">
        <v>1873</v>
      </c>
      <c r="Q395" s="1765"/>
      <c r="R395" s="1765"/>
    </row>
    <row r="396" spans="2:18" s="1489" customFormat="1" ht="17.25" customHeight="1" x14ac:dyDescent="0.25">
      <c r="B396" s="1756" t="s">
        <v>2209</v>
      </c>
      <c r="C396" s="1757"/>
      <c r="D396" s="1757"/>
      <c r="E396" s="1758"/>
      <c r="F396" s="1743" t="s">
        <v>1863</v>
      </c>
      <c r="G396" s="1743"/>
      <c r="H396" s="601"/>
      <c r="I396" s="1732">
        <f>SUM(I397:K399)</f>
        <v>3948680</v>
      </c>
      <c r="J396" s="1733"/>
      <c r="K396" s="1734"/>
      <c r="L396" s="1732"/>
      <c r="M396" s="1733"/>
      <c r="N396" s="1734"/>
      <c r="O396" s="1488"/>
      <c r="P396" s="1756"/>
      <c r="Q396" s="1757"/>
      <c r="R396" s="1758"/>
    </row>
    <row r="397" spans="2:18" s="253" customFormat="1" ht="19.5" customHeight="1" x14ac:dyDescent="0.25">
      <c r="B397" s="252"/>
      <c r="C397" s="254"/>
      <c r="D397" s="254"/>
      <c r="E397" s="1371"/>
      <c r="F397" s="22"/>
      <c r="G397" s="805" t="s">
        <v>1864</v>
      </c>
      <c r="H397" s="805"/>
      <c r="I397" s="1735">
        <f>K8</f>
        <v>16000</v>
      </c>
      <c r="J397" s="1736"/>
      <c r="K397" s="1737"/>
      <c r="L397" s="1735"/>
      <c r="M397" s="1736"/>
      <c r="N397" s="1737"/>
      <c r="O397" s="606"/>
      <c r="P397" s="1745"/>
      <c r="Q397" s="1746"/>
      <c r="R397" s="1747"/>
    </row>
    <row r="398" spans="2:18" s="253" customFormat="1" ht="19.5" customHeight="1" x14ac:dyDescent="0.25">
      <c r="B398" s="252"/>
      <c r="C398" s="254"/>
      <c r="D398" s="254"/>
      <c r="E398" s="1371"/>
      <c r="F398" s="22"/>
      <c r="G398" s="805" t="s">
        <v>1865</v>
      </c>
      <c r="H398" s="805"/>
      <c r="I398" s="1735">
        <f>L8</f>
        <v>744683</v>
      </c>
      <c r="J398" s="1736"/>
      <c r="K398" s="1737"/>
      <c r="L398" s="1735"/>
      <c r="M398" s="1736"/>
      <c r="N398" s="1737"/>
      <c r="O398" s="606"/>
      <c r="P398" s="1745"/>
      <c r="Q398" s="1746"/>
      <c r="R398" s="1747"/>
    </row>
    <row r="399" spans="2:18" s="253" customFormat="1" ht="19.5" customHeight="1" x14ac:dyDescent="0.25">
      <c r="B399" s="252"/>
      <c r="C399" s="254"/>
      <c r="D399" s="254"/>
      <c r="E399" s="1371"/>
      <c r="F399" s="22"/>
      <c r="G399" s="805" t="s">
        <v>1866</v>
      </c>
      <c r="H399" s="805"/>
      <c r="I399" s="1735">
        <f>M8</f>
        <v>3187997</v>
      </c>
      <c r="J399" s="1736"/>
      <c r="K399" s="1737"/>
      <c r="L399" s="1735"/>
      <c r="M399" s="1736"/>
      <c r="N399" s="1737"/>
      <c r="O399" s="606"/>
      <c r="P399" s="1745"/>
      <c r="Q399" s="1746"/>
      <c r="R399" s="1747"/>
    </row>
    <row r="400" spans="2:18" s="1489" customFormat="1" ht="18" customHeight="1" x14ac:dyDescent="0.25">
      <c r="B400" s="1487"/>
      <c r="C400" s="1417"/>
      <c r="D400" s="1417"/>
      <c r="E400" s="1491"/>
      <c r="F400" s="1743" t="s">
        <v>7</v>
      </c>
      <c r="G400" s="1743"/>
      <c r="H400" s="601"/>
      <c r="I400" s="1732">
        <f>SUM(I401:K402)</f>
        <v>4948000</v>
      </c>
      <c r="J400" s="1733"/>
      <c r="K400" s="1734"/>
      <c r="L400" s="1732"/>
      <c r="M400" s="1733"/>
      <c r="N400" s="1734"/>
      <c r="O400" s="1488"/>
      <c r="P400" s="1756"/>
      <c r="Q400" s="1757"/>
      <c r="R400" s="1758"/>
    </row>
    <row r="401" spans="2:23" s="253" customFormat="1" ht="19.5" customHeight="1" x14ac:dyDescent="0.25">
      <c r="B401" s="252"/>
      <c r="C401" s="254"/>
      <c r="D401" s="254"/>
      <c r="E401" s="1371"/>
      <c r="F401" s="997"/>
      <c r="G401" s="710" t="s">
        <v>2556</v>
      </c>
      <c r="H401" s="805"/>
      <c r="I401" s="1735">
        <f>SUM(P118:P127)</f>
        <v>338000</v>
      </c>
      <c r="J401" s="1736"/>
      <c r="K401" s="1737"/>
      <c r="L401" s="1735"/>
      <c r="M401" s="1736"/>
      <c r="N401" s="1737"/>
      <c r="O401" s="606"/>
      <c r="P401" s="1745"/>
      <c r="Q401" s="1746"/>
      <c r="R401" s="1747"/>
    </row>
    <row r="402" spans="2:23" s="253" customFormat="1" ht="18.75" customHeight="1" x14ac:dyDescent="0.25">
      <c r="B402" s="252"/>
      <c r="C402" s="254"/>
      <c r="D402" s="254"/>
      <c r="E402" s="1371"/>
      <c r="F402" s="1258"/>
      <c r="G402" s="1748" t="s">
        <v>2550</v>
      </c>
      <c r="H402" s="1749"/>
      <c r="I402" s="1735">
        <f>P8-I401</f>
        <v>4610000</v>
      </c>
      <c r="J402" s="1736"/>
      <c r="K402" s="1737"/>
      <c r="L402" s="1735"/>
      <c r="M402" s="1736"/>
      <c r="N402" s="1737"/>
      <c r="O402" s="606"/>
      <c r="P402" s="1745"/>
      <c r="Q402" s="1746"/>
      <c r="R402" s="1747"/>
      <c r="W402" s="254"/>
    </row>
    <row r="403" spans="2:23" s="1489" customFormat="1" ht="19.5" customHeight="1" x14ac:dyDescent="0.25">
      <c r="B403" s="1487"/>
      <c r="C403" s="1417"/>
      <c r="D403" s="1417"/>
      <c r="E403" s="1491"/>
      <c r="F403" s="1743" t="s">
        <v>1867</v>
      </c>
      <c r="G403" s="1743"/>
      <c r="H403" s="601"/>
      <c r="I403" s="1732">
        <f>SUM(I404:K408)</f>
        <v>372720</v>
      </c>
      <c r="J403" s="1733"/>
      <c r="K403" s="1734"/>
      <c r="L403" s="1732"/>
      <c r="M403" s="1733"/>
      <c r="N403" s="1734"/>
      <c r="O403" s="1488"/>
      <c r="P403" s="1756"/>
      <c r="Q403" s="1757"/>
      <c r="R403" s="1758"/>
    </row>
    <row r="404" spans="2:23" s="253" customFormat="1" ht="18" customHeight="1" x14ac:dyDescent="0.25">
      <c r="B404" s="252"/>
      <c r="C404" s="254"/>
      <c r="D404" s="254"/>
      <c r="E404" s="1371"/>
      <c r="F404" s="997"/>
      <c r="G404" s="1743" t="s">
        <v>2211</v>
      </c>
      <c r="H404" s="1775"/>
      <c r="I404" s="1735">
        <f>N372</f>
        <v>299000</v>
      </c>
      <c r="J404" s="1736"/>
      <c r="K404" s="1737"/>
      <c r="L404" s="1735"/>
      <c r="M404" s="1736"/>
      <c r="N404" s="1737"/>
      <c r="O404" s="606"/>
      <c r="P404" s="1745"/>
      <c r="Q404" s="1746"/>
      <c r="R404" s="1747"/>
    </row>
    <row r="405" spans="2:23" s="253" customFormat="1" ht="19.5" customHeight="1" x14ac:dyDescent="0.25">
      <c r="B405" s="252"/>
      <c r="C405" s="254"/>
      <c r="D405" s="254"/>
      <c r="E405" s="1371"/>
      <c r="F405" s="997"/>
      <c r="G405" s="710" t="s">
        <v>2212</v>
      </c>
      <c r="H405" s="805"/>
      <c r="I405" s="1735">
        <f>N381</f>
        <v>23000</v>
      </c>
      <c r="J405" s="1736"/>
      <c r="K405" s="1737"/>
      <c r="L405" s="1735"/>
      <c r="M405" s="1736"/>
      <c r="N405" s="1737"/>
      <c r="O405" s="606"/>
      <c r="P405" s="1745"/>
      <c r="Q405" s="1746"/>
      <c r="R405" s="1747"/>
    </row>
    <row r="406" spans="2:23" s="253" customFormat="1" ht="19.5" customHeight="1" x14ac:dyDescent="0.25">
      <c r="B406" s="252"/>
      <c r="C406" s="254"/>
      <c r="D406" s="254"/>
      <c r="E406" s="1371"/>
      <c r="F406" s="997"/>
      <c r="G406" s="710" t="s">
        <v>2213</v>
      </c>
      <c r="H406" s="805"/>
      <c r="I406" s="1735">
        <f>N387</f>
        <v>25320</v>
      </c>
      <c r="J406" s="1736"/>
      <c r="K406" s="1737"/>
      <c r="L406" s="1735"/>
      <c r="M406" s="1736"/>
      <c r="N406" s="1737"/>
      <c r="O406" s="606"/>
      <c r="P406" s="1745"/>
      <c r="Q406" s="1746"/>
      <c r="R406" s="1747"/>
    </row>
    <row r="407" spans="2:23" s="253" customFormat="1" ht="19.5" customHeight="1" x14ac:dyDescent="0.25">
      <c r="B407" s="252"/>
      <c r="C407" s="254"/>
      <c r="D407" s="254"/>
      <c r="E407" s="1371"/>
      <c r="F407" s="997"/>
      <c r="G407" s="710" t="s">
        <v>2214</v>
      </c>
      <c r="H407" s="805"/>
      <c r="I407" s="1735">
        <f>N391</f>
        <v>10400</v>
      </c>
      <c r="J407" s="1736"/>
      <c r="K407" s="1737"/>
      <c r="L407" s="1735"/>
      <c r="M407" s="1736"/>
      <c r="N407" s="1737"/>
      <c r="O407" s="606"/>
      <c r="P407" s="1745"/>
      <c r="Q407" s="1746"/>
      <c r="R407" s="1747"/>
    </row>
    <row r="408" spans="2:23" s="253" customFormat="1" ht="19.5" customHeight="1" x14ac:dyDescent="0.25">
      <c r="B408" s="252"/>
      <c r="C408" s="254"/>
      <c r="D408" s="254"/>
      <c r="E408" s="1371"/>
      <c r="F408" s="997"/>
      <c r="G408" s="710" t="s">
        <v>2215</v>
      </c>
      <c r="H408" s="805"/>
      <c r="I408" s="1735">
        <f>N392</f>
        <v>15000</v>
      </c>
      <c r="J408" s="1736"/>
      <c r="K408" s="1737"/>
      <c r="L408" s="1735"/>
      <c r="M408" s="1736"/>
      <c r="N408" s="1737"/>
      <c r="O408" s="606"/>
      <c r="P408" s="1745"/>
      <c r="Q408" s="1746"/>
      <c r="R408" s="1747"/>
    </row>
    <row r="409" spans="2:23" s="614" customFormat="1" ht="19.5" customHeight="1" x14ac:dyDescent="0.2">
      <c r="B409" s="611"/>
      <c r="C409" s="612"/>
      <c r="D409" s="612"/>
      <c r="E409" s="1372"/>
      <c r="F409" s="1719" t="s">
        <v>1870</v>
      </c>
      <c r="G409" s="1719"/>
      <c r="H409" s="1720"/>
      <c r="I409" s="1730">
        <f>SUM(L409:R409)</f>
        <v>9269400</v>
      </c>
      <c r="J409" s="1730"/>
      <c r="K409" s="1730"/>
      <c r="L409" s="1730">
        <v>4891500</v>
      </c>
      <c r="M409" s="1730"/>
      <c r="N409" s="1730"/>
      <c r="O409" s="613"/>
      <c r="P409" s="1730">
        <v>4377900</v>
      </c>
      <c r="Q409" s="1730"/>
      <c r="R409" s="1730"/>
      <c r="T409" s="643"/>
      <c r="U409" s="643"/>
    </row>
    <row r="410" spans="2:23" s="195" customFormat="1" x14ac:dyDescent="0.2">
      <c r="B410" s="609" t="s">
        <v>1871</v>
      </c>
      <c r="C410" s="187"/>
      <c r="D410" s="187"/>
      <c r="E410" s="1278"/>
      <c r="F410" s="641" t="s">
        <v>2609</v>
      </c>
      <c r="G410" s="245"/>
      <c r="H410" s="609"/>
      <c r="I410" s="3"/>
      <c r="J410" s="610"/>
      <c r="K410" s="642"/>
      <c r="L410" s="642"/>
      <c r="M410" s="642"/>
      <c r="N410" s="642"/>
      <c r="O410" s="642"/>
      <c r="P410" s="642"/>
      <c r="Q410" s="642"/>
      <c r="R410" s="642"/>
    </row>
  </sheetData>
  <mergeCells count="90">
    <mergeCell ref="E169:I169"/>
    <mergeCell ref="B1:R1"/>
    <mergeCell ref="P2:R2"/>
    <mergeCell ref="B7:G7"/>
    <mergeCell ref="B8:G8"/>
    <mergeCell ref="E20:I20"/>
    <mergeCell ref="F131:I131"/>
    <mergeCell ref="F136:I136"/>
    <mergeCell ref="F151:I151"/>
    <mergeCell ref="F156:I156"/>
    <mergeCell ref="F162:I162"/>
    <mergeCell ref="F165:I165"/>
    <mergeCell ref="C252:I252"/>
    <mergeCell ref="E173:I173"/>
    <mergeCell ref="D197:I197"/>
    <mergeCell ref="E198:I198"/>
    <mergeCell ref="D209:I209"/>
    <mergeCell ref="E210:I210"/>
    <mergeCell ref="D214:I214"/>
    <mergeCell ref="E215:I215"/>
    <mergeCell ref="F237:I237"/>
    <mergeCell ref="E241:I241"/>
    <mergeCell ref="D245:I245"/>
    <mergeCell ref="E246:I246"/>
    <mergeCell ref="B394:G394"/>
    <mergeCell ref="D253:I253"/>
    <mergeCell ref="E254:I254"/>
    <mergeCell ref="D258:I258"/>
    <mergeCell ref="E271:I271"/>
    <mergeCell ref="E283:I283"/>
    <mergeCell ref="E287:I287"/>
    <mergeCell ref="D298:I298"/>
    <mergeCell ref="E307:I307"/>
    <mergeCell ref="D339:I339"/>
    <mergeCell ref="E340:I340"/>
    <mergeCell ref="E352:I352"/>
    <mergeCell ref="B396:E396"/>
    <mergeCell ref="F396:G396"/>
    <mergeCell ref="I396:K396"/>
    <mergeCell ref="L396:N396"/>
    <mergeCell ref="P396:R396"/>
    <mergeCell ref="B395:E395"/>
    <mergeCell ref="F395:H395"/>
    <mergeCell ref="I395:K395"/>
    <mergeCell ref="L395:N395"/>
    <mergeCell ref="P395:R395"/>
    <mergeCell ref="I397:K397"/>
    <mergeCell ref="L397:N397"/>
    <mergeCell ref="P397:R397"/>
    <mergeCell ref="I398:K398"/>
    <mergeCell ref="L398:N398"/>
    <mergeCell ref="P398:R398"/>
    <mergeCell ref="I399:K399"/>
    <mergeCell ref="L399:N399"/>
    <mergeCell ref="P399:R399"/>
    <mergeCell ref="F400:G400"/>
    <mergeCell ref="I400:K400"/>
    <mergeCell ref="L400:N400"/>
    <mergeCell ref="P400:R400"/>
    <mergeCell ref="I401:K401"/>
    <mergeCell ref="L401:N401"/>
    <mergeCell ref="P401:R401"/>
    <mergeCell ref="F403:G403"/>
    <mergeCell ref="I403:K403"/>
    <mergeCell ref="L403:N403"/>
    <mergeCell ref="P403:R403"/>
    <mergeCell ref="G402:H402"/>
    <mergeCell ref="I402:K402"/>
    <mergeCell ref="L402:N402"/>
    <mergeCell ref="P402:R402"/>
    <mergeCell ref="P407:R407"/>
    <mergeCell ref="G404:H404"/>
    <mergeCell ref="I404:K404"/>
    <mergeCell ref="L404:N404"/>
    <mergeCell ref="P404:R404"/>
    <mergeCell ref="I405:K405"/>
    <mergeCell ref="L405:N405"/>
    <mergeCell ref="P405:R405"/>
    <mergeCell ref="I406:K406"/>
    <mergeCell ref="L406:N406"/>
    <mergeCell ref="P406:R406"/>
    <mergeCell ref="I407:K407"/>
    <mergeCell ref="L407:N407"/>
    <mergeCell ref="F409:H409"/>
    <mergeCell ref="I409:K409"/>
    <mergeCell ref="L409:N409"/>
    <mergeCell ref="P409:R409"/>
    <mergeCell ref="I408:K408"/>
    <mergeCell ref="L408:N408"/>
    <mergeCell ref="P408:R408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X411"/>
  <sheetViews>
    <sheetView zoomScale="110" zoomScaleNormal="110" workbookViewId="0">
      <pane ySplit="8" topLeftCell="A326" activePane="bottomLeft" state="frozen"/>
      <selection activeCell="N23" sqref="N23"/>
      <selection pane="bottomLeft" activeCell="F335" sqref="F335"/>
    </sheetView>
  </sheetViews>
  <sheetFormatPr defaultRowHeight="18.75" x14ac:dyDescent="0.3"/>
  <cols>
    <col min="1" max="1" width="0.875" style="7" customWidth="1"/>
    <col min="2" max="2" width="1" style="22" customWidth="1"/>
    <col min="3" max="3" width="1.625" style="22" customWidth="1"/>
    <col min="4" max="4" width="1" style="22" customWidth="1"/>
    <col min="5" max="5" width="3.25" style="22" customWidth="1"/>
    <col min="6" max="6" width="5.125" style="73" customWidth="1"/>
    <col min="7" max="7" width="27.25" style="23" customWidth="1"/>
    <col min="8" max="8" width="14.125" style="6" customWidth="1"/>
    <col min="9" max="9" width="14.5" style="24" customWidth="1"/>
    <col min="10" max="10" width="7.25" style="87" customWidth="1"/>
    <col min="11" max="11" width="7.75" style="87" customWidth="1"/>
    <col min="12" max="12" width="7.5" style="87" customWidth="1"/>
    <col min="13" max="14" width="7.75" style="87" customWidth="1"/>
    <col min="15" max="15" width="8.375" style="87" hidden="1" customWidth="1"/>
    <col min="16" max="16" width="7.75" style="87" customWidth="1"/>
    <col min="17" max="17" width="8.125" style="87" customWidth="1"/>
    <col min="18" max="18" width="8.875" style="87" customWidth="1"/>
    <col min="19" max="16384" width="9" style="7"/>
  </cols>
  <sheetData>
    <row r="1" spans="1:18" s="1" customFormat="1" ht="21.75" thickBot="1" x14ac:dyDescent="0.4">
      <c r="B1" s="1673" t="s">
        <v>789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17"/>
      <c r="C2" s="717"/>
      <c r="D2" s="717"/>
      <c r="E2" s="717"/>
      <c r="F2" s="678"/>
      <c r="G2" s="717"/>
      <c r="H2" s="717"/>
      <c r="I2" s="717"/>
      <c r="J2" s="717"/>
      <c r="K2" s="717"/>
      <c r="L2" s="717"/>
      <c r="M2" s="717"/>
      <c r="N2" s="717"/>
      <c r="O2" s="717"/>
      <c r="P2" s="1725" t="s">
        <v>2129</v>
      </c>
      <c r="Q2" s="1726"/>
      <c r="R2" s="1727"/>
    </row>
    <row r="3" spans="1:18" s="187" customFormat="1" ht="18" customHeight="1" thickTop="1" x14ac:dyDescent="0.2">
      <c r="A3" s="644"/>
      <c r="B3" s="564" t="s">
        <v>2130</v>
      </c>
      <c r="C3" s="564"/>
      <c r="D3" s="564"/>
      <c r="E3" s="564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2131</v>
      </c>
      <c r="C4" s="564"/>
      <c r="D4" s="564"/>
      <c r="E4" s="564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18" s="12" customFormat="1" ht="39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2.5" customHeight="1" x14ac:dyDescent="0.2">
      <c r="B8" s="1682" t="s">
        <v>2139</v>
      </c>
      <c r="C8" s="1771"/>
      <c r="D8" s="1771"/>
      <c r="E8" s="1771"/>
      <c r="F8" s="1771"/>
      <c r="G8" s="1683"/>
      <c r="H8" s="236"/>
      <c r="I8" s="237"/>
      <c r="J8" s="238">
        <f>SUM(J9:J392)</f>
        <v>0</v>
      </c>
      <c r="K8" s="238">
        <f t="shared" ref="K8:R8" si="0">SUM(K9:K392)</f>
        <v>16000</v>
      </c>
      <c r="L8" s="238">
        <f t="shared" si="0"/>
        <v>744683</v>
      </c>
      <c r="M8" s="238">
        <f t="shared" si="0"/>
        <v>3187997</v>
      </c>
      <c r="N8" s="238">
        <f t="shared" si="0"/>
        <v>372720</v>
      </c>
      <c r="O8" s="238">
        <f t="shared" si="0"/>
        <v>0</v>
      </c>
      <c r="P8" s="238">
        <f t="shared" si="0"/>
        <v>338000</v>
      </c>
      <c r="Q8" s="238">
        <f t="shared" si="0"/>
        <v>4610000</v>
      </c>
      <c r="R8" s="238">
        <f t="shared" si="0"/>
        <v>9269400</v>
      </c>
    </row>
    <row r="9" spans="1:18" s="12" customFormat="1" ht="17.25" customHeight="1" x14ac:dyDescent="0.2">
      <c r="B9" s="535" t="s">
        <v>79</v>
      </c>
      <c r="C9" s="536"/>
      <c r="D9" s="536"/>
      <c r="E9" s="536"/>
      <c r="F9" s="657"/>
      <c r="G9" s="536"/>
      <c r="H9" s="536"/>
      <c r="I9" s="536"/>
      <c r="J9" s="542"/>
      <c r="K9" s="542"/>
      <c r="L9" s="542"/>
      <c r="M9" s="542"/>
      <c r="N9" s="542"/>
      <c r="O9" s="542"/>
      <c r="P9" s="542"/>
      <c r="Q9" s="542"/>
      <c r="R9" s="540"/>
    </row>
    <row r="10" spans="1:18" s="12" customFormat="1" ht="18" customHeight="1" x14ac:dyDescent="0.2">
      <c r="B10" s="481" t="s">
        <v>2064</v>
      </c>
      <c r="C10" s="482"/>
      <c r="D10" s="482"/>
      <c r="E10" s="482"/>
      <c r="F10" s="658"/>
      <c r="G10" s="482"/>
      <c r="H10" s="482"/>
      <c r="I10" s="482"/>
      <c r="J10" s="575"/>
      <c r="K10" s="575"/>
      <c r="L10" s="575"/>
      <c r="M10" s="575"/>
      <c r="N10" s="575"/>
      <c r="O10" s="575"/>
      <c r="P10" s="575"/>
      <c r="Q10" s="575"/>
      <c r="R10" s="573"/>
    </row>
    <row r="11" spans="1:18" s="13" customFormat="1" ht="15" customHeight="1" x14ac:dyDescent="0.3">
      <c r="B11" s="294"/>
      <c r="C11" s="278" t="s">
        <v>12</v>
      </c>
      <c r="D11" s="278"/>
      <c r="E11" s="278"/>
      <c r="F11" s="662"/>
      <c r="G11" s="278"/>
      <c r="H11" s="278"/>
      <c r="I11" s="278"/>
      <c r="J11" s="562"/>
      <c r="K11" s="562"/>
      <c r="L11" s="562"/>
      <c r="M11" s="562"/>
      <c r="N11" s="562"/>
      <c r="O11" s="562"/>
      <c r="P11" s="562"/>
      <c r="Q11" s="562"/>
      <c r="R11" s="274"/>
    </row>
    <row r="12" spans="1:18" s="13" customFormat="1" ht="18" customHeight="1" x14ac:dyDescent="0.3">
      <c r="B12" s="295"/>
      <c r="C12" s="296"/>
      <c r="D12" s="532" t="s">
        <v>13</v>
      </c>
      <c r="E12" s="532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7.25" customHeight="1" x14ac:dyDescent="0.3">
      <c r="B13" s="295"/>
      <c r="C13" s="296"/>
      <c r="D13" s="296"/>
      <c r="E13" s="532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" customHeight="1" x14ac:dyDescent="0.3">
      <c r="B14" s="734"/>
      <c r="C14" s="532"/>
      <c r="D14" s="532"/>
      <c r="E14" s="546">
        <v>111</v>
      </c>
      <c r="F14" s="681" t="s">
        <v>1816</v>
      </c>
      <c r="G14" s="532"/>
      <c r="H14" s="71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1.5" x14ac:dyDescent="0.3">
      <c r="B15" s="28"/>
      <c r="C15" s="45"/>
      <c r="D15" s="31"/>
      <c r="E15" s="32"/>
      <c r="F15" s="661">
        <v>11101</v>
      </c>
      <c r="G15" s="15" t="s">
        <v>2132</v>
      </c>
      <c r="H15" s="16" t="s">
        <v>837</v>
      </c>
      <c r="I15" s="140" t="s">
        <v>942</v>
      </c>
      <c r="J15" s="27"/>
      <c r="K15" s="27"/>
      <c r="L15" s="27">
        <v>70600</v>
      </c>
      <c r="M15" s="27">
        <v>19400</v>
      </c>
      <c r="N15" s="27"/>
      <c r="O15" s="27"/>
      <c r="P15" s="27"/>
      <c r="Q15" s="27"/>
      <c r="R15" s="84">
        <f>SUM(J15:Q15)</f>
        <v>90000</v>
      </c>
    </row>
    <row r="16" spans="1:18" ht="18.75" hidden="1" customHeight="1" x14ac:dyDescent="0.3">
      <c r="B16" s="57"/>
      <c r="C16" s="58"/>
      <c r="D16" s="58"/>
      <c r="E16" s="59"/>
      <c r="F16" s="661"/>
      <c r="G16" s="15"/>
      <c r="H16" s="93"/>
      <c r="I16" s="140"/>
      <c r="J16" s="16"/>
      <c r="K16" s="16"/>
      <c r="L16" s="16"/>
      <c r="M16" s="16"/>
      <c r="N16" s="16"/>
      <c r="O16" s="16"/>
      <c r="P16" s="16"/>
      <c r="Q16" s="16"/>
      <c r="R16" s="84">
        <f>SUM(J16:Q16)</f>
        <v>0</v>
      </c>
    </row>
    <row r="17" spans="2:21" ht="18.75" hidden="1" customHeight="1" x14ac:dyDescent="0.3">
      <c r="B17" s="28"/>
      <c r="C17" s="45"/>
      <c r="D17" s="31"/>
      <c r="E17" s="32"/>
      <c r="F17" s="661"/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21" s="43" customFormat="1" ht="14.25" customHeight="1" x14ac:dyDescent="0.2">
      <c r="B18" s="119"/>
      <c r="C18" s="105"/>
      <c r="D18" s="105" t="s">
        <v>1904</v>
      </c>
      <c r="E18" s="105"/>
      <c r="F18" s="666"/>
      <c r="G18" s="105"/>
      <c r="H18" s="105"/>
      <c r="I18" s="105"/>
      <c r="J18" s="746"/>
      <c r="K18" s="746"/>
      <c r="L18" s="746"/>
      <c r="M18" s="746"/>
      <c r="N18" s="746"/>
      <c r="O18" s="746"/>
      <c r="P18" s="746"/>
      <c r="Q18" s="746"/>
      <c r="R18" s="747"/>
    </row>
    <row r="19" spans="2:21" s="43" customFormat="1" ht="16.5" customHeight="1" x14ac:dyDescent="0.2">
      <c r="B19" s="745"/>
      <c r="C19" s="556"/>
      <c r="D19" s="556" t="s">
        <v>1835</v>
      </c>
      <c r="E19" s="556"/>
      <c r="F19" s="665"/>
      <c r="G19" s="556"/>
      <c r="H19" s="556"/>
      <c r="I19" s="556"/>
      <c r="J19" s="569"/>
      <c r="K19" s="569"/>
      <c r="L19" s="569"/>
      <c r="M19" s="569"/>
      <c r="N19" s="569"/>
      <c r="O19" s="569"/>
      <c r="P19" s="569"/>
      <c r="Q19" s="569"/>
      <c r="R19" s="568"/>
    </row>
    <row r="20" spans="2:21" s="13" customFormat="1" ht="18" customHeight="1" x14ac:dyDescent="0.3">
      <c r="B20" s="297"/>
      <c r="C20" s="298"/>
      <c r="D20" s="301"/>
      <c r="E20" s="1661" t="s">
        <v>15</v>
      </c>
      <c r="F20" s="1661"/>
      <c r="G20" s="1661"/>
      <c r="H20" s="1661"/>
      <c r="I20" s="1661"/>
      <c r="J20" s="562"/>
      <c r="K20" s="562"/>
      <c r="L20" s="562"/>
      <c r="M20" s="562"/>
      <c r="N20" s="562"/>
      <c r="O20" s="562"/>
      <c r="P20" s="562"/>
      <c r="Q20" s="562"/>
      <c r="R20" s="274"/>
    </row>
    <row r="21" spans="2:21" ht="18.75" customHeight="1" x14ac:dyDescent="0.3">
      <c r="B21" s="42"/>
      <c r="C21" s="37"/>
      <c r="D21" s="37"/>
      <c r="E21" s="565">
        <v>112</v>
      </c>
      <c r="F21" s="565" t="s">
        <v>1817</v>
      </c>
      <c r="G21" s="565"/>
      <c r="H21" s="565"/>
      <c r="I21" s="566"/>
      <c r="J21" s="86"/>
      <c r="K21" s="128"/>
      <c r="L21" s="128"/>
      <c r="M21" s="128"/>
      <c r="N21" s="128"/>
      <c r="O21" s="128"/>
      <c r="P21" s="128"/>
      <c r="Q21" s="128"/>
      <c r="R21" s="128"/>
    </row>
    <row r="22" spans="2:21" ht="15.75" customHeight="1" x14ac:dyDescent="0.3">
      <c r="B22" s="38"/>
      <c r="C22" s="39"/>
      <c r="D22" s="39"/>
      <c r="E22" s="40"/>
      <c r="F22" s="640">
        <v>11201</v>
      </c>
      <c r="G22" s="15" t="s">
        <v>790</v>
      </c>
      <c r="H22" s="93" t="s">
        <v>791</v>
      </c>
      <c r="I22" s="303" t="s">
        <v>943</v>
      </c>
      <c r="J22" s="92"/>
      <c r="K22" s="92"/>
      <c r="L22" s="92"/>
      <c r="M22" s="92">
        <v>10000</v>
      </c>
      <c r="N22" s="92"/>
      <c r="O22" s="92"/>
      <c r="P22" s="92"/>
      <c r="Q22" s="92"/>
      <c r="R22" s="92">
        <f>SUM(J22:Q22)</f>
        <v>10000</v>
      </c>
      <c r="U22" s="30"/>
    </row>
    <row r="23" spans="2:21" ht="31.5" x14ac:dyDescent="0.3">
      <c r="B23" s="28"/>
      <c r="C23" s="45"/>
      <c r="D23" s="31"/>
      <c r="E23" s="32"/>
      <c r="F23" s="640">
        <v>11202</v>
      </c>
      <c r="G23" s="15" t="s">
        <v>792</v>
      </c>
      <c r="H23" s="93" t="s">
        <v>791</v>
      </c>
      <c r="I23" s="17" t="s">
        <v>112</v>
      </c>
      <c r="J23" s="27"/>
      <c r="K23" s="27"/>
      <c r="L23" s="27"/>
      <c r="M23" s="27">
        <v>10000</v>
      </c>
      <c r="N23" s="27"/>
      <c r="O23" s="27"/>
      <c r="P23" s="27"/>
      <c r="Q23" s="27"/>
      <c r="R23" s="92">
        <f>SUM(J23:Q23)</f>
        <v>10000</v>
      </c>
    </row>
    <row r="24" spans="2:21" ht="29.25" customHeight="1" x14ac:dyDescent="0.3">
      <c r="B24" s="28"/>
      <c r="C24" s="45"/>
      <c r="D24" s="31"/>
      <c r="E24" s="32"/>
      <c r="F24" s="640">
        <v>11203</v>
      </c>
      <c r="G24" s="15" t="s">
        <v>793</v>
      </c>
      <c r="H24" s="93" t="s">
        <v>791</v>
      </c>
      <c r="I24" s="283" t="s">
        <v>944</v>
      </c>
      <c r="J24" s="27"/>
      <c r="K24" s="27"/>
      <c r="L24" s="27"/>
      <c r="M24" s="27">
        <v>10000</v>
      </c>
      <c r="N24" s="27"/>
      <c r="O24" s="27"/>
      <c r="P24" s="27"/>
      <c r="Q24" s="27"/>
      <c r="R24" s="92">
        <f t="shared" ref="R24:R67" si="1">SUM(J24:Q24)</f>
        <v>10000</v>
      </c>
    </row>
    <row r="25" spans="2:21" ht="31.5" x14ac:dyDescent="0.3">
      <c r="B25" s="28"/>
      <c r="C25" s="45"/>
      <c r="D25" s="31"/>
      <c r="E25" s="32"/>
      <c r="F25" s="640">
        <v>11204</v>
      </c>
      <c r="G25" s="15" t="s">
        <v>794</v>
      </c>
      <c r="H25" s="93" t="s">
        <v>791</v>
      </c>
      <c r="I25" s="303" t="s">
        <v>943</v>
      </c>
      <c r="J25" s="27"/>
      <c r="K25" s="27"/>
      <c r="L25" s="27">
        <v>10000</v>
      </c>
      <c r="M25" s="27">
        <v>10000</v>
      </c>
      <c r="N25" s="27"/>
      <c r="O25" s="27"/>
      <c r="P25" s="27"/>
      <c r="Q25" s="27"/>
      <c r="R25" s="92">
        <f t="shared" si="1"/>
        <v>20000</v>
      </c>
    </row>
    <row r="26" spans="2:21" ht="18" customHeight="1" x14ac:dyDescent="0.3">
      <c r="B26" s="67"/>
      <c r="C26" s="68"/>
      <c r="D26" s="62"/>
      <c r="E26" s="21"/>
      <c r="F26" s="640">
        <v>11205</v>
      </c>
      <c r="G26" s="15" t="s">
        <v>795</v>
      </c>
      <c r="H26" s="93" t="s">
        <v>791</v>
      </c>
      <c r="I26" s="283" t="s">
        <v>945</v>
      </c>
      <c r="J26" s="27"/>
      <c r="K26" s="27"/>
      <c r="L26" s="27"/>
      <c r="M26" s="27">
        <v>25000</v>
      </c>
      <c r="N26" s="27"/>
      <c r="O26" s="27"/>
      <c r="P26" s="27"/>
      <c r="Q26" s="27"/>
      <c r="R26" s="92">
        <f t="shared" si="1"/>
        <v>25000</v>
      </c>
    </row>
    <row r="27" spans="2:21" ht="47.25" x14ac:dyDescent="0.3">
      <c r="B27" s="311"/>
      <c r="C27" s="146"/>
      <c r="D27" s="147"/>
      <c r="E27" s="184"/>
      <c r="F27" s="640">
        <v>11206</v>
      </c>
      <c r="G27" s="15" t="s">
        <v>796</v>
      </c>
      <c r="H27" s="93" t="s">
        <v>797</v>
      </c>
      <c r="I27" s="304" t="s">
        <v>946</v>
      </c>
      <c r="J27" s="27"/>
      <c r="K27" s="27"/>
      <c r="L27" s="27"/>
      <c r="M27" s="27">
        <v>8000</v>
      </c>
      <c r="N27" s="27"/>
      <c r="O27" s="27"/>
      <c r="P27" s="27"/>
      <c r="Q27" s="27"/>
      <c r="R27" s="92">
        <f t="shared" si="1"/>
        <v>8000</v>
      </c>
    </row>
    <row r="28" spans="2:21" ht="31.5" x14ac:dyDescent="0.3">
      <c r="B28" s="28"/>
      <c r="C28" s="45"/>
      <c r="D28" s="31"/>
      <c r="E28" s="32"/>
      <c r="F28" s="640">
        <v>11207</v>
      </c>
      <c r="G28" s="15" t="s">
        <v>798</v>
      </c>
      <c r="H28" s="93" t="s">
        <v>797</v>
      </c>
      <c r="I28" s="304" t="s">
        <v>947</v>
      </c>
      <c r="J28" s="27"/>
      <c r="K28" s="27"/>
      <c r="L28" s="27"/>
      <c r="M28" s="27">
        <v>8000</v>
      </c>
      <c r="N28" s="27"/>
      <c r="O28" s="27"/>
      <c r="P28" s="27"/>
      <c r="Q28" s="27"/>
      <c r="R28" s="92">
        <f>SUM(J28:Q28)</f>
        <v>8000</v>
      </c>
    </row>
    <row r="29" spans="2:21" ht="29.25" customHeight="1" x14ac:dyDescent="0.3">
      <c r="B29" s="28"/>
      <c r="C29" s="45"/>
      <c r="D29" s="31"/>
      <c r="E29" s="32"/>
      <c r="F29" s="640">
        <v>11208</v>
      </c>
      <c r="G29" s="15" t="s">
        <v>799</v>
      </c>
      <c r="H29" s="93" t="s">
        <v>800</v>
      </c>
      <c r="I29" s="304" t="s">
        <v>943</v>
      </c>
      <c r="J29" s="27"/>
      <c r="K29" s="27"/>
      <c r="L29" s="27"/>
      <c r="M29" s="27">
        <v>15000</v>
      </c>
      <c r="N29" s="27"/>
      <c r="O29" s="27"/>
      <c r="P29" s="27"/>
      <c r="Q29" s="27"/>
      <c r="R29" s="92">
        <f t="shared" si="1"/>
        <v>15000</v>
      </c>
    </row>
    <row r="30" spans="2:21" ht="30.75" customHeight="1" x14ac:dyDescent="0.3">
      <c r="B30" s="28"/>
      <c r="C30" s="45"/>
      <c r="D30" s="31"/>
      <c r="E30" s="32"/>
      <c r="F30" s="640">
        <v>11209</v>
      </c>
      <c r="G30" s="15" t="s">
        <v>801</v>
      </c>
      <c r="H30" s="93" t="s">
        <v>800</v>
      </c>
      <c r="I30" s="304" t="s">
        <v>272</v>
      </c>
      <c r="J30" s="27"/>
      <c r="K30" s="27"/>
      <c r="L30" s="27"/>
      <c r="M30" s="27">
        <v>15000</v>
      </c>
      <c r="N30" s="27"/>
      <c r="O30" s="27"/>
      <c r="P30" s="27"/>
      <c r="Q30" s="27"/>
      <c r="R30" s="92">
        <f t="shared" si="1"/>
        <v>15000</v>
      </c>
    </row>
    <row r="31" spans="2:21" ht="31.5" x14ac:dyDescent="0.3">
      <c r="B31" s="28"/>
      <c r="C31" s="45"/>
      <c r="D31" s="31"/>
      <c r="E31" s="32"/>
      <c r="F31" s="640">
        <v>11210</v>
      </c>
      <c r="G31" s="15" t="s">
        <v>802</v>
      </c>
      <c r="H31" s="93" t="s">
        <v>800</v>
      </c>
      <c r="I31" s="283" t="s">
        <v>948</v>
      </c>
      <c r="J31" s="27"/>
      <c r="K31" s="27"/>
      <c r="L31" s="27"/>
      <c r="M31" s="27">
        <v>15000</v>
      </c>
      <c r="N31" s="27"/>
      <c r="O31" s="27"/>
      <c r="P31" s="27"/>
      <c r="Q31" s="27"/>
      <c r="R31" s="92">
        <f t="shared" si="1"/>
        <v>15000</v>
      </c>
    </row>
    <row r="32" spans="2:21" ht="47.25" x14ac:dyDescent="0.3">
      <c r="B32" s="28"/>
      <c r="C32" s="45"/>
      <c r="D32" s="31"/>
      <c r="E32" s="32"/>
      <c r="F32" s="640">
        <v>11211</v>
      </c>
      <c r="G32" s="15" t="s">
        <v>2133</v>
      </c>
      <c r="H32" s="93" t="s">
        <v>803</v>
      </c>
      <c r="I32" s="283" t="s">
        <v>949</v>
      </c>
      <c r="J32" s="27"/>
      <c r="K32" s="27"/>
      <c r="L32" s="27">
        <v>10000</v>
      </c>
      <c r="M32" s="27">
        <v>20000</v>
      </c>
      <c r="N32" s="27"/>
      <c r="O32" s="27"/>
      <c r="P32" s="27"/>
      <c r="Q32" s="27"/>
      <c r="R32" s="92">
        <f t="shared" si="1"/>
        <v>30000</v>
      </c>
    </row>
    <row r="33" spans="2:18" ht="47.25" x14ac:dyDescent="0.3">
      <c r="B33" s="28"/>
      <c r="C33" s="45"/>
      <c r="D33" s="31"/>
      <c r="E33" s="32"/>
      <c r="F33" s="640">
        <v>11212</v>
      </c>
      <c r="G33" s="15" t="s">
        <v>804</v>
      </c>
      <c r="H33" s="93" t="s">
        <v>803</v>
      </c>
      <c r="I33" s="304" t="s">
        <v>943</v>
      </c>
      <c r="J33" s="27"/>
      <c r="K33" s="27"/>
      <c r="L33" s="27"/>
      <c r="M33" s="27">
        <v>10000</v>
      </c>
      <c r="N33" s="27"/>
      <c r="O33" s="27"/>
      <c r="P33" s="27"/>
      <c r="Q33" s="27"/>
      <c r="R33" s="92">
        <f t="shared" si="1"/>
        <v>10000</v>
      </c>
    </row>
    <row r="34" spans="2:18" ht="60.75" customHeight="1" x14ac:dyDescent="0.3">
      <c r="B34" s="28"/>
      <c r="C34" s="45"/>
      <c r="D34" s="31"/>
      <c r="E34" s="32"/>
      <c r="F34" s="640">
        <v>11213</v>
      </c>
      <c r="G34" s="15" t="s">
        <v>805</v>
      </c>
      <c r="H34" s="93" t="s">
        <v>803</v>
      </c>
      <c r="I34" s="304" t="s">
        <v>271</v>
      </c>
      <c r="J34" s="27"/>
      <c r="K34" s="27"/>
      <c r="L34" s="27"/>
      <c r="M34" s="27">
        <v>10000</v>
      </c>
      <c r="N34" s="27"/>
      <c r="O34" s="27"/>
      <c r="P34" s="27"/>
      <c r="Q34" s="27"/>
      <c r="R34" s="92">
        <f t="shared" si="1"/>
        <v>10000</v>
      </c>
    </row>
    <row r="35" spans="2:18" ht="63" x14ac:dyDescent="0.3">
      <c r="B35" s="28"/>
      <c r="C35" s="45"/>
      <c r="D35" s="31"/>
      <c r="E35" s="32"/>
      <c r="F35" s="640">
        <v>11214</v>
      </c>
      <c r="G35" s="21" t="s">
        <v>806</v>
      </c>
      <c r="H35" s="93" t="s">
        <v>803</v>
      </c>
      <c r="I35" s="304" t="s">
        <v>950</v>
      </c>
      <c r="J35" s="27"/>
      <c r="K35" s="27"/>
      <c r="L35" s="27">
        <v>10000</v>
      </c>
      <c r="M35" s="27">
        <v>20000</v>
      </c>
      <c r="N35" s="27"/>
      <c r="O35" s="27"/>
      <c r="P35" s="27"/>
      <c r="Q35" s="27"/>
      <c r="R35" s="92">
        <f t="shared" si="1"/>
        <v>30000</v>
      </c>
    </row>
    <row r="36" spans="2:18" ht="63" x14ac:dyDescent="0.3">
      <c r="B36" s="67"/>
      <c r="C36" s="68"/>
      <c r="D36" s="62"/>
      <c r="E36" s="21"/>
      <c r="F36" s="640">
        <v>11215</v>
      </c>
      <c r="G36" s="15" t="s">
        <v>940</v>
      </c>
      <c r="H36" s="93" t="s">
        <v>803</v>
      </c>
      <c r="I36" s="304" t="s">
        <v>951</v>
      </c>
      <c r="J36" s="27"/>
      <c r="K36" s="27"/>
      <c r="L36" s="27">
        <v>10000</v>
      </c>
      <c r="M36" s="27">
        <v>20000</v>
      </c>
      <c r="N36" s="27"/>
      <c r="O36" s="27"/>
      <c r="P36" s="27"/>
      <c r="Q36" s="27"/>
      <c r="R36" s="92">
        <f t="shared" si="1"/>
        <v>30000</v>
      </c>
    </row>
    <row r="37" spans="2:18" ht="63" x14ac:dyDescent="0.3">
      <c r="B37" s="28"/>
      <c r="C37" s="45"/>
      <c r="D37" s="31"/>
      <c r="E37" s="32"/>
      <c r="F37" s="640">
        <v>11216</v>
      </c>
      <c r="G37" s="15" t="s">
        <v>807</v>
      </c>
      <c r="H37" s="93" t="s">
        <v>803</v>
      </c>
      <c r="I37" s="304" t="s">
        <v>699</v>
      </c>
      <c r="J37" s="27"/>
      <c r="K37" s="27"/>
      <c r="L37" s="27"/>
      <c r="M37" s="27">
        <v>10000</v>
      </c>
      <c r="N37" s="27"/>
      <c r="O37" s="27"/>
      <c r="P37" s="27"/>
      <c r="Q37" s="27"/>
      <c r="R37" s="92">
        <f t="shared" si="1"/>
        <v>10000</v>
      </c>
    </row>
    <row r="38" spans="2:18" ht="31.5" customHeight="1" x14ac:dyDescent="0.3">
      <c r="B38" s="28"/>
      <c r="C38" s="45"/>
      <c r="D38" s="31"/>
      <c r="E38" s="32"/>
      <c r="F38" s="640">
        <v>11217</v>
      </c>
      <c r="G38" s="15" t="s">
        <v>808</v>
      </c>
      <c r="H38" s="93" t="s">
        <v>809</v>
      </c>
      <c r="I38" s="304" t="s">
        <v>952</v>
      </c>
      <c r="J38" s="27"/>
      <c r="K38" s="27"/>
      <c r="L38" s="27"/>
      <c r="M38" s="27">
        <v>5000</v>
      </c>
      <c r="N38" s="27"/>
      <c r="O38" s="27"/>
      <c r="P38" s="27"/>
      <c r="Q38" s="27"/>
      <c r="R38" s="92">
        <f t="shared" si="1"/>
        <v>5000</v>
      </c>
    </row>
    <row r="39" spans="2:18" ht="33" customHeight="1" x14ac:dyDescent="0.3">
      <c r="B39" s="28"/>
      <c r="C39" s="45"/>
      <c r="D39" s="31"/>
      <c r="E39" s="32"/>
      <c r="F39" s="640">
        <v>11218</v>
      </c>
      <c r="G39" s="15" t="s">
        <v>810</v>
      </c>
      <c r="H39" s="93" t="s">
        <v>809</v>
      </c>
      <c r="I39" s="304" t="s">
        <v>953</v>
      </c>
      <c r="J39" s="27"/>
      <c r="K39" s="27"/>
      <c r="L39" s="27"/>
      <c r="M39" s="27">
        <v>7000</v>
      </c>
      <c r="N39" s="27"/>
      <c r="O39" s="27"/>
      <c r="P39" s="27"/>
      <c r="Q39" s="27"/>
      <c r="R39" s="92">
        <f t="shared" si="1"/>
        <v>7000</v>
      </c>
    </row>
    <row r="40" spans="2:18" ht="30" customHeight="1" x14ac:dyDescent="0.3">
      <c r="B40" s="28"/>
      <c r="C40" s="45"/>
      <c r="D40" s="31"/>
      <c r="E40" s="32"/>
      <c r="F40" s="640">
        <v>11219</v>
      </c>
      <c r="G40" s="15" t="s">
        <v>811</v>
      </c>
      <c r="H40" s="93" t="s">
        <v>809</v>
      </c>
      <c r="I40" s="283" t="s">
        <v>954</v>
      </c>
      <c r="J40" s="27"/>
      <c r="K40" s="27"/>
      <c r="L40" s="27"/>
      <c r="M40" s="27">
        <v>5000</v>
      </c>
      <c r="N40" s="27"/>
      <c r="O40" s="27"/>
      <c r="P40" s="27"/>
      <c r="Q40" s="27"/>
      <c r="R40" s="92">
        <f t="shared" si="1"/>
        <v>5000</v>
      </c>
    </row>
    <row r="41" spans="2:18" ht="29.25" customHeight="1" x14ac:dyDescent="0.3">
      <c r="B41" s="28"/>
      <c r="C41" s="45"/>
      <c r="D41" s="31"/>
      <c r="E41" s="32"/>
      <c r="F41" s="640">
        <v>11220</v>
      </c>
      <c r="G41" s="15" t="s">
        <v>812</v>
      </c>
      <c r="H41" s="93" t="s">
        <v>809</v>
      </c>
      <c r="I41" s="304" t="s">
        <v>955</v>
      </c>
      <c r="J41" s="27"/>
      <c r="K41" s="27"/>
      <c r="L41" s="27"/>
      <c r="M41" s="27">
        <v>5000</v>
      </c>
      <c r="N41" s="27"/>
      <c r="O41" s="27"/>
      <c r="P41" s="27"/>
      <c r="Q41" s="27"/>
      <c r="R41" s="92">
        <f t="shared" si="1"/>
        <v>5000</v>
      </c>
    </row>
    <row r="42" spans="2:18" ht="31.5" customHeight="1" x14ac:dyDescent="0.3">
      <c r="B42" s="28"/>
      <c r="C42" s="45"/>
      <c r="D42" s="31"/>
      <c r="E42" s="32"/>
      <c r="F42" s="640">
        <v>11221</v>
      </c>
      <c r="G42" s="15" t="s">
        <v>813</v>
      </c>
      <c r="H42" s="93" t="s">
        <v>814</v>
      </c>
      <c r="I42" s="283" t="s">
        <v>956</v>
      </c>
      <c r="J42" s="27"/>
      <c r="K42" s="27"/>
      <c r="L42" s="27"/>
      <c r="M42" s="27">
        <v>9000</v>
      </c>
      <c r="N42" s="27"/>
      <c r="O42" s="27"/>
      <c r="P42" s="27"/>
      <c r="Q42" s="27"/>
      <c r="R42" s="92">
        <f t="shared" si="1"/>
        <v>9000</v>
      </c>
    </row>
    <row r="43" spans="2:18" ht="30.75" customHeight="1" x14ac:dyDescent="0.3">
      <c r="B43" s="28"/>
      <c r="C43" s="45"/>
      <c r="D43" s="31"/>
      <c r="E43" s="32"/>
      <c r="F43" s="640">
        <v>11222</v>
      </c>
      <c r="G43" s="21" t="s">
        <v>815</v>
      </c>
      <c r="H43" s="93" t="s">
        <v>814</v>
      </c>
      <c r="I43" s="304" t="s">
        <v>624</v>
      </c>
      <c r="J43" s="27"/>
      <c r="K43" s="27"/>
      <c r="L43" s="27"/>
      <c r="M43" s="27">
        <v>9000</v>
      </c>
      <c r="N43" s="27"/>
      <c r="O43" s="27"/>
      <c r="P43" s="27"/>
      <c r="Q43" s="27"/>
      <c r="R43" s="92">
        <f t="shared" si="1"/>
        <v>9000</v>
      </c>
    </row>
    <row r="44" spans="2:18" ht="31.5" customHeight="1" x14ac:dyDescent="0.3">
      <c r="B44" s="28"/>
      <c r="C44" s="45"/>
      <c r="D44" s="31"/>
      <c r="E44" s="32"/>
      <c r="F44" s="640">
        <v>11223</v>
      </c>
      <c r="G44" s="15" t="s">
        <v>816</v>
      </c>
      <c r="H44" s="93" t="s">
        <v>814</v>
      </c>
      <c r="I44" s="283" t="s">
        <v>817</v>
      </c>
      <c r="J44" s="27"/>
      <c r="K44" s="27"/>
      <c r="L44" s="27"/>
      <c r="M44" s="27">
        <v>9000</v>
      </c>
      <c r="N44" s="27"/>
      <c r="O44" s="27"/>
      <c r="P44" s="27"/>
      <c r="Q44" s="27"/>
      <c r="R44" s="92">
        <f t="shared" si="1"/>
        <v>9000</v>
      </c>
    </row>
    <row r="45" spans="2:18" ht="31.5" customHeight="1" x14ac:dyDescent="0.3">
      <c r="B45" s="28"/>
      <c r="C45" s="45"/>
      <c r="D45" s="31"/>
      <c r="E45" s="32"/>
      <c r="F45" s="640">
        <v>11224</v>
      </c>
      <c r="G45" s="15" t="s">
        <v>818</v>
      </c>
      <c r="H45" s="93" t="s">
        <v>814</v>
      </c>
      <c r="I45" s="304" t="s">
        <v>271</v>
      </c>
      <c r="J45" s="27"/>
      <c r="K45" s="27"/>
      <c r="L45" s="27"/>
      <c r="M45" s="27">
        <v>9000</v>
      </c>
      <c r="N45" s="27"/>
      <c r="O45" s="27"/>
      <c r="P45" s="27"/>
      <c r="Q45" s="27"/>
      <c r="R45" s="92">
        <f t="shared" si="1"/>
        <v>9000</v>
      </c>
    </row>
    <row r="46" spans="2:18" ht="30.75" customHeight="1" x14ac:dyDescent="0.3">
      <c r="B46" s="28"/>
      <c r="C46" s="45"/>
      <c r="D46" s="31"/>
      <c r="E46" s="32"/>
      <c r="F46" s="640">
        <v>11225</v>
      </c>
      <c r="G46" s="15" t="s">
        <v>893</v>
      </c>
      <c r="H46" s="93" t="s">
        <v>814</v>
      </c>
      <c r="I46" s="305" t="s">
        <v>955</v>
      </c>
      <c r="J46" s="27"/>
      <c r="K46" s="27"/>
      <c r="L46" s="27"/>
      <c r="M46" s="27">
        <v>9000</v>
      </c>
      <c r="N46" s="27"/>
      <c r="O46" s="27"/>
      <c r="P46" s="27"/>
      <c r="Q46" s="27"/>
      <c r="R46" s="92">
        <f>SUM(J46:Q46)</f>
        <v>9000</v>
      </c>
    </row>
    <row r="47" spans="2:18" ht="31.5" customHeight="1" x14ac:dyDescent="0.3">
      <c r="B47" s="28"/>
      <c r="C47" s="45"/>
      <c r="D47" s="31"/>
      <c r="E47" s="32"/>
      <c r="F47" s="640">
        <v>11226</v>
      </c>
      <c r="G47" s="15" t="s">
        <v>819</v>
      </c>
      <c r="H47" s="93" t="s">
        <v>820</v>
      </c>
      <c r="I47" s="283" t="s">
        <v>957</v>
      </c>
      <c r="J47" s="27"/>
      <c r="K47" s="27"/>
      <c r="L47" s="27"/>
      <c r="M47" s="27">
        <v>7500</v>
      </c>
      <c r="N47" s="27"/>
      <c r="O47" s="27"/>
      <c r="P47" s="27"/>
      <c r="Q47" s="27"/>
      <c r="R47" s="92">
        <f t="shared" si="1"/>
        <v>7500</v>
      </c>
    </row>
    <row r="48" spans="2:18" ht="47.25" customHeight="1" x14ac:dyDescent="0.3">
      <c r="B48" s="28"/>
      <c r="C48" s="45"/>
      <c r="D48" s="31"/>
      <c r="E48" s="32"/>
      <c r="F48" s="640">
        <v>11227</v>
      </c>
      <c r="G48" s="15" t="s">
        <v>821</v>
      </c>
      <c r="H48" s="93" t="s">
        <v>820</v>
      </c>
      <c r="I48" s="283" t="s">
        <v>958</v>
      </c>
      <c r="J48" s="27"/>
      <c r="K48" s="27"/>
      <c r="L48" s="27"/>
      <c r="M48" s="27">
        <v>7500</v>
      </c>
      <c r="N48" s="27"/>
      <c r="O48" s="27"/>
      <c r="P48" s="27"/>
      <c r="Q48" s="27"/>
      <c r="R48" s="92">
        <f t="shared" si="1"/>
        <v>7500</v>
      </c>
    </row>
    <row r="49" spans="2:18" ht="32.25" customHeight="1" x14ac:dyDescent="0.3">
      <c r="B49" s="67"/>
      <c r="C49" s="68"/>
      <c r="D49" s="62"/>
      <c r="E49" s="21"/>
      <c r="F49" s="640">
        <v>11228</v>
      </c>
      <c r="G49" s="15" t="s">
        <v>822</v>
      </c>
      <c r="H49" s="93" t="s">
        <v>820</v>
      </c>
      <c r="I49" s="304" t="s">
        <v>564</v>
      </c>
      <c r="J49" s="27"/>
      <c r="K49" s="27"/>
      <c r="L49" s="27"/>
      <c r="M49" s="27">
        <v>6000</v>
      </c>
      <c r="N49" s="27"/>
      <c r="O49" s="27"/>
      <c r="P49" s="27"/>
      <c r="Q49" s="27"/>
      <c r="R49" s="92">
        <f t="shared" si="1"/>
        <v>6000</v>
      </c>
    </row>
    <row r="50" spans="2:18" ht="31.5" customHeight="1" x14ac:dyDescent="0.3">
      <c r="B50" s="311"/>
      <c r="C50" s="146"/>
      <c r="D50" s="147"/>
      <c r="E50" s="184"/>
      <c r="F50" s="640">
        <v>11229</v>
      </c>
      <c r="G50" s="15" t="s">
        <v>823</v>
      </c>
      <c r="H50" s="93" t="s">
        <v>824</v>
      </c>
      <c r="I50" s="283" t="s">
        <v>957</v>
      </c>
      <c r="J50" s="27"/>
      <c r="K50" s="27"/>
      <c r="L50" s="27"/>
      <c r="M50" s="27">
        <v>3500</v>
      </c>
      <c r="N50" s="27"/>
      <c r="O50" s="27"/>
      <c r="P50" s="27"/>
      <c r="Q50" s="27"/>
      <c r="R50" s="92">
        <f t="shared" si="1"/>
        <v>3500</v>
      </c>
    </row>
    <row r="51" spans="2:18" ht="32.25" customHeight="1" x14ac:dyDescent="0.3">
      <c r="B51" s="28"/>
      <c r="C51" s="45"/>
      <c r="D51" s="31"/>
      <c r="E51" s="32"/>
      <c r="F51" s="640">
        <v>11230</v>
      </c>
      <c r="G51" s="15" t="s">
        <v>825</v>
      </c>
      <c r="H51" s="93" t="s">
        <v>824</v>
      </c>
      <c r="I51" s="283" t="s">
        <v>959</v>
      </c>
      <c r="J51" s="27"/>
      <c r="K51" s="27"/>
      <c r="L51" s="27"/>
      <c r="M51" s="27">
        <v>7500</v>
      </c>
      <c r="N51" s="27"/>
      <c r="O51" s="27"/>
      <c r="P51" s="27"/>
      <c r="Q51" s="27"/>
      <c r="R51" s="92">
        <f t="shared" si="1"/>
        <v>7500</v>
      </c>
    </row>
    <row r="52" spans="2:18" ht="30.75" customHeight="1" x14ac:dyDescent="0.3">
      <c r="B52" s="28"/>
      <c r="C52" s="45"/>
      <c r="D52" s="31"/>
      <c r="E52" s="32"/>
      <c r="F52" s="640">
        <v>11231</v>
      </c>
      <c r="G52" s="15" t="s">
        <v>826</v>
      </c>
      <c r="H52" s="93" t="s">
        <v>824</v>
      </c>
      <c r="I52" s="304" t="s">
        <v>960</v>
      </c>
      <c r="J52" s="27"/>
      <c r="K52" s="27"/>
      <c r="L52" s="27"/>
      <c r="M52" s="27">
        <v>5000</v>
      </c>
      <c r="N52" s="27"/>
      <c r="O52" s="27"/>
      <c r="P52" s="27"/>
      <c r="Q52" s="27"/>
      <c r="R52" s="92">
        <f t="shared" si="1"/>
        <v>5000</v>
      </c>
    </row>
    <row r="53" spans="2:18" ht="31.5" customHeight="1" x14ac:dyDescent="0.3">
      <c r="B53" s="28"/>
      <c r="C53" s="45"/>
      <c r="D53" s="31"/>
      <c r="E53" s="32"/>
      <c r="F53" s="640">
        <v>11232</v>
      </c>
      <c r="G53" s="21" t="s">
        <v>827</v>
      </c>
      <c r="H53" s="93" t="s">
        <v>824</v>
      </c>
      <c r="I53" s="304" t="s">
        <v>961</v>
      </c>
      <c r="J53" s="27"/>
      <c r="K53" s="27"/>
      <c r="L53" s="27"/>
      <c r="M53" s="27">
        <v>5000</v>
      </c>
      <c r="N53" s="27"/>
      <c r="O53" s="27"/>
      <c r="P53" s="27"/>
      <c r="Q53" s="27"/>
      <c r="R53" s="92">
        <f t="shared" si="1"/>
        <v>5000</v>
      </c>
    </row>
    <row r="54" spans="2:18" ht="31.5" x14ac:dyDescent="0.3">
      <c r="B54" s="28"/>
      <c r="C54" s="45"/>
      <c r="D54" s="31"/>
      <c r="E54" s="32"/>
      <c r="F54" s="640">
        <v>11233</v>
      </c>
      <c r="G54" s="15" t="s">
        <v>828</v>
      </c>
      <c r="H54" s="93" t="s">
        <v>829</v>
      </c>
      <c r="I54" s="283" t="s">
        <v>962</v>
      </c>
      <c r="J54" s="27"/>
      <c r="K54" s="27"/>
      <c r="L54" s="27">
        <v>5000</v>
      </c>
      <c r="M54" s="27">
        <v>20000</v>
      </c>
      <c r="N54" s="27"/>
      <c r="O54" s="27"/>
      <c r="P54" s="27"/>
      <c r="Q54" s="27"/>
      <c r="R54" s="92">
        <f t="shared" si="1"/>
        <v>25000</v>
      </c>
    </row>
    <row r="55" spans="2:18" ht="48.75" customHeight="1" x14ac:dyDescent="0.3">
      <c r="B55" s="28"/>
      <c r="C55" s="45"/>
      <c r="D55" s="31"/>
      <c r="E55" s="32"/>
      <c r="F55" s="640">
        <v>11234</v>
      </c>
      <c r="G55" s="15" t="s">
        <v>2141</v>
      </c>
      <c r="H55" s="93" t="s">
        <v>829</v>
      </c>
      <c r="I55" s="283" t="s">
        <v>963</v>
      </c>
      <c r="J55" s="27"/>
      <c r="K55" s="27"/>
      <c r="L55" s="27"/>
      <c r="M55" s="27">
        <v>5000</v>
      </c>
      <c r="N55" s="27"/>
      <c r="O55" s="27"/>
      <c r="P55" s="27"/>
      <c r="Q55" s="27"/>
      <c r="R55" s="92">
        <f t="shared" si="1"/>
        <v>5000</v>
      </c>
    </row>
    <row r="56" spans="2:18" ht="31.5" customHeight="1" x14ac:dyDescent="0.3">
      <c r="B56" s="28"/>
      <c r="C56" s="45"/>
      <c r="D56" s="31"/>
      <c r="E56" s="32"/>
      <c r="F56" s="640">
        <v>11235</v>
      </c>
      <c r="G56" s="15" t="s">
        <v>830</v>
      </c>
      <c r="H56" s="93" t="s">
        <v>829</v>
      </c>
      <c r="I56" s="283" t="s">
        <v>964</v>
      </c>
      <c r="J56" s="27"/>
      <c r="K56" s="27"/>
      <c r="L56" s="27"/>
      <c r="M56" s="27">
        <v>15000</v>
      </c>
      <c r="N56" s="27"/>
      <c r="O56" s="27"/>
      <c r="P56" s="27"/>
      <c r="Q56" s="27"/>
      <c r="R56" s="92">
        <f t="shared" si="1"/>
        <v>15000</v>
      </c>
    </row>
    <row r="57" spans="2:18" ht="31.5" customHeight="1" x14ac:dyDescent="0.3">
      <c r="B57" s="28"/>
      <c r="C57" s="45"/>
      <c r="D57" s="31"/>
      <c r="E57" s="32"/>
      <c r="F57" s="640">
        <v>11236</v>
      </c>
      <c r="G57" s="15" t="s">
        <v>831</v>
      </c>
      <c r="H57" s="93" t="s">
        <v>832</v>
      </c>
      <c r="I57" s="304" t="s">
        <v>473</v>
      </c>
      <c r="J57" s="27"/>
      <c r="K57" s="27"/>
      <c r="L57" s="27">
        <v>7200</v>
      </c>
      <c r="M57" s="27">
        <v>12800</v>
      </c>
      <c r="N57" s="27"/>
      <c r="O57" s="27"/>
      <c r="P57" s="27"/>
      <c r="Q57" s="27"/>
      <c r="R57" s="92">
        <f t="shared" si="1"/>
        <v>20000</v>
      </c>
    </row>
    <row r="58" spans="2:18" ht="32.25" customHeight="1" x14ac:dyDescent="0.3">
      <c r="B58" s="28"/>
      <c r="C58" s="45"/>
      <c r="D58" s="31"/>
      <c r="E58" s="32"/>
      <c r="F58" s="640">
        <v>11237</v>
      </c>
      <c r="G58" s="15" t="s">
        <v>833</v>
      </c>
      <c r="H58" s="93" t="s">
        <v>832</v>
      </c>
      <c r="I58" s="283" t="s">
        <v>965</v>
      </c>
      <c r="J58" s="27"/>
      <c r="K58" s="27"/>
      <c r="L58" s="27">
        <v>7200</v>
      </c>
      <c r="M58" s="27">
        <v>12800</v>
      </c>
      <c r="N58" s="27"/>
      <c r="O58" s="27"/>
      <c r="P58" s="27"/>
      <c r="Q58" s="27"/>
      <c r="R58" s="92">
        <f t="shared" si="1"/>
        <v>20000</v>
      </c>
    </row>
    <row r="59" spans="2:18" ht="31.5" customHeight="1" x14ac:dyDescent="0.3">
      <c r="B59" s="28"/>
      <c r="C59" s="45"/>
      <c r="D59" s="31"/>
      <c r="E59" s="32"/>
      <c r="F59" s="640">
        <v>11238</v>
      </c>
      <c r="G59" s="15" t="s">
        <v>834</v>
      </c>
      <c r="H59" s="93" t="s">
        <v>835</v>
      </c>
      <c r="I59" s="305" t="s">
        <v>966</v>
      </c>
      <c r="J59" s="27"/>
      <c r="K59" s="27"/>
      <c r="L59" s="27">
        <v>3600</v>
      </c>
      <c r="M59" s="27">
        <v>8400</v>
      </c>
      <c r="N59" s="27"/>
      <c r="O59" s="27"/>
      <c r="P59" s="27"/>
      <c r="Q59" s="27"/>
      <c r="R59" s="92">
        <f t="shared" si="1"/>
        <v>12000</v>
      </c>
    </row>
    <row r="60" spans="2:18" ht="33" customHeight="1" x14ac:dyDescent="0.3">
      <c r="B60" s="28"/>
      <c r="C60" s="45"/>
      <c r="D60" s="31"/>
      <c r="E60" s="32"/>
      <c r="F60" s="640">
        <v>11239</v>
      </c>
      <c r="G60" s="15" t="s">
        <v>836</v>
      </c>
      <c r="H60" s="93" t="s">
        <v>837</v>
      </c>
      <c r="I60" s="305" t="s">
        <v>346</v>
      </c>
      <c r="J60" s="27"/>
      <c r="K60" s="27"/>
      <c r="L60" s="27"/>
      <c r="M60" s="27">
        <v>6000</v>
      </c>
      <c r="N60" s="27"/>
      <c r="O60" s="27"/>
      <c r="P60" s="27"/>
      <c r="Q60" s="27"/>
      <c r="R60" s="92">
        <f t="shared" si="1"/>
        <v>6000</v>
      </c>
    </row>
    <row r="61" spans="2:18" ht="47.25" x14ac:dyDescent="0.3">
      <c r="B61" s="28"/>
      <c r="C61" s="45"/>
      <c r="D61" s="31"/>
      <c r="E61" s="32"/>
      <c r="F61" s="640">
        <v>11240</v>
      </c>
      <c r="G61" s="15" t="s">
        <v>838</v>
      </c>
      <c r="H61" s="93" t="s">
        <v>837</v>
      </c>
      <c r="I61" s="283" t="s">
        <v>967</v>
      </c>
      <c r="J61" s="27"/>
      <c r="K61" s="27"/>
      <c r="L61" s="27"/>
      <c r="M61" s="27">
        <v>8000</v>
      </c>
      <c r="N61" s="27"/>
      <c r="O61" s="27"/>
      <c r="P61" s="27"/>
      <c r="Q61" s="27"/>
      <c r="R61" s="92">
        <f t="shared" si="1"/>
        <v>8000</v>
      </c>
    </row>
    <row r="62" spans="2:18" ht="31.5" x14ac:dyDescent="0.3">
      <c r="B62" s="67"/>
      <c r="C62" s="68"/>
      <c r="D62" s="62"/>
      <c r="E62" s="21"/>
      <c r="F62" s="640">
        <v>11241</v>
      </c>
      <c r="G62" s="15" t="s">
        <v>839</v>
      </c>
      <c r="H62" s="93" t="s">
        <v>837</v>
      </c>
      <c r="I62" s="305" t="s">
        <v>968</v>
      </c>
      <c r="J62" s="27"/>
      <c r="K62" s="27"/>
      <c r="L62" s="27"/>
      <c r="M62" s="27">
        <v>8000</v>
      </c>
      <c r="N62" s="27"/>
      <c r="O62" s="27"/>
      <c r="P62" s="27"/>
      <c r="Q62" s="27"/>
      <c r="R62" s="92">
        <f t="shared" si="1"/>
        <v>8000</v>
      </c>
    </row>
    <row r="63" spans="2:18" ht="31.5" x14ac:dyDescent="0.3">
      <c r="B63" s="28"/>
      <c r="C63" s="45"/>
      <c r="D63" s="31"/>
      <c r="E63" s="32"/>
      <c r="F63" s="640">
        <v>11242</v>
      </c>
      <c r="G63" s="15" t="s">
        <v>840</v>
      </c>
      <c r="H63" s="93" t="s">
        <v>837</v>
      </c>
      <c r="I63" s="305" t="s">
        <v>970</v>
      </c>
      <c r="J63" s="27"/>
      <c r="K63" s="27"/>
      <c r="L63" s="27"/>
      <c r="M63" s="27">
        <v>10000</v>
      </c>
      <c r="N63" s="27"/>
      <c r="O63" s="27"/>
      <c r="P63" s="27"/>
      <c r="Q63" s="27"/>
      <c r="R63" s="92">
        <f t="shared" si="1"/>
        <v>10000</v>
      </c>
    </row>
    <row r="64" spans="2:18" ht="31.5" x14ac:dyDescent="0.3">
      <c r="B64" s="28"/>
      <c r="C64" s="45"/>
      <c r="D64" s="31"/>
      <c r="E64" s="32"/>
      <c r="F64" s="640">
        <v>11243</v>
      </c>
      <c r="G64" s="21" t="s">
        <v>841</v>
      </c>
      <c r="H64" s="93" t="s">
        <v>837</v>
      </c>
      <c r="I64" s="283" t="s">
        <v>971</v>
      </c>
      <c r="J64" s="27"/>
      <c r="K64" s="27"/>
      <c r="L64" s="27"/>
      <c r="M64" s="27">
        <v>10000</v>
      </c>
      <c r="N64" s="27"/>
      <c r="O64" s="27"/>
      <c r="P64" s="27"/>
      <c r="Q64" s="27"/>
      <c r="R64" s="92">
        <f t="shared" si="1"/>
        <v>10000</v>
      </c>
    </row>
    <row r="65" spans="2:18" ht="31.5" x14ac:dyDescent="0.3">
      <c r="B65" s="28"/>
      <c r="C65" s="45"/>
      <c r="D65" s="31"/>
      <c r="E65" s="32"/>
      <c r="F65" s="640">
        <v>11244</v>
      </c>
      <c r="G65" s="15" t="s">
        <v>842</v>
      </c>
      <c r="H65" s="93" t="s">
        <v>837</v>
      </c>
      <c r="I65" s="305" t="s">
        <v>972</v>
      </c>
      <c r="J65" s="27"/>
      <c r="K65" s="27"/>
      <c r="L65" s="27"/>
      <c r="M65" s="27">
        <v>10000</v>
      </c>
      <c r="N65" s="27"/>
      <c r="O65" s="27"/>
      <c r="P65" s="27"/>
      <c r="Q65" s="27"/>
      <c r="R65" s="92">
        <f t="shared" si="1"/>
        <v>10000</v>
      </c>
    </row>
    <row r="66" spans="2:18" ht="31.5" x14ac:dyDescent="0.3">
      <c r="B66" s="28"/>
      <c r="C66" s="45"/>
      <c r="D66" s="31"/>
      <c r="E66" s="32"/>
      <c r="F66" s="640">
        <v>11245</v>
      </c>
      <c r="G66" s="15" t="s">
        <v>843</v>
      </c>
      <c r="H66" s="93" t="s">
        <v>837</v>
      </c>
      <c r="I66" s="283" t="s">
        <v>973</v>
      </c>
      <c r="J66" s="27"/>
      <c r="K66" s="27"/>
      <c r="L66" s="27"/>
      <c r="M66" s="27">
        <v>6000</v>
      </c>
      <c r="N66" s="27"/>
      <c r="O66" s="27"/>
      <c r="P66" s="27"/>
      <c r="Q66" s="27"/>
      <c r="R66" s="92">
        <f t="shared" si="1"/>
        <v>6000</v>
      </c>
    </row>
    <row r="67" spans="2:18" ht="31.5" x14ac:dyDescent="0.3">
      <c r="B67" s="67"/>
      <c r="C67" s="68"/>
      <c r="D67" s="62"/>
      <c r="E67" s="21"/>
      <c r="F67" s="640">
        <v>11246</v>
      </c>
      <c r="G67" s="15" t="s">
        <v>844</v>
      </c>
      <c r="H67" s="93" t="s">
        <v>837</v>
      </c>
      <c r="I67" s="283" t="s">
        <v>974</v>
      </c>
      <c r="J67" s="27"/>
      <c r="K67" s="27"/>
      <c r="L67" s="27"/>
      <c r="M67" s="27">
        <v>8000</v>
      </c>
      <c r="N67" s="27"/>
      <c r="O67" s="27"/>
      <c r="P67" s="27"/>
      <c r="Q67" s="27"/>
      <c r="R67" s="92">
        <f t="shared" si="1"/>
        <v>8000</v>
      </c>
    </row>
    <row r="68" spans="2:18" s="13" customFormat="1" ht="19.5" customHeight="1" x14ac:dyDescent="0.3">
      <c r="B68" s="299"/>
      <c r="C68" s="300"/>
      <c r="D68" s="300"/>
      <c r="E68" s="78" t="s">
        <v>16</v>
      </c>
      <c r="F68" s="70"/>
      <c r="G68" s="33"/>
      <c r="H68" s="114"/>
      <c r="I68" s="322"/>
      <c r="J68" s="562"/>
      <c r="K68" s="562"/>
      <c r="L68" s="562"/>
      <c r="M68" s="562"/>
      <c r="N68" s="562"/>
      <c r="O68" s="562"/>
      <c r="P68" s="562"/>
      <c r="Q68" s="562"/>
      <c r="R68" s="274"/>
    </row>
    <row r="69" spans="2:18" ht="17.25" customHeight="1" x14ac:dyDescent="0.3">
      <c r="B69" s="38"/>
      <c r="C69" s="39"/>
      <c r="D69" s="39"/>
      <c r="E69" s="40"/>
      <c r="F69" s="661">
        <v>11247</v>
      </c>
      <c r="G69" s="15" t="s">
        <v>860</v>
      </c>
      <c r="H69" s="93" t="s">
        <v>837</v>
      </c>
      <c r="I69" s="169" t="s">
        <v>861</v>
      </c>
      <c r="J69" s="16"/>
      <c r="K69" s="16"/>
      <c r="L69" s="92"/>
      <c r="M69" s="92">
        <v>20000</v>
      </c>
      <c r="N69" s="16"/>
      <c r="O69" s="16"/>
      <c r="P69" s="16"/>
      <c r="Q69" s="16"/>
      <c r="R69" s="84">
        <f>SUM(J69:Q69)</f>
        <v>20000</v>
      </c>
    </row>
    <row r="70" spans="2:18" ht="30.75" customHeight="1" x14ac:dyDescent="0.3">
      <c r="B70" s="57"/>
      <c r="C70" s="58"/>
      <c r="D70" s="58"/>
      <c r="E70" s="59"/>
      <c r="F70" s="661">
        <v>11248</v>
      </c>
      <c r="G70" s="284" t="s">
        <v>862</v>
      </c>
      <c r="H70" s="289" t="s">
        <v>837</v>
      </c>
      <c r="I70" s="169" t="s">
        <v>980</v>
      </c>
      <c r="J70" s="16"/>
      <c r="K70" s="16"/>
      <c r="L70" s="16">
        <v>150000</v>
      </c>
      <c r="M70" s="92">
        <v>65000</v>
      </c>
      <c r="N70" s="16"/>
      <c r="O70" s="16"/>
      <c r="P70" s="16"/>
      <c r="Q70" s="16"/>
      <c r="R70" s="84">
        <f>SUM(J70:Q70)</f>
        <v>215000</v>
      </c>
    </row>
    <row r="71" spans="2:18" ht="47.25" customHeight="1" x14ac:dyDescent="0.3">
      <c r="B71" s="57"/>
      <c r="C71" s="58"/>
      <c r="D71" s="58"/>
      <c r="E71" s="59"/>
      <c r="F71" s="661">
        <v>11249</v>
      </c>
      <c r="G71" s="15" t="s">
        <v>846</v>
      </c>
      <c r="H71" s="93" t="s">
        <v>803</v>
      </c>
      <c r="I71" s="305" t="s">
        <v>473</v>
      </c>
      <c r="J71" s="16"/>
      <c r="K71" s="16"/>
      <c r="L71" s="16"/>
      <c r="M71" s="92">
        <v>15000</v>
      </c>
      <c r="N71" s="16"/>
      <c r="O71" s="16"/>
      <c r="P71" s="16"/>
      <c r="Q71" s="16"/>
      <c r="R71" s="84">
        <f t="shared" ref="R71:R88" si="2">SUM(J71:Q71)</f>
        <v>15000</v>
      </c>
    </row>
    <row r="72" spans="2:18" ht="31.5" customHeight="1" x14ac:dyDescent="0.3">
      <c r="B72" s="57"/>
      <c r="C72" s="58"/>
      <c r="D72" s="58"/>
      <c r="E72" s="59"/>
      <c r="F72" s="661">
        <v>11250</v>
      </c>
      <c r="G72" s="15" t="s">
        <v>847</v>
      </c>
      <c r="H72" s="93" t="s">
        <v>803</v>
      </c>
      <c r="I72" s="305" t="s">
        <v>975</v>
      </c>
      <c r="J72" s="16"/>
      <c r="K72" s="16"/>
      <c r="L72" s="16"/>
      <c r="M72" s="92">
        <v>30000</v>
      </c>
      <c r="N72" s="16"/>
      <c r="O72" s="16"/>
      <c r="P72" s="16"/>
      <c r="Q72" s="16"/>
      <c r="R72" s="84">
        <f t="shared" si="2"/>
        <v>30000</v>
      </c>
    </row>
    <row r="73" spans="2:18" ht="46.5" customHeight="1" x14ac:dyDescent="0.3">
      <c r="B73" s="57"/>
      <c r="C73" s="58"/>
      <c r="D73" s="58"/>
      <c r="E73" s="59"/>
      <c r="F73" s="661">
        <v>11251</v>
      </c>
      <c r="G73" s="15" t="s">
        <v>848</v>
      </c>
      <c r="H73" s="93" t="s">
        <v>803</v>
      </c>
      <c r="I73" s="305" t="s">
        <v>976</v>
      </c>
      <c r="J73" s="16"/>
      <c r="K73" s="16"/>
      <c r="L73" s="16"/>
      <c r="M73" s="92">
        <v>10000</v>
      </c>
      <c r="N73" s="16"/>
      <c r="O73" s="16"/>
      <c r="P73" s="16"/>
      <c r="Q73" s="16"/>
      <c r="R73" s="84">
        <f t="shared" si="2"/>
        <v>10000</v>
      </c>
    </row>
    <row r="74" spans="2:18" ht="60.75" customHeight="1" x14ac:dyDescent="0.3">
      <c r="B74" s="57"/>
      <c r="C74" s="58"/>
      <c r="D74" s="58"/>
      <c r="E74" s="59"/>
      <c r="F74" s="661">
        <v>11252</v>
      </c>
      <c r="G74" s="15" t="s">
        <v>866</v>
      </c>
      <c r="H74" s="93" t="s">
        <v>803</v>
      </c>
      <c r="I74" s="305" t="s">
        <v>612</v>
      </c>
      <c r="J74" s="16"/>
      <c r="K74" s="16"/>
      <c r="L74" s="16">
        <v>10000</v>
      </c>
      <c r="M74" s="92">
        <v>20000</v>
      </c>
      <c r="N74" s="16"/>
      <c r="O74" s="16"/>
      <c r="P74" s="16"/>
      <c r="Q74" s="16"/>
      <c r="R74" s="84">
        <f>SUM(J74:Q74)</f>
        <v>30000</v>
      </c>
    </row>
    <row r="75" spans="2:18" ht="33" customHeight="1" x14ac:dyDescent="0.3">
      <c r="B75" s="19"/>
      <c r="C75" s="20"/>
      <c r="D75" s="20"/>
      <c r="E75" s="79"/>
      <c r="F75" s="661">
        <v>11253</v>
      </c>
      <c r="G75" s="15" t="s">
        <v>849</v>
      </c>
      <c r="H75" s="93" t="s">
        <v>809</v>
      </c>
      <c r="I75" s="169" t="s">
        <v>954</v>
      </c>
      <c r="J75" s="16"/>
      <c r="K75" s="16"/>
      <c r="L75" s="16"/>
      <c r="M75" s="92">
        <v>5000</v>
      </c>
      <c r="N75" s="16"/>
      <c r="O75" s="16"/>
      <c r="P75" s="16"/>
      <c r="Q75" s="16"/>
      <c r="R75" s="84">
        <f t="shared" si="2"/>
        <v>5000</v>
      </c>
    </row>
    <row r="76" spans="2:18" ht="31.5" x14ac:dyDescent="0.3">
      <c r="B76" s="38"/>
      <c r="C76" s="39"/>
      <c r="D76" s="39"/>
      <c r="E76" s="40"/>
      <c r="F76" s="661">
        <v>11254</v>
      </c>
      <c r="G76" s="15" t="s">
        <v>850</v>
      </c>
      <c r="H76" s="93" t="s">
        <v>809</v>
      </c>
      <c r="I76" s="305" t="s">
        <v>952</v>
      </c>
      <c r="J76" s="16"/>
      <c r="K76" s="16"/>
      <c r="L76" s="16"/>
      <c r="M76" s="92">
        <v>5000</v>
      </c>
      <c r="N76" s="16"/>
      <c r="O76" s="16"/>
      <c r="P76" s="16"/>
      <c r="Q76" s="16"/>
      <c r="R76" s="84">
        <f t="shared" si="2"/>
        <v>5000</v>
      </c>
    </row>
    <row r="77" spans="2:18" ht="30" customHeight="1" x14ac:dyDescent="0.3">
      <c r="B77" s="57"/>
      <c r="C77" s="58"/>
      <c r="D77" s="58"/>
      <c r="E77" s="59"/>
      <c r="F77" s="661">
        <v>11255</v>
      </c>
      <c r="G77" s="15" t="s">
        <v>867</v>
      </c>
      <c r="H77" s="93" t="s">
        <v>809</v>
      </c>
      <c r="I77" s="140" t="s">
        <v>547</v>
      </c>
      <c r="J77" s="16"/>
      <c r="K77" s="16"/>
      <c r="L77" s="16"/>
      <c r="M77" s="16">
        <v>10000</v>
      </c>
      <c r="N77" s="16"/>
      <c r="O77" s="16"/>
      <c r="P77" s="16"/>
      <c r="Q77" s="16"/>
      <c r="R77" s="84">
        <f>SUM(J77:Q77)</f>
        <v>10000</v>
      </c>
    </row>
    <row r="78" spans="2:18" ht="31.5" x14ac:dyDescent="0.3">
      <c r="B78" s="28"/>
      <c r="C78" s="45"/>
      <c r="D78" s="31"/>
      <c r="E78" s="32"/>
      <c r="F78" s="661">
        <v>11256</v>
      </c>
      <c r="G78" s="15" t="s">
        <v>892</v>
      </c>
      <c r="H78" s="93" t="s">
        <v>809</v>
      </c>
      <c r="I78" s="94" t="s">
        <v>954</v>
      </c>
      <c r="J78" s="27"/>
      <c r="K78" s="27"/>
      <c r="L78" s="27"/>
      <c r="M78" s="291">
        <v>5000</v>
      </c>
      <c r="N78" s="27"/>
      <c r="O78" s="27"/>
      <c r="P78" s="27"/>
      <c r="Q78" s="27"/>
      <c r="R78" s="84">
        <f>SUM(J78:Q78)</f>
        <v>5000</v>
      </c>
    </row>
    <row r="79" spans="2:18" ht="63" x14ac:dyDescent="0.3">
      <c r="B79" s="57"/>
      <c r="C79" s="58"/>
      <c r="D79" s="58"/>
      <c r="E79" s="59"/>
      <c r="F79" s="661">
        <v>11257</v>
      </c>
      <c r="G79" s="21" t="s">
        <v>851</v>
      </c>
      <c r="H79" s="93" t="s">
        <v>814</v>
      </c>
      <c r="I79" s="305" t="s">
        <v>701</v>
      </c>
      <c r="J79" s="27"/>
      <c r="K79" s="27"/>
      <c r="L79" s="27"/>
      <c r="M79" s="27">
        <v>7000</v>
      </c>
      <c r="N79" s="16"/>
      <c r="O79" s="16"/>
      <c r="P79" s="16"/>
      <c r="Q79" s="16"/>
      <c r="R79" s="84">
        <f t="shared" si="2"/>
        <v>7000</v>
      </c>
    </row>
    <row r="80" spans="2:18" ht="31.5" x14ac:dyDescent="0.3">
      <c r="B80" s="57"/>
      <c r="C80" s="58"/>
      <c r="D80" s="58"/>
      <c r="E80" s="59"/>
      <c r="F80" s="661">
        <v>11258</v>
      </c>
      <c r="G80" s="15" t="s">
        <v>852</v>
      </c>
      <c r="H80" s="93" t="s">
        <v>814</v>
      </c>
      <c r="I80" s="305" t="s">
        <v>977</v>
      </c>
      <c r="J80" s="16"/>
      <c r="K80" s="16"/>
      <c r="L80" s="16"/>
      <c r="M80" s="92">
        <v>9000</v>
      </c>
      <c r="N80" s="16"/>
      <c r="O80" s="16"/>
      <c r="P80" s="16"/>
      <c r="Q80" s="16"/>
      <c r="R80" s="84">
        <f t="shared" si="2"/>
        <v>9000</v>
      </c>
    </row>
    <row r="81" spans="2:20" ht="47.25" x14ac:dyDescent="0.3">
      <c r="B81" s="57"/>
      <c r="C81" s="58"/>
      <c r="D81" s="58"/>
      <c r="E81" s="59"/>
      <c r="F81" s="661">
        <v>11259</v>
      </c>
      <c r="G81" s="15" t="s">
        <v>856</v>
      </c>
      <c r="H81" s="93" t="s">
        <v>832</v>
      </c>
      <c r="I81" s="305" t="s">
        <v>978</v>
      </c>
      <c r="J81" s="16"/>
      <c r="K81" s="16"/>
      <c r="L81" s="92">
        <v>22000</v>
      </c>
      <c r="M81" s="92">
        <v>40000</v>
      </c>
      <c r="N81" s="16"/>
      <c r="O81" s="16"/>
      <c r="P81" s="16"/>
      <c r="Q81" s="16"/>
      <c r="R81" s="84">
        <f>SUM(J81:Q81)</f>
        <v>62000</v>
      </c>
    </row>
    <row r="82" spans="2:20" ht="47.25" x14ac:dyDescent="0.3">
      <c r="B82" s="57"/>
      <c r="C82" s="58"/>
      <c r="D82" s="58"/>
      <c r="E82" s="59"/>
      <c r="F82" s="661">
        <v>11260</v>
      </c>
      <c r="G82" s="15" t="s">
        <v>857</v>
      </c>
      <c r="H82" s="93" t="s">
        <v>832</v>
      </c>
      <c r="I82" s="305" t="s">
        <v>979</v>
      </c>
      <c r="J82" s="16"/>
      <c r="K82" s="16"/>
      <c r="L82" s="92"/>
      <c r="M82" s="92">
        <v>20000</v>
      </c>
      <c r="N82" s="16"/>
      <c r="O82" s="16"/>
      <c r="P82" s="16"/>
      <c r="Q82" s="16"/>
      <c r="R82" s="84">
        <f>SUM(J82:Q82)</f>
        <v>20000</v>
      </c>
    </row>
    <row r="83" spans="2:20" ht="31.5" x14ac:dyDescent="0.3">
      <c r="B83" s="57"/>
      <c r="C83" s="58"/>
      <c r="D83" s="58"/>
      <c r="E83" s="59"/>
      <c r="F83" s="661">
        <v>11261</v>
      </c>
      <c r="G83" s="15" t="s">
        <v>863</v>
      </c>
      <c r="H83" s="185" t="s">
        <v>832</v>
      </c>
      <c r="I83" s="140" t="s">
        <v>981</v>
      </c>
      <c r="J83" s="16"/>
      <c r="K83" s="16"/>
      <c r="L83" s="16"/>
      <c r="M83" s="92">
        <v>20000</v>
      </c>
      <c r="N83" s="16"/>
      <c r="O83" s="16"/>
      <c r="P83" s="16"/>
      <c r="Q83" s="16"/>
      <c r="R83" s="84">
        <f>SUM(J83:Q83)</f>
        <v>20000</v>
      </c>
    </row>
    <row r="84" spans="2:20" ht="46.5" customHeight="1" x14ac:dyDescent="0.3">
      <c r="B84" s="57"/>
      <c r="C84" s="58"/>
      <c r="D84" s="58"/>
      <c r="E84" s="59"/>
      <c r="F84" s="661">
        <v>11262</v>
      </c>
      <c r="G84" s="15" t="s">
        <v>853</v>
      </c>
      <c r="H84" s="93" t="s">
        <v>854</v>
      </c>
      <c r="I84" s="305" t="s">
        <v>955</v>
      </c>
      <c r="J84" s="16"/>
      <c r="K84" s="16"/>
      <c r="L84" s="16"/>
      <c r="M84" s="92">
        <v>7690</v>
      </c>
      <c r="N84" s="16"/>
      <c r="O84" s="16"/>
      <c r="P84" s="16"/>
      <c r="Q84" s="16"/>
      <c r="R84" s="84">
        <f t="shared" si="2"/>
        <v>7690</v>
      </c>
    </row>
    <row r="85" spans="2:20" ht="63" x14ac:dyDescent="0.3">
      <c r="B85" s="28"/>
      <c r="C85" s="45"/>
      <c r="D85" s="31"/>
      <c r="E85" s="32"/>
      <c r="F85" s="661">
        <v>11263</v>
      </c>
      <c r="G85" s="15" t="s">
        <v>895</v>
      </c>
      <c r="H85" s="93" t="s">
        <v>854</v>
      </c>
      <c r="I85" s="94" t="s">
        <v>988</v>
      </c>
      <c r="J85" s="27"/>
      <c r="K85" s="27"/>
      <c r="L85" s="27"/>
      <c r="M85" s="291">
        <v>10000</v>
      </c>
      <c r="N85" s="27"/>
      <c r="O85" s="27"/>
      <c r="P85" s="27"/>
      <c r="Q85" s="27"/>
      <c r="R85" s="84">
        <f>SUM(J85:Q85)</f>
        <v>10000</v>
      </c>
      <c r="T85" s="30"/>
    </row>
    <row r="86" spans="2:20" ht="31.5" x14ac:dyDescent="0.3">
      <c r="B86" s="19"/>
      <c r="C86" s="20"/>
      <c r="D86" s="20"/>
      <c r="E86" s="79"/>
      <c r="F86" s="661">
        <v>11264</v>
      </c>
      <c r="G86" s="15" t="s">
        <v>858</v>
      </c>
      <c r="H86" s="93" t="s">
        <v>835</v>
      </c>
      <c r="I86" s="305" t="s">
        <v>771</v>
      </c>
      <c r="J86" s="16"/>
      <c r="K86" s="16"/>
      <c r="L86" s="92">
        <v>2500</v>
      </c>
      <c r="M86" s="92">
        <v>29500</v>
      </c>
      <c r="N86" s="16"/>
      <c r="O86" s="16"/>
      <c r="P86" s="16"/>
      <c r="Q86" s="16"/>
      <c r="R86" s="84">
        <f>SUM(J86:Q86)</f>
        <v>32000</v>
      </c>
    </row>
    <row r="87" spans="2:20" ht="31.5" x14ac:dyDescent="0.3">
      <c r="B87" s="57"/>
      <c r="C87" s="58"/>
      <c r="D87" s="58"/>
      <c r="E87" s="59"/>
      <c r="F87" s="661">
        <v>11265</v>
      </c>
      <c r="G87" s="15" t="s">
        <v>859</v>
      </c>
      <c r="H87" s="93" t="s">
        <v>835</v>
      </c>
      <c r="I87" s="305" t="s">
        <v>429</v>
      </c>
      <c r="J87" s="16"/>
      <c r="K87" s="16"/>
      <c r="L87" s="92">
        <v>2500</v>
      </c>
      <c r="M87" s="92">
        <v>3500</v>
      </c>
      <c r="N87" s="16"/>
      <c r="O87" s="16"/>
      <c r="P87" s="16"/>
      <c r="Q87" s="16"/>
      <c r="R87" s="84">
        <f>SUM(J87:Q87)</f>
        <v>6000</v>
      </c>
    </row>
    <row r="88" spans="2:20" ht="31.5" x14ac:dyDescent="0.3">
      <c r="B88" s="57"/>
      <c r="C88" s="58"/>
      <c r="D88" s="58"/>
      <c r="E88" s="59"/>
      <c r="F88" s="661">
        <v>11266</v>
      </c>
      <c r="G88" s="15" t="s">
        <v>855</v>
      </c>
      <c r="H88" s="93" t="s">
        <v>824</v>
      </c>
      <c r="I88" s="305" t="s">
        <v>415</v>
      </c>
      <c r="J88" s="16"/>
      <c r="K88" s="16"/>
      <c r="L88" s="16"/>
      <c r="M88" s="92">
        <v>4000</v>
      </c>
      <c r="N88" s="16"/>
      <c r="O88" s="16"/>
      <c r="P88" s="16"/>
      <c r="Q88" s="16"/>
      <c r="R88" s="84">
        <f t="shared" si="2"/>
        <v>4000</v>
      </c>
    </row>
    <row r="89" spans="2:20" ht="31.5" x14ac:dyDescent="0.3">
      <c r="B89" s="28"/>
      <c r="C89" s="45"/>
      <c r="D89" s="31"/>
      <c r="E89" s="32"/>
      <c r="F89" s="661">
        <v>11267</v>
      </c>
      <c r="G89" s="21" t="s">
        <v>864</v>
      </c>
      <c r="H89" s="16" t="s">
        <v>829</v>
      </c>
      <c r="I89" s="305" t="s">
        <v>982</v>
      </c>
      <c r="J89" s="27"/>
      <c r="K89" s="27"/>
      <c r="L89" s="27"/>
      <c r="M89" s="27">
        <v>10000</v>
      </c>
      <c r="N89" s="27"/>
      <c r="O89" s="27"/>
      <c r="P89" s="27"/>
      <c r="Q89" s="27"/>
      <c r="R89" s="84">
        <f>SUM(J89:Q89)</f>
        <v>10000</v>
      </c>
    </row>
    <row r="90" spans="2:20" ht="31.5" x14ac:dyDescent="0.3">
      <c r="B90" s="57"/>
      <c r="C90" s="58"/>
      <c r="D90" s="58"/>
      <c r="E90" s="59"/>
      <c r="F90" s="661">
        <v>11268</v>
      </c>
      <c r="G90" s="15" t="s">
        <v>868</v>
      </c>
      <c r="H90" s="93" t="s">
        <v>824</v>
      </c>
      <c r="I90" s="305" t="s">
        <v>983</v>
      </c>
      <c r="J90" s="16"/>
      <c r="K90" s="16"/>
      <c r="L90" s="16"/>
      <c r="M90" s="16">
        <v>5000</v>
      </c>
      <c r="N90" s="16"/>
      <c r="O90" s="16"/>
      <c r="P90" s="16"/>
      <c r="Q90" s="16"/>
      <c r="R90" s="84">
        <f t="shared" ref="R90" si="3">SUM(J90:Q90)</f>
        <v>5000</v>
      </c>
    </row>
    <row r="91" spans="2:20" ht="15" customHeight="1" x14ac:dyDescent="0.3">
      <c r="B91" s="28"/>
      <c r="C91" s="45"/>
      <c r="D91" s="31"/>
      <c r="E91" s="32"/>
      <c r="F91" s="661">
        <v>11269</v>
      </c>
      <c r="G91" s="15" t="s">
        <v>889</v>
      </c>
      <c r="H91" s="93" t="s">
        <v>791</v>
      </c>
      <c r="I91" s="305" t="s">
        <v>985</v>
      </c>
      <c r="J91" s="27"/>
      <c r="K91" s="27"/>
      <c r="L91" s="27"/>
      <c r="M91" s="291">
        <v>6491</v>
      </c>
      <c r="N91" s="27"/>
      <c r="O91" s="27"/>
      <c r="P91" s="27"/>
      <c r="Q91" s="27"/>
      <c r="R91" s="84">
        <f>SUM(J91:Q91)</f>
        <v>6491</v>
      </c>
    </row>
    <row r="92" spans="2:20" ht="31.5" x14ac:dyDescent="0.3">
      <c r="B92" s="57"/>
      <c r="C92" s="58"/>
      <c r="D92" s="58"/>
      <c r="E92" s="59"/>
      <c r="F92" s="661">
        <v>11270</v>
      </c>
      <c r="G92" s="15" t="s">
        <v>845</v>
      </c>
      <c r="H92" s="93" t="s">
        <v>800</v>
      </c>
      <c r="I92" s="305" t="s">
        <v>943</v>
      </c>
      <c r="J92" s="16"/>
      <c r="K92" s="16"/>
      <c r="L92" s="16"/>
      <c r="M92" s="92">
        <v>14000</v>
      </c>
      <c r="N92" s="16"/>
      <c r="O92" s="16"/>
      <c r="P92" s="16"/>
      <c r="Q92" s="16"/>
      <c r="R92" s="84">
        <f>SUM(J92:Q92)</f>
        <v>14000</v>
      </c>
    </row>
    <row r="93" spans="2:20" ht="15" customHeight="1" x14ac:dyDescent="0.3">
      <c r="B93" s="28"/>
      <c r="C93" s="45"/>
      <c r="D93" s="31"/>
      <c r="E93" s="32"/>
      <c r="F93" s="661">
        <v>11271</v>
      </c>
      <c r="G93" s="15" t="s">
        <v>890</v>
      </c>
      <c r="H93" s="93" t="s">
        <v>797</v>
      </c>
      <c r="I93" s="305" t="s">
        <v>986</v>
      </c>
      <c r="J93" s="27"/>
      <c r="K93" s="27"/>
      <c r="L93" s="27"/>
      <c r="M93" s="291">
        <v>8000</v>
      </c>
      <c r="N93" s="27"/>
      <c r="O93" s="27"/>
      <c r="P93" s="27"/>
      <c r="Q93" s="27"/>
      <c r="R93" s="84">
        <f>SUM(J93:Q93)</f>
        <v>8000</v>
      </c>
    </row>
    <row r="94" spans="2:20" ht="31.5" x14ac:dyDescent="0.3">
      <c r="B94" s="28"/>
      <c r="C94" s="45"/>
      <c r="D94" s="31"/>
      <c r="E94" s="32"/>
      <c r="F94" s="661">
        <v>11272</v>
      </c>
      <c r="G94" s="15" t="s">
        <v>897</v>
      </c>
      <c r="H94" s="93" t="s">
        <v>829</v>
      </c>
      <c r="I94" s="305" t="s">
        <v>987</v>
      </c>
      <c r="J94" s="27"/>
      <c r="K94" s="27"/>
      <c r="L94" s="27"/>
      <c r="M94" s="291">
        <v>8000</v>
      </c>
      <c r="N94" s="27"/>
      <c r="O94" s="27"/>
      <c r="P94" s="27"/>
      <c r="Q94" s="27"/>
      <c r="R94" s="84">
        <f>SUM(J94:Q94)</f>
        <v>8000</v>
      </c>
    </row>
    <row r="95" spans="2:20" s="13" customFormat="1" ht="21" hidden="1" customHeight="1" x14ac:dyDescent="0.3">
      <c r="B95" s="299"/>
      <c r="C95" s="300"/>
      <c r="D95" s="300"/>
      <c r="E95" s="78" t="s">
        <v>865</v>
      </c>
      <c r="F95" s="661">
        <v>74</v>
      </c>
      <c r="G95" s="33"/>
      <c r="H95" s="14"/>
      <c r="I95" s="56"/>
      <c r="J95" s="86">
        <f>SUM(J74:J90)</f>
        <v>0</v>
      </c>
      <c r="K95" s="86">
        <f>SUM(K74:K90)</f>
        <v>0</v>
      </c>
      <c r="L95" s="86"/>
      <c r="M95" s="86"/>
      <c r="N95" s="86"/>
      <c r="O95" s="86"/>
      <c r="P95" s="86"/>
      <c r="Q95" s="86"/>
      <c r="R95" s="86"/>
    </row>
    <row r="96" spans="2:20" s="12" customFormat="1" ht="16.5" customHeight="1" x14ac:dyDescent="0.2">
      <c r="B96" s="535" t="s">
        <v>81</v>
      </c>
      <c r="C96" s="536"/>
      <c r="D96" s="536"/>
      <c r="E96" s="536"/>
      <c r="F96" s="536"/>
      <c r="G96" s="536"/>
      <c r="H96" s="536"/>
      <c r="I96" s="536"/>
      <c r="J96" s="542"/>
      <c r="K96" s="542"/>
      <c r="L96" s="542"/>
      <c r="M96" s="542"/>
      <c r="N96" s="542"/>
      <c r="O96" s="542"/>
      <c r="P96" s="542"/>
      <c r="Q96" s="542"/>
      <c r="R96" s="540"/>
    </row>
    <row r="97" spans="2:18" s="12" customFormat="1" ht="15.75" customHeight="1" x14ac:dyDescent="0.2">
      <c r="B97" s="481" t="s">
        <v>1955</v>
      </c>
      <c r="C97" s="482"/>
      <c r="D97" s="482"/>
      <c r="E97" s="482"/>
      <c r="F97" s="482"/>
      <c r="G97" s="482"/>
      <c r="H97" s="482"/>
      <c r="I97" s="482"/>
      <c r="J97" s="575"/>
      <c r="K97" s="575"/>
      <c r="L97" s="575"/>
      <c r="M97" s="575"/>
      <c r="N97" s="575"/>
      <c r="O97" s="575"/>
      <c r="P97" s="575"/>
      <c r="Q97" s="575"/>
      <c r="R97" s="573"/>
    </row>
    <row r="98" spans="2:18" s="13" customFormat="1" ht="17.25" customHeight="1" x14ac:dyDescent="0.3">
      <c r="B98" s="294"/>
      <c r="C98" s="278" t="s">
        <v>26</v>
      </c>
      <c r="D98" s="278"/>
      <c r="E98" s="278"/>
      <c r="F98" s="278"/>
      <c r="G98" s="278"/>
      <c r="H98" s="278"/>
      <c r="I98" s="278"/>
      <c r="J98" s="562"/>
      <c r="K98" s="562"/>
      <c r="L98" s="562"/>
      <c r="M98" s="562"/>
      <c r="N98" s="562"/>
      <c r="O98" s="562"/>
      <c r="P98" s="562"/>
      <c r="Q98" s="562"/>
      <c r="R98" s="274"/>
    </row>
    <row r="99" spans="2:18" s="13" customFormat="1" ht="15" customHeight="1" x14ac:dyDescent="0.3">
      <c r="B99" s="294"/>
      <c r="C99" s="301"/>
      <c r="D99" s="278" t="s">
        <v>17</v>
      </c>
      <c r="E99" s="278"/>
      <c r="F99" s="278"/>
      <c r="G99" s="278"/>
      <c r="H99" s="278"/>
      <c r="I99" s="278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18" s="13" customFormat="1" ht="15.75" customHeight="1" x14ac:dyDescent="0.3">
      <c r="B100" s="294"/>
      <c r="C100" s="301"/>
      <c r="D100" s="301"/>
      <c r="E100" s="278" t="s">
        <v>18</v>
      </c>
      <c r="F100" s="278"/>
      <c r="G100" s="278"/>
      <c r="H100" s="278"/>
      <c r="I100" s="278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18" s="525" customFormat="1" ht="16.5" customHeight="1" x14ac:dyDescent="0.3">
      <c r="B101" s="615"/>
      <c r="C101" s="619"/>
      <c r="D101" s="619"/>
      <c r="E101" s="565">
        <v>121</v>
      </c>
      <c r="F101" s="565" t="s">
        <v>1818</v>
      </c>
      <c r="G101" s="565"/>
      <c r="H101" s="565"/>
      <c r="I101" s="565"/>
      <c r="J101" s="617"/>
      <c r="K101" s="617"/>
      <c r="L101" s="617"/>
      <c r="M101" s="617"/>
      <c r="N101" s="617"/>
      <c r="O101" s="617"/>
      <c r="P101" s="617"/>
      <c r="Q101" s="617"/>
      <c r="R101" s="618"/>
    </row>
    <row r="102" spans="2:18" ht="30.75" customHeight="1" x14ac:dyDescent="0.3">
      <c r="B102" s="38"/>
      <c r="C102" s="39"/>
      <c r="D102" s="39"/>
      <c r="E102" s="40"/>
      <c r="F102" s="661">
        <v>12101</v>
      </c>
      <c r="G102" s="15" t="s">
        <v>877</v>
      </c>
      <c r="H102" s="93" t="s">
        <v>837</v>
      </c>
      <c r="I102" s="17" t="s">
        <v>112</v>
      </c>
      <c r="J102" s="16"/>
      <c r="K102" s="16"/>
      <c r="L102" s="16"/>
      <c r="M102" s="92">
        <v>50000</v>
      </c>
      <c r="N102" s="16"/>
      <c r="O102" s="16"/>
      <c r="P102" s="16"/>
      <c r="Q102" s="16"/>
      <c r="R102" s="84">
        <f>SUM(J102:Q102)</f>
        <v>50000</v>
      </c>
    </row>
    <row r="103" spans="2:18" hidden="1" x14ac:dyDescent="0.3">
      <c r="B103" s="28"/>
      <c r="C103" s="45"/>
      <c r="D103" s="31"/>
      <c r="E103" s="32"/>
      <c r="F103" s="661"/>
      <c r="G103" s="15"/>
      <c r="H103" s="16"/>
      <c r="I103" s="140"/>
      <c r="J103" s="27"/>
      <c r="K103" s="27"/>
      <c r="L103" s="27"/>
      <c r="M103" s="27"/>
      <c r="N103" s="27"/>
      <c r="O103" s="27"/>
      <c r="P103" s="27"/>
      <c r="Q103" s="27"/>
      <c r="R103" s="84">
        <f t="shared" ref="R103:R104" si="4">SUM(J103:Q103)</f>
        <v>0</v>
      </c>
    </row>
    <row r="104" spans="2:18" hidden="1" x14ac:dyDescent="0.3">
      <c r="B104" s="28"/>
      <c r="C104" s="45"/>
      <c r="D104" s="31"/>
      <c r="E104" s="32"/>
      <c r="F104" s="661"/>
      <c r="G104" s="15"/>
      <c r="H104" s="16"/>
      <c r="I104" s="140"/>
      <c r="J104" s="27"/>
      <c r="K104" s="27"/>
      <c r="L104" s="27"/>
      <c r="M104" s="27"/>
      <c r="N104" s="27"/>
      <c r="O104" s="27"/>
      <c r="P104" s="27"/>
      <c r="Q104" s="27"/>
      <c r="R104" s="84">
        <f t="shared" si="4"/>
        <v>0</v>
      </c>
    </row>
    <row r="105" spans="2:18" ht="23.25" hidden="1" customHeight="1" x14ac:dyDescent="0.3">
      <c r="B105" s="67"/>
      <c r="C105" s="68"/>
      <c r="D105" s="62"/>
      <c r="E105" s="21"/>
      <c r="F105" s="661"/>
      <c r="G105" s="15"/>
      <c r="H105" s="16"/>
      <c r="I105" s="17"/>
      <c r="J105" s="27"/>
      <c r="K105" s="27"/>
      <c r="L105" s="27"/>
      <c r="M105" s="27"/>
      <c r="N105" s="27"/>
      <c r="O105" s="27"/>
      <c r="P105" s="27"/>
      <c r="Q105" s="27"/>
      <c r="R105" s="84">
        <f>SUM(J105:Q105)</f>
        <v>0</v>
      </c>
    </row>
    <row r="106" spans="2:18" s="13" customFormat="1" ht="23.25" hidden="1" customHeight="1" x14ac:dyDescent="0.3">
      <c r="B106" s="294"/>
      <c r="C106" s="301"/>
      <c r="D106" s="301"/>
      <c r="E106" s="280" t="s">
        <v>19</v>
      </c>
      <c r="F106" s="70"/>
      <c r="G106" s="33"/>
      <c r="H106" s="14"/>
      <c r="I106" s="56"/>
      <c r="J106" s="86">
        <f>SUM(J107:J109)</f>
        <v>0</v>
      </c>
      <c r="K106" s="86">
        <f t="shared" ref="K106:R106" si="5">SUM(K107:K109)</f>
        <v>0</v>
      </c>
      <c r="L106" s="86">
        <f t="shared" si="5"/>
        <v>0</v>
      </c>
      <c r="M106" s="86">
        <f t="shared" si="5"/>
        <v>0</v>
      </c>
      <c r="N106" s="86">
        <f t="shared" si="5"/>
        <v>0</v>
      </c>
      <c r="O106" s="86">
        <f t="shared" si="5"/>
        <v>0</v>
      </c>
      <c r="P106" s="86">
        <f t="shared" si="5"/>
        <v>0</v>
      </c>
      <c r="Q106" s="86">
        <f t="shared" si="5"/>
        <v>0</v>
      </c>
      <c r="R106" s="86">
        <f t="shared" si="5"/>
        <v>0</v>
      </c>
    </row>
    <row r="107" spans="2:18" ht="23.25" hidden="1" customHeight="1" x14ac:dyDescent="0.3">
      <c r="B107" s="38"/>
      <c r="C107" s="39"/>
      <c r="D107" s="39"/>
      <c r="E107" s="40"/>
      <c r="F107" s="661"/>
      <c r="G107" s="15"/>
      <c r="H107" s="93"/>
      <c r="I107" s="140"/>
      <c r="J107" s="16"/>
      <c r="K107" s="16"/>
      <c r="L107" s="16"/>
      <c r="M107" s="16"/>
      <c r="N107" s="16"/>
      <c r="O107" s="16"/>
      <c r="P107" s="16"/>
      <c r="Q107" s="16"/>
      <c r="R107" s="84">
        <f t="shared" ref="R107:R108" si="6">SUM(J107:Q107)</f>
        <v>0</v>
      </c>
    </row>
    <row r="108" spans="2:18" ht="23.25" hidden="1" customHeight="1" x14ac:dyDescent="0.3">
      <c r="B108" s="28"/>
      <c r="C108" s="45"/>
      <c r="D108" s="31"/>
      <c r="E108" s="32"/>
      <c r="F108" s="661"/>
      <c r="G108" s="15"/>
      <c r="H108" s="16"/>
      <c r="I108" s="17"/>
      <c r="J108" s="27"/>
      <c r="K108" s="27"/>
      <c r="L108" s="27"/>
      <c r="M108" s="27"/>
      <c r="N108" s="27"/>
      <c r="O108" s="27"/>
      <c r="P108" s="27"/>
      <c r="Q108" s="27"/>
      <c r="R108" s="84">
        <f t="shared" si="6"/>
        <v>0</v>
      </c>
    </row>
    <row r="109" spans="2:18" ht="23.25" hidden="1" customHeight="1" x14ac:dyDescent="0.3">
      <c r="B109" s="67"/>
      <c r="C109" s="68"/>
      <c r="D109" s="62"/>
      <c r="E109" s="21"/>
      <c r="F109" s="661"/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>SUM(J109:Q109)</f>
        <v>0</v>
      </c>
    </row>
    <row r="110" spans="2:18" s="13" customFormat="1" ht="23.25" hidden="1" customHeight="1" x14ac:dyDescent="0.3">
      <c r="B110" s="294"/>
      <c r="C110" s="301"/>
      <c r="D110" s="301"/>
      <c r="E110" s="280" t="s">
        <v>20</v>
      </c>
      <c r="F110" s="70"/>
      <c r="G110" s="33"/>
      <c r="H110" s="14"/>
      <c r="I110" s="56"/>
      <c r="J110" s="86">
        <f>SUM(J111:J113)</f>
        <v>0</v>
      </c>
      <c r="K110" s="86">
        <f t="shared" ref="K110:R110" si="7">SUM(K111:K113)</f>
        <v>0</v>
      </c>
      <c r="L110" s="86">
        <f t="shared" si="7"/>
        <v>0</v>
      </c>
      <c r="M110" s="86">
        <f t="shared" si="7"/>
        <v>0</v>
      </c>
      <c r="N110" s="86">
        <f t="shared" si="7"/>
        <v>0</v>
      </c>
      <c r="O110" s="86">
        <f t="shared" si="7"/>
        <v>0</v>
      </c>
      <c r="P110" s="86">
        <f t="shared" si="7"/>
        <v>0</v>
      </c>
      <c r="Q110" s="86">
        <f t="shared" si="7"/>
        <v>0</v>
      </c>
      <c r="R110" s="86">
        <f t="shared" si="7"/>
        <v>0</v>
      </c>
    </row>
    <row r="111" spans="2:18" hidden="1" x14ac:dyDescent="0.3">
      <c r="B111" s="38"/>
      <c r="C111" s="39"/>
      <c r="D111" s="39"/>
      <c r="E111" s="40"/>
      <c r="F111" s="661"/>
      <c r="G111" s="15"/>
      <c r="H111" s="93"/>
      <c r="I111" s="140"/>
      <c r="J111" s="16"/>
      <c r="K111" s="16"/>
      <c r="L111" s="16"/>
      <c r="M111" s="16"/>
      <c r="N111" s="16"/>
      <c r="O111" s="16"/>
      <c r="P111" s="16"/>
      <c r="Q111" s="16"/>
      <c r="R111" s="84">
        <f t="shared" ref="R111:R112" si="8">SUM(J111:Q111)</f>
        <v>0</v>
      </c>
    </row>
    <row r="112" spans="2:18" ht="23.25" hidden="1" customHeight="1" x14ac:dyDescent="0.3">
      <c r="B112" s="28"/>
      <c r="C112" s="45"/>
      <c r="D112" s="31"/>
      <c r="E112" s="32"/>
      <c r="F112" s="661"/>
      <c r="G112" s="15"/>
      <c r="H112" s="16"/>
      <c r="I112" s="17"/>
      <c r="J112" s="27"/>
      <c r="K112" s="27"/>
      <c r="L112" s="27"/>
      <c r="M112" s="27"/>
      <c r="N112" s="27"/>
      <c r="O112" s="27"/>
      <c r="P112" s="27"/>
      <c r="Q112" s="27"/>
      <c r="R112" s="84">
        <f t="shared" si="8"/>
        <v>0</v>
      </c>
    </row>
    <row r="113" spans="2:22" ht="23.25" hidden="1" customHeight="1" x14ac:dyDescent="0.3">
      <c r="B113" s="28"/>
      <c r="C113" s="45"/>
      <c r="D113" s="31"/>
      <c r="E113" s="32"/>
      <c r="F113" s="661"/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>SUM(J113:Q113)</f>
        <v>0</v>
      </c>
    </row>
    <row r="114" spans="2:22" s="43" customFormat="1" ht="15" customHeight="1" x14ac:dyDescent="0.2">
      <c r="B114" s="119"/>
      <c r="C114" s="105"/>
      <c r="D114" s="105" t="s">
        <v>2135</v>
      </c>
      <c r="E114" s="105"/>
      <c r="F114" s="105"/>
      <c r="G114" s="105"/>
      <c r="H114" s="105"/>
      <c r="I114" s="105"/>
      <c r="J114" s="746"/>
      <c r="K114" s="746"/>
      <c r="L114" s="746"/>
      <c r="M114" s="746"/>
      <c r="N114" s="746"/>
      <c r="O114" s="746"/>
      <c r="P114" s="746"/>
      <c r="Q114" s="746"/>
      <c r="R114" s="747"/>
    </row>
    <row r="115" spans="2:22" s="43" customFormat="1" ht="16.5" customHeight="1" x14ac:dyDescent="0.2">
      <c r="B115" s="745"/>
      <c r="C115" s="556"/>
      <c r="D115" s="556" t="s">
        <v>2134</v>
      </c>
      <c r="E115" s="556"/>
      <c r="F115" s="556"/>
      <c r="G115" s="556"/>
      <c r="H115" s="556"/>
      <c r="I115" s="556"/>
      <c r="J115" s="569"/>
      <c r="K115" s="569"/>
      <c r="L115" s="569"/>
      <c r="M115" s="569"/>
      <c r="N115" s="569"/>
      <c r="O115" s="569"/>
      <c r="P115" s="569"/>
      <c r="Q115" s="569"/>
      <c r="R115" s="568"/>
    </row>
    <row r="116" spans="2:22" s="13" customFormat="1" ht="16.5" customHeight="1" x14ac:dyDescent="0.3">
      <c r="B116" s="294"/>
      <c r="C116" s="301"/>
      <c r="D116" s="301"/>
      <c r="E116" s="278" t="s">
        <v>22</v>
      </c>
      <c r="F116" s="278"/>
      <c r="G116" s="278"/>
      <c r="H116" s="278"/>
      <c r="I116" s="278"/>
      <c r="J116" s="562"/>
      <c r="K116" s="562"/>
      <c r="L116" s="562"/>
      <c r="M116" s="562"/>
      <c r="N116" s="562"/>
      <c r="O116" s="562"/>
      <c r="P116" s="562"/>
      <c r="Q116" s="562"/>
      <c r="R116" s="274"/>
    </row>
    <row r="117" spans="2:22" s="525" customFormat="1" ht="16.5" customHeight="1" x14ac:dyDescent="0.3">
      <c r="B117" s="615"/>
      <c r="C117" s="619"/>
      <c r="D117" s="619"/>
      <c r="E117" s="565">
        <v>125</v>
      </c>
      <c r="F117" s="565" t="s">
        <v>2140</v>
      </c>
      <c r="G117" s="565"/>
      <c r="H117" s="565"/>
      <c r="I117" s="565"/>
      <c r="J117" s="617"/>
      <c r="K117" s="617"/>
      <c r="L117" s="617"/>
      <c r="M117" s="617"/>
      <c r="N117" s="617"/>
      <c r="O117" s="617"/>
      <c r="P117" s="617"/>
      <c r="Q117" s="617"/>
      <c r="R117" s="618"/>
    </row>
    <row r="118" spans="2:22" ht="62.25" customHeight="1" x14ac:dyDescent="0.3">
      <c r="B118" s="123"/>
      <c r="C118" s="122"/>
      <c r="D118" s="61"/>
      <c r="E118" s="15"/>
      <c r="F118" s="661">
        <v>12501</v>
      </c>
      <c r="G118" s="15" t="s">
        <v>2142</v>
      </c>
      <c r="H118" s="16" t="s">
        <v>814</v>
      </c>
      <c r="I118" s="17" t="s">
        <v>112</v>
      </c>
      <c r="J118" s="27"/>
      <c r="K118" s="27"/>
      <c r="L118" s="27"/>
      <c r="M118" s="27"/>
      <c r="N118" s="27"/>
      <c r="O118" s="27"/>
      <c r="P118" s="27">
        <v>6000</v>
      </c>
      <c r="Q118" s="27"/>
      <c r="R118" s="92">
        <f t="shared" ref="R118:R127" si="9">SUM(J118:Q118)</f>
        <v>6000</v>
      </c>
      <c r="T118" s="30"/>
    </row>
    <row r="119" spans="2:22" ht="63" x14ac:dyDescent="0.3">
      <c r="B119" s="28"/>
      <c r="C119" s="45"/>
      <c r="D119" s="31"/>
      <c r="E119" s="32"/>
      <c r="F119" s="661">
        <v>12502</v>
      </c>
      <c r="G119" s="15" t="s">
        <v>869</v>
      </c>
      <c r="H119" s="16" t="s">
        <v>814</v>
      </c>
      <c r="I119" s="17" t="s">
        <v>112</v>
      </c>
      <c r="J119" s="27"/>
      <c r="K119" s="27"/>
      <c r="L119" s="27"/>
      <c r="M119" s="27"/>
      <c r="N119" s="27"/>
      <c r="O119" s="27"/>
      <c r="P119" s="27">
        <v>6000</v>
      </c>
      <c r="Q119" s="27"/>
      <c r="R119" s="92">
        <f t="shared" si="9"/>
        <v>6000</v>
      </c>
    </row>
    <row r="120" spans="2:22" ht="47.25" x14ac:dyDescent="0.3">
      <c r="B120" s="28"/>
      <c r="C120" s="45"/>
      <c r="D120" s="31"/>
      <c r="E120" s="32"/>
      <c r="F120" s="661">
        <v>12503</v>
      </c>
      <c r="G120" s="15" t="s">
        <v>870</v>
      </c>
      <c r="H120" s="16" t="s">
        <v>814</v>
      </c>
      <c r="I120" s="17" t="s">
        <v>112</v>
      </c>
      <c r="J120" s="27"/>
      <c r="K120" s="27"/>
      <c r="L120" s="27"/>
      <c r="M120" s="27"/>
      <c r="N120" s="27"/>
      <c r="O120" s="27"/>
      <c r="P120" s="27">
        <v>6000</v>
      </c>
      <c r="Q120" s="27"/>
      <c r="R120" s="92">
        <f t="shared" si="9"/>
        <v>6000</v>
      </c>
    </row>
    <row r="121" spans="2:22" ht="47.25" x14ac:dyDescent="0.3">
      <c r="B121" s="28"/>
      <c r="C121" s="45"/>
      <c r="D121" s="31"/>
      <c r="E121" s="32"/>
      <c r="F121" s="661">
        <v>12504</v>
      </c>
      <c r="G121" s="21" t="s">
        <v>871</v>
      </c>
      <c r="H121" s="16" t="s">
        <v>814</v>
      </c>
      <c r="I121" s="17" t="s">
        <v>112</v>
      </c>
      <c r="J121" s="27"/>
      <c r="K121" s="27"/>
      <c r="L121" s="27"/>
      <c r="M121" s="27"/>
      <c r="N121" s="27"/>
      <c r="O121" s="27"/>
      <c r="P121" s="27">
        <v>6000</v>
      </c>
      <c r="Q121" s="27"/>
      <c r="R121" s="92">
        <f t="shared" si="9"/>
        <v>6000</v>
      </c>
    </row>
    <row r="122" spans="2:22" ht="46.5" customHeight="1" x14ac:dyDescent="0.3">
      <c r="B122" s="28"/>
      <c r="C122" s="45"/>
      <c r="D122" s="31"/>
      <c r="E122" s="32"/>
      <c r="F122" s="661">
        <v>12505</v>
      </c>
      <c r="G122" s="15" t="s">
        <v>872</v>
      </c>
      <c r="H122" s="16" t="s">
        <v>854</v>
      </c>
      <c r="I122" s="17" t="s">
        <v>112</v>
      </c>
      <c r="J122" s="27"/>
      <c r="K122" s="27"/>
      <c r="L122" s="27"/>
      <c r="M122" s="27"/>
      <c r="N122" s="27"/>
      <c r="O122" s="27"/>
      <c r="P122" s="27">
        <v>30000</v>
      </c>
      <c r="Q122" s="27"/>
      <c r="R122" s="92">
        <f t="shared" si="9"/>
        <v>30000</v>
      </c>
      <c r="V122" s="434"/>
    </row>
    <row r="123" spans="2:22" ht="47.25" x14ac:dyDescent="0.3">
      <c r="B123" s="28"/>
      <c r="C123" s="45"/>
      <c r="D123" s="31"/>
      <c r="E123" s="32"/>
      <c r="F123" s="661">
        <v>12506</v>
      </c>
      <c r="G123" s="15" t="s">
        <v>873</v>
      </c>
      <c r="H123" s="16" t="s">
        <v>824</v>
      </c>
      <c r="I123" s="17" t="s">
        <v>112</v>
      </c>
      <c r="J123" s="27"/>
      <c r="K123" s="27"/>
      <c r="L123" s="27"/>
      <c r="M123" s="27"/>
      <c r="N123" s="27"/>
      <c r="O123" s="27"/>
      <c r="P123" s="27">
        <v>10000</v>
      </c>
      <c r="Q123" s="27"/>
      <c r="R123" s="92">
        <f t="shared" si="9"/>
        <v>10000</v>
      </c>
    </row>
    <row r="124" spans="2:22" ht="31.5" x14ac:dyDescent="0.3">
      <c r="B124" s="28"/>
      <c r="C124" s="45"/>
      <c r="D124" s="31"/>
      <c r="E124" s="32"/>
      <c r="F124" s="661">
        <v>12507</v>
      </c>
      <c r="G124" s="15" t="s">
        <v>874</v>
      </c>
      <c r="H124" s="16" t="s">
        <v>829</v>
      </c>
      <c r="I124" s="17" t="s">
        <v>112</v>
      </c>
      <c r="J124" s="27"/>
      <c r="K124" s="27"/>
      <c r="L124" s="27"/>
      <c r="M124" s="27"/>
      <c r="N124" s="27"/>
      <c r="O124" s="27"/>
      <c r="P124" s="27">
        <v>20000</v>
      </c>
      <c r="Q124" s="27"/>
      <c r="R124" s="92">
        <f t="shared" si="9"/>
        <v>20000</v>
      </c>
    </row>
    <row r="125" spans="2:22" ht="18.75" customHeight="1" x14ac:dyDescent="0.3">
      <c r="B125" s="28"/>
      <c r="C125" s="45"/>
      <c r="D125" s="31"/>
      <c r="E125" s="32"/>
      <c r="F125" s="661">
        <v>12508</v>
      </c>
      <c r="G125" s="15" t="s">
        <v>875</v>
      </c>
      <c r="H125" s="16" t="s">
        <v>797</v>
      </c>
      <c r="I125" s="17" t="s">
        <v>112</v>
      </c>
      <c r="J125" s="27"/>
      <c r="K125" s="27"/>
      <c r="L125" s="27"/>
      <c r="M125" s="27"/>
      <c r="N125" s="27"/>
      <c r="O125" s="27"/>
      <c r="P125" s="27">
        <v>24000</v>
      </c>
      <c r="Q125" s="27"/>
      <c r="R125" s="92">
        <f t="shared" si="9"/>
        <v>24000</v>
      </c>
    </row>
    <row r="126" spans="2:22" ht="31.5" x14ac:dyDescent="0.3">
      <c r="B126" s="28"/>
      <c r="C126" s="45"/>
      <c r="D126" s="31"/>
      <c r="E126" s="32"/>
      <c r="F126" s="661">
        <v>12509</v>
      </c>
      <c r="G126" s="15" t="s">
        <v>941</v>
      </c>
      <c r="H126" s="16" t="s">
        <v>837</v>
      </c>
      <c r="I126" s="17" t="s">
        <v>112</v>
      </c>
      <c r="J126" s="27"/>
      <c r="K126" s="27"/>
      <c r="L126" s="27"/>
      <c r="M126" s="27"/>
      <c r="N126" s="27"/>
      <c r="O126" s="27"/>
      <c r="P126" s="27">
        <v>30000</v>
      </c>
      <c r="Q126" s="27"/>
      <c r="R126" s="92">
        <f t="shared" si="9"/>
        <v>30000</v>
      </c>
    </row>
    <row r="127" spans="2:22" x14ac:dyDescent="0.3">
      <c r="B127" s="28"/>
      <c r="C127" s="45"/>
      <c r="D127" s="31"/>
      <c r="E127" s="32"/>
      <c r="F127" s="661">
        <v>12510</v>
      </c>
      <c r="G127" s="15" t="s">
        <v>876</v>
      </c>
      <c r="H127" s="16" t="s">
        <v>837</v>
      </c>
      <c r="I127" s="17" t="s">
        <v>112</v>
      </c>
      <c r="J127" s="27"/>
      <c r="K127" s="27"/>
      <c r="L127" s="27"/>
      <c r="M127" s="27"/>
      <c r="N127" s="27"/>
      <c r="O127" s="27"/>
      <c r="P127" s="27">
        <v>200000</v>
      </c>
      <c r="Q127" s="27"/>
      <c r="R127" s="92">
        <f t="shared" si="9"/>
        <v>200000</v>
      </c>
    </row>
    <row r="128" spans="2:22" s="13" customFormat="1" ht="17.25" customHeight="1" x14ac:dyDescent="0.3">
      <c r="B128" s="294"/>
      <c r="C128" s="278" t="s">
        <v>25</v>
      </c>
      <c r="D128" s="278"/>
      <c r="E128" s="278"/>
      <c r="F128" s="278"/>
      <c r="G128" s="278"/>
      <c r="H128" s="278"/>
      <c r="I128" s="278"/>
      <c r="J128" s="562"/>
      <c r="K128" s="562"/>
      <c r="L128" s="562"/>
      <c r="M128" s="562"/>
      <c r="N128" s="562"/>
      <c r="O128" s="562"/>
      <c r="P128" s="562"/>
      <c r="Q128" s="562"/>
      <c r="R128" s="274"/>
    </row>
    <row r="129" spans="2:21" s="13" customFormat="1" ht="15" customHeight="1" x14ac:dyDescent="0.3">
      <c r="B129" s="294"/>
      <c r="C129" s="301"/>
      <c r="D129" s="278" t="s">
        <v>24</v>
      </c>
      <c r="E129" s="278"/>
      <c r="F129" s="278"/>
      <c r="G129" s="278"/>
      <c r="H129" s="278"/>
      <c r="I129" s="278"/>
      <c r="J129" s="562"/>
      <c r="K129" s="562"/>
      <c r="L129" s="562"/>
      <c r="M129" s="562"/>
      <c r="N129" s="562"/>
      <c r="O129" s="562"/>
      <c r="P129" s="562"/>
      <c r="Q129" s="562"/>
      <c r="R129" s="274"/>
    </row>
    <row r="130" spans="2:21" s="13" customFormat="1" ht="18" customHeight="1" x14ac:dyDescent="0.3">
      <c r="B130" s="294"/>
      <c r="C130" s="301"/>
      <c r="D130" s="301"/>
      <c r="E130" s="278" t="s">
        <v>23</v>
      </c>
      <c r="F130" s="278"/>
      <c r="G130" s="278"/>
      <c r="H130" s="278"/>
      <c r="I130" s="278"/>
      <c r="J130" s="562"/>
      <c r="K130" s="562"/>
      <c r="L130" s="562"/>
      <c r="M130" s="562"/>
      <c r="N130" s="562"/>
      <c r="O130" s="562"/>
      <c r="P130" s="562"/>
      <c r="Q130" s="562"/>
      <c r="R130" s="274"/>
    </row>
    <row r="131" spans="2:21" s="525" customFormat="1" ht="18" customHeight="1" x14ac:dyDescent="0.3">
      <c r="B131" s="615"/>
      <c r="C131" s="616"/>
      <c r="D131" s="616"/>
      <c r="E131" s="547">
        <v>127</v>
      </c>
      <c r="F131" s="1724" t="s">
        <v>1824</v>
      </c>
      <c r="G131" s="1724"/>
      <c r="H131" s="1724"/>
      <c r="I131" s="1724"/>
      <c r="J131" s="617"/>
      <c r="K131" s="617"/>
      <c r="L131" s="617"/>
      <c r="M131" s="617"/>
      <c r="N131" s="617"/>
      <c r="O131" s="617"/>
      <c r="P131" s="617"/>
      <c r="Q131" s="617"/>
      <c r="R131" s="618"/>
    </row>
    <row r="132" spans="2:21" ht="47.25" x14ac:dyDescent="0.3">
      <c r="B132" s="89"/>
      <c r="C132" s="90"/>
      <c r="D132" s="90"/>
      <c r="E132" s="91"/>
      <c r="F132" s="661">
        <v>12701</v>
      </c>
      <c r="G132" s="15" t="s">
        <v>878</v>
      </c>
      <c r="H132" s="93" t="s">
        <v>879</v>
      </c>
      <c r="I132" s="145" t="s">
        <v>990</v>
      </c>
      <c r="J132" s="27"/>
      <c r="K132" s="27"/>
      <c r="L132" s="27"/>
      <c r="M132" s="27">
        <v>4192</v>
      </c>
      <c r="N132" s="27"/>
      <c r="O132" s="27"/>
      <c r="P132" s="27"/>
      <c r="Q132" s="27"/>
      <c r="R132" s="84">
        <f>SUM(J132:Q132)</f>
        <v>4192</v>
      </c>
    </row>
    <row r="133" spans="2:21" ht="31.5" x14ac:dyDescent="0.3">
      <c r="B133" s="38"/>
      <c r="C133" s="39"/>
      <c r="D133" s="39"/>
      <c r="E133" s="40"/>
      <c r="F133" s="661">
        <v>12702</v>
      </c>
      <c r="G133" s="15" t="s">
        <v>881</v>
      </c>
      <c r="H133" s="290" t="s">
        <v>800</v>
      </c>
      <c r="I133" s="145" t="s">
        <v>991</v>
      </c>
      <c r="J133" s="92"/>
      <c r="K133" s="92"/>
      <c r="L133" s="92"/>
      <c r="M133" s="92">
        <v>15000</v>
      </c>
      <c r="N133" s="92"/>
      <c r="O133" s="92"/>
      <c r="P133" s="92"/>
      <c r="Q133" s="92"/>
      <c r="R133" s="92">
        <f>SUM(J133:Q133)</f>
        <v>15000</v>
      </c>
    </row>
    <row r="134" spans="2:21" x14ac:dyDescent="0.3">
      <c r="B134" s="57"/>
      <c r="C134" s="58"/>
      <c r="D134" s="58"/>
      <c r="E134" s="59"/>
      <c r="F134" s="661">
        <v>100</v>
      </c>
      <c r="G134" s="15" t="s">
        <v>2202</v>
      </c>
      <c r="H134" s="93" t="s">
        <v>837</v>
      </c>
      <c r="I134" s="145" t="s">
        <v>999</v>
      </c>
      <c r="J134" s="92"/>
      <c r="K134" s="92"/>
      <c r="L134" s="92"/>
      <c r="M134" s="92">
        <v>15000</v>
      </c>
      <c r="N134" s="92"/>
      <c r="O134" s="92"/>
      <c r="P134" s="92"/>
      <c r="Q134" s="92"/>
      <c r="R134" s="92">
        <f>SUM(J134:Q134)</f>
        <v>15000</v>
      </c>
    </row>
    <row r="135" spans="2:21" ht="47.25" x14ac:dyDescent="0.3">
      <c r="B135" s="57"/>
      <c r="C135" s="58"/>
      <c r="D135" s="58"/>
      <c r="E135" s="59"/>
      <c r="F135" s="661">
        <v>12703</v>
      </c>
      <c r="G135" s="15" t="s">
        <v>880</v>
      </c>
      <c r="H135" s="93" t="s">
        <v>837</v>
      </c>
      <c r="I135" s="140" t="s">
        <v>989</v>
      </c>
      <c r="J135" s="16"/>
      <c r="K135" s="16"/>
      <c r="L135" s="16"/>
      <c r="M135" s="92">
        <v>20000</v>
      </c>
      <c r="N135" s="92"/>
      <c r="O135" s="16"/>
      <c r="P135" s="16"/>
      <c r="Q135" s="16"/>
      <c r="R135" s="84">
        <f>SUM(J135:Q135)</f>
        <v>20000</v>
      </c>
      <c r="U135" s="30"/>
    </row>
    <row r="136" spans="2:21" s="525" customFormat="1" ht="16.5" customHeight="1" x14ac:dyDescent="0.3">
      <c r="B136" s="615"/>
      <c r="C136" s="616"/>
      <c r="D136" s="619"/>
      <c r="E136" s="565">
        <v>212</v>
      </c>
      <c r="F136" s="1724" t="s">
        <v>1909</v>
      </c>
      <c r="G136" s="1724"/>
      <c r="H136" s="1724"/>
      <c r="I136" s="1724"/>
      <c r="J136" s="617"/>
      <c r="K136" s="617"/>
      <c r="L136" s="617"/>
      <c r="M136" s="617"/>
      <c r="N136" s="617"/>
      <c r="O136" s="617"/>
      <c r="P136" s="617"/>
      <c r="Q136" s="617"/>
      <c r="R136" s="618"/>
    </row>
    <row r="137" spans="2:21" ht="63.75" customHeight="1" x14ac:dyDescent="0.3">
      <c r="B137" s="38"/>
      <c r="C137" s="39"/>
      <c r="D137" s="39"/>
      <c r="E137" s="40"/>
      <c r="F137" s="661">
        <v>21201</v>
      </c>
      <c r="G137" s="15" t="s">
        <v>2143</v>
      </c>
      <c r="H137" s="93" t="s">
        <v>2171</v>
      </c>
      <c r="I137" s="16" t="s">
        <v>112</v>
      </c>
      <c r="J137" s="16"/>
      <c r="K137" s="16"/>
      <c r="L137" s="16"/>
      <c r="M137" s="16"/>
      <c r="N137" s="16"/>
      <c r="O137" s="16"/>
      <c r="P137" s="16"/>
      <c r="Q137" s="92">
        <v>150000</v>
      </c>
      <c r="R137" s="84">
        <f>SUM(J137:Q137)</f>
        <v>150000</v>
      </c>
    </row>
    <row r="138" spans="2:21" ht="63.75" customHeight="1" x14ac:dyDescent="0.3">
      <c r="B138" s="57"/>
      <c r="C138" s="58"/>
      <c r="D138" s="58"/>
      <c r="E138" s="59"/>
      <c r="F138" s="661">
        <v>21202</v>
      </c>
      <c r="G138" s="15" t="s">
        <v>2144</v>
      </c>
      <c r="H138" s="93" t="s">
        <v>2172</v>
      </c>
      <c r="I138" s="16" t="s">
        <v>112</v>
      </c>
      <c r="J138" s="16"/>
      <c r="K138" s="16"/>
      <c r="L138" s="16"/>
      <c r="M138" s="16"/>
      <c r="N138" s="16"/>
      <c r="O138" s="16"/>
      <c r="P138" s="16"/>
      <c r="Q138" s="92">
        <v>100000</v>
      </c>
      <c r="R138" s="84">
        <f t="shared" ref="R138:R150" si="10">SUM(J138:Q138)</f>
        <v>100000</v>
      </c>
    </row>
    <row r="139" spans="2:21" ht="53.25" customHeight="1" x14ac:dyDescent="0.3">
      <c r="B139" s="57"/>
      <c r="C139" s="58"/>
      <c r="D139" s="58"/>
      <c r="E139" s="59"/>
      <c r="F139" s="661">
        <v>21203</v>
      </c>
      <c r="G139" s="15" t="s">
        <v>2145</v>
      </c>
      <c r="H139" s="93" t="s">
        <v>2173</v>
      </c>
      <c r="I139" s="16" t="s">
        <v>112</v>
      </c>
      <c r="J139" s="16"/>
      <c r="K139" s="16"/>
      <c r="L139" s="16"/>
      <c r="M139" s="16"/>
      <c r="N139" s="16"/>
      <c r="O139" s="16"/>
      <c r="P139" s="16"/>
      <c r="Q139" s="92">
        <v>150000</v>
      </c>
      <c r="R139" s="84">
        <f t="shared" si="10"/>
        <v>150000</v>
      </c>
    </row>
    <row r="140" spans="2:21" ht="114.75" customHeight="1" x14ac:dyDescent="0.3">
      <c r="B140" s="57"/>
      <c r="C140" s="58"/>
      <c r="D140" s="58"/>
      <c r="E140" s="59"/>
      <c r="F140" s="661">
        <v>21204</v>
      </c>
      <c r="G140" s="15" t="s">
        <v>2146</v>
      </c>
      <c r="H140" s="93" t="s">
        <v>2174</v>
      </c>
      <c r="I140" s="16" t="s">
        <v>112</v>
      </c>
      <c r="J140" s="16"/>
      <c r="K140" s="16"/>
      <c r="L140" s="16"/>
      <c r="M140" s="16"/>
      <c r="N140" s="16"/>
      <c r="O140" s="16"/>
      <c r="P140" s="16"/>
      <c r="Q140" s="92">
        <v>200000</v>
      </c>
      <c r="R140" s="84">
        <f t="shared" si="10"/>
        <v>200000</v>
      </c>
    </row>
    <row r="141" spans="2:21" ht="53.25" customHeight="1" x14ac:dyDescent="0.3">
      <c r="B141" s="19"/>
      <c r="C141" s="20"/>
      <c r="D141" s="20"/>
      <c r="E141" s="79"/>
      <c r="F141" s="661">
        <v>21205</v>
      </c>
      <c r="G141" s="15" t="s">
        <v>2147</v>
      </c>
      <c r="H141" s="93" t="s">
        <v>2175</v>
      </c>
      <c r="I141" s="16" t="s">
        <v>112</v>
      </c>
      <c r="J141" s="16"/>
      <c r="K141" s="16"/>
      <c r="L141" s="16"/>
      <c r="M141" s="16"/>
      <c r="N141" s="16"/>
      <c r="O141" s="16"/>
      <c r="P141" s="16"/>
      <c r="Q141" s="92">
        <v>150000</v>
      </c>
      <c r="R141" s="84">
        <f t="shared" si="10"/>
        <v>150000</v>
      </c>
    </row>
    <row r="142" spans="2:21" ht="81" customHeight="1" x14ac:dyDescent="0.3">
      <c r="B142" s="38"/>
      <c r="C142" s="39"/>
      <c r="D142" s="39"/>
      <c r="E142" s="40"/>
      <c r="F142" s="661">
        <v>21206</v>
      </c>
      <c r="G142" s="15" t="s">
        <v>2148</v>
      </c>
      <c r="H142" s="93" t="s">
        <v>2176</v>
      </c>
      <c r="I142" s="16" t="s">
        <v>112</v>
      </c>
      <c r="J142" s="16"/>
      <c r="K142" s="16"/>
      <c r="L142" s="16"/>
      <c r="M142" s="16"/>
      <c r="N142" s="16"/>
      <c r="O142" s="16"/>
      <c r="P142" s="16"/>
      <c r="Q142" s="92">
        <v>200000</v>
      </c>
      <c r="R142" s="84">
        <f t="shared" si="10"/>
        <v>200000</v>
      </c>
    </row>
    <row r="143" spans="2:21" ht="63.75" customHeight="1" x14ac:dyDescent="0.3">
      <c r="B143" s="57"/>
      <c r="C143" s="58"/>
      <c r="D143" s="58"/>
      <c r="E143" s="59"/>
      <c r="F143" s="661">
        <v>21207</v>
      </c>
      <c r="G143" s="15" t="s">
        <v>2149</v>
      </c>
      <c r="H143" s="93" t="s">
        <v>2177</v>
      </c>
      <c r="I143" s="16" t="s">
        <v>112</v>
      </c>
      <c r="J143" s="16"/>
      <c r="K143" s="16"/>
      <c r="L143" s="16"/>
      <c r="M143" s="16"/>
      <c r="N143" s="16"/>
      <c r="O143" s="16"/>
      <c r="P143" s="16"/>
      <c r="Q143" s="92">
        <v>250000</v>
      </c>
      <c r="R143" s="84">
        <f t="shared" si="10"/>
        <v>250000</v>
      </c>
    </row>
    <row r="144" spans="2:21" ht="82.5" customHeight="1" x14ac:dyDescent="0.3">
      <c r="B144" s="57"/>
      <c r="C144" s="58"/>
      <c r="D144" s="58"/>
      <c r="E144" s="59"/>
      <c r="F144" s="661">
        <v>21208</v>
      </c>
      <c r="G144" s="15" t="s">
        <v>2150</v>
      </c>
      <c r="H144" s="93" t="s">
        <v>2178</v>
      </c>
      <c r="I144" s="16" t="s">
        <v>112</v>
      </c>
      <c r="J144" s="16"/>
      <c r="K144" s="16"/>
      <c r="L144" s="16"/>
      <c r="M144" s="16"/>
      <c r="N144" s="16"/>
      <c r="O144" s="16"/>
      <c r="P144" s="16"/>
      <c r="Q144" s="92">
        <v>150000</v>
      </c>
      <c r="R144" s="84">
        <f t="shared" si="10"/>
        <v>150000</v>
      </c>
    </row>
    <row r="145" spans="2:18" ht="80.25" customHeight="1" x14ac:dyDescent="0.3">
      <c r="B145" s="57"/>
      <c r="C145" s="58"/>
      <c r="D145" s="58"/>
      <c r="E145" s="59"/>
      <c r="F145" s="661">
        <v>21209</v>
      </c>
      <c r="G145" s="15" t="s">
        <v>2185</v>
      </c>
      <c r="H145" s="93" t="s">
        <v>2179</v>
      </c>
      <c r="I145" s="16" t="s">
        <v>112</v>
      </c>
      <c r="J145" s="16"/>
      <c r="K145" s="16"/>
      <c r="L145" s="16"/>
      <c r="M145" s="16"/>
      <c r="N145" s="16"/>
      <c r="O145" s="16"/>
      <c r="P145" s="16"/>
      <c r="Q145" s="92">
        <v>150000</v>
      </c>
      <c r="R145" s="84">
        <f t="shared" si="10"/>
        <v>150000</v>
      </c>
    </row>
    <row r="146" spans="2:18" ht="48.75" customHeight="1" x14ac:dyDescent="0.3">
      <c r="B146" s="57"/>
      <c r="C146" s="58"/>
      <c r="D146" s="58"/>
      <c r="E146" s="59"/>
      <c r="F146" s="661">
        <v>21210</v>
      </c>
      <c r="G146" s="15" t="s">
        <v>2151</v>
      </c>
      <c r="H146" s="93" t="s">
        <v>2180</v>
      </c>
      <c r="I146" s="16" t="s">
        <v>112</v>
      </c>
      <c r="J146" s="16"/>
      <c r="K146" s="16"/>
      <c r="L146" s="16"/>
      <c r="M146" s="16"/>
      <c r="N146" s="16"/>
      <c r="O146" s="16"/>
      <c r="P146" s="16"/>
      <c r="Q146" s="92">
        <v>150000</v>
      </c>
      <c r="R146" s="84">
        <f t="shared" si="10"/>
        <v>150000</v>
      </c>
    </row>
    <row r="147" spans="2:18" ht="63.75" customHeight="1" x14ac:dyDescent="0.3">
      <c r="B147" s="19"/>
      <c r="C147" s="20"/>
      <c r="D147" s="20"/>
      <c r="E147" s="79"/>
      <c r="F147" s="661">
        <v>21211</v>
      </c>
      <c r="G147" s="15" t="s">
        <v>2152</v>
      </c>
      <c r="H147" s="93" t="s">
        <v>2181</v>
      </c>
      <c r="I147" s="16" t="s">
        <v>112</v>
      </c>
      <c r="J147" s="16"/>
      <c r="K147" s="16"/>
      <c r="L147" s="16"/>
      <c r="M147" s="16"/>
      <c r="N147" s="16"/>
      <c r="O147" s="16"/>
      <c r="P147" s="16"/>
      <c r="Q147" s="92">
        <v>200000</v>
      </c>
      <c r="R147" s="84">
        <f t="shared" si="10"/>
        <v>200000</v>
      </c>
    </row>
    <row r="148" spans="2:18" ht="72" customHeight="1" x14ac:dyDescent="0.3">
      <c r="B148" s="57"/>
      <c r="C148" s="58"/>
      <c r="D148" s="58"/>
      <c r="E148" s="59"/>
      <c r="F148" s="661">
        <v>21212</v>
      </c>
      <c r="G148" s="15" t="s">
        <v>2153</v>
      </c>
      <c r="H148" s="93" t="s">
        <v>2182</v>
      </c>
      <c r="I148" s="16" t="s">
        <v>112</v>
      </c>
      <c r="J148" s="16"/>
      <c r="K148" s="16"/>
      <c r="L148" s="16"/>
      <c r="M148" s="16"/>
      <c r="N148" s="16"/>
      <c r="O148" s="16"/>
      <c r="P148" s="16"/>
      <c r="Q148" s="92">
        <v>200000</v>
      </c>
      <c r="R148" s="84">
        <f t="shared" si="10"/>
        <v>200000</v>
      </c>
    </row>
    <row r="149" spans="2:18" ht="82.5" customHeight="1" x14ac:dyDescent="0.3">
      <c r="B149" s="57"/>
      <c r="C149" s="58"/>
      <c r="D149" s="58"/>
      <c r="E149" s="59"/>
      <c r="F149" s="661">
        <v>21213</v>
      </c>
      <c r="G149" s="15" t="s">
        <v>2154</v>
      </c>
      <c r="H149" s="93" t="s">
        <v>2183</v>
      </c>
      <c r="I149" s="16" t="s">
        <v>112</v>
      </c>
      <c r="J149" s="16"/>
      <c r="K149" s="16"/>
      <c r="L149" s="16"/>
      <c r="M149" s="16"/>
      <c r="N149" s="16"/>
      <c r="O149" s="16"/>
      <c r="P149" s="16"/>
      <c r="Q149" s="92">
        <v>200000</v>
      </c>
      <c r="R149" s="84">
        <f t="shared" si="10"/>
        <v>200000</v>
      </c>
    </row>
    <row r="150" spans="2:18" ht="81.75" customHeight="1" x14ac:dyDescent="0.3">
      <c r="B150" s="57"/>
      <c r="C150" s="58"/>
      <c r="D150" s="58"/>
      <c r="E150" s="59"/>
      <c r="F150" s="661">
        <v>21214</v>
      </c>
      <c r="G150" s="15" t="s">
        <v>2155</v>
      </c>
      <c r="H150" s="93" t="s">
        <v>2184</v>
      </c>
      <c r="I150" s="16" t="s">
        <v>112</v>
      </c>
      <c r="J150" s="16"/>
      <c r="K150" s="16"/>
      <c r="L150" s="16"/>
      <c r="M150" s="16"/>
      <c r="N150" s="16"/>
      <c r="O150" s="16"/>
      <c r="P150" s="16"/>
      <c r="Q150" s="92">
        <v>150000</v>
      </c>
      <c r="R150" s="84">
        <f t="shared" si="10"/>
        <v>150000</v>
      </c>
    </row>
    <row r="151" spans="2:18" s="525" customFormat="1" ht="18" customHeight="1" x14ac:dyDescent="0.3">
      <c r="B151" s="615"/>
      <c r="C151" s="619"/>
      <c r="D151" s="619"/>
      <c r="E151" s="565">
        <v>211</v>
      </c>
      <c r="F151" s="1724" t="s">
        <v>1975</v>
      </c>
      <c r="G151" s="1724"/>
      <c r="H151" s="1724"/>
      <c r="I151" s="1724"/>
      <c r="J151" s="617"/>
      <c r="K151" s="617"/>
      <c r="L151" s="617"/>
      <c r="M151" s="617"/>
      <c r="N151" s="617"/>
      <c r="O151" s="617"/>
      <c r="P151" s="617"/>
      <c r="Q151" s="617"/>
      <c r="R151" s="618"/>
    </row>
    <row r="152" spans="2:18" ht="54" customHeight="1" x14ac:dyDescent="0.3">
      <c r="B152" s="38"/>
      <c r="C152" s="39"/>
      <c r="D152" s="39"/>
      <c r="E152" s="40"/>
      <c r="F152" s="661">
        <v>21101</v>
      </c>
      <c r="G152" s="15" t="s">
        <v>2156</v>
      </c>
      <c r="H152" s="93" t="s">
        <v>2186</v>
      </c>
      <c r="I152" s="16" t="s">
        <v>112</v>
      </c>
      <c r="J152" s="16"/>
      <c r="K152" s="16"/>
      <c r="L152" s="16"/>
      <c r="M152" s="16"/>
      <c r="N152" s="16"/>
      <c r="O152" s="16"/>
      <c r="P152" s="16"/>
      <c r="Q152" s="92">
        <v>200000</v>
      </c>
      <c r="R152" s="84">
        <f>SUM(J152:Q152)</f>
        <v>200000</v>
      </c>
    </row>
    <row r="153" spans="2:18" ht="67.5" customHeight="1" x14ac:dyDescent="0.3">
      <c r="B153" s="57"/>
      <c r="C153" s="58"/>
      <c r="D153" s="58"/>
      <c r="E153" s="59"/>
      <c r="F153" s="661">
        <v>21102</v>
      </c>
      <c r="G153" s="15" t="s">
        <v>2157</v>
      </c>
      <c r="H153" s="93" t="s">
        <v>2187</v>
      </c>
      <c r="I153" s="16" t="s">
        <v>112</v>
      </c>
      <c r="J153" s="16"/>
      <c r="K153" s="16"/>
      <c r="L153" s="16"/>
      <c r="M153" s="16"/>
      <c r="N153" s="16"/>
      <c r="O153" s="16"/>
      <c r="P153" s="16"/>
      <c r="Q153" s="92">
        <v>150000</v>
      </c>
      <c r="R153" s="84">
        <f t="shared" ref="R153:R155" si="11">SUM(J153:Q153)</f>
        <v>150000</v>
      </c>
    </row>
    <row r="154" spans="2:18" ht="67.5" customHeight="1" x14ac:dyDescent="0.3">
      <c r="B154" s="19"/>
      <c r="C154" s="20"/>
      <c r="D154" s="20"/>
      <c r="E154" s="79"/>
      <c r="F154" s="661">
        <v>21103</v>
      </c>
      <c r="G154" s="15" t="s">
        <v>2158</v>
      </c>
      <c r="H154" s="93" t="s">
        <v>2188</v>
      </c>
      <c r="I154" s="16" t="s">
        <v>112</v>
      </c>
      <c r="J154" s="16"/>
      <c r="K154" s="16"/>
      <c r="L154" s="16"/>
      <c r="M154" s="16"/>
      <c r="N154" s="16"/>
      <c r="O154" s="16"/>
      <c r="P154" s="16"/>
      <c r="Q154" s="92">
        <v>200000</v>
      </c>
      <c r="R154" s="84">
        <f t="shared" si="11"/>
        <v>200000</v>
      </c>
    </row>
    <row r="155" spans="2:18" ht="67.5" customHeight="1" x14ac:dyDescent="0.3">
      <c r="B155" s="57"/>
      <c r="C155" s="58"/>
      <c r="D155" s="58"/>
      <c r="E155" s="59"/>
      <c r="F155" s="661">
        <v>21104</v>
      </c>
      <c r="G155" s="15" t="s">
        <v>2159</v>
      </c>
      <c r="H155" s="93" t="s">
        <v>2189</v>
      </c>
      <c r="I155" s="16" t="s">
        <v>112</v>
      </c>
      <c r="J155" s="16"/>
      <c r="K155" s="16"/>
      <c r="L155" s="16"/>
      <c r="M155" s="16"/>
      <c r="N155" s="16"/>
      <c r="O155" s="16"/>
      <c r="P155" s="16"/>
      <c r="Q155" s="92">
        <v>150000</v>
      </c>
      <c r="R155" s="84">
        <f t="shared" si="11"/>
        <v>150000</v>
      </c>
    </row>
    <row r="156" spans="2:18" s="525" customFormat="1" ht="16.5" customHeight="1" x14ac:dyDescent="0.3">
      <c r="B156" s="615"/>
      <c r="C156" s="619"/>
      <c r="D156" s="619"/>
      <c r="E156" s="565">
        <v>214</v>
      </c>
      <c r="F156" s="1724" t="s">
        <v>1851</v>
      </c>
      <c r="G156" s="1724"/>
      <c r="H156" s="1724"/>
      <c r="I156" s="1724"/>
      <c r="J156" s="617"/>
      <c r="K156" s="617"/>
      <c r="L156" s="617"/>
      <c r="M156" s="617"/>
      <c r="N156" s="617"/>
      <c r="O156" s="617"/>
      <c r="P156" s="617"/>
      <c r="Q156" s="617"/>
      <c r="R156" s="618"/>
    </row>
    <row r="157" spans="2:18" ht="98.25" customHeight="1" x14ac:dyDescent="0.3">
      <c r="B157" s="38"/>
      <c r="C157" s="39"/>
      <c r="D157" s="39"/>
      <c r="E157" s="40"/>
      <c r="F157" s="661">
        <v>21401</v>
      </c>
      <c r="G157" s="15" t="s">
        <v>2160</v>
      </c>
      <c r="H157" s="93" t="s">
        <v>2191</v>
      </c>
      <c r="I157" s="16" t="s">
        <v>112</v>
      </c>
      <c r="J157" s="16"/>
      <c r="K157" s="16"/>
      <c r="L157" s="16"/>
      <c r="M157" s="16"/>
      <c r="N157" s="16"/>
      <c r="O157" s="16"/>
      <c r="P157" s="16"/>
      <c r="Q157" s="92">
        <v>80000</v>
      </c>
      <c r="R157" s="84">
        <f>SUM(J157:Q157)</f>
        <v>80000</v>
      </c>
    </row>
    <row r="158" spans="2:18" ht="81" customHeight="1" x14ac:dyDescent="0.3">
      <c r="B158" s="57"/>
      <c r="C158" s="58"/>
      <c r="D158" s="58"/>
      <c r="E158" s="59"/>
      <c r="F158" s="661">
        <v>21402</v>
      </c>
      <c r="G158" s="15" t="s">
        <v>2161</v>
      </c>
      <c r="H158" s="93" t="s">
        <v>2192</v>
      </c>
      <c r="I158" s="16" t="s">
        <v>112</v>
      </c>
      <c r="J158" s="16"/>
      <c r="K158" s="16"/>
      <c r="L158" s="16"/>
      <c r="M158" s="16"/>
      <c r="N158" s="16"/>
      <c r="O158" s="16"/>
      <c r="P158" s="16"/>
      <c r="Q158" s="92">
        <v>80000</v>
      </c>
      <c r="R158" s="84">
        <f t="shared" ref="R158:R161" si="12">SUM(J158:Q158)</f>
        <v>80000</v>
      </c>
    </row>
    <row r="159" spans="2:18" ht="65.25" customHeight="1" x14ac:dyDescent="0.3">
      <c r="B159" s="57"/>
      <c r="C159" s="58"/>
      <c r="D159" s="58"/>
      <c r="E159" s="59"/>
      <c r="F159" s="661">
        <v>21403</v>
      </c>
      <c r="G159" s="15" t="s">
        <v>2162</v>
      </c>
      <c r="H159" s="749" t="s">
        <v>2193</v>
      </c>
      <c r="I159" s="16" t="s">
        <v>112</v>
      </c>
      <c r="J159" s="16"/>
      <c r="K159" s="16"/>
      <c r="L159" s="16"/>
      <c r="M159" s="16"/>
      <c r="N159" s="16"/>
      <c r="O159" s="16"/>
      <c r="P159" s="16"/>
      <c r="Q159" s="92">
        <v>100000</v>
      </c>
      <c r="R159" s="84">
        <f t="shared" si="12"/>
        <v>100000</v>
      </c>
    </row>
    <row r="160" spans="2:18" ht="98.25" customHeight="1" x14ac:dyDescent="0.3">
      <c r="B160" s="19"/>
      <c r="C160" s="20"/>
      <c r="D160" s="20"/>
      <c r="E160" s="79"/>
      <c r="F160" s="661">
        <v>21404</v>
      </c>
      <c r="G160" s="15" t="s">
        <v>2190</v>
      </c>
      <c r="H160" s="93" t="s">
        <v>2194</v>
      </c>
      <c r="I160" s="16" t="s">
        <v>112</v>
      </c>
      <c r="J160" s="16"/>
      <c r="K160" s="16"/>
      <c r="L160" s="16"/>
      <c r="M160" s="16"/>
      <c r="N160" s="16"/>
      <c r="O160" s="16"/>
      <c r="P160" s="16"/>
      <c r="Q160" s="92">
        <v>200000</v>
      </c>
      <c r="R160" s="84">
        <f t="shared" si="12"/>
        <v>200000</v>
      </c>
    </row>
    <row r="161" spans="2:23" ht="96.75" customHeight="1" x14ac:dyDescent="0.3">
      <c r="B161" s="57"/>
      <c r="C161" s="58"/>
      <c r="D161" s="58"/>
      <c r="E161" s="59"/>
      <c r="F161" s="661">
        <v>21405</v>
      </c>
      <c r="G161" s="15" t="s">
        <v>2163</v>
      </c>
      <c r="H161" s="93" t="s">
        <v>2195</v>
      </c>
      <c r="I161" s="16" t="s">
        <v>112</v>
      </c>
      <c r="J161" s="16"/>
      <c r="K161" s="16"/>
      <c r="L161" s="16"/>
      <c r="M161" s="16"/>
      <c r="N161" s="16"/>
      <c r="O161" s="16"/>
      <c r="P161" s="16"/>
      <c r="Q161" s="92">
        <v>150000</v>
      </c>
      <c r="R161" s="84">
        <f t="shared" si="12"/>
        <v>150000</v>
      </c>
    </row>
    <row r="162" spans="2:23" s="525" customFormat="1" ht="16.5" customHeight="1" x14ac:dyDescent="0.3">
      <c r="B162" s="615"/>
      <c r="C162" s="619"/>
      <c r="D162" s="619"/>
      <c r="E162" s="565">
        <v>233</v>
      </c>
      <c r="F162" s="1724" t="s">
        <v>1858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</row>
    <row r="163" spans="2:23" ht="66.75" customHeight="1" x14ac:dyDescent="0.3">
      <c r="B163" s="57"/>
      <c r="C163" s="58"/>
      <c r="D163" s="58"/>
      <c r="E163" s="59"/>
      <c r="F163" s="661">
        <v>23301</v>
      </c>
      <c r="G163" s="15" t="s">
        <v>2166</v>
      </c>
      <c r="H163" s="93" t="s">
        <v>2196</v>
      </c>
      <c r="I163" s="16" t="s">
        <v>112</v>
      </c>
      <c r="J163" s="16"/>
      <c r="K163" s="16"/>
      <c r="L163" s="16"/>
      <c r="M163" s="16"/>
      <c r="N163" s="16"/>
      <c r="O163" s="16"/>
      <c r="P163" s="16"/>
      <c r="Q163" s="92">
        <v>100000</v>
      </c>
      <c r="R163" s="84">
        <f>SUM(J163:Q163)</f>
        <v>100000</v>
      </c>
    </row>
    <row r="164" spans="2:23" ht="66.75" customHeight="1" x14ac:dyDescent="0.3">
      <c r="B164" s="57"/>
      <c r="C164" s="58"/>
      <c r="D164" s="58"/>
      <c r="E164" s="59"/>
      <c r="F164" s="661">
        <v>23302</v>
      </c>
      <c r="G164" s="15" t="s">
        <v>2167</v>
      </c>
      <c r="H164" s="93" t="s">
        <v>2197</v>
      </c>
      <c r="I164" s="16" t="s">
        <v>112</v>
      </c>
      <c r="J164" s="16"/>
      <c r="K164" s="16"/>
      <c r="L164" s="16"/>
      <c r="M164" s="16"/>
      <c r="N164" s="16"/>
      <c r="O164" s="16"/>
      <c r="P164" s="16"/>
      <c r="Q164" s="92">
        <v>100000</v>
      </c>
      <c r="R164" s="84">
        <f>SUM(J164:Q164)</f>
        <v>100000</v>
      </c>
    </row>
    <row r="165" spans="2:23" s="525" customFormat="1" ht="16.5" customHeight="1" x14ac:dyDescent="0.3">
      <c r="B165" s="615"/>
      <c r="C165" s="619"/>
      <c r="D165" s="619"/>
      <c r="E165" s="565">
        <v>244</v>
      </c>
      <c r="F165" s="1724" t="s">
        <v>1920</v>
      </c>
      <c r="G165" s="1724"/>
      <c r="H165" s="1724"/>
      <c r="I165" s="1724"/>
      <c r="J165" s="617"/>
      <c r="K165" s="617"/>
      <c r="L165" s="617"/>
      <c r="M165" s="617"/>
      <c r="N165" s="617"/>
      <c r="O165" s="617"/>
      <c r="P165" s="617"/>
      <c r="Q165" s="617"/>
      <c r="R165" s="618"/>
    </row>
    <row r="166" spans="2:23" ht="64.5" customHeight="1" x14ac:dyDescent="0.3">
      <c r="B166" s="57"/>
      <c r="C166" s="58"/>
      <c r="D166" s="58"/>
      <c r="E166" s="59"/>
      <c r="F166" s="661">
        <v>24401</v>
      </c>
      <c r="G166" s="15" t="s">
        <v>2170</v>
      </c>
      <c r="H166" s="93" t="s">
        <v>2198</v>
      </c>
      <c r="I166" s="140" t="s">
        <v>112</v>
      </c>
      <c r="J166" s="16"/>
      <c r="K166" s="16"/>
      <c r="L166" s="16"/>
      <c r="M166" s="16"/>
      <c r="N166" s="16"/>
      <c r="O166" s="16"/>
      <c r="P166" s="16"/>
      <c r="Q166" s="92">
        <v>200000</v>
      </c>
      <c r="R166" s="84">
        <f>SUM(K166:Q166)</f>
        <v>200000</v>
      </c>
    </row>
    <row r="167" spans="2:23" s="13" customFormat="1" ht="16.5" customHeight="1" x14ac:dyDescent="0.3">
      <c r="B167" s="297"/>
      <c r="C167" s="298"/>
      <c r="D167" s="105" t="s">
        <v>1844</v>
      </c>
      <c r="E167" s="105"/>
      <c r="F167" s="105"/>
      <c r="G167" s="105"/>
      <c r="H167" s="105"/>
      <c r="I167" s="105"/>
      <c r="J167" s="588"/>
      <c r="K167" s="588"/>
      <c r="L167" s="588"/>
      <c r="M167" s="588"/>
      <c r="N167" s="588"/>
      <c r="O167" s="588"/>
      <c r="P167" s="588"/>
      <c r="Q167" s="588"/>
      <c r="R167" s="596"/>
    </row>
    <row r="168" spans="2:23" s="13" customFormat="1" ht="18" customHeight="1" x14ac:dyDescent="0.3">
      <c r="B168" s="299"/>
      <c r="C168" s="300"/>
      <c r="D168" s="556" t="s">
        <v>1843</v>
      </c>
      <c r="E168" s="556"/>
      <c r="F168" s="556"/>
      <c r="G168" s="556"/>
      <c r="H168" s="556"/>
      <c r="I168" s="556"/>
      <c r="J168" s="572"/>
      <c r="K168" s="572"/>
      <c r="L168" s="572"/>
      <c r="M168" s="572"/>
      <c r="N168" s="572"/>
      <c r="O168" s="572"/>
      <c r="P168" s="572"/>
      <c r="Q168" s="572"/>
      <c r="R168" s="571"/>
    </row>
    <row r="169" spans="2:23" s="13" customFormat="1" ht="18" customHeight="1" x14ac:dyDescent="0.3">
      <c r="B169" s="294"/>
      <c r="C169" s="301"/>
      <c r="D169" s="301"/>
      <c r="E169" s="1661" t="s">
        <v>28</v>
      </c>
      <c r="F169" s="1661"/>
      <c r="G169" s="1661"/>
      <c r="H169" s="1661"/>
      <c r="I169" s="1661"/>
      <c r="J169" s="562"/>
      <c r="K169" s="562"/>
      <c r="L169" s="562"/>
      <c r="M169" s="562"/>
      <c r="N169" s="562"/>
      <c r="O169" s="562"/>
      <c r="P169" s="562"/>
      <c r="Q169" s="562"/>
      <c r="R169" s="274"/>
    </row>
    <row r="170" spans="2:23" s="525" customFormat="1" ht="16.5" customHeight="1" x14ac:dyDescent="0.3">
      <c r="B170" s="615"/>
      <c r="C170" s="619"/>
      <c r="D170" s="619"/>
      <c r="E170" s="565">
        <v>235</v>
      </c>
      <c r="F170" s="565" t="s">
        <v>1918</v>
      </c>
      <c r="G170" s="565"/>
      <c r="H170" s="565"/>
      <c r="I170" s="565"/>
      <c r="J170" s="617"/>
      <c r="K170" s="617"/>
      <c r="L170" s="617"/>
      <c r="M170" s="617"/>
      <c r="N170" s="617"/>
      <c r="O170" s="617"/>
      <c r="P170" s="617"/>
      <c r="Q170" s="617"/>
      <c r="R170" s="618"/>
    </row>
    <row r="171" spans="2:23" ht="66.75" customHeight="1" x14ac:dyDescent="0.3">
      <c r="B171" s="89"/>
      <c r="C171" s="90"/>
      <c r="D171" s="90"/>
      <c r="E171" s="91"/>
      <c r="F171" s="661">
        <v>23501</v>
      </c>
      <c r="G171" s="15" t="s">
        <v>2168</v>
      </c>
      <c r="H171" s="93" t="s">
        <v>2169</v>
      </c>
      <c r="I171" s="140" t="s">
        <v>112</v>
      </c>
      <c r="J171" s="16"/>
      <c r="K171" s="16"/>
      <c r="L171" s="16"/>
      <c r="M171" s="16"/>
      <c r="N171" s="16"/>
      <c r="O171" s="16"/>
      <c r="P171" s="16"/>
      <c r="Q171" s="92">
        <v>300000</v>
      </c>
      <c r="R171" s="84">
        <f>SUM(J171:Q171)</f>
        <v>300000</v>
      </c>
    </row>
    <row r="172" spans="2:23" s="13" customFormat="1" ht="18" hidden="1" customHeight="1" x14ac:dyDescent="0.3">
      <c r="B172" s="294"/>
      <c r="C172" s="301"/>
      <c r="D172" s="278" t="s">
        <v>29</v>
      </c>
      <c r="E172" s="278"/>
      <c r="F172" s="278"/>
      <c r="G172" s="278"/>
      <c r="H172" s="278"/>
      <c r="I172" s="278"/>
      <c r="J172" s="562"/>
      <c r="K172" s="562"/>
      <c r="L172" s="562"/>
      <c r="M172" s="562"/>
      <c r="N172" s="562"/>
      <c r="O172" s="562"/>
      <c r="P172" s="562"/>
      <c r="Q172" s="562"/>
      <c r="R172" s="274"/>
      <c r="W172" s="49"/>
    </row>
    <row r="173" spans="2:23" s="13" customFormat="1" ht="33.75" hidden="1" customHeight="1" x14ac:dyDescent="0.3">
      <c r="B173" s="294"/>
      <c r="C173" s="301"/>
      <c r="D173" s="301"/>
      <c r="E173" s="1661" t="s">
        <v>30</v>
      </c>
      <c r="F173" s="1661"/>
      <c r="G173" s="1661"/>
      <c r="H173" s="1661"/>
      <c r="I173" s="1661"/>
      <c r="J173" s="562"/>
      <c r="K173" s="562"/>
      <c r="L173" s="562"/>
      <c r="M173" s="562"/>
      <c r="N173" s="562"/>
      <c r="O173" s="562"/>
      <c r="P173" s="562"/>
      <c r="Q173" s="562"/>
      <c r="R173" s="274"/>
    </row>
    <row r="174" spans="2:23" ht="21" hidden="1" customHeight="1" x14ac:dyDescent="0.3">
      <c r="B174" s="38"/>
      <c r="C174" s="39"/>
      <c r="D174" s="39"/>
      <c r="E174" s="40"/>
      <c r="F174" s="661"/>
      <c r="G174" s="15"/>
      <c r="H174" s="93"/>
      <c r="I174" s="140"/>
      <c r="J174" s="140"/>
      <c r="K174" s="140"/>
      <c r="L174" s="140"/>
      <c r="M174" s="140"/>
      <c r="N174" s="140"/>
      <c r="O174" s="140"/>
      <c r="P174" s="140"/>
      <c r="Q174" s="140"/>
      <c r="R174" s="636"/>
    </row>
    <row r="175" spans="2:23" ht="21" hidden="1" customHeight="1" x14ac:dyDescent="0.3">
      <c r="B175" s="28"/>
      <c r="C175" s="45"/>
      <c r="D175" s="31"/>
      <c r="E175" s="32"/>
      <c r="F175" s="661"/>
      <c r="G175" s="15"/>
      <c r="H175" s="16"/>
      <c r="I175" s="17"/>
      <c r="J175" s="592"/>
      <c r="K175" s="592"/>
      <c r="L175" s="592"/>
      <c r="M175" s="592"/>
      <c r="N175" s="592"/>
      <c r="O175" s="592"/>
      <c r="P175" s="592"/>
      <c r="Q175" s="592"/>
      <c r="R175" s="636"/>
    </row>
    <row r="176" spans="2:23" ht="21" hidden="1" customHeight="1" x14ac:dyDescent="0.3">
      <c r="B176" s="28"/>
      <c r="C176" s="45"/>
      <c r="D176" s="31"/>
      <c r="E176" s="32"/>
      <c r="F176" s="661"/>
      <c r="G176" s="15"/>
      <c r="H176" s="16"/>
      <c r="I176" s="17"/>
      <c r="J176" s="592"/>
      <c r="K176" s="592"/>
      <c r="L176" s="592"/>
      <c r="M176" s="592"/>
      <c r="N176" s="592"/>
      <c r="O176" s="592"/>
      <c r="P176" s="592"/>
      <c r="Q176" s="592"/>
      <c r="R176" s="636"/>
    </row>
    <row r="177" spans="2:18" s="13" customFormat="1" ht="16.5" hidden="1" customHeight="1" x14ac:dyDescent="0.3">
      <c r="B177" s="294"/>
      <c r="C177" s="301"/>
      <c r="D177" s="301"/>
      <c r="E177" s="278" t="s">
        <v>31</v>
      </c>
      <c r="F177" s="278"/>
      <c r="G177" s="278"/>
      <c r="H177" s="278"/>
      <c r="I177" s="278"/>
      <c r="J177" s="562"/>
      <c r="K177" s="562"/>
      <c r="L177" s="562"/>
      <c r="M177" s="562"/>
      <c r="N177" s="562"/>
      <c r="O177" s="562"/>
      <c r="P177" s="562"/>
      <c r="Q177" s="562"/>
      <c r="R177" s="274"/>
    </row>
    <row r="178" spans="2:18" ht="23.25" hidden="1" customHeight="1" x14ac:dyDescent="0.3">
      <c r="B178" s="19"/>
      <c r="C178" s="20"/>
      <c r="D178" s="20"/>
      <c r="E178" s="79"/>
      <c r="F178" s="661"/>
      <c r="G178" s="15"/>
      <c r="H178" s="93"/>
      <c r="I178" s="140"/>
      <c r="J178" s="16"/>
      <c r="K178" s="16"/>
      <c r="L178" s="16"/>
      <c r="M178" s="16"/>
      <c r="N178" s="16"/>
      <c r="O178" s="16"/>
      <c r="P178" s="16"/>
      <c r="Q178" s="16"/>
      <c r="R178" s="84">
        <f t="shared" ref="R178" si="13">SUM(J178:Q178)</f>
        <v>0</v>
      </c>
    </row>
    <row r="179" spans="2:18" s="43" customFormat="1" ht="18" customHeight="1" x14ac:dyDescent="0.2">
      <c r="B179" s="535" t="s">
        <v>83</v>
      </c>
      <c r="C179" s="536"/>
      <c r="D179" s="269"/>
      <c r="E179" s="269"/>
      <c r="F179" s="748"/>
      <c r="G179" s="269"/>
      <c r="H179" s="270"/>
      <c r="I179" s="270"/>
      <c r="J179" s="542"/>
      <c r="K179" s="542"/>
      <c r="L179" s="542"/>
      <c r="M179" s="542"/>
      <c r="N179" s="542"/>
      <c r="O179" s="542"/>
      <c r="P179" s="542"/>
      <c r="Q179" s="542"/>
      <c r="R179" s="540"/>
    </row>
    <row r="180" spans="2:18" s="12" customFormat="1" ht="18" customHeight="1" x14ac:dyDescent="0.2">
      <c r="B180" s="481" t="s">
        <v>1900</v>
      </c>
      <c r="C180" s="482"/>
      <c r="D180" s="482"/>
      <c r="E180" s="482"/>
      <c r="F180" s="482"/>
      <c r="G180" s="482"/>
      <c r="H180" s="482"/>
      <c r="I180" s="482"/>
      <c r="J180" s="575"/>
      <c r="K180" s="575"/>
      <c r="L180" s="575"/>
      <c r="M180" s="575"/>
      <c r="N180" s="575"/>
      <c r="O180" s="575"/>
      <c r="P180" s="575"/>
      <c r="Q180" s="575"/>
      <c r="R180" s="573"/>
    </row>
    <row r="181" spans="2:18" s="13" customFormat="1" ht="18.75" customHeight="1" x14ac:dyDescent="0.3">
      <c r="B181" s="294"/>
      <c r="C181" s="278" t="s">
        <v>32</v>
      </c>
      <c r="D181" s="278"/>
      <c r="E181" s="278"/>
      <c r="F181" s="278"/>
      <c r="G181" s="278"/>
      <c r="H181" s="278"/>
      <c r="I181" s="278"/>
      <c r="J181" s="562"/>
      <c r="K181" s="562"/>
      <c r="L181" s="562"/>
      <c r="M181" s="562"/>
      <c r="N181" s="562"/>
      <c r="O181" s="562"/>
      <c r="P181" s="562"/>
      <c r="Q181" s="562"/>
      <c r="R181" s="274"/>
    </row>
    <row r="182" spans="2:18" s="13" customFormat="1" ht="17.25" customHeight="1" x14ac:dyDescent="0.3">
      <c r="B182" s="294"/>
      <c r="C182" s="301"/>
      <c r="D182" s="278" t="s">
        <v>33</v>
      </c>
      <c r="E182" s="278"/>
      <c r="F182" s="278"/>
      <c r="G182" s="278"/>
      <c r="H182" s="278"/>
      <c r="I182" s="278"/>
      <c r="J182" s="562"/>
      <c r="K182" s="562"/>
      <c r="L182" s="562"/>
      <c r="M182" s="562"/>
      <c r="N182" s="562"/>
      <c r="O182" s="562"/>
      <c r="P182" s="562"/>
      <c r="Q182" s="562"/>
      <c r="R182" s="274"/>
    </row>
    <row r="183" spans="2:18" s="13" customFormat="1" x14ac:dyDescent="0.3">
      <c r="B183" s="294"/>
      <c r="C183" s="301"/>
      <c r="D183" s="301"/>
      <c r="E183" s="280" t="s">
        <v>34</v>
      </c>
      <c r="F183" s="70"/>
      <c r="G183" s="33"/>
      <c r="H183" s="114"/>
      <c r="I183" s="322"/>
      <c r="J183" s="562"/>
      <c r="K183" s="562"/>
      <c r="L183" s="562"/>
      <c r="M183" s="562"/>
      <c r="N183" s="562"/>
      <c r="O183" s="562"/>
      <c r="P183" s="562"/>
      <c r="Q183" s="562"/>
      <c r="R183" s="274"/>
    </row>
    <row r="184" spans="2:18" s="525" customFormat="1" ht="16.5" customHeight="1" x14ac:dyDescent="0.3">
      <c r="B184" s="615"/>
      <c r="C184" s="619"/>
      <c r="D184" s="619"/>
      <c r="E184" s="565">
        <v>131</v>
      </c>
      <c r="F184" s="565" t="s">
        <v>1825</v>
      </c>
      <c r="G184" s="565"/>
      <c r="H184" s="565"/>
      <c r="I184" s="565"/>
      <c r="J184" s="617"/>
      <c r="K184" s="617"/>
      <c r="L184" s="617"/>
      <c r="M184" s="617"/>
      <c r="N184" s="617"/>
      <c r="O184" s="617"/>
      <c r="P184" s="617"/>
      <c r="Q184" s="617"/>
      <c r="R184" s="618"/>
    </row>
    <row r="185" spans="2:18" ht="75.75" customHeight="1" x14ac:dyDescent="0.3">
      <c r="B185" s="311"/>
      <c r="C185" s="146"/>
      <c r="D185" s="147"/>
      <c r="E185" s="184"/>
      <c r="F185" s="661">
        <v>13101</v>
      </c>
      <c r="G185" s="15" t="s">
        <v>882</v>
      </c>
      <c r="H185" s="16" t="s">
        <v>803</v>
      </c>
      <c r="I185" s="145" t="s">
        <v>431</v>
      </c>
      <c r="J185" s="27"/>
      <c r="K185" s="27"/>
      <c r="L185" s="27"/>
      <c r="M185" s="27">
        <v>20000</v>
      </c>
      <c r="N185" s="27"/>
      <c r="O185" s="27"/>
      <c r="P185" s="27"/>
      <c r="Q185" s="27"/>
      <c r="R185" s="92">
        <f>SUM(J185:Q185)</f>
        <v>20000</v>
      </c>
    </row>
    <row r="186" spans="2:18" ht="59.25" customHeight="1" x14ac:dyDescent="0.3">
      <c r="B186" s="28"/>
      <c r="C186" s="45"/>
      <c r="D186" s="31"/>
      <c r="E186" s="32"/>
      <c r="F186" s="661">
        <v>13102</v>
      </c>
      <c r="G186" s="15" t="s">
        <v>883</v>
      </c>
      <c r="H186" s="16" t="s">
        <v>809</v>
      </c>
      <c r="I186" s="145" t="s">
        <v>952</v>
      </c>
      <c r="J186" s="92"/>
      <c r="K186" s="92"/>
      <c r="L186" s="92"/>
      <c r="M186" s="92">
        <v>5000</v>
      </c>
      <c r="N186" s="92"/>
      <c r="O186" s="92"/>
      <c r="P186" s="92"/>
      <c r="Q186" s="92"/>
      <c r="R186" s="92">
        <f>SUM(J186:Q186)</f>
        <v>5000</v>
      </c>
    </row>
    <row r="187" spans="2:18" ht="62.25" customHeight="1" x14ac:dyDescent="0.3">
      <c r="B187" s="28"/>
      <c r="C187" s="45"/>
      <c r="D187" s="31"/>
      <c r="E187" s="32"/>
      <c r="F187" s="661">
        <v>13103</v>
      </c>
      <c r="G187" s="15" t="s">
        <v>884</v>
      </c>
      <c r="H187" s="16" t="s">
        <v>809</v>
      </c>
      <c r="I187" s="169" t="s">
        <v>992</v>
      </c>
      <c r="J187" s="92"/>
      <c r="K187" s="92"/>
      <c r="L187" s="92"/>
      <c r="M187" s="92">
        <v>5000</v>
      </c>
      <c r="N187" s="92"/>
      <c r="O187" s="92"/>
      <c r="P187" s="92"/>
      <c r="Q187" s="92"/>
      <c r="R187" s="92">
        <f t="shared" ref="R187:R195" si="14">SUM(J187:Q187)</f>
        <v>5000</v>
      </c>
    </row>
    <row r="188" spans="2:18" ht="43.5" customHeight="1" x14ac:dyDescent="0.3">
      <c r="B188" s="28"/>
      <c r="C188" s="45"/>
      <c r="D188" s="31"/>
      <c r="E188" s="32"/>
      <c r="F188" s="661">
        <v>13104</v>
      </c>
      <c r="G188" s="15" t="s">
        <v>885</v>
      </c>
      <c r="H188" s="93" t="s">
        <v>824</v>
      </c>
      <c r="I188" s="169" t="s">
        <v>993</v>
      </c>
      <c r="J188" s="92"/>
      <c r="K188" s="92"/>
      <c r="L188" s="92"/>
      <c r="M188" s="92">
        <v>5000</v>
      </c>
      <c r="N188" s="92"/>
      <c r="O188" s="92"/>
      <c r="P188" s="92"/>
      <c r="Q188" s="92"/>
      <c r="R188" s="92">
        <f t="shared" si="14"/>
        <v>5000</v>
      </c>
    </row>
    <row r="189" spans="2:18" ht="63" customHeight="1" x14ac:dyDescent="0.3">
      <c r="B189" s="28"/>
      <c r="C189" s="45"/>
      <c r="D189" s="31"/>
      <c r="E189" s="32"/>
      <c r="F189" s="661">
        <v>13105</v>
      </c>
      <c r="G189" s="15" t="s">
        <v>886</v>
      </c>
      <c r="H189" s="93" t="s">
        <v>829</v>
      </c>
      <c r="I189" s="145" t="s">
        <v>787</v>
      </c>
      <c r="J189" s="92"/>
      <c r="K189" s="92"/>
      <c r="L189" s="92"/>
      <c r="M189" s="92">
        <v>8000</v>
      </c>
      <c r="N189" s="92"/>
      <c r="O189" s="92"/>
      <c r="P189" s="92"/>
      <c r="Q189" s="92"/>
      <c r="R189" s="92">
        <f t="shared" si="14"/>
        <v>8000</v>
      </c>
    </row>
    <row r="190" spans="2:18" ht="48.75" customHeight="1" x14ac:dyDescent="0.3">
      <c r="B190" s="67"/>
      <c r="C190" s="68"/>
      <c r="D190" s="62"/>
      <c r="E190" s="21"/>
      <c r="F190" s="661">
        <v>13106</v>
      </c>
      <c r="G190" s="15" t="s">
        <v>887</v>
      </c>
      <c r="H190" s="93" t="s">
        <v>829</v>
      </c>
      <c r="I190" s="169" t="s">
        <v>994</v>
      </c>
      <c r="J190" s="92"/>
      <c r="K190" s="92"/>
      <c r="L190" s="92"/>
      <c r="M190" s="92">
        <v>10000</v>
      </c>
      <c r="N190" s="92"/>
      <c r="O190" s="92"/>
      <c r="P190" s="92"/>
      <c r="Q190" s="92"/>
      <c r="R190" s="92">
        <f t="shared" si="14"/>
        <v>10000</v>
      </c>
    </row>
    <row r="191" spans="2:18" hidden="1" x14ac:dyDescent="0.3">
      <c r="B191" s="28"/>
      <c r="C191" s="45"/>
      <c r="D191" s="31"/>
      <c r="E191" s="32"/>
      <c r="F191" s="661"/>
      <c r="G191" s="15"/>
      <c r="H191" s="93"/>
      <c r="I191" s="169"/>
      <c r="J191" s="92"/>
      <c r="K191" s="92"/>
      <c r="L191" s="92"/>
      <c r="M191" s="92"/>
      <c r="N191" s="92"/>
      <c r="O191" s="92"/>
      <c r="P191" s="92"/>
      <c r="Q191" s="92"/>
      <c r="R191" s="92">
        <f t="shared" si="14"/>
        <v>0</v>
      </c>
    </row>
    <row r="192" spans="2:18" hidden="1" x14ac:dyDescent="0.3">
      <c r="B192" s="28"/>
      <c r="C192" s="45"/>
      <c r="D192" s="31"/>
      <c r="E192" s="32"/>
      <c r="F192" s="661"/>
      <c r="G192" s="15"/>
      <c r="H192" s="93"/>
      <c r="I192" s="169"/>
      <c r="J192" s="92"/>
      <c r="K192" s="92"/>
      <c r="L192" s="92"/>
      <c r="M192" s="92"/>
      <c r="N192" s="92"/>
      <c r="O192" s="92"/>
      <c r="P192" s="92"/>
      <c r="Q192" s="92"/>
      <c r="R192" s="92">
        <f t="shared" si="14"/>
        <v>0</v>
      </c>
    </row>
    <row r="193" spans="2:18" hidden="1" x14ac:dyDescent="0.3">
      <c r="B193" s="28"/>
      <c r="C193" s="45"/>
      <c r="D193" s="31"/>
      <c r="E193" s="32"/>
      <c r="F193" s="661"/>
      <c r="G193" s="15"/>
      <c r="H193" s="93"/>
      <c r="I193" s="169"/>
      <c r="J193" s="92"/>
      <c r="K193" s="92"/>
      <c r="L193" s="92"/>
      <c r="M193" s="92"/>
      <c r="N193" s="92"/>
      <c r="O193" s="92"/>
      <c r="P193" s="92"/>
      <c r="Q193" s="92"/>
      <c r="R193" s="92">
        <f t="shared" si="14"/>
        <v>0</v>
      </c>
    </row>
    <row r="194" spans="2:18" hidden="1" x14ac:dyDescent="0.3">
      <c r="B194" s="28"/>
      <c r="C194" s="45"/>
      <c r="D194" s="31"/>
      <c r="E194" s="32"/>
      <c r="F194" s="661"/>
      <c r="G194" s="15"/>
      <c r="H194" s="93"/>
      <c r="I194" s="169"/>
      <c r="J194" s="92"/>
      <c r="K194" s="92"/>
      <c r="L194" s="92"/>
      <c r="M194" s="92"/>
      <c r="N194" s="92"/>
      <c r="O194" s="92"/>
      <c r="P194" s="92"/>
      <c r="Q194" s="92"/>
      <c r="R194" s="92">
        <f t="shared" si="14"/>
        <v>0</v>
      </c>
    </row>
    <row r="195" spans="2:18" hidden="1" x14ac:dyDescent="0.3">
      <c r="B195" s="57"/>
      <c r="C195" s="58"/>
      <c r="D195" s="58"/>
      <c r="E195" s="59"/>
      <c r="F195" s="661"/>
      <c r="G195" s="15"/>
      <c r="H195" s="93"/>
      <c r="I195" s="140"/>
      <c r="J195" s="92"/>
      <c r="K195" s="92"/>
      <c r="L195" s="92"/>
      <c r="M195" s="92"/>
      <c r="N195" s="92"/>
      <c r="O195" s="92"/>
      <c r="P195" s="92"/>
      <c r="Q195" s="92"/>
      <c r="R195" s="92">
        <f t="shared" si="14"/>
        <v>0</v>
      </c>
    </row>
    <row r="196" spans="2:18" hidden="1" x14ac:dyDescent="0.3">
      <c r="B196" s="57"/>
      <c r="C196" s="58"/>
      <c r="D196" s="58"/>
      <c r="E196" s="59"/>
      <c r="F196" s="661"/>
      <c r="G196" s="15"/>
      <c r="H196" s="93"/>
      <c r="I196" s="140"/>
      <c r="J196" s="92"/>
      <c r="K196" s="92"/>
      <c r="L196" s="92"/>
      <c r="M196" s="92"/>
      <c r="N196" s="92"/>
      <c r="O196" s="92"/>
      <c r="P196" s="92"/>
      <c r="Q196" s="92"/>
      <c r="R196" s="92">
        <f>SUM(J196:Q196)</f>
        <v>0</v>
      </c>
    </row>
    <row r="197" spans="2:18" s="13" customFormat="1" ht="21" hidden="1" customHeight="1" x14ac:dyDescent="0.3">
      <c r="B197" s="294"/>
      <c r="C197" s="301"/>
      <c r="D197" s="1663" t="s">
        <v>35</v>
      </c>
      <c r="E197" s="1663"/>
      <c r="F197" s="1663"/>
      <c r="G197" s="1663"/>
      <c r="H197" s="1663"/>
      <c r="I197" s="1663"/>
      <c r="J197" s="86">
        <f>SUM(J198)</f>
        <v>0</v>
      </c>
      <c r="K197" s="86">
        <f t="shared" ref="K197:Q197" si="15">SUM(K198)</f>
        <v>0</v>
      </c>
      <c r="L197" s="86">
        <f t="shared" si="15"/>
        <v>0</v>
      </c>
      <c r="M197" s="86">
        <f t="shared" si="15"/>
        <v>0</v>
      </c>
      <c r="N197" s="86">
        <f t="shared" si="15"/>
        <v>0</v>
      </c>
      <c r="O197" s="86">
        <f t="shared" si="15"/>
        <v>0</v>
      </c>
      <c r="P197" s="86">
        <f t="shared" si="15"/>
        <v>0</v>
      </c>
      <c r="Q197" s="86">
        <f t="shared" si="15"/>
        <v>0</v>
      </c>
      <c r="R197" s="86">
        <f>SUM(R198)</f>
        <v>0</v>
      </c>
    </row>
    <row r="198" spans="2:18" s="13" customFormat="1" ht="21" hidden="1" customHeight="1" x14ac:dyDescent="0.3">
      <c r="B198" s="294"/>
      <c r="C198" s="301"/>
      <c r="D198" s="301"/>
      <c r="E198" s="1662" t="s">
        <v>36</v>
      </c>
      <c r="F198" s="1662"/>
      <c r="G198" s="1662"/>
      <c r="H198" s="1662"/>
      <c r="I198" s="1662"/>
      <c r="J198" s="86">
        <f>SUM(J199:J204)</f>
        <v>0</v>
      </c>
      <c r="K198" s="86">
        <f t="shared" ref="K198:R198" si="16">SUM(K199:K204)</f>
        <v>0</v>
      </c>
      <c r="L198" s="86">
        <f t="shared" si="16"/>
        <v>0</v>
      </c>
      <c r="M198" s="86">
        <f t="shared" si="16"/>
        <v>0</v>
      </c>
      <c r="N198" s="86">
        <f t="shared" si="16"/>
        <v>0</v>
      </c>
      <c r="O198" s="86">
        <f t="shared" si="16"/>
        <v>0</v>
      </c>
      <c r="P198" s="86">
        <f t="shared" si="16"/>
        <v>0</v>
      </c>
      <c r="Q198" s="86">
        <f t="shared" si="16"/>
        <v>0</v>
      </c>
      <c r="R198" s="86">
        <f t="shared" si="16"/>
        <v>0</v>
      </c>
    </row>
    <row r="199" spans="2:18" hidden="1" x14ac:dyDescent="0.3">
      <c r="B199" s="38"/>
      <c r="C199" s="39"/>
      <c r="D199" s="39"/>
      <c r="E199" s="40"/>
      <c r="F199" s="661"/>
      <c r="G199" s="15"/>
      <c r="H199" s="93"/>
      <c r="I199" s="140"/>
      <c r="J199" s="92"/>
      <c r="K199" s="92"/>
      <c r="L199" s="92"/>
      <c r="M199" s="92"/>
      <c r="N199" s="92"/>
      <c r="O199" s="92"/>
      <c r="P199" s="92"/>
      <c r="Q199" s="92"/>
      <c r="R199" s="92">
        <f>SUM(J199:Q199)</f>
        <v>0</v>
      </c>
    </row>
    <row r="200" spans="2:18" hidden="1" x14ac:dyDescent="0.3">
      <c r="B200" s="57"/>
      <c r="C200" s="58"/>
      <c r="D200" s="58"/>
      <c r="E200" s="59"/>
      <c r="F200" s="661"/>
      <c r="G200" s="15"/>
      <c r="H200" s="93"/>
      <c r="I200" s="140"/>
      <c r="J200" s="92"/>
      <c r="K200" s="92"/>
      <c r="L200" s="92"/>
      <c r="M200" s="92"/>
      <c r="N200" s="92"/>
      <c r="O200" s="92"/>
      <c r="P200" s="92"/>
      <c r="Q200" s="92"/>
      <c r="R200" s="92">
        <f t="shared" ref="R200:R204" si="17">SUM(J200:Q200)</f>
        <v>0</v>
      </c>
    </row>
    <row r="201" spans="2:18" hidden="1" x14ac:dyDescent="0.3">
      <c r="B201" s="57"/>
      <c r="C201" s="58"/>
      <c r="D201" s="58"/>
      <c r="E201" s="59"/>
      <c r="F201" s="661"/>
      <c r="G201" s="15"/>
      <c r="H201" s="93"/>
      <c r="I201" s="140"/>
      <c r="J201" s="92"/>
      <c r="K201" s="92"/>
      <c r="L201" s="92"/>
      <c r="M201" s="92"/>
      <c r="N201" s="92"/>
      <c r="O201" s="92"/>
      <c r="P201" s="92"/>
      <c r="Q201" s="92"/>
      <c r="R201" s="92">
        <f t="shared" si="17"/>
        <v>0</v>
      </c>
    </row>
    <row r="202" spans="2:18" ht="25.5" hidden="1" customHeight="1" x14ac:dyDescent="0.3">
      <c r="B202" s="57"/>
      <c r="C202" s="58"/>
      <c r="D202" s="58"/>
      <c r="E202" s="59"/>
      <c r="F202" s="661"/>
      <c r="G202" s="15"/>
      <c r="H202" s="93"/>
      <c r="I202" s="140"/>
      <c r="J202" s="92"/>
      <c r="K202" s="92"/>
      <c r="L202" s="92"/>
      <c r="M202" s="92"/>
      <c r="N202" s="92"/>
      <c r="O202" s="92"/>
      <c r="P202" s="92"/>
      <c r="Q202" s="92"/>
      <c r="R202" s="92">
        <f t="shared" si="17"/>
        <v>0</v>
      </c>
    </row>
    <row r="203" spans="2:18" ht="25.5" hidden="1" customHeight="1" x14ac:dyDescent="0.3">
      <c r="B203" s="57"/>
      <c r="C203" s="58"/>
      <c r="D203" s="58"/>
      <c r="E203" s="59"/>
      <c r="F203" s="661"/>
      <c r="G203" s="15"/>
      <c r="H203" s="93"/>
      <c r="I203" s="140"/>
      <c r="J203" s="92"/>
      <c r="K203" s="92"/>
      <c r="L203" s="92"/>
      <c r="M203" s="92"/>
      <c r="N203" s="92"/>
      <c r="O203" s="92"/>
      <c r="P203" s="92"/>
      <c r="Q203" s="92"/>
      <c r="R203" s="92">
        <f t="shared" si="17"/>
        <v>0</v>
      </c>
    </row>
    <row r="204" spans="2:18" ht="3.75" hidden="1" customHeight="1" x14ac:dyDescent="0.3">
      <c r="B204" s="19"/>
      <c r="C204" s="20"/>
      <c r="D204" s="20"/>
      <c r="E204" s="79"/>
      <c r="F204" s="661"/>
      <c r="G204" s="15"/>
      <c r="H204" s="93"/>
      <c r="I204" s="140"/>
      <c r="J204" s="92"/>
      <c r="K204" s="92"/>
      <c r="L204" s="92"/>
      <c r="M204" s="92"/>
      <c r="N204" s="92"/>
      <c r="O204" s="92"/>
      <c r="P204" s="92"/>
      <c r="Q204" s="92"/>
      <c r="R204" s="92">
        <f t="shared" si="17"/>
        <v>0</v>
      </c>
    </row>
    <row r="205" spans="2:18" s="12" customFormat="1" ht="17.25" customHeight="1" x14ac:dyDescent="0.2">
      <c r="B205" s="535" t="s">
        <v>86</v>
      </c>
      <c r="C205" s="536"/>
      <c r="D205" s="536"/>
      <c r="E205" s="536"/>
      <c r="F205" s="536"/>
      <c r="G205" s="536"/>
      <c r="H205" s="536"/>
      <c r="I205" s="536"/>
      <c r="J205" s="542"/>
      <c r="K205" s="542"/>
      <c r="L205" s="542"/>
      <c r="M205" s="542"/>
      <c r="N205" s="542"/>
      <c r="O205" s="542"/>
      <c r="P205" s="542"/>
      <c r="Q205" s="542"/>
      <c r="R205" s="540"/>
    </row>
    <row r="206" spans="2:18" s="12" customFormat="1" ht="15.75" customHeight="1" x14ac:dyDescent="0.2">
      <c r="B206" s="582" t="s">
        <v>2136</v>
      </c>
      <c r="C206" s="583"/>
      <c r="D206" s="583"/>
      <c r="E206" s="583"/>
      <c r="F206" s="583"/>
      <c r="G206" s="583"/>
      <c r="H206" s="583"/>
      <c r="I206" s="583"/>
      <c r="J206" s="584"/>
      <c r="K206" s="584"/>
      <c r="L206" s="584"/>
      <c r="M206" s="584"/>
      <c r="N206" s="584"/>
      <c r="O206" s="584"/>
      <c r="P206" s="584"/>
      <c r="Q206" s="584"/>
      <c r="R206" s="585"/>
    </row>
    <row r="207" spans="2:18" s="12" customFormat="1" ht="17.25" customHeight="1" x14ac:dyDescent="0.2">
      <c r="B207" s="736" t="s">
        <v>2050</v>
      </c>
      <c r="C207" s="737"/>
      <c r="D207" s="737"/>
      <c r="E207" s="737"/>
      <c r="F207" s="737"/>
      <c r="G207" s="737"/>
      <c r="H207" s="737"/>
      <c r="I207" s="737"/>
      <c r="J207" s="580"/>
      <c r="K207" s="580"/>
      <c r="L207" s="580"/>
      <c r="M207" s="580"/>
      <c r="N207" s="580"/>
      <c r="O207" s="580"/>
      <c r="P207" s="580"/>
      <c r="Q207" s="580"/>
      <c r="R207" s="581"/>
    </row>
    <row r="208" spans="2:18" s="13" customFormat="1" ht="15.75" customHeight="1" x14ac:dyDescent="0.3">
      <c r="B208" s="294"/>
      <c r="C208" s="278" t="s">
        <v>37</v>
      </c>
      <c r="D208" s="278"/>
      <c r="E208" s="278"/>
      <c r="F208" s="278"/>
      <c r="G208" s="278"/>
      <c r="H208" s="278"/>
      <c r="I208" s="278"/>
      <c r="J208" s="562"/>
      <c r="K208" s="562"/>
      <c r="L208" s="562"/>
      <c r="M208" s="562"/>
      <c r="N208" s="562"/>
      <c r="O208" s="562"/>
      <c r="P208" s="562"/>
      <c r="Q208" s="562"/>
      <c r="R208" s="274"/>
    </row>
    <row r="209" spans="2:24" s="13" customFormat="1" ht="54.75" hidden="1" customHeight="1" x14ac:dyDescent="0.3">
      <c r="B209" s="294"/>
      <c r="C209" s="301"/>
      <c r="D209" s="1661" t="s">
        <v>38</v>
      </c>
      <c r="E209" s="1661"/>
      <c r="F209" s="1661"/>
      <c r="G209" s="1661"/>
      <c r="H209" s="1661"/>
      <c r="I209" s="1661"/>
      <c r="J209" s="562"/>
      <c r="K209" s="562"/>
      <c r="L209" s="562"/>
      <c r="M209" s="562"/>
      <c r="N209" s="562"/>
      <c r="O209" s="562"/>
      <c r="P209" s="562"/>
      <c r="Q209" s="562"/>
      <c r="R209" s="274"/>
    </row>
    <row r="210" spans="2:24" s="13" customFormat="1" ht="38.25" hidden="1" customHeight="1" x14ac:dyDescent="0.3">
      <c r="B210" s="294"/>
      <c r="C210" s="301"/>
      <c r="D210" s="301"/>
      <c r="E210" s="1661" t="s">
        <v>39</v>
      </c>
      <c r="F210" s="1661"/>
      <c r="G210" s="1661"/>
      <c r="H210" s="1661"/>
      <c r="I210" s="1661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24" ht="22.5" hidden="1" customHeight="1" x14ac:dyDescent="0.3">
      <c r="B211" s="38"/>
      <c r="C211" s="39"/>
      <c r="D211" s="39"/>
      <c r="E211" s="40"/>
      <c r="F211" s="661"/>
      <c r="G211" s="15"/>
      <c r="H211" s="93"/>
      <c r="I211" s="140"/>
      <c r="J211" s="620"/>
      <c r="K211" s="620"/>
      <c r="L211" s="620"/>
      <c r="M211" s="620"/>
      <c r="N211" s="620"/>
      <c r="O211" s="620"/>
      <c r="P211" s="620"/>
      <c r="Q211" s="620"/>
      <c r="R211" s="175"/>
    </row>
    <row r="212" spans="2:24" ht="22.5" hidden="1" customHeight="1" x14ac:dyDescent="0.3">
      <c r="B212" s="28"/>
      <c r="C212" s="45"/>
      <c r="D212" s="31"/>
      <c r="E212" s="32"/>
      <c r="F212" s="661"/>
      <c r="G212" s="15"/>
      <c r="H212" s="16"/>
      <c r="I212" s="17"/>
      <c r="J212" s="592"/>
      <c r="K212" s="592"/>
      <c r="L212" s="592"/>
      <c r="M212" s="592"/>
      <c r="N212" s="592"/>
      <c r="O212" s="592"/>
      <c r="P212" s="592"/>
      <c r="Q212" s="592"/>
      <c r="R212" s="175"/>
    </row>
    <row r="213" spans="2:24" ht="22.5" hidden="1" customHeight="1" x14ac:dyDescent="0.3">
      <c r="B213" s="28"/>
      <c r="C213" s="45"/>
      <c r="D213" s="31"/>
      <c r="E213" s="32"/>
      <c r="F213" s="661"/>
      <c r="G213" s="15"/>
      <c r="H213" s="16"/>
      <c r="I213" s="17"/>
      <c r="J213" s="592"/>
      <c r="K213" s="592"/>
      <c r="L213" s="592"/>
      <c r="M213" s="592"/>
      <c r="N213" s="592"/>
      <c r="O213" s="592"/>
      <c r="P213" s="592"/>
      <c r="Q213" s="592"/>
      <c r="R213" s="175"/>
    </row>
    <row r="214" spans="2:24" s="13" customFormat="1" ht="54" hidden="1" customHeight="1" x14ac:dyDescent="0.3">
      <c r="B214" s="294"/>
      <c r="C214" s="301"/>
      <c r="D214" s="1661" t="s">
        <v>40</v>
      </c>
      <c r="E214" s="1661"/>
      <c r="F214" s="1661"/>
      <c r="G214" s="1661"/>
      <c r="H214" s="1661"/>
      <c r="I214" s="1661"/>
      <c r="J214" s="562"/>
      <c r="K214" s="562"/>
      <c r="L214" s="562"/>
      <c r="M214" s="562"/>
      <c r="N214" s="562"/>
      <c r="O214" s="562"/>
      <c r="P214" s="562"/>
      <c r="Q214" s="562"/>
      <c r="R214" s="274"/>
    </row>
    <row r="215" spans="2:24" s="13" customFormat="1" ht="34.5" hidden="1" customHeight="1" x14ac:dyDescent="0.3">
      <c r="B215" s="294"/>
      <c r="C215" s="301"/>
      <c r="D215" s="301"/>
      <c r="E215" s="1661" t="s">
        <v>41</v>
      </c>
      <c r="F215" s="1661"/>
      <c r="G215" s="1661"/>
      <c r="H215" s="1661"/>
      <c r="I215" s="1661"/>
      <c r="J215" s="562"/>
      <c r="K215" s="562"/>
      <c r="L215" s="562"/>
      <c r="M215" s="562"/>
      <c r="N215" s="562"/>
      <c r="O215" s="562"/>
      <c r="P215" s="562"/>
      <c r="Q215" s="562"/>
      <c r="R215" s="274"/>
    </row>
    <row r="216" spans="2:24" ht="24.75" hidden="1" customHeight="1" x14ac:dyDescent="0.3">
      <c r="B216" s="38"/>
      <c r="C216" s="39"/>
      <c r="D216" s="39"/>
      <c r="E216" s="40"/>
      <c r="F216" s="661"/>
      <c r="G216" s="15"/>
      <c r="H216" s="93"/>
      <c r="I216" s="140"/>
      <c r="J216" s="620"/>
      <c r="K216" s="620"/>
      <c r="L216" s="620"/>
      <c r="M216" s="620"/>
      <c r="N216" s="620"/>
      <c r="O216" s="620"/>
      <c r="P216" s="620"/>
      <c r="Q216" s="620"/>
      <c r="R216" s="175"/>
    </row>
    <row r="217" spans="2:24" ht="24.75" hidden="1" customHeight="1" x14ac:dyDescent="0.3">
      <c r="B217" s="28"/>
      <c r="C217" s="45"/>
      <c r="D217" s="31"/>
      <c r="E217" s="32"/>
      <c r="F217" s="661"/>
      <c r="G217" s="15"/>
      <c r="H217" s="16"/>
      <c r="I217" s="17"/>
      <c r="J217" s="592"/>
      <c r="K217" s="592"/>
      <c r="L217" s="592"/>
      <c r="M217" s="592"/>
      <c r="N217" s="592"/>
      <c r="O217" s="592"/>
      <c r="P217" s="592"/>
      <c r="Q217" s="592"/>
      <c r="R217" s="175"/>
    </row>
    <row r="218" spans="2:24" ht="34.5" hidden="1" customHeight="1" x14ac:dyDescent="0.3">
      <c r="B218" s="67"/>
      <c r="C218" s="68"/>
      <c r="D218" s="62"/>
      <c r="E218" s="21"/>
      <c r="F218" s="661"/>
      <c r="G218" s="15"/>
      <c r="H218" s="16"/>
      <c r="I218" s="17"/>
      <c r="J218" s="592"/>
      <c r="K218" s="592"/>
      <c r="L218" s="592"/>
      <c r="M218" s="592"/>
      <c r="N218" s="592"/>
      <c r="O218" s="592"/>
      <c r="P218" s="592"/>
      <c r="Q218" s="592"/>
      <c r="R218" s="175"/>
    </row>
    <row r="219" spans="2:24" s="13" customFormat="1" ht="15.75" customHeight="1" x14ac:dyDescent="0.3">
      <c r="B219" s="294"/>
      <c r="C219" s="301"/>
      <c r="D219" s="278" t="s">
        <v>42</v>
      </c>
      <c r="E219" s="278"/>
      <c r="F219" s="278"/>
      <c r="G219" s="278"/>
      <c r="H219" s="278"/>
      <c r="I219" s="278"/>
      <c r="J219" s="562"/>
      <c r="K219" s="562"/>
      <c r="L219" s="562"/>
      <c r="M219" s="562"/>
      <c r="N219" s="562"/>
      <c r="O219" s="562"/>
      <c r="P219" s="562"/>
      <c r="Q219" s="562"/>
      <c r="R219" s="274"/>
    </row>
    <row r="220" spans="2:24" s="13" customFormat="1" ht="15" customHeight="1" x14ac:dyDescent="0.3">
      <c r="B220" s="294"/>
      <c r="C220" s="301"/>
      <c r="D220" s="301"/>
      <c r="E220" s="278" t="s">
        <v>43</v>
      </c>
      <c r="F220" s="278"/>
      <c r="G220" s="278"/>
      <c r="H220" s="278"/>
      <c r="I220" s="278"/>
      <c r="J220" s="562"/>
      <c r="K220" s="562"/>
      <c r="L220" s="562"/>
      <c r="M220" s="562"/>
      <c r="N220" s="562"/>
      <c r="O220" s="562"/>
      <c r="P220" s="562"/>
      <c r="Q220" s="562"/>
      <c r="R220" s="274"/>
      <c r="T220" s="49"/>
    </row>
    <row r="221" spans="2:24" s="525" customFormat="1" ht="15.75" customHeight="1" x14ac:dyDescent="0.3">
      <c r="B221" s="615"/>
      <c r="C221" s="619"/>
      <c r="D221" s="619"/>
      <c r="E221" s="733">
        <v>141</v>
      </c>
      <c r="F221" s="565" t="s">
        <v>1826</v>
      </c>
      <c r="G221" s="565"/>
      <c r="H221" s="565"/>
      <c r="I221" s="565"/>
      <c r="J221" s="617"/>
      <c r="K221" s="617"/>
      <c r="L221" s="617"/>
      <c r="M221" s="617"/>
      <c r="N221" s="617"/>
      <c r="O221" s="617"/>
      <c r="P221" s="617"/>
      <c r="Q221" s="617"/>
      <c r="R221" s="618"/>
    </row>
    <row r="222" spans="2:24" ht="29.25" customHeight="1" x14ac:dyDescent="0.3">
      <c r="B222" s="38"/>
      <c r="C222" s="39"/>
      <c r="D222" s="39"/>
      <c r="E222" s="40"/>
      <c r="F222" s="661">
        <v>14101</v>
      </c>
      <c r="G222" s="750" t="s">
        <v>888</v>
      </c>
      <c r="H222" s="16" t="s">
        <v>791</v>
      </c>
      <c r="I222" s="145" t="s">
        <v>986</v>
      </c>
      <c r="J222" s="92"/>
      <c r="K222" s="92"/>
      <c r="L222" s="92"/>
      <c r="M222" s="92">
        <v>10000</v>
      </c>
      <c r="N222" s="92"/>
      <c r="O222" s="92"/>
      <c r="P222" s="92"/>
      <c r="Q222" s="92"/>
      <c r="R222" s="92">
        <f t="shared" ref="R222:R230" si="18">SUM(J222:Q222)</f>
        <v>10000</v>
      </c>
    </row>
    <row r="223" spans="2:24" ht="16.5" customHeight="1" x14ac:dyDescent="0.3">
      <c r="B223" s="28"/>
      <c r="C223" s="45"/>
      <c r="D223" s="31"/>
      <c r="E223" s="32"/>
      <c r="F223" s="661">
        <v>14102</v>
      </c>
      <c r="G223" s="15" t="s">
        <v>2199</v>
      </c>
      <c r="H223" s="93" t="s">
        <v>797</v>
      </c>
      <c r="I223" s="145" t="s">
        <v>984</v>
      </c>
      <c r="J223" s="27"/>
      <c r="K223" s="27"/>
      <c r="L223" s="27"/>
      <c r="M223" s="27">
        <v>8000</v>
      </c>
      <c r="N223" s="27"/>
      <c r="O223" s="27"/>
      <c r="P223" s="27"/>
      <c r="Q223" s="27"/>
      <c r="R223" s="92">
        <f t="shared" si="18"/>
        <v>8000</v>
      </c>
      <c r="X223" s="30"/>
    </row>
    <row r="224" spans="2:24" ht="45.75" customHeight="1" x14ac:dyDescent="0.3">
      <c r="B224" s="28"/>
      <c r="C224" s="45"/>
      <c r="D224" s="31"/>
      <c r="E224" s="32"/>
      <c r="F224" s="661">
        <v>14103</v>
      </c>
      <c r="G224" s="284" t="s">
        <v>891</v>
      </c>
      <c r="H224" s="289" t="s">
        <v>800</v>
      </c>
      <c r="I224" s="285" t="s">
        <v>995</v>
      </c>
      <c r="J224" s="173"/>
      <c r="K224" s="173"/>
      <c r="L224" s="173"/>
      <c r="M224" s="173">
        <v>15000</v>
      </c>
      <c r="N224" s="173"/>
      <c r="O224" s="173"/>
      <c r="P224" s="173"/>
      <c r="Q224" s="173"/>
      <c r="R224" s="309">
        <f t="shared" si="18"/>
        <v>15000</v>
      </c>
    </row>
    <row r="225" spans="2:22" ht="30.75" customHeight="1" x14ac:dyDescent="0.3">
      <c r="B225" s="28"/>
      <c r="C225" s="45"/>
      <c r="D225" s="31"/>
      <c r="E225" s="32"/>
      <c r="F225" s="661">
        <v>14104</v>
      </c>
      <c r="G225" s="15" t="s">
        <v>894</v>
      </c>
      <c r="H225" s="93" t="s">
        <v>814</v>
      </c>
      <c r="I225" s="94" t="s">
        <v>996</v>
      </c>
      <c r="J225" s="27"/>
      <c r="K225" s="27"/>
      <c r="L225" s="27"/>
      <c r="M225" s="27">
        <v>9000</v>
      </c>
      <c r="N225" s="27"/>
      <c r="O225" s="27"/>
      <c r="P225" s="27"/>
      <c r="Q225" s="27"/>
      <c r="R225" s="92">
        <f t="shared" si="18"/>
        <v>9000</v>
      </c>
    </row>
    <row r="226" spans="2:22" ht="32.25" customHeight="1" x14ac:dyDescent="0.3">
      <c r="B226" s="28"/>
      <c r="C226" s="45"/>
      <c r="D226" s="31"/>
      <c r="E226" s="32"/>
      <c r="F226" s="661">
        <v>14105</v>
      </c>
      <c r="G226" s="15" t="s">
        <v>896</v>
      </c>
      <c r="H226" s="93" t="s">
        <v>824</v>
      </c>
      <c r="I226" s="94" t="s">
        <v>997</v>
      </c>
      <c r="J226" s="27"/>
      <c r="K226" s="27"/>
      <c r="L226" s="27"/>
      <c r="M226" s="27">
        <v>10000</v>
      </c>
      <c r="N226" s="27"/>
      <c r="O226" s="27"/>
      <c r="P226" s="27"/>
      <c r="Q226" s="27"/>
      <c r="R226" s="92">
        <f t="shared" si="18"/>
        <v>10000</v>
      </c>
    </row>
    <row r="227" spans="2:22" ht="31.5" x14ac:dyDescent="0.3">
      <c r="B227" s="28"/>
      <c r="C227" s="45"/>
      <c r="D227" s="31"/>
      <c r="E227" s="32"/>
      <c r="F227" s="661">
        <v>14106</v>
      </c>
      <c r="G227" s="15" t="s">
        <v>898</v>
      </c>
      <c r="H227" s="93" t="s">
        <v>837</v>
      </c>
      <c r="I227" s="145" t="s">
        <v>998</v>
      </c>
      <c r="J227" s="27"/>
      <c r="K227" s="27"/>
      <c r="L227" s="27"/>
      <c r="M227" s="27">
        <v>10000</v>
      </c>
      <c r="N227" s="27"/>
      <c r="O227" s="27"/>
      <c r="P227" s="27"/>
      <c r="Q227" s="27"/>
      <c r="R227" s="92">
        <f t="shared" si="18"/>
        <v>10000</v>
      </c>
    </row>
    <row r="228" spans="2:22" hidden="1" x14ac:dyDescent="0.3">
      <c r="B228" s="28"/>
      <c r="C228" s="45"/>
      <c r="D228" s="31"/>
      <c r="E228" s="32"/>
      <c r="F228" s="661"/>
      <c r="G228" s="15"/>
      <c r="H228" s="93"/>
      <c r="I228" s="94"/>
      <c r="J228" s="27"/>
      <c r="K228" s="27"/>
      <c r="L228" s="27"/>
      <c r="M228" s="27"/>
      <c r="N228" s="27"/>
      <c r="O228" s="27"/>
      <c r="P228" s="27"/>
      <c r="Q228" s="27"/>
      <c r="R228" s="92">
        <f t="shared" si="18"/>
        <v>0</v>
      </c>
    </row>
    <row r="229" spans="2:22" hidden="1" x14ac:dyDescent="0.3">
      <c r="B229" s="28"/>
      <c r="C229" s="45"/>
      <c r="D229" s="31"/>
      <c r="E229" s="32"/>
      <c r="F229" s="661"/>
      <c r="G229" s="15"/>
      <c r="H229" s="93"/>
      <c r="I229" s="94"/>
      <c r="J229" s="27"/>
      <c r="K229" s="27"/>
      <c r="L229" s="27"/>
      <c r="M229" s="27"/>
      <c r="N229" s="27"/>
      <c r="O229" s="27"/>
      <c r="P229" s="27"/>
      <c r="Q229" s="27"/>
      <c r="R229" s="92">
        <f t="shared" si="18"/>
        <v>0</v>
      </c>
    </row>
    <row r="230" spans="2:22" ht="20.25" hidden="1" customHeight="1" x14ac:dyDescent="0.3">
      <c r="B230" s="28"/>
      <c r="C230" s="45"/>
      <c r="D230" s="31"/>
      <c r="E230" s="32"/>
      <c r="F230" s="661"/>
      <c r="G230" s="15"/>
      <c r="H230" s="93"/>
      <c r="I230" s="94"/>
      <c r="J230" s="27"/>
      <c r="K230" s="27"/>
      <c r="L230" s="27"/>
      <c r="M230" s="27"/>
      <c r="N230" s="27"/>
      <c r="O230" s="27"/>
      <c r="P230" s="27"/>
      <c r="Q230" s="27"/>
      <c r="R230" s="92">
        <f t="shared" si="18"/>
        <v>0</v>
      </c>
    </row>
    <row r="231" spans="2:22" ht="20.25" hidden="1" customHeight="1" x14ac:dyDescent="0.3">
      <c r="B231" s="28"/>
      <c r="C231" s="45"/>
      <c r="D231" s="31"/>
      <c r="E231" s="32"/>
      <c r="F231" s="661"/>
      <c r="G231" s="15"/>
      <c r="H231" s="16"/>
      <c r="I231" s="17"/>
      <c r="J231" s="27"/>
      <c r="K231" s="27"/>
      <c r="L231" s="27"/>
      <c r="M231" s="27"/>
      <c r="N231" s="27"/>
      <c r="O231" s="27"/>
      <c r="P231" s="27"/>
      <c r="Q231" s="27"/>
      <c r="R231" s="92">
        <f>SUM(J231:Q231)</f>
        <v>0</v>
      </c>
    </row>
    <row r="232" spans="2:22" s="12" customFormat="1" ht="16.5" customHeight="1" x14ac:dyDescent="0.2">
      <c r="B232" s="535" t="s">
        <v>88</v>
      </c>
      <c r="C232" s="536"/>
      <c r="D232" s="536"/>
      <c r="E232" s="536"/>
      <c r="F232" s="536"/>
      <c r="G232" s="536"/>
      <c r="H232" s="536"/>
      <c r="I232" s="536"/>
      <c r="J232" s="542"/>
      <c r="K232" s="542"/>
      <c r="L232" s="542"/>
      <c r="M232" s="542"/>
      <c r="N232" s="542"/>
      <c r="O232" s="542"/>
      <c r="P232" s="542"/>
      <c r="Q232" s="542"/>
      <c r="R232" s="540"/>
    </row>
    <row r="233" spans="2:22" s="12" customFormat="1" ht="16.5" customHeight="1" x14ac:dyDescent="0.2">
      <c r="B233" s="481" t="s">
        <v>118</v>
      </c>
      <c r="C233" s="482"/>
      <c r="D233" s="482"/>
      <c r="E233" s="482"/>
      <c r="F233" s="482"/>
      <c r="G233" s="482"/>
      <c r="H233" s="482"/>
      <c r="I233" s="482"/>
      <c r="J233" s="575"/>
      <c r="K233" s="575"/>
      <c r="L233" s="575"/>
      <c r="M233" s="575"/>
      <c r="N233" s="575"/>
      <c r="O233" s="575"/>
      <c r="P233" s="575"/>
      <c r="Q233" s="575"/>
      <c r="R233" s="573"/>
    </row>
    <row r="234" spans="2:22" s="13" customFormat="1" ht="16.5" customHeight="1" x14ac:dyDescent="0.3">
      <c r="B234" s="294"/>
      <c r="C234" s="278" t="s">
        <v>44</v>
      </c>
      <c r="D234" s="278"/>
      <c r="E234" s="278"/>
      <c r="F234" s="278"/>
      <c r="G234" s="278"/>
      <c r="H234" s="278"/>
      <c r="I234" s="278"/>
      <c r="J234" s="562"/>
      <c r="K234" s="562"/>
      <c r="L234" s="562"/>
      <c r="M234" s="562"/>
      <c r="N234" s="562"/>
      <c r="O234" s="562"/>
      <c r="P234" s="562"/>
      <c r="Q234" s="562"/>
      <c r="R234" s="274"/>
    </row>
    <row r="235" spans="2:22" s="13" customFormat="1" ht="15.75" customHeight="1" x14ac:dyDescent="0.3">
      <c r="B235" s="294"/>
      <c r="C235" s="301"/>
      <c r="D235" s="278" t="s">
        <v>45</v>
      </c>
      <c r="E235" s="278"/>
      <c r="F235" s="278"/>
      <c r="G235" s="278"/>
      <c r="H235" s="278"/>
      <c r="I235" s="278"/>
      <c r="J235" s="562"/>
      <c r="K235" s="562"/>
      <c r="L235" s="562"/>
      <c r="M235" s="562"/>
      <c r="N235" s="562"/>
      <c r="O235" s="562"/>
      <c r="P235" s="562"/>
      <c r="Q235" s="562"/>
      <c r="R235" s="274"/>
    </row>
    <row r="236" spans="2:22" s="13" customFormat="1" ht="16.5" customHeight="1" x14ac:dyDescent="0.3">
      <c r="B236" s="294"/>
      <c r="C236" s="301"/>
      <c r="D236" s="301"/>
      <c r="E236" s="278" t="s">
        <v>46</v>
      </c>
      <c r="F236" s="278"/>
      <c r="G236" s="278"/>
      <c r="H236" s="278"/>
      <c r="I236" s="278"/>
      <c r="J236" s="562"/>
      <c r="K236" s="562"/>
      <c r="L236" s="562"/>
      <c r="M236" s="562"/>
      <c r="N236" s="562"/>
      <c r="O236" s="562"/>
      <c r="P236" s="562"/>
      <c r="Q236" s="562"/>
      <c r="R236" s="274"/>
    </row>
    <row r="237" spans="2:22" s="525" customFormat="1" ht="15.75" customHeight="1" x14ac:dyDescent="0.3">
      <c r="B237" s="615"/>
      <c r="C237" s="619"/>
      <c r="D237" s="619"/>
      <c r="E237" s="565">
        <v>215</v>
      </c>
      <c r="F237" s="1774" t="s">
        <v>1853</v>
      </c>
      <c r="G237" s="1724"/>
      <c r="H237" s="1724"/>
      <c r="I237" s="1724"/>
      <c r="J237" s="617"/>
      <c r="K237" s="617"/>
      <c r="L237" s="617"/>
      <c r="M237" s="617"/>
      <c r="N237" s="617"/>
      <c r="O237" s="617"/>
      <c r="P237" s="617"/>
      <c r="Q237" s="617"/>
      <c r="R237" s="618"/>
      <c r="V237" s="695"/>
    </row>
    <row r="238" spans="2:22" ht="77.25" customHeight="1" x14ac:dyDescent="0.3">
      <c r="B238" s="89"/>
      <c r="C238" s="90"/>
      <c r="D238" s="90"/>
      <c r="E238" s="91"/>
      <c r="F238" s="661">
        <v>21501</v>
      </c>
      <c r="G238" s="15" t="s">
        <v>2164</v>
      </c>
      <c r="H238" s="16" t="s">
        <v>2200</v>
      </c>
      <c r="I238" s="16" t="s">
        <v>112</v>
      </c>
      <c r="J238" s="92"/>
      <c r="K238" s="92"/>
      <c r="L238" s="92"/>
      <c r="M238" s="92"/>
      <c r="N238" s="92"/>
      <c r="O238" s="92"/>
      <c r="P238" s="92"/>
      <c r="Q238" s="92">
        <v>100000</v>
      </c>
      <c r="R238" s="92">
        <f>SUM(J238:Q238)</f>
        <v>100000</v>
      </c>
    </row>
    <row r="239" spans="2:22" ht="79.5" customHeight="1" x14ac:dyDescent="0.3">
      <c r="B239" s="28"/>
      <c r="C239" s="45"/>
      <c r="D239" s="31"/>
      <c r="E239" s="32"/>
      <c r="F239" s="661">
        <v>21502</v>
      </c>
      <c r="G239" s="15" t="s">
        <v>2165</v>
      </c>
      <c r="H239" s="16" t="s">
        <v>2201</v>
      </c>
      <c r="I239" s="16" t="s">
        <v>112</v>
      </c>
      <c r="J239" s="27"/>
      <c r="K239" s="27"/>
      <c r="L239" s="27"/>
      <c r="M239" s="27"/>
      <c r="N239" s="27"/>
      <c r="O239" s="27"/>
      <c r="P239" s="27"/>
      <c r="Q239" s="27">
        <v>100000</v>
      </c>
      <c r="R239" s="92">
        <f>SUM(J239:Q239)</f>
        <v>100000</v>
      </c>
    </row>
    <row r="240" spans="2:22" ht="19.5" hidden="1" customHeight="1" x14ac:dyDescent="0.3">
      <c r="B240" s="67"/>
      <c r="C240" s="68"/>
      <c r="D240" s="62"/>
      <c r="E240" s="21"/>
      <c r="F240" s="661"/>
      <c r="G240" s="15"/>
      <c r="H240" s="16"/>
      <c r="I240" s="17"/>
      <c r="J240" s="592"/>
      <c r="K240" s="592"/>
      <c r="L240" s="592"/>
      <c r="M240" s="592"/>
      <c r="N240" s="592"/>
      <c r="O240" s="592"/>
      <c r="P240" s="592"/>
      <c r="Q240" s="592"/>
      <c r="R240" s="175"/>
    </row>
    <row r="241" spans="2:18" s="13" customFormat="1" ht="34.5" hidden="1" customHeight="1" x14ac:dyDescent="0.3">
      <c r="B241" s="294"/>
      <c r="C241" s="301"/>
      <c r="D241" s="301"/>
      <c r="E241" s="1661" t="s">
        <v>47</v>
      </c>
      <c r="F241" s="1661"/>
      <c r="G241" s="1661"/>
      <c r="H241" s="1661"/>
      <c r="I241" s="1661"/>
      <c r="J241" s="562"/>
      <c r="K241" s="562"/>
      <c r="L241" s="562"/>
      <c r="M241" s="562"/>
      <c r="N241" s="562"/>
      <c r="O241" s="562"/>
      <c r="P241" s="562"/>
      <c r="Q241" s="562"/>
      <c r="R241" s="274"/>
    </row>
    <row r="242" spans="2:18" ht="19.5" hidden="1" customHeight="1" x14ac:dyDescent="0.3">
      <c r="B242" s="38"/>
      <c r="C242" s="39"/>
      <c r="D242" s="39"/>
      <c r="E242" s="40"/>
      <c r="F242" s="661"/>
      <c r="G242" s="15"/>
      <c r="H242" s="93"/>
      <c r="I242" s="140"/>
      <c r="J242" s="620"/>
      <c r="K242" s="620"/>
      <c r="L242" s="620"/>
      <c r="M242" s="620"/>
      <c r="N242" s="620"/>
      <c r="O242" s="620"/>
      <c r="P242" s="620"/>
      <c r="Q242" s="620"/>
      <c r="R242" s="175"/>
    </row>
    <row r="243" spans="2:18" ht="19.5" hidden="1" customHeight="1" x14ac:dyDescent="0.3">
      <c r="B243" s="28"/>
      <c r="C243" s="45"/>
      <c r="D243" s="31"/>
      <c r="E243" s="32"/>
      <c r="F243" s="661"/>
      <c r="G243" s="15"/>
      <c r="H243" s="16"/>
      <c r="I243" s="17"/>
      <c r="J243" s="592"/>
      <c r="K243" s="592"/>
      <c r="L243" s="592"/>
      <c r="M243" s="592"/>
      <c r="N243" s="592"/>
      <c r="O243" s="592"/>
      <c r="P243" s="592"/>
      <c r="Q243" s="592"/>
      <c r="R243" s="175"/>
    </row>
    <row r="244" spans="2:18" ht="19.5" hidden="1" customHeight="1" x14ac:dyDescent="0.3">
      <c r="B244" s="67"/>
      <c r="C244" s="68"/>
      <c r="D244" s="62"/>
      <c r="E244" s="21"/>
      <c r="F244" s="661"/>
      <c r="G244" s="15"/>
      <c r="H244" s="16"/>
      <c r="I244" s="17"/>
      <c r="J244" s="592"/>
      <c r="K244" s="592"/>
      <c r="L244" s="592"/>
      <c r="M244" s="592"/>
      <c r="N244" s="592"/>
      <c r="O244" s="592"/>
      <c r="P244" s="592"/>
      <c r="Q244" s="592"/>
      <c r="R244" s="175"/>
    </row>
    <row r="245" spans="2:18" s="13" customFormat="1" ht="34.5" hidden="1" customHeight="1" x14ac:dyDescent="0.3">
      <c r="B245" s="294"/>
      <c r="C245" s="301"/>
      <c r="D245" s="1662" t="s">
        <v>48</v>
      </c>
      <c r="E245" s="1662"/>
      <c r="F245" s="1662"/>
      <c r="G245" s="1662"/>
      <c r="H245" s="1662"/>
      <c r="I245" s="1662"/>
      <c r="J245" s="562"/>
      <c r="K245" s="562"/>
      <c r="L245" s="562"/>
      <c r="M245" s="562"/>
      <c r="N245" s="562"/>
      <c r="O245" s="562"/>
      <c r="P245" s="562"/>
      <c r="Q245" s="562"/>
      <c r="R245" s="274"/>
    </row>
    <row r="246" spans="2:18" s="13" customFormat="1" ht="61.5" hidden="1" customHeight="1" x14ac:dyDescent="0.3">
      <c r="B246" s="294"/>
      <c r="C246" s="301"/>
      <c r="D246" s="301"/>
      <c r="E246" s="1661" t="s">
        <v>49</v>
      </c>
      <c r="F246" s="1661"/>
      <c r="G246" s="1661"/>
      <c r="H246" s="1661"/>
      <c r="I246" s="1661"/>
      <c r="J246" s="562"/>
      <c r="K246" s="562"/>
      <c r="L246" s="562"/>
      <c r="M246" s="562"/>
      <c r="N246" s="562"/>
      <c r="O246" s="562"/>
      <c r="P246" s="562"/>
      <c r="Q246" s="562"/>
      <c r="R246" s="274"/>
    </row>
    <row r="247" spans="2:18" ht="21.75" hidden="1" customHeight="1" x14ac:dyDescent="0.3">
      <c r="B247" s="38"/>
      <c r="C247" s="39"/>
      <c r="D247" s="39"/>
      <c r="E247" s="40"/>
      <c r="F247" s="661"/>
      <c r="G247" s="15"/>
      <c r="H247" s="93"/>
      <c r="I247" s="140"/>
      <c r="J247" s="620"/>
      <c r="K247" s="620"/>
      <c r="L247" s="620"/>
      <c r="M247" s="620"/>
      <c r="N247" s="620"/>
      <c r="O247" s="620"/>
      <c r="P247" s="620"/>
      <c r="Q247" s="620"/>
      <c r="R247" s="175"/>
    </row>
    <row r="248" spans="2:18" ht="21.75" hidden="1" customHeight="1" x14ac:dyDescent="0.3">
      <c r="B248" s="28"/>
      <c r="C248" s="45"/>
      <c r="D248" s="31"/>
      <c r="E248" s="32"/>
      <c r="F248" s="661"/>
      <c r="G248" s="15"/>
      <c r="H248" s="16"/>
      <c r="I248" s="17"/>
      <c r="J248" s="592"/>
      <c r="K248" s="592"/>
      <c r="L248" s="592"/>
      <c r="M248" s="592"/>
      <c r="N248" s="592"/>
      <c r="O248" s="592"/>
      <c r="P248" s="592"/>
      <c r="Q248" s="592"/>
      <c r="R248" s="175"/>
    </row>
    <row r="249" spans="2:18" ht="21.75" hidden="1" customHeight="1" x14ac:dyDescent="0.3">
      <c r="B249" s="28"/>
      <c r="C249" s="45"/>
      <c r="D249" s="31"/>
      <c r="E249" s="32"/>
      <c r="F249" s="661"/>
      <c r="G249" s="15"/>
      <c r="H249" s="16"/>
      <c r="I249" s="17"/>
      <c r="J249" s="592"/>
      <c r="K249" s="592"/>
      <c r="L249" s="592"/>
      <c r="M249" s="592"/>
      <c r="N249" s="592"/>
      <c r="O249" s="592"/>
      <c r="P249" s="592"/>
      <c r="Q249" s="592"/>
      <c r="R249" s="175"/>
    </row>
    <row r="250" spans="2:18" s="12" customFormat="1" ht="16.5" customHeight="1" x14ac:dyDescent="0.2">
      <c r="B250" s="535" t="s">
        <v>91</v>
      </c>
      <c r="C250" s="536"/>
      <c r="D250" s="536"/>
      <c r="E250" s="536"/>
      <c r="F250" s="536"/>
      <c r="G250" s="536"/>
      <c r="H250" s="536"/>
      <c r="I250" s="536"/>
      <c r="J250" s="542"/>
      <c r="K250" s="542"/>
      <c r="L250" s="542"/>
      <c r="M250" s="542"/>
      <c r="N250" s="542"/>
      <c r="O250" s="542"/>
      <c r="P250" s="542"/>
      <c r="Q250" s="542"/>
      <c r="R250" s="540"/>
    </row>
    <row r="251" spans="2:18" s="12" customFormat="1" ht="18.75" customHeight="1" x14ac:dyDescent="0.2">
      <c r="B251" s="481" t="s">
        <v>119</v>
      </c>
      <c r="C251" s="482"/>
      <c r="D251" s="482"/>
      <c r="E251" s="482"/>
      <c r="F251" s="482"/>
      <c r="G251" s="482"/>
      <c r="H251" s="482"/>
      <c r="I251" s="482"/>
      <c r="J251" s="575"/>
      <c r="K251" s="575"/>
      <c r="L251" s="575"/>
      <c r="M251" s="575"/>
      <c r="N251" s="575"/>
      <c r="O251" s="575"/>
      <c r="P251" s="575"/>
      <c r="Q251" s="575"/>
      <c r="R251" s="573"/>
    </row>
    <row r="252" spans="2:18" s="13" customFormat="1" ht="59.25" hidden="1" customHeight="1" x14ac:dyDescent="0.3">
      <c r="B252" s="294"/>
      <c r="C252" s="1661" t="s">
        <v>50</v>
      </c>
      <c r="D252" s="1661"/>
      <c r="E252" s="1661"/>
      <c r="F252" s="1661"/>
      <c r="G252" s="1661"/>
      <c r="H252" s="1661"/>
      <c r="I252" s="1661"/>
      <c r="J252" s="562"/>
      <c r="K252" s="562"/>
      <c r="L252" s="562"/>
      <c r="M252" s="562"/>
      <c r="N252" s="562"/>
      <c r="O252" s="562"/>
      <c r="P252" s="562"/>
      <c r="Q252" s="562"/>
      <c r="R252" s="274"/>
    </row>
    <row r="253" spans="2:18" s="13" customFormat="1" ht="39.75" hidden="1" customHeight="1" x14ac:dyDescent="0.3">
      <c r="B253" s="294"/>
      <c r="C253" s="301"/>
      <c r="D253" s="1662" t="s">
        <v>51</v>
      </c>
      <c r="E253" s="1662"/>
      <c r="F253" s="1662"/>
      <c r="G253" s="1662"/>
      <c r="H253" s="1662"/>
      <c r="I253" s="1662"/>
      <c r="J253" s="562"/>
      <c r="K253" s="562"/>
      <c r="L253" s="562"/>
      <c r="M253" s="562"/>
      <c r="N253" s="562"/>
      <c r="O253" s="562"/>
      <c r="P253" s="562"/>
      <c r="Q253" s="562"/>
      <c r="R253" s="274"/>
    </row>
    <row r="254" spans="2:18" s="13" customFormat="1" ht="38.25" hidden="1" customHeight="1" x14ac:dyDescent="0.3">
      <c r="B254" s="294"/>
      <c r="C254" s="301"/>
      <c r="D254" s="301"/>
      <c r="E254" s="1662" t="s">
        <v>52</v>
      </c>
      <c r="F254" s="1662"/>
      <c r="G254" s="1662"/>
      <c r="H254" s="1662"/>
      <c r="I254" s="1662"/>
      <c r="J254" s="562"/>
      <c r="K254" s="562"/>
      <c r="L254" s="562"/>
      <c r="M254" s="562"/>
      <c r="N254" s="562"/>
      <c r="O254" s="562"/>
      <c r="P254" s="562"/>
      <c r="Q254" s="562"/>
      <c r="R254" s="274"/>
    </row>
    <row r="255" spans="2:18" hidden="1" x14ac:dyDescent="0.3">
      <c r="B255" s="38"/>
      <c r="C255" s="39"/>
      <c r="D255" s="39"/>
      <c r="E255" s="40"/>
      <c r="F255" s="661"/>
      <c r="G255" s="15"/>
      <c r="H255" s="93"/>
      <c r="I255" s="140"/>
      <c r="J255" s="620"/>
      <c r="K255" s="620"/>
      <c r="L255" s="620"/>
      <c r="M255" s="620"/>
      <c r="N255" s="620"/>
      <c r="O255" s="620"/>
      <c r="P255" s="620"/>
      <c r="Q255" s="620"/>
      <c r="R255" s="175"/>
    </row>
    <row r="256" spans="2:18" hidden="1" x14ac:dyDescent="0.3">
      <c r="B256" s="28"/>
      <c r="C256" s="45"/>
      <c r="D256" s="31"/>
      <c r="E256" s="32"/>
      <c r="F256" s="661"/>
      <c r="G256" s="15"/>
      <c r="H256" s="16"/>
      <c r="I256" s="17"/>
      <c r="J256" s="592"/>
      <c r="K256" s="592"/>
      <c r="L256" s="592"/>
      <c r="M256" s="592"/>
      <c r="N256" s="592"/>
      <c r="O256" s="592"/>
      <c r="P256" s="592"/>
      <c r="Q256" s="592"/>
      <c r="R256" s="175"/>
    </row>
    <row r="257" spans="2:18" ht="33.75" hidden="1" customHeight="1" x14ac:dyDescent="0.3">
      <c r="B257" s="67"/>
      <c r="C257" s="68"/>
      <c r="D257" s="62"/>
      <c r="E257" s="21"/>
      <c r="F257" s="661"/>
      <c r="G257" s="15"/>
      <c r="H257" s="16"/>
      <c r="I257" s="17"/>
      <c r="J257" s="592"/>
      <c r="K257" s="592"/>
      <c r="L257" s="592"/>
      <c r="M257" s="592"/>
      <c r="N257" s="592"/>
      <c r="O257" s="592"/>
      <c r="P257" s="592"/>
      <c r="Q257" s="592"/>
      <c r="R257" s="175"/>
    </row>
    <row r="258" spans="2:18" s="13" customFormat="1" ht="55.5" hidden="1" customHeight="1" x14ac:dyDescent="0.3">
      <c r="B258" s="294"/>
      <c r="C258" s="301"/>
      <c r="D258" s="1662" t="s">
        <v>53</v>
      </c>
      <c r="E258" s="1662"/>
      <c r="F258" s="1662"/>
      <c r="G258" s="1662"/>
      <c r="H258" s="1662"/>
      <c r="I258" s="1662"/>
      <c r="J258" s="562"/>
      <c r="K258" s="562"/>
      <c r="L258" s="562"/>
      <c r="M258" s="562"/>
      <c r="N258" s="562"/>
      <c r="O258" s="562"/>
      <c r="P258" s="562"/>
      <c r="Q258" s="562"/>
      <c r="R258" s="274"/>
    </row>
    <row r="259" spans="2:18" s="13" customFormat="1" hidden="1" x14ac:dyDescent="0.3">
      <c r="B259" s="294"/>
      <c r="C259" s="301"/>
      <c r="D259" s="301"/>
      <c r="E259" s="280" t="s">
        <v>54</v>
      </c>
      <c r="F259" s="70"/>
      <c r="G259" s="33"/>
      <c r="H259" s="14"/>
      <c r="I259" s="56"/>
      <c r="J259" s="562"/>
      <c r="K259" s="562"/>
      <c r="L259" s="562"/>
      <c r="M259" s="562"/>
      <c r="N259" s="562"/>
      <c r="O259" s="562"/>
      <c r="P259" s="562"/>
      <c r="Q259" s="562"/>
      <c r="R259" s="274"/>
    </row>
    <row r="260" spans="2:18" ht="19.5" hidden="1" customHeight="1" x14ac:dyDescent="0.3">
      <c r="B260" s="38"/>
      <c r="C260" s="39"/>
      <c r="D260" s="39"/>
      <c r="E260" s="40"/>
      <c r="F260" s="661"/>
      <c r="G260" s="15"/>
      <c r="H260" s="93"/>
      <c r="I260" s="140"/>
      <c r="J260" s="620"/>
      <c r="K260" s="620"/>
      <c r="L260" s="620"/>
      <c r="M260" s="620"/>
      <c r="N260" s="620"/>
      <c r="O260" s="620"/>
      <c r="P260" s="620"/>
      <c r="Q260" s="620"/>
      <c r="R260" s="175"/>
    </row>
    <row r="261" spans="2:18" ht="19.5" hidden="1" customHeight="1" x14ac:dyDescent="0.3">
      <c r="B261" s="28"/>
      <c r="C261" s="45"/>
      <c r="D261" s="31"/>
      <c r="E261" s="32"/>
      <c r="F261" s="661"/>
      <c r="G261" s="15"/>
      <c r="H261" s="16"/>
      <c r="I261" s="17"/>
      <c r="J261" s="592"/>
      <c r="K261" s="592"/>
      <c r="L261" s="592"/>
      <c r="M261" s="592"/>
      <c r="N261" s="592"/>
      <c r="O261" s="592"/>
      <c r="P261" s="592"/>
      <c r="Q261" s="592"/>
      <c r="R261" s="175"/>
    </row>
    <row r="262" spans="2:18" ht="19.5" hidden="1" customHeight="1" x14ac:dyDescent="0.3">
      <c r="B262" s="28"/>
      <c r="C262" s="45"/>
      <c r="D262" s="31"/>
      <c r="E262" s="32"/>
      <c r="F262" s="661"/>
      <c r="G262" s="15"/>
      <c r="H262" s="16"/>
      <c r="I262" s="17"/>
      <c r="J262" s="592"/>
      <c r="K262" s="592"/>
      <c r="L262" s="592"/>
      <c r="M262" s="592"/>
      <c r="N262" s="592"/>
      <c r="O262" s="592"/>
      <c r="P262" s="592"/>
      <c r="Q262" s="592"/>
      <c r="R262" s="175"/>
    </row>
    <row r="263" spans="2:18" ht="22.5" hidden="1" customHeight="1" x14ac:dyDescent="0.3">
      <c r="B263" s="57"/>
      <c r="C263" s="58"/>
      <c r="D263" s="58"/>
      <c r="E263" s="59"/>
      <c r="F263" s="661"/>
      <c r="G263" s="15"/>
      <c r="H263" s="93"/>
      <c r="I263" s="140"/>
      <c r="J263" s="620"/>
      <c r="K263" s="620"/>
      <c r="L263" s="620"/>
      <c r="M263" s="620"/>
      <c r="N263" s="620"/>
      <c r="O263" s="620"/>
      <c r="P263" s="620"/>
      <c r="Q263" s="620"/>
      <c r="R263" s="175"/>
    </row>
    <row r="264" spans="2:18" ht="22.5" hidden="1" customHeight="1" x14ac:dyDescent="0.3">
      <c r="B264" s="28"/>
      <c r="C264" s="45"/>
      <c r="D264" s="31"/>
      <c r="E264" s="32"/>
      <c r="F264" s="661"/>
      <c r="G264" s="15"/>
      <c r="H264" s="16"/>
      <c r="I264" s="17"/>
      <c r="J264" s="592"/>
      <c r="K264" s="592"/>
      <c r="L264" s="592"/>
      <c r="M264" s="592"/>
      <c r="N264" s="592"/>
      <c r="O264" s="592"/>
      <c r="P264" s="592"/>
      <c r="Q264" s="592"/>
      <c r="R264" s="175"/>
    </row>
    <row r="265" spans="2:18" s="13" customFormat="1" hidden="1" x14ac:dyDescent="0.3">
      <c r="B265" s="294"/>
      <c r="C265" s="301"/>
      <c r="D265" s="301"/>
      <c r="E265" s="280" t="s">
        <v>55</v>
      </c>
      <c r="F265" s="70"/>
      <c r="G265" s="33"/>
      <c r="H265" s="14"/>
      <c r="I265" s="56"/>
      <c r="J265" s="562"/>
      <c r="K265" s="562"/>
      <c r="L265" s="562"/>
      <c r="M265" s="562"/>
      <c r="N265" s="562"/>
      <c r="O265" s="562"/>
      <c r="P265" s="562"/>
      <c r="Q265" s="562"/>
      <c r="R265" s="274"/>
    </row>
    <row r="266" spans="2:18" ht="22.5" hidden="1" customHeight="1" x14ac:dyDescent="0.3">
      <c r="B266" s="38"/>
      <c r="C266" s="39"/>
      <c r="D266" s="39"/>
      <c r="E266" s="40"/>
      <c r="F266" s="661"/>
      <c r="G266" s="15"/>
      <c r="H266" s="93"/>
      <c r="I266" s="140"/>
      <c r="J266" s="620"/>
      <c r="K266" s="620"/>
      <c r="L266" s="620"/>
      <c r="M266" s="620"/>
      <c r="N266" s="620"/>
      <c r="O266" s="620"/>
      <c r="P266" s="620"/>
      <c r="Q266" s="620"/>
      <c r="R266" s="175"/>
    </row>
    <row r="267" spans="2:18" ht="22.5" hidden="1" customHeight="1" x14ac:dyDescent="0.3">
      <c r="B267" s="28"/>
      <c r="C267" s="45"/>
      <c r="D267" s="31"/>
      <c r="E267" s="32"/>
      <c r="F267" s="661"/>
      <c r="G267" s="15"/>
      <c r="H267" s="16"/>
      <c r="I267" s="17"/>
      <c r="J267" s="592"/>
      <c r="K267" s="592"/>
      <c r="L267" s="592"/>
      <c r="M267" s="592"/>
      <c r="N267" s="592"/>
      <c r="O267" s="592"/>
      <c r="P267" s="592"/>
      <c r="Q267" s="592"/>
      <c r="R267" s="175"/>
    </row>
    <row r="268" spans="2:18" ht="22.5" hidden="1" customHeight="1" x14ac:dyDescent="0.3">
      <c r="B268" s="28"/>
      <c r="C268" s="45"/>
      <c r="D268" s="31"/>
      <c r="E268" s="32"/>
      <c r="F268" s="661"/>
      <c r="G268" s="15"/>
      <c r="H268" s="16"/>
      <c r="I268" s="17"/>
      <c r="J268" s="592"/>
      <c r="K268" s="592"/>
      <c r="L268" s="592"/>
      <c r="M268" s="592"/>
      <c r="N268" s="592"/>
      <c r="O268" s="592"/>
      <c r="P268" s="592"/>
      <c r="Q268" s="592"/>
      <c r="R268" s="175"/>
    </row>
    <row r="269" spans="2:18" ht="22.5" hidden="1" customHeight="1" x14ac:dyDescent="0.3">
      <c r="B269" s="57"/>
      <c r="C269" s="58"/>
      <c r="D269" s="58"/>
      <c r="E269" s="59"/>
      <c r="F269" s="661"/>
      <c r="G269" s="15"/>
      <c r="H269" s="93"/>
      <c r="I269" s="140"/>
      <c r="J269" s="620"/>
      <c r="K269" s="620"/>
      <c r="L269" s="620"/>
      <c r="M269" s="620"/>
      <c r="N269" s="620"/>
      <c r="O269" s="620"/>
      <c r="P269" s="620"/>
      <c r="Q269" s="620"/>
      <c r="R269" s="175"/>
    </row>
    <row r="270" spans="2:18" ht="22.5" hidden="1" customHeight="1" x14ac:dyDescent="0.3">
      <c r="B270" s="28"/>
      <c r="C270" s="45"/>
      <c r="D270" s="31"/>
      <c r="E270" s="32"/>
      <c r="F270" s="661"/>
      <c r="G270" s="15"/>
      <c r="H270" s="16"/>
      <c r="I270" s="17"/>
      <c r="J270" s="592"/>
      <c r="K270" s="592"/>
      <c r="L270" s="592"/>
      <c r="M270" s="592"/>
      <c r="N270" s="592"/>
      <c r="O270" s="592"/>
      <c r="P270" s="592"/>
      <c r="Q270" s="592"/>
      <c r="R270" s="175"/>
    </row>
    <row r="271" spans="2:18" s="13" customFormat="1" ht="37.5" hidden="1" customHeight="1" x14ac:dyDescent="0.3">
      <c r="B271" s="294"/>
      <c r="C271" s="301"/>
      <c r="D271" s="301"/>
      <c r="E271" s="1661" t="s">
        <v>90</v>
      </c>
      <c r="F271" s="1661"/>
      <c r="G271" s="1661"/>
      <c r="H271" s="1661"/>
      <c r="I271" s="1661"/>
      <c r="J271" s="562"/>
      <c r="K271" s="562"/>
      <c r="L271" s="562"/>
      <c r="M271" s="562"/>
      <c r="N271" s="562"/>
      <c r="O271" s="562"/>
      <c r="P271" s="562"/>
      <c r="Q271" s="562"/>
      <c r="R271" s="274"/>
    </row>
    <row r="272" spans="2:18" ht="22.5" hidden="1" customHeight="1" x14ac:dyDescent="0.3">
      <c r="B272" s="38"/>
      <c r="C272" s="39"/>
      <c r="D272" s="39"/>
      <c r="E272" s="40"/>
      <c r="F272" s="661"/>
      <c r="G272" s="15"/>
      <c r="H272" s="93"/>
      <c r="I272" s="140"/>
      <c r="J272" s="620"/>
      <c r="K272" s="620"/>
      <c r="L272" s="620"/>
      <c r="M272" s="620"/>
      <c r="N272" s="620"/>
      <c r="O272" s="620"/>
      <c r="P272" s="620"/>
      <c r="Q272" s="620"/>
      <c r="R272" s="175"/>
    </row>
    <row r="273" spans="2:21" ht="22.5" hidden="1" customHeight="1" x14ac:dyDescent="0.3">
      <c r="B273" s="28"/>
      <c r="C273" s="45"/>
      <c r="D273" s="31"/>
      <c r="E273" s="32"/>
      <c r="F273" s="661"/>
      <c r="G273" s="15"/>
      <c r="H273" s="16"/>
      <c r="I273" s="17"/>
      <c r="J273" s="592"/>
      <c r="K273" s="592"/>
      <c r="L273" s="592"/>
      <c r="M273" s="592"/>
      <c r="N273" s="592"/>
      <c r="O273" s="592"/>
      <c r="P273" s="592"/>
      <c r="Q273" s="592"/>
      <c r="R273" s="175"/>
    </row>
    <row r="274" spans="2:21" ht="22.5" hidden="1" customHeight="1" x14ac:dyDescent="0.3">
      <c r="B274" s="28"/>
      <c r="C274" s="45"/>
      <c r="D274" s="31"/>
      <c r="E274" s="32"/>
      <c r="F274" s="661"/>
      <c r="G274" s="15"/>
      <c r="H274" s="16"/>
      <c r="I274" s="17"/>
      <c r="J274" s="592"/>
      <c r="K274" s="592"/>
      <c r="L274" s="592"/>
      <c r="M274" s="592"/>
      <c r="N274" s="592"/>
      <c r="O274" s="592"/>
      <c r="P274" s="592"/>
      <c r="Q274" s="592"/>
      <c r="R274" s="175"/>
    </row>
    <row r="275" spans="2:21" ht="22.5" hidden="1" customHeight="1" x14ac:dyDescent="0.3">
      <c r="B275" s="57"/>
      <c r="C275" s="58"/>
      <c r="D275" s="58"/>
      <c r="E275" s="59"/>
      <c r="F275" s="661"/>
      <c r="G275" s="15"/>
      <c r="H275" s="93"/>
      <c r="I275" s="140"/>
      <c r="J275" s="620"/>
      <c r="K275" s="620"/>
      <c r="L275" s="620"/>
      <c r="M275" s="620"/>
      <c r="N275" s="620"/>
      <c r="O275" s="620"/>
      <c r="P275" s="620"/>
      <c r="Q275" s="620"/>
      <c r="R275" s="175"/>
    </row>
    <row r="276" spans="2:21" ht="22.5" hidden="1" customHeight="1" x14ac:dyDescent="0.3">
      <c r="B276" s="67"/>
      <c r="C276" s="68"/>
      <c r="D276" s="62"/>
      <c r="E276" s="21"/>
      <c r="F276" s="661"/>
      <c r="G276" s="15"/>
      <c r="H276" s="16"/>
      <c r="I276" s="17"/>
      <c r="J276" s="592"/>
      <c r="K276" s="592"/>
      <c r="L276" s="592"/>
      <c r="M276" s="592"/>
      <c r="N276" s="592"/>
      <c r="O276" s="592"/>
      <c r="P276" s="592"/>
      <c r="Q276" s="592"/>
      <c r="R276" s="175"/>
    </row>
    <row r="277" spans="2:21" s="43" customFormat="1" ht="18" customHeight="1" x14ac:dyDescent="0.2">
      <c r="B277" s="535" t="s">
        <v>93</v>
      </c>
      <c r="C277" s="536"/>
      <c r="D277" s="536"/>
      <c r="E277" s="536"/>
      <c r="F277" s="536"/>
      <c r="G277" s="536"/>
      <c r="H277" s="536"/>
      <c r="I277" s="536"/>
      <c r="J277" s="542"/>
      <c r="K277" s="542"/>
      <c r="L277" s="542"/>
      <c r="M277" s="542"/>
      <c r="N277" s="542"/>
      <c r="O277" s="542"/>
      <c r="P277" s="542"/>
      <c r="Q277" s="542"/>
      <c r="R277" s="540"/>
    </row>
    <row r="278" spans="2:21" s="12" customFormat="1" ht="15.75" customHeight="1" x14ac:dyDescent="0.2">
      <c r="B278" s="582" t="s">
        <v>2137</v>
      </c>
      <c r="C278" s="583"/>
      <c r="D278" s="583"/>
      <c r="E278" s="583"/>
      <c r="F278" s="583"/>
      <c r="G278" s="583"/>
      <c r="H278" s="583"/>
      <c r="I278" s="583"/>
      <c r="J278" s="584"/>
      <c r="K278" s="584"/>
      <c r="L278" s="584"/>
      <c r="M278" s="584"/>
      <c r="N278" s="584"/>
      <c r="O278" s="584"/>
      <c r="P278" s="584"/>
      <c r="Q278" s="584"/>
      <c r="R278" s="585"/>
    </row>
    <row r="279" spans="2:21" s="12" customFormat="1" ht="16.5" customHeight="1" x14ac:dyDescent="0.2">
      <c r="B279" s="727" t="s">
        <v>1847</v>
      </c>
      <c r="C279" s="579"/>
      <c r="D279" s="579"/>
      <c r="E279" s="579"/>
      <c r="F279" s="579"/>
      <c r="G279" s="579"/>
      <c r="H279" s="579"/>
      <c r="I279" s="579"/>
      <c r="J279" s="580"/>
      <c r="K279" s="580"/>
      <c r="L279" s="580"/>
      <c r="M279" s="580"/>
      <c r="N279" s="580"/>
      <c r="O279" s="580"/>
      <c r="P279" s="580"/>
      <c r="Q279" s="580"/>
      <c r="R279" s="581"/>
    </row>
    <row r="280" spans="2:21" s="13" customFormat="1" ht="17.25" hidden="1" customHeight="1" x14ac:dyDescent="0.3">
      <c r="B280" s="294"/>
      <c r="C280" s="278" t="s">
        <v>56</v>
      </c>
      <c r="D280" s="278"/>
      <c r="E280" s="278"/>
      <c r="F280" s="278"/>
      <c r="G280" s="278"/>
      <c r="H280" s="278"/>
      <c r="I280" s="278"/>
      <c r="J280" s="562"/>
      <c r="K280" s="562"/>
      <c r="L280" s="562"/>
      <c r="M280" s="562"/>
      <c r="N280" s="562"/>
      <c r="O280" s="562"/>
      <c r="P280" s="562"/>
      <c r="Q280" s="562"/>
      <c r="R280" s="274"/>
    </row>
    <row r="281" spans="2:21" s="13" customFormat="1" ht="15" hidden="1" customHeight="1" x14ac:dyDescent="0.3">
      <c r="B281" s="297"/>
      <c r="C281" s="298"/>
      <c r="D281" s="105" t="s">
        <v>1961</v>
      </c>
      <c r="E281" s="105"/>
      <c r="F281" s="105"/>
      <c r="G281" s="105"/>
      <c r="H281" s="105"/>
      <c r="I281" s="105"/>
      <c r="J281" s="588"/>
      <c r="K281" s="588"/>
      <c r="L281" s="588"/>
      <c r="M281" s="588"/>
      <c r="N281" s="588"/>
      <c r="O281" s="588"/>
      <c r="P281" s="588"/>
      <c r="Q281" s="588"/>
      <c r="R281" s="596"/>
    </row>
    <row r="282" spans="2:21" s="13" customFormat="1" ht="17.25" hidden="1" customHeight="1" x14ac:dyDescent="0.3">
      <c r="B282" s="299"/>
      <c r="C282" s="300"/>
      <c r="D282" s="556" t="s">
        <v>1960</v>
      </c>
      <c r="E282" s="556"/>
      <c r="F282" s="556"/>
      <c r="G282" s="556"/>
      <c r="H282" s="556"/>
      <c r="I282" s="556"/>
      <c r="J282" s="572"/>
      <c r="K282" s="572"/>
      <c r="L282" s="572"/>
      <c r="M282" s="572"/>
      <c r="N282" s="572"/>
      <c r="O282" s="572"/>
      <c r="P282" s="572"/>
      <c r="Q282" s="572"/>
      <c r="R282" s="571"/>
      <c r="U282" s="49"/>
    </row>
    <row r="283" spans="2:21" s="13" customFormat="1" ht="40.5" hidden="1" customHeight="1" x14ac:dyDescent="0.3">
      <c r="B283" s="294"/>
      <c r="C283" s="301"/>
      <c r="D283" s="301"/>
      <c r="E283" s="1661" t="s">
        <v>57</v>
      </c>
      <c r="F283" s="1661"/>
      <c r="G283" s="1661"/>
      <c r="H283" s="1661"/>
      <c r="I283" s="1661"/>
      <c r="J283" s="562"/>
      <c r="K283" s="562"/>
      <c r="L283" s="562"/>
      <c r="M283" s="562"/>
      <c r="N283" s="562"/>
      <c r="O283" s="562"/>
      <c r="P283" s="562"/>
      <c r="Q283" s="562"/>
      <c r="R283" s="274"/>
    </row>
    <row r="284" spans="2:21" ht="20.25" hidden="1" customHeight="1" x14ac:dyDescent="0.3">
      <c r="B284" s="38"/>
      <c r="C284" s="39"/>
      <c r="D284" s="39"/>
      <c r="E284" s="40"/>
      <c r="F284" s="661"/>
      <c r="G284" s="15"/>
      <c r="H284" s="93"/>
      <c r="I284" s="140"/>
      <c r="J284" s="620"/>
      <c r="K284" s="620"/>
      <c r="L284" s="620"/>
      <c r="M284" s="620"/>
      <c r="N284" s="620"/>
      <c r="O284" s="620"/>
      <c r="P284" s="620"/>
      <c r="Q284" s="620"/>
      <c r="R284" s="175"/>
    </row>
    <row r="285" spans="2:21" ht="20.25" hidden="1" customHeight="1" x14ac:dyDescent="0.3">
      <c r="B285" s="28"/>
      <c r="C285" s="45"/>
      <c r="D285" s="31"/>
      <c r="E285" s="32"/>
      <c r="F285" s="661"/>
      <c r="G285" s="15"/>
      <c r="H285" s="16"/>
      <c r="I285" s="17"/>
      <c r="J285" s="592"/>
      <c r="K285" s="592"/>
      <c r="L285" s="592"/>
      <c r="M285" s="592"/>
      <c r="N285" s="592"/>
      <c r="O285" s="592"/>
      <c r="P285" s="592"/>
      <c r="Q285" s="592"/>
      <c r="R285" s="175"/>
    </row>
    <row r="286" spans="2:21" ht="20.25" hidden="1" customHeight="1" x14ac:dyDescent="0.3">
      <c r="B286" s="28"/>
      <c r="C286" s="45"/>
      <c r="D286" s="31"/>
      <c r="E286" s="32"/>
      <c r="F286" s="661"/>
      <c r="G286" s="15"/>
      <c r="H286" s="16"/>
      <c r="I286" s="17"/>
      <c r="J286" s="592"/>
      <c r="K286" s="592"/>
      <c r="L286" s="592"/>
      <c r="M286" s="592"/>
      <c r="N286" s="592"/>
      <c r="O286" s="592"/>
      <c r="P286" s="592"/>
      <c r="Q286" s="592"/>
      <c r="R286" s="175"/>
    </row>
    <row r="287" spans="2:21" s="13" customFormat="1" ht="40.5" hidden="1" customHeight="1" x14ac:dyDescent="0.3">
      <c r="B287" s="294"/>
      <c r="C287" s="301"/>
      <c r="D287" s="301"/>
      <c r="E287" s="1661" t="s">
        <v>58</v>
      </c>
      <c r="F287" s="1661"/>
      <c r="G287" s="1661"/>
      <c r="H287" s="1661"/>
      <c r="I287" s="1661"/>
      <c r="J287" s="562"/>
      <c r="K287" s="562"/>
      <c r="L287" s="562"/>
      <c r="M287" s="562"/>
      <c r="N287" s="562"/>
      <c r="O287" s="562"/>
      <c r="P287" s="562"/>
      <c r="Q287" s="562"/>
      <c r="R287" s="274"/>
    </row>
    <row r="288" spans="2:21" ht="21" hidden="1" customHeight="1" x14ac:dyDescent="0.3">
      <c r="B288" s="38"/>
      <c r="C288" s="39"/>
      <c r="D288" s="39"/>
      <c r="E288" s="40"/>
      <c r="F288" s="661"/>
      <c r="G288" s="15"/>
      <c r="H288" s="93"/>
      <c r="I288" s="140"/>
      <c r="J288" s="620"/>
      <c r="K288" s="620"/>
      <c r="L288" s="620"/>
      <c r="M288" s="620"/>
      <c r="N288" s="620"/>
      <c r="O288" s="620"/>
      <c r="P288" s="620"/>
      <c r="Q288" s="620"/>
      <c r="R288" s="175"/>
    </row>
    <row r="289" spans="2:18" ht="21" hidden="1" customHeight="1" x14ac:dyDescent="0.3">
      <c r="B289" s="28"/>
      <c r="C289" s="45"/>
      <c r="D289" s="31"/>
      <c r="E289" s="32"/>
      <c r="F289" s="661"/>
      <c r="G289" s="15"/>
      <c r="H289" s="16"/>
      <c r="I289" s="17"/>
      <c r="J289" s="592"/>
      <c r="K289" s="592"/>
      <c r="L289" s="592"/>
      <c r="M289" s="592"/>
      <c r="N289" s="592"/>
      <c r="O289" s="592"/>
      <c r="P289" s="592"/>
      <c r="Q289" s="592"/>
      <c r="R289" s="175"/>
    </row>
    <row r="290" spans="2:18" ht="21" hidden="1" customHeight="1" x14ac:dyDescent="0.3">
      <c r="B290" s="28"/>
      <c r="C290" s="45"/>
      <c r="D290" s="31"/>
      <c r="E290" s="32"/>
      <c r="F290" s="661"/>
      <c r="G290" s="15"/>
      <c r="H290" s="16"/>
      <c r="I290" s="17"/>
      <c r="J290" s="592"/>
      <c r="K290" s="592"/>
      <c r="L290" s="592"/>
      <c r="M290" s="592"/>
      <c r="N290" s="592"/>
      <c r="O290" s="592"/>
      <c r="P290" s="592"/>
      <c r="Q290" s="592"/>
      <c r="R290" s="175"/>
    </row>
    <row r="291" spans="2:18" s="13" customFormat="1" hidden="1" x14ac:dyDescent="0.3">
      <c r="B291" s="294"/>
      <c r="C291" s="301"/>
      <c r="D291" s="301"/>
      <c r="E291" s="280" t="s">
        <v>59</v>
      </c>
      <c r="F291" s="70"/>
      <c r="G291" s="33"/>
      <c r="H291" s="14"/>
      <c r="I291" s="56"/>
      <c r="J291" s="562"/>
      <c r="K291" s="562"/>
      <c r="L291" s="562"/>
      <c r="M291" s="562"/>
      <c r="N291" s="562"/>
      <c r="O291" s="562"/>
      <c r="P291" s="562"/>
      <c r="Q291" s="562"/>
      <c r="R291" s="274"/>
    </row>
    <row r="292" spans="2:18" ht="24.75" hidden="1" customHeight="1" x14ac:dyDescent="0.3">
      <c r="B292" s="38"/>
      <c r="C292" s="39"/>
      <c r="D292" s="39"/>
      <c r="E292" s="40"/>
      <c r="F292" s="661"/>
      <c r="G292" s="15"/>
      <c r="H292" s="93"/>
      <c r="I292" s="140"/>
      <c r="J292" s="620"/>
      <c r="K292" s="620"/>
      <c r="L292" s="620"/>
      <c r="M292" s="620"/>
      <c r="N292" s="620"/>
      <c r="O292" s="620"/>
      <c r="P292" s="620"/>
      <c r="Q292" s="620"/>
      <c r="R292" s="175"/>
    </row>
    <row r="293" spans="2:18" ht="24.75" hidden="1" customHeight="1" x14ac:dyDescent="0.3">
      <c r="B293" s="28"/>
      <c r="C293" s="45"/>
      <c r="D293" s="31"/>
      <c r="E293" s="32"/>
      <c r="F293" s="661"/>
      <c r="G293" s="15"/>
      <c r="H293" s="16"/>
      <c r="I293" s="17"/>
      <c r="J293" s="592"/>
      <c r="K293" s="592"/>
      <c r="L293" s="592"/>
      <c r="M293" s="592"/>
      <c r="N293" s="592"/>
      <c r="O293" s="592"/>
      <c r="P293" s="592"/>
      <c r="Q293" s="592"/>
      <c r="R293" s="175"/>
    </row>
    <row r="294" spans="2:18" ht="24.75" hidden="1" customHeight="1" x14ac:dyDescent="0.3">
      <c r="B294" s="67"/>
      <c r="C294" s="68"/>
      <c r="D294" s="62"/>
      <c r="E294" s="21"/>
      <c r="F294" s="661"/>
      <c r="G294" s="15"/>
      <c r="H294" s="16"/>
      <c r="I294" s="17"/>
      <c r="J294" s="592"/>
      <c r="K294" s="592"/>
      <c r="L294" s="592"/>
      <c r="M294" s="592"/>
      <c r="N294" s="592"/>
      <c r="O294" s="592"/>
      <c r="P294" s="592"/>
      <c r="Q294" s="592"/>
      <c r="R294" s="175"/>
    </row>
    <row r="295" spans="2:18" s="13" customFormat="1" ht="15.75" hidden="1" customHeight="1" x14ac:dyDescent="0.3">
      <c r="B295" s="294"/>
      <c r="C295" s="301"/>
      <c r="D295" s="301"/>
      <c r="E295" s="278" t="s">
        <v>60</v>
      </c>
      <c r="F295" s="278"/>
      <c r="G295" s="278"/>
      <c r="H295" s="278"/>
      <c r="I295" s="278"/>
      <c r="J295" s="562"/>
      <c r="K295" s="562"/>
      <c r="L295" s="562"/>
      <c r="M295" s="562"/>
      <c r="N295" s="562"/>
      <c r="O295" s="562"/>
      <c r="P295" s="562"/>
      <c r="Q295" s="562"/>
      <c r="R295" s="274"/>
    </row>
    <row r="296" spans="2:18" ht="22.5" hidden="1" customHeight="1" x14ac:dyDescent="0.3">
      <c r="B296" s="28"/>
      <c r="C296" s="45"/>
      <c r="D296" s="31"/>
      <c r="E296" s="32"/>
      <c r="F296" s="661"/>
      <c r="G296" s="15"/>
      <c r="H296" s="16"/>
      <c r="I296" s="17"/>
      <c r="J296" s="27"/>
      <c r="K296" s="27"/>
      <c r="L296" s="27"/>
      <c r="M296" s="27"/>
      <c r="N296" s="27"/>
      <c r="O296" s="27"/>
      <c r="P296" s="27"/>
      <c r="Q296" s="27"/>
      <c r="R296" s="92">
        <f t="shared" ref="R296" si="19">SUM(J296:Q296)</f>
        <v>0</v>
      </c>
    </row>
    <row r="297" spans="2:18" ht="22.5" hidden="1" customHeight="1" x14ac:dyDescent="0.3">
      <c r="B297" s="28"/>
      <c r="C297" s="45"/>
      <c r="D297" s="31"/>
      <c r="E297" s="32"/>
      <c r="F297" s="661"/>
      <c r="G297" s="15"/>
      <c r="H297" s="16"/>
      <c r="I297" s="17"/>
      <c r="J297" s="27"/>
      <c r="K297" s="27"/>
      <c r="L297" s="27"/>
      <c r="M297" s="27"/>
      <c r="N297" s="27"/>
      <c r="O297" s="27"/>
      <c r="P297" s="27"/>
      <c r="Q297" s="27"/>
      <c r="R297" s="92">
        <f>SUM(J297:Q297)</f>
        <v>0</v>
      </c>
    </row>
    <row r="298" spans="2:18" s="13" customFormat="1" ht="33.75" hidden="1" customHeight="1" x14ac:dyDescent="0.3">
      <c r="B298" s="294"/>
      <c r="C298" s="301"/>
      <c r="D298" s="1661" t="s">
        <v>61</v>
      </c>
      <c r="E298" s="1661"/>
      <c r="F298" s="1661"/>
      <c r="G298" s="1661"/>
      <c r="H298" s="1661"/>
      <c r="I298" s="1661"/>
      <c r="J298" s="86">
        <f>SUM(J299)</f>
        <v>0</v>
      </c>
      <c r="K298" s="86">
        <f t="shared" ref="K298:R298" si="20">SUM(K299)</f>
        <v>0</v>
      </c>
      <c r="L298" s="86">
        <f t="shared" si="20"/>
        <v>0</v>
      </c>
      <c r="M298" s="86">
        <f t="shared" si="20"/>
        <v>0</v>
      </c>
      <c r="N298" s="86">
        <f t="shared" si="20"/>
        <v>0</v>
      </c>
      <c r="O298" s="86">
        <f t="shared" si="20"/>
        <v>0</v>
      </c>
      <c r="P298" s="86">
        <f t="shared" si="20"/>
        <v>0</v>
      </c>
      <c r="Q298" s="86">
        <f t="shared" si="20"/>
        <v>0</v>
      </c>
      <c r="R298" s="86">
        <f t="shared" si="20"/>
        <v>0</v>
      </c>
    </row>
    <row r="299" spans="2:18" s="13" customFormat="1" hidden="1" x14ac:dyDescent="0.3">
      <c r="B299" s="294"/>
      <c r="C299" s="301"/>
      <c r="D299" s="301"/>
      <c r="E299" s="280" t="s">
        <v>62</v>
      </c>
      <c r="F299" s="70"/>
      <c r="G299" s="33"/>
      <c r="H299" s="14"/>
      <c r="I299" s="56"/>
      <c r="J299" s="86">
        <f>SUM(J300:J302)</f>
        <v>0</v>
      </c>
      <c r="K299" s="86">
        <f t="shared" ref="K299:Q299" si="21">SUM(K300:K302)</f>
        <v>0</v>
      </c>
      <c r="L299" s="86">
        <f t="shared" si="21"/>
        <v>0</v>
      </c>
      <c r="M299" s="86">
        <f t="shared" si="21"/>
        <v>0</v>
      </c>
      <c r="N299" s="86">
        <f t="shared" si="21"/>
        <v>0</v>
      </c>
      <c r="O299" s="86">
        <f t="shared" si="21"/>
        <v>0</v>
      </c>
      <c r="P299" s="86">
        <f t="shared" si="21"/>
        <v>0</v>
      </c>
      <c r="Q299" s="86">
        <f t="shared" si="21"/>
        <v>0</v>
      </c>
      <c r="R299" s="86">
        <f>SUM(R300:R302)</f>
        <v>0</v>
      </c>
    </row>
    <row r="300" spans="2:18" ht="22.5" hidden="1" customHeight="1" x14ac:dyDescent="0.3">
      <c r="B300" s="38"/>
      <c r="C300" s="39"/>
      <c r="D300" s="39"/>
      <c r="E300" s="40"/>
      <c r="F300" s="661"/>
      <c r="G300" s="15"/>
      <c r="H300" s="93"/>
      <c r="I300" s="140"/>
      <c r="J300" s="92"/>
      <c r="K300" s="92"/>
      <c r="L300" s="92"/>
      <c r="M300" s="92"/>
      <c r="N300" s="92"/>
      <c r="O300" s="92"/>
      <c r="P300" s="92"/>
      <c r="Q300" s="92"/>
      <c r="R300" s="92">
        <f>SUM(J300:Q300)</f>
        <v>0</v>
      </c>
    </row>
    <row r="301" spans="2:18" ht="22.5" hidden="1" customHeight="1" x14ac:dyDescent="0.3">
      <c r="B301" s="28"/>
      <c r="C301" s="45"/>
      <c r="D301" s="31"/>
      <c r="E301" s="32"/>
      <c r="F301" s="661"/>
      <c r="G301" s="15"/>
      <c r="H301" s="16"/>
      <c r="I301" s="17"/>
      <c r="J301" s="27"/>
      <c r="K301" s="27"/>
      <c r="L301" s="27"/>
      <c r="M301" s="27"/>
      <c r="N301" s="27"/>
      <c r="O301" s="27"/>
      <c r="P301" s="27"/>
      <c r="Q301" s="27"/>
      <c r="R301" s="92">
        <f>SUM(J301:Q301)</f>
        <v>0</v>
      </c>
    </row>
    <row r="302" spans="2:18" ht="21" hidden="1" customHeight="1" x14ac:dyDescent="0.3">
      <c r="B302" s="28"/>
      <c r="C302" s="45"/>
      <c r="D302" s="31"/>
      <c r="E302" s="32"/>
      <c r="F302" s="661"/>
      <c r="G302" s="15"/>
      <c r="H302" s="16"/>
      <c r="I302" s="17"/>
      <c r="J302" s="27"/>
      <c r="K302" s="27"/>
      <c r="L302" s="27"/>
      <c r="M302" s="27"/>
      <c r="N302" s="27"/>
      <c r="O302" s="27"/>
      <c r="P302" s="27"/>
      <c r="Q302" s="27"/>
      <c r="R302" s="92">
        <f>SUM(J302:Q302)</f>
        <v>0</v>
      </c>
    </row>
    <row r="303" spans="2:18" s="43" customFormat="1" ht="15.75" customHeight="1" x14ac:dyDescent="0.2">
      <c r="B303" s="535" t="s">
        <v>95</v>
      </c>
      <c r="C303" s="536"/>
      <c r="D303" s="269"/>
      <c r="E303" s="269"/>
      <c r="F303" s="748"/>
      <c r="G303" s="269"/>
      <c r="H303" s="270"/>
      <c r="I303" s="270"/>
      <c r="J303" s="542"/>
      <c r="K303" s="542"/>
      <c r="L303" s="542"/>
      <c r="M303" s="542"/>
      <c r="N303" s="542"/>
      <c r="O303" s="542"/>
      <c r="P303" s="542"/>
      <c r="Q303" s="542"/>
      <c r="R303" s="540"/>
    </row>
    <row r="304" spans="2:18" s="12" customFormat="1" ht="15.75" customHeight="1" x14ac:dyDescent="0.2">
      <c r="B304" s="481" t="s">
        <v>121</v>
      </c>
      <c r="C304" s="482"/>
      <c r="D304" s="482"/>
      <c r="E304" s="482"/>
      <c r="F304" s="482"/>
      <c r="G304" s="482"/>
      <c r="H304" s="482"/>
      <c r="I304" s="482"/>
      <c r="J304" s="575"/>
      <c r="K304" s="575"/>
      <c r="L304" s="575"/>
      <c r="M304" s="575"/>
      <c r="N304" s="575"/>
      <c r="O304" s="575"/>
      <c r="P304" s="575"/>
      <c r="Q304" s="575"/>
      <c r="R304" s="573"/>
    </row>
    <row r="305" spans="2:18" s="13" customFormat="1" ht="17.25" customHeight="1" x14ac:dyDescent="0.3">
      <c r="B305" s="294"/>
      <c r="C305" s="278" t="s">
        <v>63</v>
      </c>
      <c r="D305" s="278"/>
      <c r="E305" s="278"/>
      <c r="F305" s="278"/>
      <c r="G305" s="278"/>
      <c r="H305" s="278"/>
      <c r="I305" s="278"/>
      <c r="J305" s="562"/>
      <c r="K305" s="562"/>
      <c r="L305" s="562"/>
      <c r="M305" s="562"/>
      <c r="N305" s="562"/>
      <c r="O305" s="562"/>
      <c r="P305" s="562"/>
      <c r="Q305" s="562"/>
      <c r="R305" s="274"/>
    </row>
    <row r="306" spans="2:18" s="13" customFormat="1" hidden="1" x14ac:dyDescent="0.3">
      <c r="B306" s="294"/>
      <c r="C306" s="301"/>
      <c r="D306" s="280" t="s">
        <v>64</v>
      </c>
      <c r="E306" s="302"/>
      <c r="F306" s="70"/>
      <c r="G306" s="33"/>
      <c r="H306" s="14"/>
      <c r="I306" s="56"/>
      <c r="J306" s="562"/>
      <c r="K306" s="562"/>
      <c r="L306" s="562"/>
      <c r="M306" s="562"/>
      <c r="N306" s="562"/>
      <c r="O306" s="562"/>
      <c r="P306" s="562"/>
      <c r="Q306" s="562"/>
      <c r="R306" s="274"/>
    </row>
    <row r="307" spans="2:18" s="13" customFormat="1" ht="31.5" hidden="1" customHeight="1" x14ac:dyDescent="0.3">
      <c r="B307" s="294"/>
      <c r="C307" s="301"/>
      <c r="D307" s="301"/>
      <c r="E307" s="1662" t="s">
        <v>65</v>
      </c>
      <c r="F307" s="1662"/>
      <c r="G307" s="1662"/>
      <c r="H307" s="1662"/>
      <c r="I307" s="1662"/>
      <c r="J307" s="562"/>
      <c r="K307" s="562"/>
      <c r="L307" s="562"/>
      <c r="M307" s="562"/>
      <c r="N307" s="562"/>
      <c r="O307" s="562"/>
      <c r="P307" s="562"/>
      <c r="Q307" s="562"/>
      <c r="R307" s="274"/>
    </row>
    <row r="308" spans="2:18" ht="23.25" hidden="1" customHeight="1" x14ac:dyDescent="0.3">
      <c r="B308" s="38"/>
      <c r="C308" s="39"/>
      <c r="D308" s="39"/>
      <c r="E308" s="40"/>
      <c r="F308" s="661"/>
      <c r="G308" s="15"/>
      <c r="H308" s="93"/>
      <c r="I308" s="140"/>
      <c r="J308" s="620"/>
      <c r="K308" s="620"/>
      <c r="L308" s="620"/>
      <c r="M308" s="620"/>
      <c r="N308" s="620"/>
      <c r="O308" s="620"/>
      <c r="P308" s="620"/>
      <c r="Q308" s="620"/>
      <c r="R308" s="175"/>
    </row>
    <row r="309" spans="2:18" ht="23.25" hidden="1" customHeight="1" x14ac:dyDescent="0.3">
      <c r="B309" s="28"/>
      <c r="C309" s="45"/>
      <c r="D309" s="31"/>
      <c r="E309" s="32"/>
      <c r="F309" s="661"/>
      <c r="G309" s="15"/>
      <c r="H309" s="16"/>
      <c r="I309" s="17"/>
      <c r="J309" s="592"/>
      <c r="K309" s="592"/>
      <c r="L309" s="592"/>
      <c r="M309" s="592"/>
      <c r="N309" s="592"/>
      <c r="O309" s="592"/>
      <c r="P309" s="592"/>
      <c r="Q309" s="592"/>
      <c r="R309" s="175"/>
    </row>
    <row r="310" spans="2:18" ht="23.25" hidden="1" customHeight="1" x14ac:dyDescent="0.3">
      <c r="B310" s="67"/>
      <c r="C310" s="68"/>
      <c r="D310" s="62"/>
      <c r="E310" s="21"/>
      <c r="F310" s="661"/>
      <c r="G310" s="15"/>
      <c r="H310" s="16"/>
      <c r="I310" s="17"/>
      <c r="J310" s="592"/>
      <c r="K310" s="592"/>
      <c r="L310" s="592"/>
      <c r="M310" s="592"/>
      <c r="N310" s="592"/>
      <c r="O310" s="592"/>
      <c r="P310" s="592"/>
      <c r="Q310" s="592"/>
      <c r="R310" s="175"/>
    </row>
    <row r="311" spans="2:18" s="13" customFormat="1" ht="18" customHeight="1" x14ac:dyDescent="0.3">
      <c r="B311" s="294"/>
      <c r="C311" s="301"/>
      <c r="D311" s="278" t="s">
        <v>66</v>
      </c>
      <c r="E311" s="278"/>
      <c r="F311" s="278"/>
      <c r="G311" s="278"/>
      <c r="H311" s="278"/>
      <c r="I311" s="278"/>
      <c r="J311" s="562"/>
      <c r="K311" s="562"/>
      <c r="L311" s="562"/>
      <c r="M311" s="562"/>
      <c r="N311" s="562"/>
      <c r="O311" s="562"/>
      <c r="P311" s="562"/>
      <c r="Q311" s="562"/>
      <c r="R311" s="274"/>
    </row>
    <row r="312" spans="2:18" s="13" customFormat="1" x14ac:dyDescent="0.3">
      <c r="B312" s="294"/>
      <c r="C312" s="301"/>
      <c r="D312" s="301"/>
      <c r="E312" s="280" t="s">
        <v>67</v>
      </c>
      <c r="F312" s="70"/>
      <c r="G312" s="515"/>
      <c r="H312" s="293"/>
      <c r="I312" s="322"/>
      <c r="J312" s="562"/>
      <c r="K312" s="562"/>
      <c r="L312" s="562"/>
      <c r="M312" s="562"/>
      <c r="N312" s="562"/>
      <c r="O312" s="562"/>
      <c r="P312" s="562"/>
      <c r="Q312" s="562"/>
      <c r="R312" s="274"/>
    </row>
    <row r="313" spans="2:18" s="525" customFormat="1" ht="19.5" customHeight="1" x14ac:dyDescent="0.3">
      <c r="B313" s="615"/>
      <c r="C313" s="619"/>
      <c r="D313" s="619"/>
      <c r="E313" s="565">
        <v>183</v>
      </c>
      <c r="F313" s="565" t="s">
        <v>1832</v>
      </c>
      <c r="G313" s="565"/>
      <c r="H313" s="565"/>
      <c r="I313" s="565"/>
      <c r="J313" s="617"/>
      <c r="K313" s="617"/>
      <c r="L313" s="617"/>
      <c r="M313" s="617"/>
      <c r="N313" s="617"/>
      <c r="O313" s="617"/>
      <c r="P313" s="617"/>
      <c r="Q313" s="617"/>
      <c r="R313" s="618"/>
    </row>
    <row r="314" spans="2:18" ht="31.5" x14ac:dyDescent="0.3">
      <c r="B314" s="38"/>
      <c r="C314" s="39"/>
      <c r="D314" s="39"/>
      <c r="E314" s="40"/>
      <c r="F314" s="661">
        <v>18301</v>
      </c>
      <c r="G314" s="15" t="s">
        <v>899</v>
      </c>
      <c r="H314" s="93" t="s">
        <v>800</v>
      </c>
      <c r="I314" s="17" t="s">
        <v>112</v>
      </c>
      <c r="J314" s="92"/>
      <c r="K314" s="92"/>
      <c r="L314" s="92"/>
      <c r="M314" s="92">
        <v>20000</v>
      </c>
      <c r="N314" s="92"/>
      <c r="O314" s="92"/>
      <c r="P314" s="92"/>
      <c r="Q314" s="92"/>
      <c r="R314" s="92">
        <f t="shared" ref="R314:R328" si="22">SUM(J314:Q314)</f>
        <v>20000</v>
      </c>
    </row>
    <row r="315" spans="2:18" ht="47.25" x14ac:dyDescent="0.3">
      <c r="B315" s="28"/>
      <c r="C315" s="45"/>
      <c r="D315" s="31"/>
      <c r="E315" s="32"/>
      <c r="F315" s="661">
        <v>18302</v>
      </c>
      <c r="G315" s="15" t="s">
        <v>906</v>
      </c>
      <c r="H315" s="93" t="s">
        <v>791</v>
      </c>
      <c r="I315" s="17" t="s">
        <v>112</v>
      </c>
      <c r="J315" s="92"/>
      <c r="K315" s="92"/>
      <c r="L315" s="92">
        <v>20000</v>
      </c>
      <c r="M315" s="92">
        <v>40000</v>
      </c>
      <c r="N315" s="92"/>
      <c r="O315" s="92"/>
      <c r="P315" s="92"/>
      <c r="Q315" s="92"/>
      <c r="R315" s="92">
        <f t="shared" ref="R315:R323" si="23">SUM(J315:Q315)</f>
        <v>60000</v>
      </c>
    </row>
    <row r="316" spans="2:18" ht="47.25" x14ac:dyDescent="0.3">
      <c r="B316" s="28"/>
      <c r="C316" s="45"/>
      <c r="D316" s="31"/>
      <c r="E316" s="32"/>
      <c r="F316" s="661">
        <v>18303</v>
      </c>
      <c r="G316" s="15" t="s">
        <v>907</v>
      </c>
      <c r="H316" s="16" t="s">
        <v>797</v>
      </c>
      <c r="I316" s="17" t="s">
        <v>112</v>
      </c>
      <c r="J316" s="27"/>
      <c r="K316" s="27"/>
      <c r="L316" s="27">
        <v>20000</v>
      </c>
      <c r="M316" s="27">
        <v>20000</v>
      </c>
      <c r="N316" s="27"/>
      <c r="O316" s="27"/>
      <c r="P316" s="27"/>
      <c r="Q316" s="27"/>
      <c r="R316" s="92">
        <f t="shared" si="23"/>
        <v>40000</v>
      </c>
    </row>
    <row r="317" spans="2:18" ht="47.25" x14ac:dyDescent="0.3">
      <c r="B317" s="67"/>
      <c r="C317" s="68"/>
      <c r="D317" s="62"/>
      <c r="E317" s="21"/>
      <c r="F317" s="661">
        <v>18304</v>
      </c>
      <c r="G317" s="15" t="s">
        <v>908</v>
      </c>
      <c r="H317" s="16" t="s">
        <v>800</v>
      </c>
      <c r="I317" s="17" t="s">
        <v>112</v>
      </c>
      <c r="J317" s="27"/>
      <c r="K317" s="27"/>
      <c r="L317" s="27">
        <v>44000</v>
      </c>
      <c r="M317" s="27">
        <v>100000</v>
      </c>
      <c r="N317" s="27"/>
      <c r="O317" s="27"/>
      <c r="P317" s="27"/>
      <c r="Q317" s="27"/>
      <c r="R317" s="92">
        <f t="shared" si="23"/>
        <v>144000</v>
      </c>
    </row>
    <row r="318" spans="2:18" ht="47.25" x14ac:dyDescent="0.3">
      <c r="B318" s="311"/>
      <c r="C318" s="146"/>
      <c r="D318" s="147"/>
      <c r="E318" s="184"/>
      <c r="F318" s="661">
        <v>18305</v>
      </c>
      <c r="G318" s="15" t="s">
        <v>909</v>
      </c>
      <c r="H318" s="16" t="s">
        <v>803</v>
      </c>
      <c r="I318" s="17" t="s">
        <v>112</v>
      </c>
      <c r="J318" s="27"/>
      <c r="K318" s="27"/>
      <c r="L318" s="27">
        <v>33000</v>
      </c>
      <c r="M318" s="27">
        <v>100000</v>
      </c>
      <c r="N318" s="27"/>
      <c r="O318" s="27"/>
      <c r="P318" s="27"/>
      <c r="Q318" s="27"/>
      <c r="R318" s="92">
        <f t="shared" si="23"/>
        <v>133000</v>
      </c>
    </row>
    <row r="319" spans="2:18" ht="47.25" x14ac:dyDescent="0.3">
      <c r="B319" s="28"/>
      <c r="C319" s="45"/>
      <c r="D319" s="31"/>
      <c r="E319" s="32"/>
      <c r="F319" s="661">
        <v>18306</v>
      </c>
      <c r="G319" s="15" t="s">
        <v>910</v>
      </c>
      <c r="H319" s="16" t="s">
        <v>809</v>
      </c>
      <c r="I319" s="17" t="s">
        <v>112</v>
      </c>
      <c r="J319" s="27"/>
      <c r="K319" s="27"/>
      <c r="L319" s="27">
        <v>6000</v>
      </c>
      <c r="M319" s="27">
        <v>10000</v>
      </c>
      <c r="N319" s="27"/>
      <c r="O319" s="27"/>
      <c r="P319" s="27"/>
      <c r="Q319" s="27"/>
      <c r="R319" s="92">
        <f t="shared" si="23"/>
        <v>16000</v>
      </c>
    </row>
    <row r="320" spans="2:18" ht="63" x14ac:dyDescent="0.3">
      <c r="B320" s="28"/>
      <c r="C320" s="45"/>
      <c r="D320" s="31"/>
      <c r="E320" s="32"/>
      <c r="F320" s="661">
        <v>18307</v>
      </c>
      <c r="G320" s="15" t="s">
        <v>911</v>
      </c>
      <c r="H320" s="16" t="s">
        <v>814</v>
      </c>
      <c r="I320" s="17" t="s">
        <v>112</v>
      </c>
      <c r="J320" s="27"/>
      <c r="K320" s="27"/>
      <c r="L320" s="27"/>
      <c r="M320" s="27">
        <v>25000</v>
      </c>
      <c r="N320" s="27"/>
      <c r="O320" s="27"/>
      <c r="P320" s="27"/>
      <c r="Q320" s="27"/>
      <c r="R320" s="92">
        <f t="shared" si="23"/>
        <v>25000</v>
      </c>
    </row>
    <row r="321" spans="2:18" ht="47.25" x14ac:dyDescent="0.3">
      <c r="B321" s="28"/>
      <c r="C321" s="45"/>
      <c r="D321" s="31"/>
      <c r="E321" s="32"/>
      <c r="F321" s="661">
        <v>18308</v>
      </c>
      <c r="G321" s="15" t="s">
        <v>912</v>
      </c>
      <c r="H321" s="16" t="s">
        <v>854</v>
      </c>
      <c r="I321" s="17" t="s">
        <v>112</v>
      </c>
      <c r="J321" s="27"/>
      <c r="K321" s="27"/>
      <c r="L321" s="27"/>
      <c r="M321" s="27">
        <v>15000</v>
      </c>
      <c r="N321" s="27"/>
      <c r="O321" s="27"/>
      <c r="P321" s="27"/>
      <c r="Q321" s="27"/>
      <c r="R321" s="92">
        <f t="shared" si="23"/>
        <v>15000</v>
      </c>
    </row>
    <row r="322" spans="2:18" ht="78.75" x14ac:dyDescent="0.3">
      <c r="B322" s="28"/>
      <c r="C322" s="45"/>
      <c r="D322" s="31"/>
      <c r="E322" s="32"/>
      <c r="F322" s="661">
        <v>18309</v>
      </c>
      <c r="G322" s="15" t="s">
        <v>913</v>
      </c>
      <c r="H322" s="16" t="s">
        <v>829</v>
      </c>
      <c r="I322" s="17" t="s">
        <v>112</v>
      </c>
      <c r="J322" s="27"/>
      <c r="K322" s="27"/>
      <c r="L322" s="27">
        <v>5000</v>
      </c>
      <c r="M322" s="27">
        <v>15000</v>
      </c>
      <c r="N322" s="27"/>
      <c r="O322" s="27"/>
      <c r="P322" s="27"/>
      <c r="Q322" s="27"/>
      <c r="R322" s="92">
        <f t="shared" si="23"/>
        <v>20000</v>
      </c>
    </row>
    <row r="323" spans="2:18" ht="47.25" x14ac:dyDescent="0.3">
      <c r="B323" s="28"/>
      <c r="C323" s="45"/>
      <c r="D323" s="31"/>
      <c r="E323" s="32"/>
      <c r="F323" s="661">
        <v>18310</v>
      </c>
      <c r="G323" s="15" t="s">
        <v>914</v>
      </c>
      <c r="H323" s="16" t="s">
        <v>824</v>
      </c>
      <c r="I323" s="17" t="s">
        <v>112</v>
      </c>
      <c r="J323" s="27"/>
      <c r="K323" s="27"/>
      <c r="L323" s="27">
        <v>4000</v>
      </c>
      <c r="M323" s="27">
        <v>80000</v>
      </c>
      <c r="N323" s="27"/>
      <c r="O323" s="27"/>
      <c r="P323" s="27"/>
      <c r="Q323" s="27"/>
      <c r="R323" s="92">
        <f t="shared" si="23"/>
        <v>84000</v>
      </c>
    </row>
    <row r="324" spans="2:18" ht="31.5" x14ac:dyDescent="0.3">
      <c r="B324" s="28"/>
      <c r="C324" s="45"/>
      <c r="D324" s="31"/>
      <c r="E324" s="32"/>
      <c r="F324" s="661">
        <v>18311</v>
      </c>
      <c r="G324" s="15" t="s">
        <v>916</v>
      </c>
      <c r="H324" s="16" t="s">
        <v>837</v>
      </c>
      <c r="I324" s="17" t="s">
        <v>112</v>
      </c>
      <c r="J324" s="27"/>
      <c r="K324" s="27"/>
      <c r="L324" s="27"/>
      <c r="M324" s="27">
        <v>18000</v>
      </c>
      <c r="N324" s="27"/>
      <c r="O324" s="27"/>
      <c r="P324" s="27"/>
      <c r="Q324" s="27"/>
      <c r="R324" s="92">
        <f t="shared" ref="R324" si="24">SUM(J324:Q324)</f>
        <v>18000</v>
      </c>
    </row>
    <row r="325" spans="2:18" ht="31.5" x14ac:dyDescent="0.3">
      <c r="B325" s="57"/>
      <c r="C325" s="58"/>
      <c r="D325" s="58"/>
      <c r="E325" s="59"/>
      <c r="F325" s="661">
        <v>18312</v>
      </c>
      <c r="G325" s="15" t="s">
        <v>900</v>
      </c>
      <c r="H325" s="93" t="s">
        <v>837</v>
      </c>
      <c r="I325" s="17" t="s">
        <v>112</v>
      </c>
      <c r="J325" s="92"/>
      <c r="K325" s="92">
        <v>16000</v>
      </c>
      <c r="L325" s="92"/>
      <c r="M325" s="92">
        <v>14000</v>
      </c>
      <c r="N325" s="92"/>
      <c r="O325" s="92"/>
      <c r="P325" s="92"/>
      <c r="Q325" s="92"/>
      <c r="R325" s="92">
        <f t="shared" si="22"/>
        <v>30000</v>
      </c>
    </row>
    <row r="326" spans="2:18" ht="31.5" x14ac:dyDescent="0.3">
      <c r="B326" s="57"/>
      <c r="C326" s="58"/>
      <c r="D326" s="58"/>
      <c r="E326" s="59"/>
      <c r="F326" s="661">
        <v>18313</v>
      </c>
      <c r="G326" s="15" t="s">
        <v>901</v>
      </c>
      <c r="H326" s="93" t="s">
        <v>837</v>
      </c>
      <c r="I326" s="17" t="s">
        <v>112</v>
      </c>
      <c r="J326" s="92"/>
      <c r="K326" s="92"/>
      <c r="L326" s="92"/>
      <c r="M326" s="92">
        <v>12000</v>
      </c>
      <c r="N326" s="92"/>
      <c r="O326" s="92"/>
      <c r="P326" s="92"/>
      <c r="Q326" s="92"/>
      <c r="R326" s="92">
        <f t="shared" si="22"/>
        <v>12000</v>
      </c>
    </row>
    <row r="327" spans="2:18" ht="35.25" customHeight="1" x14ac:dyDescent="0.3">
      <c r="B327" s="19"/>
      <c r="C327" s="20"/>
      <c r="D327" s="20"/>
      <c r="E327" s="79"/>
      <c r="F327" s="661">
        <v>18314</v>
      </c>
      <c r="G327" s="15" t="s">
        <v>902</v>
      </c>
      <c r="H327" s="93" t="s">
        <v>837</v>
      </c>
      <c r="I327" s="17" t="s">
        <v>112</v>
      </c>
      <c r="J327" s="92"/>
      <c r="K327" s="92"/>
      <c r="L327" s="92"/>
      <c r="M327" s="92">
        <v>12000</v>
      </c>
      <c r="N327" s="92"/>
      <c r="O327" s="92"/>
      <c r="P327" s="92"/>
      <c r="Q327" s="92"/>
      <c r="R327" s="92">
        <f t="shared" si="22"/>
        <v>12000</v>
      </c>
    </row>
    <row r="328" spans="2:18" hidden="1" x14ac:dyDescent="0.3">
      <c r="B328" s="28"/>
      <c r="C328" s="45"/>
      <c r="D328" s="31"/>
      <c r="E328" s="32"/>
      <c r="F328" s="663">
        <v>115</v>
      </c>
      <c r="G328" s="15"/>
      <c r="H328" s="16"/>
      <c r="I328" s="17"/>
      <c r="J328" s="27"/>
      <c r="K328" s="27"/>
      <c r="L328" s="27"/>
      <c r="M328" s="27"/>
      <c r="N328" s="27"/>
      <c r="O328" s="27"/>
      <c r="P328" s="27"/>
      <c r="Q328" s="27"/>
      <c r="R328" s="92">
        <f t="shared" si="22"/>
        <v>0</v>
      </c>
    </row>
    <row r="329" spans="2:18" hidden="1" x14ac:dyDescent="0.3">
      <c r="B329" s="28"/>
      <c r="C329" s="45"/>
      <c r="D329" s="31"/>
      <c r="E329" s="32"/>
      <c r="F329" s="661">
        <v>116</v>
      </c>
      <c r="G329" s="15"/>
      <c r="H329" s="16"/>
      <c r="I329" s="17"/>
      <c r="J329" s="27"/>
      <c r="K329" s="27"/>
      <c r="L329" s="27"/>
      <c r="M329" s="27"/>
      <c r="N329" s="27"/>
      <c r="O329" s="27"/>
      <c r="P329" s="27"/>
      <c r="Q329" s="27"/>
      <c r="R329" s="92">
        <f>SUM(J329:Q329)</f>
        <v>0</v>
      </c>
    </row>
    <row r="330" spans="2:18" s="13" customFormat="1" hidden="1" x14ac:dyDescent="0.3">
      <c r="B330" s="294"/>
      <c r="C330" s="301"/>
      <c r="D330" s="301"/>
      <c r="E330" s="280" t="s">
        <v>68</v>
      </c>
      <c r="F330" s="661">
        <v>117</v>
      </c>
      <c r="G330" s="33"/>
      <c r="H330" s="14"/>
      <c r="I330" s="56"/>
      <c r="J330" s="86">
        <f>SUM(J331:J333)</f>
        <v>0</v>
      </c>
      <c r="K330" s="86">
        <f t="shared" ref="K330:Q330" si="25">SUM(K331:K333)</f>
        <v>0</v>
      </c>
      <c r="L330" s="86">
        <f t="shared" si="25"/>
        <v>0</v>
      </c>
      <c r="M330" s="86">
        <f t="shared" si="25"/>
        <v>0</v>
      </c>
      <c r="N330" s="86">
        <f t="shared" si="25"/>
        <v>0</v>
      </c>
      <c r="O330" s="86">
        <f t="shared" si="25"/>
        <v>0</v>
      </c>
      <c r="P330" s="86">
        <f t="shared" si="25"/>
        <v>0</v>
      </c>
      <c r="Q330" s="86">
        <f t="shared" si="25"/>
        <v>0</v>
      </c>
      <c r="R330" s="86">
        <f>SUM(R331:R333)</f>
        <v>0</v>
      </c>
    </row>
    <row r="331" spans="2:18" ht="21" hidden="1" customHeight="1" x14ac:dyDescent="0.3">
      <c r="B331" s="38"/>
      <c r="C331" s="39"/>
      <c r="D331" s="39"/>
      <c r="E331" s="40"/>
      <c r="F331" s="661">
        <v>118</v>
      </c>
      <c r="G331" s="15"/>
      <c r="H331" s="93"/>
      <c r="I331" s="140"/>
      <c r="J331" s="92"/>
      <c r="K331" s="92"/>
      <c r="L331" s="92"/>
      <c r="M331" s="92"/>
      <c r="N331" s="92"/>
      <c r="O331" s="92"/>
      <c r="P331" s="92"/>
      <c r="Q331" s="92"/>
      <c r="R331" s="92">
        <f t="shared" ref="R331:R332" si="26">SUM(J331:Q331)</f>
        <v>0</v>
      </c>
    </row>
    <row r="332" spans="2:18" ht="21" hidden="1" customHeight="1" x14ac:dyDescent="0.3">
      <c r="B332" s="28"/>
      <c r="C332" s="45"/>
      <c r="D332" s="31"/>
      <c r="E332" s="32"/>
      <c r="F332" s="661">
        <v>119</v>
      </c>
      <c r="G332" s="15"/>
      <c r="H332" s="16"/>
      <c r="I332" s="17"/>
      <c r="J332" s="27"/>
      <c r="K332" s="27"/>
      <c r="L332" s="27"/>
      <c r="M332" s="27"/>
      <c r="N332" s="27"/>
      <c r="O332" s="27"/>
      <c r="P332" s="27"/>
      <c r="Q332" s="27"/>
      <c r="R332" s="92">
        <f t="shared" si="26"/>
        <v>0</v>
      </c>
    </row>
    <row r="333" spans="2:18" ht="6.75" hidden="1" customHeight="1" x14ac:dyDescent="0.3">
      <c r="B333" s="28"/>
      <c r="C333" s="45"/>
      <c r="D333" s="31"/>
      <c r="E333" s="32"/>
      <c r="F333" s="661">
        <v>120</v>
      </c>
      <c r="G333" s="15"/>
      <c r="H333" s="16"/>
      <c r="I333" s="17"/>
      <c r="J333" s="27"/>
      <c r="K333" s="27"/>
      <c r="L333" s="27"/>
      <c r="M333" s="27"/>
      <c r="N333" s="27"/>
      <c r="O333" s="27"/>
      <c r="P333" s="27"/>
      <c r="Q333" s="27"/>
      <c r="R333" s="92">
        <f>SUM(J333:Q333)</f>
        <v>0</v>
      </c>
    </row>
    <row r="334" spans="2:18" s="12" customFormat="1" ht="18.75" customHeight="1" x14ac:dyDescent="0.2">
      <c r="B334" s="50" t="s">
        <v>97</v>
      </c>
      <c r="C334" s="51"/>
      <c r="D334" s="52"/>
      <c r="E334" s="52"/>
      <c r="F334" s="71"/>
      <c r="G334" s="52"/>
      <c r="H334" s="270"/>
      <c r="I334" s="270"/>
      <c r="J334" s="542"/>
      <c r="K334" s="542"/>
      <c r="L334" s="542"/>
      <c r="M334" s="542"/>
      <c r="N334" s="542"/>
      <c r="O334" s="542"/>
      <c r="P334" s="542"/>
      <c r="Q334" s="542"/>
      <c r="R334" s="540"/>
    </row>
    <row r="335" spans="2:18" s="12" customFormat="1" ht="17.25" customHeight="1" x14ac:dyDescent="0.2">
      <c r="B335" s="481" t="s">
        <v>145</v>
      </c>
      <c r="C335" s="482"/>
      <c r="D335" s="482"/>
      <c r="E335" s="482"/>
      <c r="F335" s="482"/>
      <c r="G335" s="482"/>
      <c r="H335" s="482"/>
      <c r="I335" s="482"/>
      <c r="J335" s="575"/>
      <c r="K335" s="575"/>
      <c r="L335" s="575"/>
      <c r="M335" s="575"/>
      <c r="N335" s="575"/>
      <c r="O335" s="575"/>
      <c r="P335" s="575"/>
      <c r="Q335" s="575"/>
      <c r="R335" s="573"/>
    </row>
    <row r="336" spans="2:18" s="13" customFormat="1" ht="16.5" customHeight="1" x14ac:dyDescent="0.3">
      <c r="B336" s="294"/>
      <c r="C336" s="278" t="s">
        <v>69</v>
      </c>
      <c r="D336" s="278"/>
      <c r="E336" s="278"/>
      <c r="F336" s="278"/>
      <c r="G336" s="278"/>
      <c r="H336" s="278"/>
      <c r="I336" s="278"/>
      <c r="J336" s="562"/>
      <c r="K336" s="562"/>
      <c r="L336" s="562"/>
      <c r="M336" s="562"/>
      <c r="N336" s="562"/>
      <c r="O336" s="562"/>
      <c r="P336" s="562"/>
      <c r="Q336" s="562"/>
      <c r="R336" s="274"/>
    </row>
    <row r="337" spans="2:18" s="43" customFormat="1" ht="15.75" hidden="1" customHeight="1" x14ac:dyDescent="0.2">
      <c r="B337" s="277"/>
      <c r="C337" s="278"/>
      <c r="D337" s="306" t="s">
        <v>70</v>
      </c>
      <c r="E337" s="307"/>
      <c r="F337" s="308"/>
      <c r="G337" s="255"/>
      <c r="H337" s="114"/>
      <c r="I337" s="322"/>
      <c r="J337" s="562"/>
      <c r="K337" s="562"/>
      <c r="L337" s="562"/>
      <c r="M337" s="562"/>
      <c r="N337" s="562"/>
      <c r="O337" s="562"/>
      <c r="P337" s="562"/>
      <c r="Q337" s="562"/>
      <c r="R337" s="274"/>
    </row>
    <row r="338" spans="2:18" s="13" customFormat="1" hidden="1" x14ac:dyDescent="0.3">
      <c r="B338" s="294"/>
      <c r="C338" s="301"/>
      <c r="D338" s="301"/>
      <c r="E338" s="280" t="s">
        <v>71</v>
      </c>
      <c r="F338" s="72"/>
      <c r="G338" s="64"/>
      <c r="H338" s="279"/>
      <c r="I338" s="726"/>
      <c r="J338" s="562"/>
      <c r="K338" s="562"/>
      <c r="L338" s="562"/>
      <c r="M338" s="562"/>
      <c r="N338" s="562"/>
      <c r="O338" s="562"/>
      <c r="P338" s="562"/>
      <c r="Q338" s="562"/>
      <c r="R338" s="274"/>
    </row>
    <row r="339" spans="2:18" s="13" customFormat="1" ht="46.5" hidden="1" customHeight="1" x14ac:dyDescent="0.3">
      <c r="B339" s="294"/>
      <c r="C339" s="301"/>
      <c r="D339" s="1661" t="s">
        <v>72</v>
      </c>
      <c r="E339" s="1661"/>
      <c r="F339" s="1661"/>
      <c r="G339" s="1661"/>
      <c r="H339" s="1661"/>
      <c r="I339" s="1661"/>
      <c r="J339" s="86">
        <f t="shared" ref="J339:R339" si="27">SUM(J340+J352+J355+J357)</f>
        <v>0</v>
      </c>
      <c r="K339" s="86">
        <f t="shared" si="27"/>
        <v>0</v>
      </c>
      <c r="L339" s="86">
        <f t="shared" si="27"/>
        <v>0</v>
      </c>
      <c r="M339" s="86">
        <f t="shared" si="27"/>
        <v>0</v>
      </c>
      <c r="N339" s="86">
        <f t="shared" si="27"/>
        <v>0</v>
      </c>
      <c r="O339" s="86">
        <f t="shared" si="27"/>
        <v>0</v>
      </c>
      <c r="P339" s="86">
        <f t="shared" si="27"/>
        <v>0</v>
      </c>
      <c r="Q339" s="86">
        <f t="shared" si="27"/>
        <v>0</v>
      </c>
      <c r="R339" s="86">
        <f t="shared" si="27"/>
        <v>0</v>
      </c>
    </row>
    <row r="340" spans="2:18" s="43" customFormat="1" ht="33" hidden="1" customHeight="1" x14ac:dyDescent="0.2">
      <c r="B340" s="277"/>
      <c r="C340" s="278"/>
      <c r="D340" s="278"/>
      <c r="E340" s="1661" t="s">
        <v>73</v>
      </c>
      <c r="F340" s="1661"/>
      <c r="G340" s="1661"/>
      <c r="H340" s="1661"/>
      <c r="I340" s="1661"/>
      <c r="J340" s="86">
        <f t="shared" ref="J340:R340" si="28">SUM(J341:J351)</f>
        <v>0</v>
      </c>
      <c r="K340" s="86">
        <f t="shared" si="28"/>
        <v>0</v>
      </c>
      <c r="L340" s="86">
        <f t="shared" si="28"/>
        <v>0</v>
      </c>
      <c r="M340" s="86">
        <f t="shared" si="28"/>
        <v>0</v>
      </c>
      <c r="N340" s="86">
        <f t="shared" si="28"/>
        <v>0</v>
      </c>
      <c r="O340" s="86">
        <f t="shared" si="28"/>
        <v>0</v>
      </c>
      <c r="P340" s="86">
        <f t="shared" si="28"/>
        <v>0</v>
      </c>
      <c r="Q340" s="86">
        <f t="shared" si="28"/>
        <v>0</v>
      </c>
      <c r="R340" s="86">
        <f t="shared" si="28"/>
        <v>0</v>
      </c>
    </row>
    <row r="341" spans="2:18" hidden="1" x14ac:dyDescent="0.3">
      <c r="B341" s="38"/>
      <c r="C341" s="39"/>
      <c r="D341" s="39"/>
      <c r="E341" s="40"/>
      <c r="F341" s="661">
        <v>107</v>
      </c>
      <c r="G341" s="15"/>
      <c r="H341" s="93"/>
      <c r="I341" s="140"/>
      <c r="J341" s="92"/>
      <c r="K341" s="92"/>
      <c r="L341" s="92"/>
      <c r="M341" s="92"/>
      <c r="N341" s="92"/>
      <c r="O341" s="92"/>
      <c r="P341" s="92"/>
      <c r="Q341" s="92"/>
      <c r="R341" s="92"/>
    </row>
    <row r="342" spans="2:18" hidden="1" x14ac:dyDescent="0.3">
      <c r="B342" s="28"/>
      <c r="C342" s="45"/>
      <c r="D342" s="31"/>
      <c r="E342" s="32"/>
      <c r="F342" s="661">
        <v>108</v>
      </c>
      <c r="G342" s="15"/>
      <c r="H342" s="16"/>
      <c r="I342" s="140"/>
      <c r="J342" s="27"/>
      <c r="K342" s="27"/>
      <c r="L342" s="27"/>
      <c r="M342" s="27"/>
      <c r="N342" s="27"/>
      <c r="O342" s="27"/>
      <c r="P342" s="27"/>
      <c r="Q342" s="27"/>
      <c r="R342" s="92"/>
    </row>
    <row r="343" spans="2:18" hidden="1" x14ac:dyDescent="0.3">
      <c r="B343" s="28"/>
      <c r="C343" s="45"/>
      <c r="D343" s="31"/>
      <c r="E343" s="32"/>
      <c r="F343" s="661">
        <v>109</v>
      </c>
      <c r="G343" s="15"/>
      <c r="H343" s="16"/>
      <c r="I343" s="140"/>
      <c r="J343" s="27"/>
      <c r="K343" s="27"/>
      <c r="L343" s="27"/>
      <c r="M343" s="27"/>
      <c r="N343" s="27"/>
      <c r="O343" s="27"/>
      <c r="P343" s="27"/>
      <c r="Q343" s="27"/>
      <c r="R343" s="92"/>
    </row>
    <row r="344" spans="2:18" hidden="1" x14ac:dyDescent="0.3">
      <c r="B344" s="28"/>
      <c r="C344" s="45"/>
      <c r="D344" s="31"/>
      <c r="E344" s="32"/>
      <c r="F344" s="661">
        <v>110</v>
      </c>
      <c r="G344" s="15"/>
      <c r="H344" s="16"/>
      <c r="I344" s="140"/>
      <c r="J344" s="27"/>
      <c r="K344" s="27"/>
      <c r="L344" s="27"/>
      <c r="M344" s="27"/>
      <c r="N344" s="27"/>
      <c r="O344" s="27"/>
      <c r="P344" s="27"/>
      <c r="Q344" s="27"/>
      <c r="R344" s="92"/>
    </row>
    <row r="345" spans="2:18" hidden="1" x14ac:dyDescent="0.3">
      <c r="B345" s="28"/>
      <c r="C345" s="45"/>
      <c r="D345" s="31"/>
      <c r="E345" s="32"/>
      <c r="F345" s="661">
        <v>111</v>
      </c>
      <c r="G345" s="15"/>
      <c r="H345" s="16"/>
      <c r="I345" s="140"/>
      <c r="J345" s="27"/>
      <c r="K345" s="27"/>
      <c r="L345" s="27"/>
      <c r="M345" s="27"/>
      <c r="N345" s="27"/>
      <c r="O345" s="27"/>
      <c r="P345" s="27"/>
      <c r="Q345" s="27"/>
      <c r="R345" s="92"/>
    </row>
    <row r="346" spans="2:18" hidden="1" x14ac:dyDescent="0.3">
      <c r="B346" s="28"/>
      <c r="C346" s="45"/>
      <c r="D346" s="31"/>
      <c r="E346" s="32"/>
      <c r="F346" s="661">
        <v>112</v>
      </c>
      <c r="G346" s="15"/>
      <c r="H346" s="16"/>
      <c r="I346" s="140"/>
      <c r="J346" s="27"/>
      <c r="K346" s="27"/>
      <c r="L346" s="27"/>
      <c r="M346" s="27"/>
      <c r="N346" s="27"/>
      <c r="O346" s="27"/>
      <c r="P346" s="27"/>
      <c r="Q346" s="27"/>
      <c r="R346" s="92"/>
    </row>
    <row r="347" spans="2:18" hidden="1" x14ac:dyDescent="0.3">
      <c r="B347" s="28"/>
      <c r="C347" s="45"/>
      <c r="D347" s="31"/>
      <c r="E347" s="32"/>
      <c r="F347" s="661">
        <v>113</v>
      </c>
      <c r="G347" s="15"/>
      <c r="H347" s="16"/>
      <c r="I347" s="140"/>
      <c r="J347" s="27"/>
      <c r="K347" s="27"/>
      <c r="L347" s="27"/>
      <c r="M347" s="27"/>
      <c r="N347" s="27"/>
      <c r="O347" s="27"/>
      <c r="P347" s="27"/>
      <c r="Q347" s="27"/>
      <c r="R347" s="92"/>
    </row>
    <row r="348" spans="2:18" hidden="1" x14ac:dyDescent="0.3">
      <c r="B348" s="28"/>
      <c r="C348" s="45"/>
      <c r="D348" s="31"/>
      <c r="E348" s="32"/>
      <c r="F348" s="661">
        <v>114</v>
      </c>
      <c r="G348" s="15"/>
      <c r="H348" s="16"/>
      <c r="I348" s="140"/>
      <c r="J348" s="27"/>
      <c r="K348" s="27"/>
      <c r="L348" s="27"/>
      <c r="M348" s="27"/>
      <c r="N348" s="27"/>
      <c r="O348" s="27"/>
      <c r="P348" s="27"/>
      <c r="Q348" s="27"/>
      <c r="R348" s="92"/>
    </row>
    <row r="349" spans="2:18" hidden="1" x14ac:dyDescent="0.3">
      <c r="B349" s="28"/>
      <c r="C349" s="45"/>
      <c r="D349" s="31"/>
      <c r="E349" s="32"/>
      <c r="F349" s="661">
        <v>115</v>
      </c>
      <c r="G349" s="15"/>
      <c r="H349" s="16"/>
      <c r="I349" s="140"/>
      <c r="J349" s="27"/>
      <c r="K349" s="27"/>
      <c r="L349" s="27"/>
      <c r="M349" s="27"/>
      <c r="N349" s="27"/>
      <c r="O349" s="27"/>
      <c r="P349" s="27"/>
      <c r="Q349" s="27"/>
      <c r="R349" s="92"/>
    </row>
    <row r="350" spans="2:18" hidden="1" x14ac:dyDescent="0.3">
      <c r="B350" s="28"/>
      <c r="C350" s="45"/>
      <c r="D350" s="31"/>
      <c r="E350" s="32"/>
      <c r="F350" s="661"/>
      <c r="G350" s="15"/>
      <c r="H350" s="16"/>
      <c r="I350" s="17"/>
      <c r="J350" s="27"/>
      <c r="K350" s="27"/>
      <c r="L350" s="27"/>
      <c r="M350" s="27"/>
      <c r="N350" s="27"/>
      <c r="O350" s="27"/>
      <c r="P350" s="27"/>
      <c r="Q350" s="27"/>
      <c r="R350" s="92">
        <f t="shared" ref="R350" si="29">SUM(J350:Q350)</f>
        <v>0</v>
      </c>
    </row>
    <row r="351" spans="2:18" hidden="1" x14ac:dyDescent="0.3">
      <c r="B351" s="28"/>
      <c r="C351" s="45"/>
      <c r="D351" s="31"/>
      <c r="E351" s="32"/>
      <c r="F351" s="661"/>
      <c r="G351" s="15"/>
      <c r="H351" s="16"/>
      <c r="I351" s="17"/>
      <c r="J351" s="27"/>
      <c r="K351" s="27"/>
      <c r="L351" s="27"/>
      <c r="M351" s="27"/>
      <c r="N351" s="27"/>
      <c r="O351" s="27"/>
      <c r="P351" s="27"/>
      <c r="Q351" s="27"/>
      <c r="R351" s="92">
        <f>SUM(J351:Q351)</f>
        <v>0</v>
      </c>
    </row>
    <row r="352" spans="2:18" s="13" customFormat="1" hidden="1" x14ac:dyDescent="0.3">
      <c r="B352" s="294"/>
      <c r="C352" s="301"/>
      <c r="D352" s="301"/>
      <c r="E352" s="1663" t="s">
        <v>74</v>
      </c>
      <c r="F352" s="1663"/>
      <c r="G352" s="1663"/>
      <c r="H352" s="1663"/>
      <c r="I352" s="1663"/>
      <c r="J352" s="86">
        <f t="shared" ref="J352:R352" si="30">SUM(J353:J354)</f>
        <v>0</v>
      </c>
      <c r="K352" s="86">
        <f t="shared" si="30"/>
        <v>0</v>
      </c>
      <c r="L352" s="86">
        <f t="shared" si="30"/>
        <v>0</v>
      </c>
      <c r="M352" s="86">
        <f t="shared" si="30"/>
        <v>0</v>
      </c>
      <c r="N352" s="86">
        <f t="shared" si="30"/>
        <v>0</v>
      </c>
      <c r="O352" s="86">
        <f t="shared" si="30"/>
        <v>0</v>
      </c>
      <c r="P352" s="86">
        <f t="shared" si="30"/>
        <v>0</v>
      </c>
      <c r="Q352" s="86">
        <f t="shared" si="30"/>
        <v>0</v>
      </c>
      <c r="R352" s="86">
        <f t="shared" si="30"/>
        <v>0</v>
      </c>
    </row>
    <row r="353" spans="2:21" hidden="1" x14ac:dyDescent="0.3">
      <c r="B353" s="28"/>
      <c r="C353" s="45"/>
      <c r="D353" s="31"/>
      <c r="E353" s="32"/>
      <c r="F353" s="661"/>
      <c r="G353" s="15"/>
      <c r="H353" s="16"/>
      <c r="I353" s="17"/>
      <c r="J353" s="27"/>
      <c r="K353" s="27"/>
      <c r="L353" s="27"/>
      <c r="M353" s="27"/>
      <c r="N353" s="27"/>
      <c r="O353" s="27"/>
      <c r="P353" s="27"/>
      <c r="Q353" s="27"/>
      <c r="R353" s="92">
        <f t="shared" ref="R353" si="31">SUM(J353:Q353)</f>
        <v>0</v>
      </c>
    </row>
    <row r="354" spans="2:21" ht="23.25" hidden="1" customHeight="1" x14ac:dyDescent="0.3">
      <c r="B354" s="28"/>
      <c r="C354" s="45"/>
      <c r="D354" s="31"/>
      <c r="E354" s="32"/>
      <c r="F354" s="661"/>
      <c r="G354" s="15"/>
      <c r="H354" s="16"/>
      <c r="I354" s="17"/>
      <c r="J354" s="27"/>
      <c r="K354" s="27"/>
      <c r="L354" s="27"/>
      <c r="M354" s="27"/>
      <c r="N354" s="27"/>
      <c r="O354" s="27"/>
      <c r="P354" s="27"/>
      <c r="Q354" s="27"/>
      <c r="R354" s="92">
        <f>SUM(J354:Q354)</f>
        <v>0</v>
      </c>
    </row>
    <row r="355" spans="2:21" s="13" customFormat="1" hidden="1" x14ac:dyDescent="0.3">
      <c r="B355" s="294"/>
      <c r="C355" s="301"/>
      <c r="D355" s="301"/>
      <c r="E355" s="280" t="s">
        <v>75</v>
      </c>
      <c r="F355" s="70"/>
      <c r="G355" s="33"/>
      <c r="H355" s="14"/>
      <c r="I355" s="56"/>
      <c r="J355" s="86">
        <f>SUM(J356)</f>
        <v>0</v>
      </c>
      <c r="K355" s="86">
        <f t="shared" ref="K355:R355" si="32">SUM(K356)</f>
        <v>0</v>
      </c>
      <c r="L355" s="86">
        <f t="shared" si="32"/>
        <v>0</v>
      </c>
      <c r="M355" s="86">
        <f t="shared" si="32"/>
        <v>0</v>
      </c>
      <c r="N355" s="86">
        <f t="shared" si="32"/>
        <v>0</v>
      </c>
      <c r="O355" s="86">
        <f t="shared" si="32"/>
        <v>0</v>
      </c>
      <c r="P355" s="86">
        <f t="shared" si="32"/>
        <v>0</v>
      </c>
      <c r="Q355" s="86">
        <f t="shared" si="32"/>
        <v>0</v>
      </c>
      <c r="R355" s="86">
        <f t="shared" si="32"/>
        <v>0</v>
      </c>
    </row>
    <row r="356" spans="2:21" s="13" customFormat="1" hidden="1" x14ac:dyDescent="0.3">
      <c r="B356" s="294"/>
      <c r="C356" s="301"/>
      <c r="D356" s="301"/>
      <c r="E356" s="280"/>
      <c r="F356" s="70"/>
      <c r="G356" s="33"/>
      <c r="H356" s="14"/>
      <c r="I356" s="56"/>
      <c r="J356" s="86"/>
      <c r="K356" s="86"/>
      <c r="L356" s="86"/>
      <c r="M356" s="86"/>
      <c r="N356" s="86"/>
      <c r="O356" s="86"/>
      <c r="P356" s="86"/>
      <c r="Q356" s="86"/>
      <c r="R356" s="86"/>
    </row>
    <row r="357" spans="2:21" s="13" customFormat="1" hidden="1" x14ac:dyDescent="0.3">
      <c r="B357" s="294"/>
      <c r="C357" s="301"/>
      <c r="D357" s="301"/>
      <c r="E357" s="280" t="s">
        <v>76</v>
      </c>
      <c r="F357" s="70"/>
      <c r="G357" s="33"/>
      <c r="H357" s="14"/>
      <c r="I357" s="17"/>
      <c r="J357" s="86">
        <f>SUM(J358)</f>
        <v>0</v>
      </c>
      <c r="K357" s="86">
        <f t="shared" ref="K357:R357" si="33">SUM(K358)</f>
        <v>0</v>
      </c>
      <c r="L357" s="86">
        <f t="shared" si="33"/>
        <v>0</v>
      </c>
      <c r="M357" s="86">
        <f t="shared" si="33"/>
        <v>0</v>
      </c>
      <c r="N357" s="86">
        <f t="shared" si="33"/>
        <v>0</v>
      </c>
      <c r="O357" s="86">
        <f t="shared" si="33"/>
        <v>0</v>
      </c>
      <c r="P357" s="86">
        <f t="shared" si="33"/>
        <v>0</v>
      </c>
      <c r="Q357" s="86">
        <f t="shared" si="33"/>
        <v>0</v>
      </c>
      <c r="R357" s="86">
        <f t="shared" si="33"/>
        <v>0</v>
      </c>
    </row>
    <row r="358" spans="2:21" s="13" customFormat="1" hidden="1" x14ac:dyDescent="0.3">
      <c r="B358" s="294"/>
      <c r="C358" s="301"/>
      <c r="D358" s="301"/>
      <c r="E358" s="280"/>
      <c r="F358" s="292"/>
      <c r="G358" s="227"/>
      <c r="H358" s="293"/>
      <c r="I358" s="140"/>
      <c r="J358" s="86"/>
      <c r="K358" s="86"/>
      <c r="L358" s="86"/>
      <c r="M358" s="86"/>
      <c r="N358" s="86"/>
      <c r="O358" s="86"/>
      <c r="P358" s="86"/>
      <c r="Q358" s="86"/>
      <c r="R358" s="86"/>
    </row>
    <row r="359" spans="2:21" s="525" customFormat="1" ht="19.5" customHeight="1" x14ac:dyDescent="0.3">
      <c r="B359" s="615"/>
      <c r="C359" s="619"/>
      <c r="D359" s="619"/>
      <c r="E359" s="565">
        <v>197</v>
      </c>
      <c r="F359" s="565" t="s">
        <v>1937</v>
      </c>
      <c r="G359" s="565"/>
      <c r="H359" s="565"/>
      <c r="I359" s="565"/>
      <c r="J359" s="617"/>
      <c r="K359" s="617"/>
      <c r="L359" s="617"/>
      <c r="M359" s="617"/>
      <c r="N359" s="617"/>
      <c r="O359" s="617"/>
      <c r="P359" s="617"/>
      <c r="Q359" s="617"/>
      <c r="R359" s="618"/>
    </row>
    <row r="360" spans="2:21" ht="36" customHeight="1" x14ac:dyDescent="0.3">
      <c r="B360" s="311"/>
      <c r="C360" s="146"/>
      <c r="D360" s="147"/>
      <c r="E360" s="184"/>
      <c r="F360" s="661">
        <v>19701</v>
      </c>
      <c r="G360" s="15" t="s">
        <v>905</v>
      </c>
      <c r="H360" s="16" t="s">
        <v>837</v>
      </c>
      <c r="I360" s="145" t="s">
        <v>476</v>
      </c>
      <c r="J360" s="27"/>
      <c r="K360" s="27"/>
      <c r="L360" s="27"/>
      <c r="M360" s="27">
        <v>8000</v>
      </c>
      <c r="N360" s="27"/>
      <c r="O360" s="27"/>
      <c r="P360" s="27"/>
      <c r="Q360" s="27"/>
      <c r="R360" s="92">
        <f t="shared" ref="R360" si="34">SUM(J360:Q360)</f>
        <v>8000</v>
      </c>
    </row>
    <row r="361" spans="2:21" ht="52.5" customHeight="1" x14ac:dyDescent="0.3">
      <c r="B361" s="57"/>
      <c r="C361" s="58"/>
      <c r="D361" s="58"/>
      <c r="E361" s="59"/>
      <c r="F361" s="661">
        <v>19702</v>
      </c>
      <c r="G361" s="15" t="s">
        <v>936</v>
      </c>
      <c r="H361" s="93" t="s">
        <v>837</v>
      </c>
      <c r="I361" s="17" t="s">
        <v>112</v>
      </c>
      <c r="J361" s="92"/>
      <c r="K361" s="92"/>
      <c r="L361" s="92">
        <v>114319</v>
      </c>
      <c r="M361" s="92">
        <v>400000</v>
      </c>
      <c r="N361" s="92"/>
      <c r="O361" s="92"/>
      <c r="P361" s="92"/>
      <c r="Q361" s="92"/>
      <c r="R361" s="92">
        <f>SUM(J361:Q361)</f>
        <v>514319</v>
      </c>
      <c r="U361" s="30"/>
    </row>
    <row r="362" spans="2:21" ht="42" customHeight="1" x14ac:dyDescent="0.3">
      <c r="B362" s="28"/>
      <c r="C362" s="45"/>
      <c r="D362" s="31"/>
      <c r="E362" s="32"/>
      <c r="F362" s="661">
        <v>19703</v>
      </c>
      <c r="G362" s="15" t="s">
        <v>937</v>
      </c>
      <c r="H362" s="93" t="s">
        <v>837</v>
      </c>
      <c r="I362" s="17" t="s">
        <v>112</v>
      </c>
      <c r="J362" s="27"/>
      <c r="K362" s="27"/>
      <c r="L362" s="27"/>
      <c r="M362" s="27">
        <v>60000</v>
      </c>
      <c r="N362" s="27"/>
      <c r="O362" s="27"/>
      <c r="P362" s="27"/>
      <c r="Q362" s="27"/>
      <c r="R362" s="92">
        <f>SUM(J362:Q362)</f>
        <v>60000</v>
      </c>
    </row>
    <row r="363" spans="2:21" ht="39" customHeight="1" x14ac:dyDescent="0.3">
      <c r="B363" s="28"/>
      <c r="C363" s="45"/>
      <c r="D363" s="31"/>
      <c r="E363" s="32"/>
      <c r="F363" s="661">
        <v>19704</v>
      </c>
      <c r="G363" s="15" t="s">
        <v>938</v>
      </c>
      <c r="H363" s="93" t="s">
        <v>837</v>
      </c>
      <c r="I363" s="17" t="s">
        <v>112</v>
      </c>
      <c r="J363" s="27"/>
      <c r="K363" s="27"/>
      <c r="L363" s="27"/>
      <c r="M363" s="27">
        <v>110000</v>
      </c>
      <c r="N363" s="27"/>
      <c r="O363" s="27"/>
      <c r="P363" s="27"/>
      <c r="Q363" s="27"/>
      <c r="R363" s="92">
        <f>SUM(J363:Q363)</f>
        <v>110000</v>
      </c>
    </row>
    <row r="364" spans="2:21" ht="37.5" customHeight="1" x14ac:dyDescent="0.3">
      <c r="B364" s="28"/>
      <c r="C364" s="45"/>
      <c r="D364" s="31"/>
      <c r="E364" s="32"/>
      <c r="F364" s="661">
        <v>19705</v>
      </c>
      <c r="G364" s="15" t="s">
        <v>939</v>
      </c>
      <c r="H364" s="93" t="s">
        <v>837</v>
      </c>
      <c r="I364" s="17" t="s">
        <v>112</v>
      </c>
      <c r="J364" s="27"/>
      <c r="K364" s="27"/>
      <c r="L364" s="27">
        <v>98756</v>
      </c>
      <c r="M364" s="27">
        <v>100000</v>
      </c>
      <c r="N364" s="27"/>
      <c r="O364" s="27"/>
      <c r="P364" s="27"/>
      <c r="Q364" s="27"/>
      <c r="R364" s="92">
        <f t="shared" ref="R364:R365" si="35">SUM(J364:Q364)</f>
        <v>198756</v>
      </c>
    </row>
    <row r="365" spans="2:21" ht="36" customHeight="1" x14ac:dyDescent="0.3">
      <c r="B365" s="28"/>
      <c r="C365" s="45"/>
      <c r="D365" s="31"/>
      <c r="E365" s="32"/>
      <c r="F365" s="661">
        <v>19706</v>
      </c>
      <c r="G365" s="15" t="s">
        <v>2208</v>
      </c>
      <c r="H365" s="93" t="s">
        <v>837</v>
      </c>
      <c r="I365" s="17" t="s">
        <v>112</v>
      </c>
      <c r="J365" s="27"/>
      <c r="K365" s="27"/>
      <c r="L365" s="27"/>
      <c r="M365" s="27">
        <v>20000</v>
      </c>
      <c r="N365" s="27"/>
      <c r="O365" s="27"/>
      <c r="P365" s="27"/>
      <c r="Q365" s="27"/>
      <c r="R365" s="92">
        <f t="shared" si="35"/>
        <v>20000</v>
      </c>
    </row>
    <row r="366" spans="2:21" ht="35.25" customHeight="1" x14ac:dyDescent="0.3">
      <c r="B366" s="28"/>
      <c r="C366" s="45"/>
      <c r="D366" s="31"/>
      <c r="E366" s="32"/>
      <c r="F366" s="661">
        <v>19707</v>
      </c>
      <c r="G366" s="15" t="s">
        <v>915</v>
      </c>
      <c r="H366" s="16" t="s">
        <v>837</v>
      </c>
      <c r="I366" s="17" t="s">
        <v>112</v>
      </c>
      <c r="J366" s="27"/>
      <c r="K366" s="27"/>
      <c r="L366" s="27"/>
      <c r="M366" s="27">
        <v>6000</v>
      </c>
      <c r="N366" s="27"/>
      <c r="O366" s="27"/>
      <c r="P366" s="27"/>
      <c r="Q366" s="27"/>
      <c r="R366" s="92">
        <f t="shared" ref="R366:R382" si="36">SUM(J366:Q366)</f>
        <v>6000</v>
      </c>
    </row>
    <row r="367" spans="2:21" ht="35.25" customHeight="1" x14ac:dyDescent="0.3">
      <c r="B367" s="28"/>
      <c r="C367" s="45"/>
      <c r="D367" s="31"/>
      <c r="E367" s="32"/>
      <c r="F367" s="661">
        <v>19708</v>
      </c>
      <c r="G367" s="15" t="s">
        <v>920</v>
      </c>
      <c r="H367" s="16" t="s">
        <v>837</v>
      </c>
      <c r="I367" s="17" t="s">
        <v>112</v>
      </c>
      <c r="J367" s="27"/>
      <c r="K367" s="27"/>
      <c r="L367" s="27"/>
      <c r="M367" s="27">
        <v>40000</v>
      </c>
      <c r="N367" s="27"/>
      <c r="O367" s="27"/>
      <c r="P367" s="27"/>
      <c r="Q367" s="27"/>
      <c r="R367" s="92">
        <f t="shared" si="36"/>
        <v>40000</v>
      </c>
    </row>
    <row r="368" spans="2:21" ht="37.5" customHeight="1" x14ac:dyDescent="0.3">
      <c r="B368" s="67"/>
      <c r="C368" s="68"/>
      <c r="D368" s="62"/>
      <c r="E368" s="21"/>
      <c r="F368" s="661">
        <v>19709</v>
      </c>
      <c r="G368" s="15" t="s">
        <v>921</v>
      </c>
      <c r="H368" s="16" t="s">
        <v>837</v>
      </c>
      <c r="I368" s="17" t="s">
        <v>112</v>
      </c>
      <c r="J368" s="27"/>
      <c r="K368" s="27"/>
      <c r="L368" s="27"/>
      <c r="M368" s="27">
        <v>10000</v>
      </c>
      <c r="N368" s="27"/>
      <c r="O368" s="27"/>
      <c r="P368" s="27"/>
      <c r="Q368" s="27"/>
      <c r="R368" s="92">
        <f t="shared" si="36"/>
        <v>10000</v>
      </c>
    </row>
    <row r="369" spans="2:22" ht="53.25" customHeight="1" x14ac:dyDescent="0.3">
      <c r="B369" s="311"/>
      <c r="C369" s="146"/>
      <c r="D369" s="147"/>
      <c r="E369" s="184"/>
      <c r="F369" s="661">
        <v>19710</v>
      </c>
      <c r="G369" s="15" t="s">
        <v>929</v>
      </c>
      <c r="H369" s="16" t="s">
        <v>837</v>
      </c>
      <c r="I369" s="17" t="s">
        <v>112</v>
      </c>
      <c r="J369" s="27"/>
      <c r="K369" s="27"/>
      <c r="L369" s="27"/>
      <c r="M369" s="27">
        <v>20000</v>
      </c>
      <c r="N369" s="27"/>
      <c r="O369" s="27"/>
      <c r="P369" s="27"/>
      <c r="Q369" s="27"/>
      <c r="R369" s="92">
        <f t="shared" si="36"/>
        <v>20000</v>
      </c>
    </row>
    <row r="370" spans="2:22" ht="48.75" customHeight="1" x14ac:dyDescent="0.3">
      <c r="B370" s="28"/>
      <c r="C370" s="45"/>
      <c r="D370" s="31"/>
      <c r="E370" s="32"/>
      <c r="F370" s="661">
        <v>19711</v>
      </c>
      <c r="G370" s="284" t="s">
        <v>2207</v>
      </c>
      <c r="H370" s="171" t="s">
        <v>837</v>
      </c>
      <c r="I370" s="17" t="s">
        <v>112</v>
      </c>
      <c r="J370" s="27"/>
      <c r="K370" s="27"/>
      <c r="L370" s="27">
        <v>69008</v>
      </c>
      <c r="M370" s="27">
        <v>100000</v>
      </c>
      <c r="N370" s="27"/>
      <c r="O370" s="27"/>
      <c r="P370" s="27"/>
      <c r="Q370" s="27"/>
      <c r="R370" s="92">
        <f t="shared" si="36"/>
        <v>169008</v>
      </c>
    </row>
    <row r="371" spans="2:22" ht="35.25" customHeight="1" x14ac:dyDescent="0.3">
      <c r="B371" s="57"/>
      <c r="C371" s="58"/>
      <c r="D371" s="58"/>
      <c r="E371" s="59"/>
      <c r="F371" s="661">
        <v>19712</v>
      </c>
      <c r="G371" s="15" t="s">
        <v>922</v>
      </c>
      <c r="H371" s="93" t="s">
        <v>837</v>
      </c>
      <c r="I371" s="17" t="s">
        <v>112</v>
      </c>
      <c r="J371" s="92"/>
      <c r="K371" s="92"/>
      <c r="L371" s="92"/>
      <c r="M371" s="92">
        <v>15000</v>
      </c>
      <c r="N371" s="92"/>
      <c r="O371" s="92"/>
      <c r="P371" s="92"/>
      <c r="Q371" s="92"/>
      <c r="R371" s="92">
        <f t="shared" si="36"/>
        <v>15000</v>
      </c>
    </row>
    <row r="372" spans="2:22" ht="39.75" customHeight="1" x14ac:dyDescent="0.3">
      <c r="B372" s="28"/>
      <c r="C372" s="45"/>
      <c r="D372" s="31"/>
      <c r="E372" s="32"/>
      <c r="F372" s="661">
        <v>19713</v>
      </c>
      <c r="G372" s="284" t="s">
        <v>2206</v>
      </c>
      <c r="H372" s="171" t="s">
        <v>837</v>
      </c>
      <c r="I372" s="17" t="s">
        <v>112</v>
      </c>
      <c r="J372" s="173"/>
      <c r="K372" s="173"/>
      <c r="L372" s="173"/>
      <c r="M372" s="173"/>
      <c r="N372" s="173">
        <v>299000</v>
      </c>
      <c r="O372" s="27"/>
      <c r="P372" s="27"/>
      <c r="Q372" s="27"/>
      <c r="R372" s="92">
        <f t="shared" si="36"/>
        <v>299000</v>
      </c>
      <c r="U372" s="434"/>
    </row>
    <row r="373" spans="2:22" ht="36.75" customHeight="1" x14ac:dyDescent="0.3">
      <c r="B373" s="28"/>
      <c r="C373" s="45"/>
      <c r="D373" s="31"/>
      <c r="E373" s="32"/>
      <c r="F373" s="661">
        <v>19714</v>
      </c>
      <c r="G373" s="15" t="s">
        <v>2204</v>
      </c>
      <c r="H373" s="16" t="s">
        <v>800</v>
      </c>
      <c r="I373" s="17" t="s">
        <v>924</v>
      </c>
      <c r="J373" s="27"/>
      <c r="K373" s="27"/>
      <c r="L373" s="27"/>
      <c r="M373" s="27">
        <v>2305</v>
      </c>
      <c r="N373" s="27"/>
      <c r="O373" s="27"/>
      <c r="P373" s="27"/>
      <c r="Q373" s="27"/>
      <c r="R373" s="92">
        <f t="shared" si="36"/>
        <v>2305</v>
      </c>
    </row>
    <row r="374" spans="2:22" ht="42" customHeight="1" x14ac:dyDescent="0.3">
      <c r="B374" s="28"/>
      <c r="C374" s="45"/>
      <c r="D374" s="31"/>
      <c r="E374" s="32"/>
      <c r="F374" s="661">
        <v>19715</v>
      </c>
      <c r="G374" s="15" t="s">
        <v>918</v>
      </c>
      <c r="H374" s="16" t="s">
        <v>800</v>
      </c>
      <c r="I374" s="148" t="s">
        <v>473</v>
      </c>
      <c r="J374" s="27"/>
      <c r="K374" s="27"/>
      <c r="L374" s="27"/>
      <c r="M374" s="27">
        <v>10000</v>
      </c>
      <c r="N374" s="27"/>
      <c r="O374" s="27"/>
      <c r="P374" s="27"/>
      <c r="Q374" s="27"/>
      <c r="R374" s="92">
        <f t="shared" si="36"/>
        <v>10000</v>
      </c>
      <c r="V374" s="30"/>
    </row>
    <row r="375" spans="2:22" ht="39" customHeight="1" x14ac:dyDescent="0.3">
      <c r="B375" s="57"/>
      <c r="C375" s="58"/>
      <c r="D375" s="58"/>
      <c r="E375" s="59"/>
      <c r="F375" s="661">
        <v>19716</v>
      </c>
      <c r="G375" s="15" t="s">
        <v>903</v>
      </c>
      <c r="H375" s="93" t="s">
        <v>800</v>
      </c>
      <c r="I375" s="17" t="s">
        <v>112</v>
      </c>
      <c r="J375" s="92"/>
      <c r="K375" s="92"/>
      <c r="L375" s="92"/>
      <c r="M375" s="92">
        <v>10000</v>
      </c>
      <c r="N375" s="92"/>
      <c r="O375" s="92"/>
      <c r="P375" s="92"/>
      <c r="Q375" s="92"/>
      <c r="R375" s="92">
        <f t="shared" si="36"/>
        <v>10000</v>
      </c>
    </row>
    <row r="376" spans="2:22" ht="39" customHeight="1" x14ac:dyDescent="0.3">
      <c r="B376" s="28"/>
      <c r="C376" s="45"/>
      <c r="D376" s="31"/>
      <c r="E376" s="32"/>
      <c r="F376" s="661">
        <v>19717</v>
      </c>
      <c r="G376" s="15" t="s">
        <v>926</v>
      </c>
      <c r="H376" s="16" t="s">
        <v>809</v>
      </c>
      <c r="I376" s="17" t="s">
        <v>112</v>
      </c>
      <c r="J376" s="27"/>
      <c r="K376" s="27"/>
      <c r="L376" s="27"/>
      <c r="M376" s="27">
        <f>89505+4000</f>
        <v>93505</v>
      </c>
      <c r="N376" s="27"/>
      <c r="O376" s="27"/>
      <c r="P376" s="27"/>
      <c r="Q376" s="27"/>
      <c r="R376" s="92">
        <f t="shared" si="36"/>
        <v>93505</v>
      </c>
    </row>
    <row r="377" spans="2:22" ht="38.25" customHeight="1" x14ac:dyDescent="0.3">
      <c r="B377" s="28"/>
      <c r="C377" s="45"/>
      <c r="D377" s="31"/>
      <c r="E377" s="32"/>
      <c r="F377" s="661">
        <v>19718</v>
      </c>
      <c r="G377" s="15" t="s">
        <v>904</v>
      </c>
      <c r="H377" s="16" t="s">
        <v>809</v>
      </c>
      <c r="I377" s="17" t="s">
        <v>1000</v>
      </c>
      <c r="J377" s="27"/>
      <c r="K377" s="27"/>
      <c r="L377" s="27"/>
      <c r="M377" s="27">
        <v>5000</v>
      </c>
      <c r="N377" s="27"/>
      <c r="O377" s="27"/>
      <c r="P377" s="27"/>
      <c r="Q377" s="27"/>
      <c r="R377" s="92">
        <f t="shared" si="36"/>
        <v>5000</v>
      </c>
    </row>
    <row r="378" spans="2:22" ht="52.5" customHeight="1" x14ac:dyDescent="0.3">
      <c r="B378" s="67"/>
      <c r="C378" s="68"/>
      <c r="D378" s="62"/>
      <c r="E378" s="21"/>
      <c r="F378" s="661">
        <v>19719</v>
      </c>
      <c r="G378" s="15" t="s">
        <v>2205</v>
      </c>
      <c r="H378" s="16" t="s">
        <v>814</v>
      </c>
      <c r="I378" s="17" t="s">
        <v>112</v>
      </c>
      <c r="J378" s="27"/>
      <c r="K378" s="27"/>
      <c r="L378" s="27"/>
      <c r="M378" s="27">
        <v>28000</v>
      </c>
      <c r="N378" s="27"/>
      <c r="O378" s="27"/>
      <c r="P378" s="27"/>
      <c r="Q378" s="27"/>
      <c r="R378" s="92">
        <f t="shared" si="36"/>
        <v>28000</v>
      </c>
    </row>
    <row r="379" spans="2:22" ht="49.5" customHeight="1" x14ac:dyDescent="0.3">
      <c r="B379" s="311"/>
      <c r="C379" s="146"/>
      <c r="D379" s="147"/>
      <c r="E379" s="184"/>
      <c r="F379" s="661">
        <v>19720</v>
      </c>
      <c r="G379" s="15" t="s">
        <v>927</v>
      </c>
      <c r="H379" s="16" t="s">
        <v>814</v>
      </c>
      <c r="I379" s="17" t="s">
        <v>112</v>
      </c>
      <c r="J379" s="27"/>
      <c r="K379" s="27"/>
      <c r="L379" s="27"/>
      <c r="M379" s="27">
        <v>10190</v>
      </c>
      <c r="N379" s="27"/>
      <c r="O379" s="27"/>
      <c r="P379" s="27"/>
      <c r="Q379" s="27"/>
      <c r="R379" s="92">
        <f t="shared" si="36"/>
        <v>10190</v>
      </c>
    </row>
    <row r="380" spans="2:22" ht="39" customHeight="1" x14ac:dyDescent="0.3">
      <c r="B380" s="28"/>
      <c r="C380" s="45"/>
      <c r="D380" s="31"/>
      <c r="E380" s="32"/>
      <c r="F380" s="661">
        <v>19721</v>
      </c>
      <c r="G380" s="15" t="s">
        <v>928</v>
      </c>
      <c r="H380" s="16" t="s">
        <v>832</v>
      </c>
      <c r="I380" s="17" t="s">
        <v>112</v>
      </c>
      <c r="J380" s="27"/>
      <c r="K380" s="27"/>
      <c r="L380" s="27"/>
      <c r="M380" s="27">
        <v>220000</v>
      </c>
      <c r="N380" s="27"/>
      <c r="O380" s="27"/>
      <c r="P380" s="27"/>
      <c r="Q380" s="27"/>
      <c r="R380" s="92">
        <f t="shared" si="36"/>
        <v>220000</v>
      </c>
    </row>
    <row r="381" spans="2:22" ht="34.5" customHeight="1" x14ac:dyDescent="0.3">
      <c r="B381" s="28"/>
      <c r="C381" s="45"/>
      <c r="D381" s="31"/>
      <c r="E381" s="32"/>
      <c r="F381" s="661">
        <v>19722</v>
      </c>
      <c r="G381" s="15" t="s">
        <v>1004</v>
      </c>
      <c r="H381" s="16" t="s">
        <v>832</v>
      </c>
      <c r="I381" s="17" t="s">
        <v>112</v>
      </c>
      <c r="J381" s="27"/>
      <c r="K381" s="27"/>
      <c r="L381" s="27"/>
      <c r="M381" s="27"/>
      <c r="N381" s="27">
        <v>23000</v>
      </c>
      <c r="O381" s="27"/>
      <c r="P381" s="27"/>
      <c r="Q381" s="27"/>
      <c r="R381" s="92">
        <f t="shared" si="36"/>
        <v>23000</v>
      </c>
    </row>
    <row r="382" spans="2:22" ht="36.75" customHeight="1" x14ac:dyDescent="0.3">
      <c r="B382" s="28"/>
      <c r="C382" s="45"/>
      <c r="D382" s="31"/>
      <c r="E382" s="32"/>
      <c r="F382" s="661">
        <v>19723</v>
      </c>
      <c r="G382" s="21" t="s">
        <v>919</v>
      </c>
      <c r="H382" s="16" t="s">
        <v>832</v>
      </c>
      <c r="I382" s="17" t="s">
        <v>112</v>
      </c>
      <c r="J382" s="27"/>
      <c r="K382" s="27"/>
      <c r="L382" s="27">
        <v>10000</v>
      </c>
      <c r="M382" s="27">
        <v>10500</v>
      </c>
      <c r="N382" s="27"/>
      <c r="O382" s="27"/>
      <c r="P382" s="27"/>
      <c r="Q382" s="27"/>
      <c r="R382" s="92">
        <f t="shared" si="36"/>
        <v>20500</v>
      </c>
    </row>
    <row r="383" spans="2:22" ht="36.75" customHeight="1" x14ac:dyDescent="0.3">
      <c r="B383" s="57"/>
      <c r="C383" s="58"/>
      <c r="D383" s="58"/>
      <c r="E383" s="59"/>
      <c r="F383" s="661">
        <v>19724</v>
      </c>
      <c r="G383" s="15" t="s">
        <v>923</v>
      </c>
      <c r="H383" s="93" t="s">
        <v>797</v>
      </c>
      <c r="I383" s="145" t="s">
        <v>2138</v>
      </c>
      <c r="J383" s="92"/>
      <c r="K383" s="92"/>
      <c r="L383" s="92"/>
      <c r="M383" s="310">
        <v>104000</v>
      </c>
      <c r="N383" s="92"/>
      <c r="O383" s="92"/>
      <c r="P383" s="92"/>
      <c r="Q383" s="92"/>
      <c r="R383" s="92">
        <f t="shared" ref="R383:R389" si="37">SUM(J383:Q383)</f>
        <v>104000</v>
      </c>
    </row>
    <row r="384" spans="2:22" ht="32.25" customHeight="1" x14ac:dyDescent="0.3">
      <c r="B384" s="28"/>
      <c r="C384" s="45"/>
      <c r="D384" s="31"/>
      <c r="E384" s="32"/>
      <c r="F384" s="661">
        <v>19725</v>
      </c>
      <c r="G384" s="15" t="s">
        <v>917</v>
      </c>
      <c r="H384" s="16" t="s">
        <v>797</v>
      </c>
      <c r="I384" s="17" t="s">
        <v>1001</v>
      </c>
      <c r="J384" s="27"/>
      <c r="K384" s="27"/>
      <c r="L384" s="27"/>
      <c r="M384" s="27">
        <v>25000</v>
      </c>
      <c r="N384" s="27"/>
      <c r="O384" s="27"/>
      <c r="P384" s="27"/>
      <c r="Q384" s="27"/>
      <c r="R384" s="92">
        <f t="shared" ref="R384" si="38">SUM(J384:Q384)</f>
        <v>25000</v>
      </c>
    </row>
    <row r="385" spans="2:18" ht="54" customHeight="1" x14ac:dyDescent="0.3">
      <c r="B385" s="28"/>
      <c r="C385" s="45"/>
      <c r="D385" s="31"/>
      <c r="E385" s="32"/>
      <c r="F385" s="661">
        <v>19726</v>
      </c>
      <c r="G385" s="15" t="s">
        <v>930</v>
      </c>
      <c r="H385" s="16" t="s">
        <v>931</v>
      </c>
      <c r="I385" s="17" t="s">
        <v>112</v>
      </c>
      <c r="J385" s="27"/>
      <c r="K385" s="27"/>
      <c r="L385" s="27"/>
      <c r="M385" s="27">
        <v>30000</v>
      </c>
      <c r="N385" s="27"/>
      <c r="O385" s="27"/>
      <c r="P385" s="27"/>
      <c r="Q385" s="27"/>
      <c r="R385" s="92">
        <f>SUM(J385:Q385)</f>
        <v>30000</v>
      </c>
    </row>
    <row r="386" spans="2:18" ht="48.75" customHeight="1" x14ac:dyDescent="0.3">
      <c r="B386" s="28"/>
      <c r="C386" s="45"/>
      <c r="D386" s="31"/>
      <c r="E386" s="32"/>
      <c r="F386" s="661">
        <v>19727</v>
      </c>
      <c r="G386" s="15" t="s">
        <v>925</v>
      </c>
      <c r="H386" s="16" t="s">
        <v>803</v>
      </c>
      <c r="I386" s="17" t="s">
        <v>112</v>
      </c>
      <c r="J386" s="27"/>
      <c r="K386" s="27"/>
      <c r="L386" s="27"/>
      <c r="M386" s="27">
        <v>141791</v>
      </c>
      <c r="N386" s="27"/>
      <c r="O386" s="27"/>
      <c r="P386" s="27"/>
      <c r="Q386" s="27"/>
      <c r="R386" s="92">
        <f t="shared" si="37"/>
        <v>141791</v>
      </c>
    </row>
    <row r="387" spans="2:18" ht="33.75" customHeight="1" x14ac:dyDescent="0.3">
      <c r="B387" s="28"/>
      <c r="C387" s="45"/>
      <c r="D387" s="31"/>
      <c r="E387" s="32"/>
      <c r="F387" s="661">
        <v>19728</v>
      </c>
      <c r="G387" s="15" t="s">
        <v>1002</v>
      </c>
      <c r="H387" s="16" t="s">
        <v>935</v>
      </c>
      <c r="I387" s="148" t="s">
        <v>418</v>
      </c>
      <c r="J387" s="27"/>
      <c r="K387" s="27"/>
      <c r="L387" s="27"/>
      <c r="M387" s="27"/>
      <c r="N387" s="27">
        <v>25320</v>
      </c>
      <c r="O387" s="27"/>
      <c r="P387" s="27"/>
      <c r="Q387" s="27"/>
      <c r="R387" s="92">
        <f>SUM(J387:Q387)</f>
        <v>25320</v>
      </c>
    </row>
    <row r="388" spans="2:18" ht="32.25" customHeight="1" x14ac:dyDescent="0.3">
      <c r="B388" s="28"/>
      <c r="C388" s="45"/>
      <c r="D388" s="31"/>
      <c r="E388" s="32"/>
      <c r="F388" s="661">
        <v>19729</v>
      </c>
      <c r="G388" s="21" t="s">
        <v>932</v>
      </c>
      <c r="H388" s="16" t="s">
        <v>824</v>
      </c>
      <c r="I388" s="17" t="s">
        <v>112</v>
      </c>
      <c r="J388" s="27"/>
      <c r="K388" s="27"/>
      <c r="L388" s="27"/>
      <c r="M388" s="27">
        <v>28039</v>
      </c>
      <c r="N388" s="27"/>
      <c r="O388" s="27"/>
      <c r="P388" s="27"/>
      <c r="Q388" s="27"/>
      <c r="R388" s="92">
        <f t="shared" si="37"/>
        <v>28039</v>
      </c>
    </row>
    <row r="389" spans="2:18" ht="38.25" customHeight="1" x14ac:dyDescent="0.3">
      <c r="B389" s="28"/>
      <c r="C389" s="45"/>
      <c r="D389" s="31"/>
      <c r="E389" s="32"/>
      <c r="F389" s="661">
        <v>19730</v>
      </c>
      <c r="G389" s="15" t="s">
        <v>933</v>
      </c>
      <c r="H389" s="16" t="s">
        <v>829</v>
      </c>
      <c r="I389" s="17" t="s">
        <v>112</v>
      </c>
      <c r="J389" s="27"/>
      <c r="K389" s="27"/>
      <c r="L389" s="27"/>
      <c r="M389" s="27">
        <v>4294</v>
      </c>
      <c r="N389" s="27"/>
      <c r="O389" s="27"/>
      <c r="P389" s="27"/>
      <c r="Q389" s="27"/>
      <c r="R389" s="92">
        <f t="shared" si="37"/>
        <v>4294</v>
      </c>
    </row>
    <row r="390" spans="2:18" ht="33" customHeight="1" x14ac:dyDescent="0.3">
      <c r="B390" s="67"/>
      <c r="C390" s="68"/>
      <c r="D390" s="62"/>
      <c r="E390" s="21"/>
      <c r="F390" s="661">
        <v>19731</v>
      </c>
      <c r="G390" s="15" t="s">
        <v>934</v>
      </c>
      <c r="H390" s="16" t="s">
        <v>791</v>
      </c>
      <c r="I390" s="17" t="s">
        <v>112</v>
      </c>
      <c r="J390" s="27"/>
      <c r="K390" s="27"/>
      <c r="L390" s="27"/>
      <c r="M390" s="27">
        <v>4600</v>
      </c>
      <c r="N390" s="27"/>
      <c r="O390" s="27"/>
      <c r="P390" s="27"/>
      <c r="Q390" s="27"/>
      <c r="R390" s="92">
        <f>SUM(J390:Q390)</f>
        <v>4600</v>
      </c>
    </row>
    <row r="391" spans="2:18" ht="34.5" customHeight="1" x14ac:dyDescent="0.3">
      <c r="B391" s="57"/>
      <c r="C391" s="58"/>
      <c r="D391" s="58"/>
      <c r="E391" s="59"/>
      <c r="F391" s="661">
        <v>19732</v>
      </c>
      <c r="G391" s="751" t="s">
        <v>2203</v>
      </c>
      <c r="H391" s="16" t="s">
        <v>791</v>
      </c>
      <c r="I391" s="17" t="s">
        <v>112</v>
      </c>
      <c r="J391" s="92"/>
      <c r="K391" s="92"/>
      <c r="L391" s="92"/>
      <c r="M391" s="92"/>
      <c r="N391" s="92">
        <v>10400</v>
      </c>
      <c r="O391" s="92"/>
      <c r="P391" s="92"/>
      <c r="Q391" s="92"/>
      <c r="R391" s="92">
        <f t="shared" ref="R391:R392" si="39">SUM(J391:Q391)</f>
        <v>10400</v>
      </c>
    </row>
    <row r="392" spans="2:18" ht="31.5" x14ac:dyDescent="0.3">
      <c r="B392" s="67"/>
      <c r="C392" s="68"/>
      <c r="D392" s="62"/>
      <c r="E392" s="21"/>
      <c r="F392" s="661">
        <v>19733</v>
      </c>
      <c r="G392" s="15" t="s">
        <v>1003</v>
      </c>
      <c r="H392" s="16" t="s">
        <v>829</v>
      </c>
      <c r="I392" s="17" t="s">
        <v>112</v>
      </c>
      <c r="J392" s="27"/>
      <c r="K392" s="27"/>
      <c r="L392" s="27"/>
      <c r="M392" s="27"/>
      <c r="N392" s="27">
        <v>15000</v>
      </c>
      <c r="O392" s="27"/>
      <c r="P392" s="27"/>
      <c r="Q392" s="27"/>
      <c r="R392" s="92">
        <f t="shared" si="39"/>
        <v>15000</v>
      </c>
    </row>
    <row r="394" spans="2:18" s="253" customFormat="1" ht="20.25" customHeight="1" x14ac:dyDescent="0.25">
      <c r="B394" s="1744" t="s">
        <v>1875</v>
      </c>
      <c r="C394" s="1744"/>
      <c r="D394" s="1744"/>
      <c r="E394" s="1744"/>
      <c r="F394" s="1744"/>
      <c r="G394" s="1744"/>
      <c r="H394" s="601"/>
      <c r="I394" s="5"/>
      <c r="J394" s="602"/>
      <c r="K394" s="603"/>
      <c r="L394" s="603"/>
      <c r="M394" s="603"/>
      <c r="N394" s="603"/>
      <c r="O394" s="603"/>
      <c r="P394" s="603"/>
      <c r="Q394" s="603"/>
      <c r="R394" s="604"/>
    </row>
    <row r="395" spans="2:18" s="253" customFormat="1" ht="19.5" customHeight="1" x14ac:dyDescent="0.25">
      <c r="B395" s="1752" t="s">
        <v>1876</v>
      </c>
      <c r="C395" s="1752"/>
      <c r="D395" s="1752"/>
      <c r="E395" s="1752"/>
      <c r="F395" s="1738" t="s">
        <v>1862</v>
      </c>
      <c r="G395" s="1738"/>
      <c r="H395" s="1739"/>
      <c r="I395" s="1762" t="s">
        <v>9</v>
      </c>
      <c r="J395" s="1763"/>
      <c r="K395" s="1764"/>
      <c r="L395" s="1762" t="s">
        <v>1872</v>
      </c>
      <c r="M395" s="1763"/>
      <c r="N395" s="1764"/>
      <c r="O395" s="605"/>
      <c r="P395" s="1765" t="s">
        <v>1873</v>
      </c>
      <c r="Q395" s="1765"/>
      <c r="R395" s="1765"/>
    </row>
    <row r="396" spans="2:18" s="253" customFormat="1" ht="17.25" customHeight="1" x14ac:dyDescent="0.25">
      <c r="B396" s="1745" t="s">
        <v>2209</v>
      </c>
      <c r="C396" s="1746"/>
      <c r="D396" s="1746"/>
      <c r="E396" s="1747"/>
      <c r="F396" s="1742" t="s">
        <v>1863</v>
      </c>
      <c r="G396" s="1743"/>
      <c r="H396" s="601"/>
      <c r="I396" s="1735"/>
      <c r="J396" s="1736"/>
      <c r="K396" s="1737"/>
      <c r="L396" s="1735"/>
      <c r="M396" s="1736"/>
      <c r="N396" s="1737"/>
      <c r="O396" s="606"/>
      <c r="P396" s="1745"/>
      <c r="Q396" s="1746"/>
      <c r="R396" s="1747"/>
    </row>
    <row r="397" spans="2:18" s="253" customFormat="1" ht="19.5" customHeight="1" x14ac:dyDescent="0.25">
      <c r="B397" s="252"/>
      <c r="C397" s="254"/>
      <c r="D397" s="254"/>
      <c r="F397" s="138"/>
      <c r="G397" s="607" t="s">
        <v>1864</v>
      </c>
      <c r="H397" s="607"/>
      <c r="I397" s="1735">
        <f>K8</f>
        <v>16000</v>
      </c>
      <c r="J397" s="1736"/>
      <c r="K397" s="1737"/>
      <c r="L397" s="1735"/>
      <c r="M397" s="1736"/>
      <c r="N397" s="1737"/>
      <c r="O397" s="606"/>
      <c r="P397" s="1745"/>
      <c r="Q397" s="1746"/>
      <c r="R397" s="1747"/>
    </row>
    <row r="398" spans="2:18" s="253" customFormat="1" ht="19.5" customHeight="1" x14ac:dyDescent="0.25">
      <c r="B398" s="252"/>
      <c r="C398" s="254"/>
      <c r="D398" s="254"/>
      <c r="F398" s="138"/>
      <c r="G398" s="607" t="s">
        <v>1865</v>
      </c>
      <c r="H398" s="607"/>
      <c r="I398" s="1735">
        <f>L8</f>
        <v>744683</v>
      </c>
      <c r="J398" s="1736"/>
      <c r="K398" s="1737"/>
      <c r="L398" s="1735"/>
      <c r="M398" s="1736"/>
      <c r="N398" s="1737"/>
      <c r="O398" s="606"/>
      <c r="P398" s="1745"/>
      <c r="Q398" s="1746"/>
      <c r="R398" s="1747"/>
    </row>
    <row r="399" spans="2:18" s="253" customFormat="1" ht="19.5" customHeight="1" x14ac:dyDescent="0.25">
      <c r="B399" s="252"/>
      <c r="C399" s="254"/>
      <c r="D399" s="254"/>
      <c r="F399" s="138"/>
      <c r="G399" s="607" t="s">
        <v>1866</v>
      </c>
      <c r="H399" s="607"/>
      <c r="I399" s="1735">
        <f>M8</f>
        <v>3187997</v>
      </c>
      <c r="J399" s="1736"/>
      <c r="K399" s="1737"/>
      <c r="L399" s="1735"/>
      <c r="M399" s="1736"/>
      <c r="N399" s="1737"/>
      <c r="O399" s="606"/>
      <c r="P399" s="1745"/>
      <c r="Q399" s="1746"/>
      <c r="R399" s="1747"/>
    </row>
    <row r="400" spans="2:18" s="253" customFormat="1" ht="18" customHeight="1" x14ac:dyDescent="0.25">
      <c r="B400" s="252"/>
      <c r="C400" s="254"/>
      <c r="D400" s="254"/>
      <c r="F400" s="1742" t="s">
        <v>7</v>
      </c>
      <c r="G400" s="1743"/>
      <c r="H400" s="601"/>
      <c r="I400" s="1735"/>
      <c r="J400" s="1736"/>
      <c r="K400" s="1737"/>
      <c r="L400" s="1735"/>
      <c r="M400" s="1736"/>
      <c r="N400" s="1737"/>
      <c r="O400" s="606"/>
      <c r="P400" s="1745"/>
      <c r="Q400" s="1746"/>
      <c r="R400" s="1747"/>
    </row>
    <row r="401" spans="2:21" s="253" customFormat="1" ht="19.5" customHeight="1" x14ac:dyDescent="0.25">
      <c r="B401" s="252"/>
      <c r="C401" s="254"/>
      <c r="D401" s="254"/>
      <c r="F401" s="721"/>
      <c r="G401" s="710" t="s">
        <v>2210</v>
      </c>
      <c r="H401" s="607"/>
      <c r="I401" s="1735">
        <f>P8</f>
        <v>338000</v>
      </c>
      <c r="J401" s="1736"/>
      <c r="K401" s="1737"/>
      <c r="L401" s="1735"/>
      <c r="M401" s="1736"/>
      <c r="N401" s="1737"/>
      <c r="O401" s="606"/>
      <c r="P401" s="1745"/>
      <c r="Q401" s="1746"/>
      <c r="R401" s="1747"/>
    </row>
    <row r="402" spans="2:21" s="253" customFormat="1" ht="19.5" customHeight="1" x14ac:dyDescent="0.25">
      <c r="B402" s="252"/>
      <c r="C402" s="254"/>
      <c r="D402" s="254"/>
      <c r="F402" s="1742" t="s">
        <v>1867</v>
      </c>
      <c r="G402" s="1743"/>
      <c r="H402" s="601"/>
      <c r="I402" s="1735"/>
      <c r="J402" s="1736"/>
      <c r="K402" s="1737"/>
      <c r="L402" s="1735"/>
      <c r="M402" s="1736"/>
      <c r="N402" s="1737"/>
      <c r="O402" s="606"/>
      <c r="P402" s="1745"/>
      <c r="Q402" s="1746"/>
      <c r="R402" s="1747"/>
    </row>
    <row r="403" spans="2:21" s="253" customFormat="1" ht="18" customHeight="1" x14ac:dyDescent="0.25">
      <c r="B403" s="252"/>
      <c r="C403" s="254"/>
      <c r="D403" s="254"/>
      <c r="F403" s="721"/>
      <c r="G403" s="1743" t="s">
        <v>2211</v>
      </c>
      <c r="H403" s="1775"/>
      <c r="I403" s="1735">
        <f>N372</f>
        <v>299000</v>
      </c>
      <c r="J403" s="1736"/>
      <c r="K403" s="1737"/>
      <c r="L403" s="1735"/>
      <c r="M403" s="1736"/>
      <c r="N403" s="1737"/>
      <c r="O403" s="606"/>
      <c r="P403" s="1745"/>
      <c r="Q403" s="1746"/>
      <c r="R403" s="1747"/>
    </row>
    <row r="404" spans="2:21" s="253" customFormat="1" ht="19.5" customHeight="1" x14ac:dyDescent="0.25">
      <c r="B404" s="252"/>
      <c r="C404" s="254"/>
      <c r="D404" s="254"/>
      <c r="F404" s="721"/>
      <c r="G404" s="710" t="s">
        <v>2212</v>
      </c>
      <c r="H404" s="607"/>
      <c r="I404" s="1735">
        <f>N381</f>
        <v>23000</v>
      </c>
      <c r="J404" s="1736"/>
      <c r="K404" s="1737"/>
      <c r="L404" s="1735"/>
      <c r="M404" s="1736"/>
      <c r="N404" s="1737"/>
      <c r="O404" s="606"/>
      <c r="P404" s="1745"/>
      <c r="Q404" s="1746"/>
      <c r="R404" s="1747"/>
    </row>
    <row r="405" spans="2:21" s="253" customFormat="1" ht="19.5" customHeight="1" x14ac:dyDescent="0.25">
      <c r="B405" s="252"/>
      <c r="C405" s="254"/>
      <c r="D405" s="254"/>
      <c r="F405" s="721"/>
      <c r="G405" s="710" t="s">
        <v>2213</v>
      </c>
      <c r="H405" s="607"/>
      <c r="I405" s="1735">
        <f>N387</f>
        <v>25320</v>
      </c>
      <c r="J405" s="1736"/>
      <c r="K405" s="1737"/>
      <c r="L405" s="1735"/>
      <c r="M405" s="1736"/>
      <c r="N405" s="1737"/>
      <c r="O405" s="606"/>
      <c r="P405" s="1745"/>
      <c r="Q405" s="1746"/>
      <c r="R405" s="1747"/>
    </row>
    <row r="406" spans="2:21" s="253" customFormat="1" ht="19.5" customHeight="1" x14ac:dyDescent="0.25">
      <c r="B406" s="252"/>
      <c r="C406" s="254"/>
      <c r="D406" s="254"/>
      <c r="F406" s="721"/>
      <c r="G406" s="710" t="s">
        <v>2214</v>
      </c>
      <c r="H406" s="607"/>
      <c r="I406" s="1735">
        <f>N391</f>
        <v>10400</v>
      </c>
      <c r="J406" s="1736"/>
      <c r="K406" s="1737"/>
      <c r="L406" s="1735"/>
      <c r="M406" s="1736"/>
      <c r="N406" s="1737"/>
      <c r="O406" s="606"/>
      <c r="P406" s="1745"/>
      <c r="Q406" s="1746"/>
      <c r="R406" s="1747"/>
    </row>
    <row r="407" spans="2:21" s="253" customFormat="1" ht="19.5" customHeight="1" x14ac:dyDescent="0.25">
      <c r="B407" s="252"/>
      <c r="C407" s="254"/>
      <c r="D407" s="254"/>
      <c r="F407" s="721"/>
      <c r="G407" s="710" t="s">
        <v>2215</v>
      </c>
      <c r="H407" s="607"/>
      <c r="I407" s="1735">
        <f>N392</f>
        <v>15000</v>
      </c>
      <c r="J407" s="1736"/>
      <c r="K407" s="1737"/>
      <c r="L407" s="1735"/>
      <c r="M407" s="1736"/>
      <c r="N407" s="1737"/>
      <c r="O407" s="606"/>
      <c r="P407" s="1745"/>
      <c r="Q407" s="1746"/>
      <c r="R407" s="1747"/>
    </row>
    <row r="408" spans="2:21" s="253" customFormat="1" ht="15.75" x14ac:dyDescent="0.25">
      <c r="B408" s="252"/>
      <c r="C408" s="254"/>
      <c r="D408" s="254"/>
      <c r="F408" s="677" t="s">
        <v>1868</v>
      </c>
      <c r="G408" s="722"/>
      <c r="H408" s="607"/>
      <c r="I408" s="1735"/>
      <c r="J408" s="1736"/>
      <c r="K408" s="1737"/>
      <c r="L408" s="1735"/>
      <c r="M408" s="1736"/>
      <c r="N408" s="1737"/>
      <c r="O408" s="606"/>
      <c r="P408" s="1745"/>
      <c r="Q408" s="1746"/>
      <c r="R408" s="1747"/>
    </row>
    <row r="409" spans="2:21" s="253" customFormat="1" ht="18.75" customHeight="1" x14ac:dyDescent="0.25">
      <c r="B409" s="252"/>
      <c r="C409" s="254"/>
      <c r="D409" s="254"/>
      <c r="F409" s="677"/>
      <c r="G409" s="1750" t="s">
        <v>1869</v>
      </c>
      <c r="H409" s="1751"/>
      <c r="I409" s="1735">
        <f>Q8</f>
        <v>4610000</v>
      </c>
      <c r="J409" s="1736"/>
      <c r="K409" s="1737"/>
      <c r="L409" s="1735"/>
      <c r="M409" s="1736"/>
      <c r="N409" s="1737"/>
      <c r="O409" s="606"/>
      <c r="P409" s="1745"/>
      <c r="Q409" s="1746"/>
      <c r="R409" s="1747"/>
    </row>
    <row r="410" spans="2:21" s="614" customFormat="1" ht="19.5" customHeight="1" x14ac:dyDescent="0.2">
      <c r="B410" s="611"/>
      <c r="C410" s="612"/>
      <c r="D410" s="612"/>
      <c r="E410" s="612"/>
      <c r="F410" s="1718" t="s">
        <v>1870</v>
      </c>
      <c r="G410" s="1719"/>
      <c r="H410" s="1720"/>
      <c r="I410" s="1730">
        <f>SUM(L410:R410)</f>
        <v>9269400</v>
      </c>
      <c r="J410" s="1730"/>
      <c r="K410" s="1730"/>
      <c r="L410" s="1730">
        <v>4891500</v>
      </c>
      <c r="M410" s="1730"/>
      <c r="N410" s="1730"/>
      <c r="O410" s="613"/>
      <c r="P410" s="1730">
        <v>4377900</v>
      </c>
      <c r="Q410" s="1730"/>
      <c r="R410" s="1730"/>
      <c r="T410" s="643"/>
      <c r="U410" s="643"/>
    </row>
    <row r="411" spans="2:21" s="195" customFormat="1" x14ac:dyDescent="0.2">
      <c r="B411" s="609" t="s">
        <v>1871</v>
      </c>
      <c r="C411" s="187"/>
      <c r="D411" s="187"/>
      <c r="F411" s="641" t="s">
        <v>2216</v>
      </c>
      <c r="G411" s="245"/>
      <c r="H411" s="609"/>
      <c r="I411" s="3"/>
      <c r="J411" s="610"/>
      <c r="K411" s="642"/>
      <c r="L411" s="642"/>
      <c r="M411" s="642"/>
      <c r="N411" s="642"/>
      <c r="O411" s="642"/>
      <c r="P411" s="642"/>
      <c r="Q411" s="642"/>
      <c r="R411" s="642"/>
    </row>
  </sheetData>
  <mergeCells count="93">
    <mergeCell ref="B1:R1"/>
    <mergeCell ref="E20:I20"/>
    <mergeCell ref="P2:R2"/>
    <mergeCell ref="E169:I169"/>
    <mergeCell ref="E173:I173"/>
    <mergeCell ref="F131:I131"/>
    <mergeCell ref="F136:I136"/>
    <mergeCell ref="F151:I151"/>
    <mergeCell ref="F156:I156"/>
    <mergeCell ref="B8:G8"/>
    <mergeCell ref="D209:I209"/>
    <mergeCell ref="B7:G7"/>
    <mergeCell ref="E307:I307"/>
    <mergeCell ref="D339:I339"/>
    <mergeCell ref="E283:I283"/>
    <mergeCell ref="E287:I287"/>
    <mergeCell ref="D298:I298"/>
    <mergeCell ref="E246:I246"/>
    <mergeCell ref="C252:I252"/>
    <mergeCell ref="D253:I253"/>
    <mergeCell ref="E254:I254"/>
    <mergeCell ref="D258:I258"/>
    <mergeCell ref="E271:I271"/>
    <mergeCell ref="D245:I245"/>
    <mergeCell ref="E210:I210"/>
    <mergeCell ref="L395:N395"/>
    <mergeCell ref="P395:R395"/>
    <mergeCell ref="F162:I162"/>
    <mergeCell ref="F165:I165"/>
    <mergeCell ref="F237:I237"/>
    <mergeCell ref="B394:G394"/>
    <mergeCell ref="B395:E395"/>
    <mergeCell ref="F395:H395"/>
    <mergeCell ref="I395:K395"/>
    <mergeCell ref="E352:I352"/>
    <mergeCell ref="E340:I340"/>
    <mergeCell ref="D214:I214"/>
    <mergeCell ref="E215:I215"/>
    <mergeCell ref="E241:I241"/>
    <mergeCell ref="D197:I197"/>
    <mergeCell ref="E198:I198"/>
    <mergeCell ref="B396:E396"/>
    <mergeCell ref="F396:G396"/>
    <mergeCell ref="I396:K396"/>
    <mergeCell ref="L396:N396"/>
    <mergeCell ref="P396:R396"/>
    <mergeCell ref="I397:K397"/>
    <mergeCell ref="L397:N397"/>
    <mergeCell ref="P397:R397"/>
    <mergeCell ref="I398:K398"/>
    <mergeCell ref="L398:N398"/>
    <mergeCell ref="P398:R398"/>
    <mergeCell ref="I399:K399"/>
    <mergeCell ref="L399:N399"/>
    <mergeCell ref="P399:R399"/>
    <mergeCell ref="F400:G400"/>
    <mergeCell ref="I400:K400"/>
    <mergeCell ref="L400:N400"/>
    <mergeCell ref="P400:R400"/>
    <mergeCell ref="I401:K401"/>
    <mergeCell ref="L401:N401"/>
    <mergeCell ref="P401:R401"/>
    <mergeCell ref="F402:G402"/>
    <mergeCell ref="I402:K402"/>
    <mergeCell ref="L402:N402"/>
    <mergeCell ref="P402:R402"/>
    <mergeCell ref="P404:R404"/>
    <mergeCell ref="I408:K408"/>
    <mergeCell ref="L408:N408"/>
    <mergeCell ref="P408:R408"/>
    <mergeCell ref="P403:R403"/>
    <mergeCell ref="P405:R405"/>
    <mergeCell ref="P406:R406"/>
    <mergeCell ref="P407:R407"/>
    <mergeCell ref="G409:H409"/>
    <mergeCell ref="I409:K409"/>
    <mergeCell ref="L409:N409"/>
    <mergeCell ref="P409:R409"/>
    <mergeCell ref="F410:H410"/>
    <mergeCell ref="I410:K410"/>
    <mergeCell ref="L410:N410"/>
    <mergeCell ref="P410:R410"/>
    <mergeCell ref="G403:H403"/>
    <mergeCell ref="I405:K405"/>
    <mergeCell ref="I407:K407"/>
    <mergeCell ref="I406:K406"/>
    <mergeCell ref="L403:N403"/>
    <mergeCell ref="L405:N405"/>
    <mergeCell ref="L406:N406"/>
    <mergeCell ref="L407:N407"/>
    <mergeCell ref="I403:K403"/>
    <mergeCell ref="I404:K404"/>
    <mergeCell ref="L404:N404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2:G22"/>
  <sheetViews>
    <sheetView workbookViewId="0">
      <selection activeCell="G34" sqref="G34"/>
    </sheetView>
  </sheetViews>
  <sheetFormatPr defaultRowHeight="14.25" x14ac:dyDescent="0.2"/>
  <sheetData>
    <row r="22" spans="3:7" s="490" customFormat="1" ht="36" x14ac:dyDescent="0.55000000000000004">
      <c r="C22" s="1686" t="s">
        <v>1467</v>
      </c>
      <c r="D22" s="1686"/>
      <c r="E22" s="1686"/>
      <c r="F22" s="1686"/>
      <c r="G22" s="1686"/>
    </row>
  </sheetData>
  <mergeCells count="1">
    <mergeCell ref="C22:G2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U373"/>
  <sheetViews>
    <sheetView zoomScaleNormal="100" workbookViewId="0">
      <pane ySplit="8" topLeftCell="A96" activePane="bottomLeft" state="frozen"/>
      <selection pane="bottomLeft" activeCell="G117" sqref="G117"/>
    </sheetView>
  </sheetViews>
  <sheetFormatPr defaultRowHeight="18.75" x14ac:dyDescent="0.3"/>
  <cols>
    <col min="1" max="1" width="0.875" style="7" customWidth="1"/>
    <col min="2" max="2" width="1.375" style="253" customWidth="1"/>
    <col min="3" max="3" width="1" style="253" customWidth="1"/>
    <col min="4" max="4" width="1.75" style="253" customWidth="1"/>
    <col min="5" max="5" width="3.5" style="904" customWidth="1"/>
    <col min="6" max="6" width="5.125" style="187" customWidth="1"/>
    <col min="7" max="7" width="29.375" style="193" customWidth="1"/>
    <col min="8" max="8" width="13.25" style="232" customWidth="1"/>
    <col min="9" max="9" width="13.875" style="232" customWidth="1"/>
    <col min="10" max="10" width="7.875" style="799" customWidth="1"/>
    <col min="11" max="11" width="7.625" style="799" customWidth="1"/>
    <col min="12" max="12" width="8.125" style="799" customWidth="1"/>
    <col min="13" max="13" width="7.75" style="799" customWidth="1"/>
    <col min="14" max="14" width="7.375" style="799" customWidth="1"/>
    <col min="15" max="15" width="7.75" style="799" hidden="1" customWidth="1"/>
    <col min="16" max="16" width="8.25" style="799" customWidth="1"/>
    <col min="17" max="17" width="7.375" style="799" customWidth="1"/>
    <col min="18" max="18" width="8.375" style="799" customWidth="1"/>
    <col min="19" max="16384" width="9" style="7"/>
  </cols>
  <sheetData>
    <row r="1" spans="1:18" s="1" customFormat="1" ht="21.75" thickBot="1" x14ac:dyDescent="0.4">
      <c r="B1" s="1717" t="s">
        <v>1615</v>
      </c>
      <c r="C1" s="1717"/>
      <c r="D1" s="1717"/>
      <c r="E1" s="1717"/>
      <c r="F1" s="1717"/>
      <c r="G1" s="1717"/>
      <c r="H1" s="1717"/>
      <c r="I1" s="1717"/>
      <c r="J1" s="1717"/>
      <c r="K1" s="1717"/>
      <c r="L1" s="1717"/>
      <c r="M1" s="1717"/>
      <c r="N1" s="1717"/>
      <c r="O1" s="1717"/>
      <c r="P1" s="1717"/>
      <c r="Q1" s="1717"/>
      <c r="R1" s="1717"/>
    </row>
    <row r="2" spans="1:18" s="1" customFormat="1" ht="19.5" customHeight="1" thickTop="1" thickBot="1" x14ac:dyDescent="0.4">
      <c r="B2" s="797"/>
      <c r="C2" s="797"/>
      <c r="D2" s="797"/>
      <c r="E2" s="1418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2065</v>
      </c>
      <c r="Q2" s="1726"/>
      <c r="R2" s="1727"/>
    </row>
    <row r="3" spans="1:18" s="187" customFormat="1" ht="18" customHeight="1" thickTop="1" x14ac:dyDescent="0.2">
      <c r="A3" s="877"/>
      <c r="B3" s="646" t="s">
        <v>2066</v>
      </c>
      <c r="C3" s="646"/>
      <c r="D3" s="646"/>
      <c r="E3" s="903"/>
      <c r="F3" s="229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877"/>
      <c r="B4" s="646" t="s">
        <v>2067</v>
      </c>
      <c r="C4" s="646"/>
      <c r="D4" s="646"/>
      <c r="E4" s="903"/>
      <c r="F4" s="231"/>
      <c r="H4" s="878"/>
      <c r="I4" s="229"/>
      <c r="J4" s="229"/>
      <c r="K4" s="229"/>
      <c r="L4" s="229"/>
      <c r="M4" s="229"/>
      <c r="N4" s="229"/>
      <c r="O4" s="229"/>
      <c r="P4" s="879"/>
    </row>
    <row r="5" spans="1:18" s="646" customFormat="1" ht="18" customHeight="1" x14ac:dyDescent="0.2">
      <c r="A5" s="877"/>
      <c r="B5" s="646" t="s">
        <v>1836</v>
      </c>
      <c r="E5" s="903"/>
      <c r="F5" s="231"/>
      <c r="H5" s="230"/>
      <c r="I5" s="229"/>
      <c r="J5" s="229"/>
      <c r="K5" s="229"/>
      <c r="L5" s="229"/>
      <c r="M5" s="229"/>
      <c r="N5" s="229"/>
      <c r="O5" s="229"/>
      <c r="P5" s="879"/>
    </row>
    <row r="6" spans="1:18" ht="6" customHeight="1" x14ac:dyDescent="0.3">
      <c r="B6" s="228"/>
      <c r="C6" s="228"/>
      <c r="D6" s="228"/>
      <c r="E6" s="903"/>
      <c r="F6" s="229"/>
      <c r="G6" s="230"/>
      <c r="H6" s="231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235" customFormat="1" ht="33" customHeight="1" x14ac:dyDescent="0.2">
      <c r="B7" s="1718" t="s">
        <v>1</v>
      </c>
      <c r="C7" s="1719"/>
      <c r="D7" s="1719"/>
      <c r="E7" s="1719"/>
      <c r="F7" s="1719"/>
      <c r="G7" s="1720"/>
      <c r="H7" s="880" t="s">
        <v>85</v>
      </c>
      <c r="I7" s="234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235" customFormat="1" ht="18.75" customHeight="1" x14ac:dyDescent="0.2">
      <c r="B8" s="1682" t="s">
        <v>2120</v>
      </c>
      <c r="C8" s="1771"/>
      <c r="D8" s="1771"/>
      <c r="E8" s="1771"/>
      <c r="F8" s="1771"/>
      <c r="G8" s="1683"/>
      <c r="H8" s="74"/>
      <c r="I8" s="75"/>
      <c r="J8" s="81">
        <f>SUM(J9:J353)</f>
        <v>119700</v>
      </c>
      <c r="K8" s="81">
        <f t="shared" ref="K8:R8" si="0">SUM(K9:K353)</f>
        <v>124600</v>
      </c>
      <c r="L8" s="81">
        <f t="shared" si="0"/>
        <v>1049180</v>
      </c>
      <c r="M8" s="81">
        <f t="shared" si="0"/>
        <v>3549116</v>
      </c>
      <c r="N8" s="81">
        <f t="shared" si="0"/>
        <v>469704</v>
      </c>
      <c r="O8" s="81">
        <f t="shared" si="0"/>
        <v>0</v>
      </c>
      <c r="P8" s="81">
        <f t="shared" si="0"/>
        <v>3355000</v>
      </c>
      <c r="Q8" s="81">
        <f t="shared" si="0"/>
        <v>250000</v>
      </c>
      <c r="R8" s="81">
        <f t="shared" si="0"/>
        <v>8917300</v>
      </c>
    </row>
    <row r="9" spans="1:18" s="235" customFormat="1" ht="18" customHeight="1" x14ac:dyDescent="0.2">
      <c r="B9" s="535" t="s">
        <v>79</v>
      </c>
      <c r="C9" s="536"/>
      <c r="D9" s="536"/>
      <c r="E9" s="847"/>
      <c r="F9" s="536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235" customFormat="1" ht="16.5" customHeight="1" x14ac:dyDescent="0.2">
      <c r="B10" s="481" t="s">
        <v>2064</v>
      </c>
      <c r="C10" s="482"/>
      <c r="D10" s="482"/>
      <c r="E10" s="848"/>
      <c r="F10" s="482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ht="17.25" customHeight="1" x14ac:dyDescent="0.3">
      <c r="B11" s="63"/>
      <c r="C11" s="539" t="s">
        <v>12</v>
      </c>
      <c r="D11" s="539"/>
      <c r="E11" s="849"/>
      <c r="F11" s="53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ht="15.75" customHeight="1" x14ac:dyDescent="0.3">
      <c r="B12" s="54"/>
      <c r="C12" s="55"/>
      <c r="D12" s="532" t="s">
        <v>13</v>
      </c>
      <c r="E12" s="850"/>
      <c r="F12" s="532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ht="17.25" customHeight="1" x14ac:dyDescent="0.3">
      <c r="B13" s="900"/>
      <c r="C13" s="55"/>
      <c r="D13" s="55"/>
      <c r="E13" s="851" t="s">
        <v>14</v>
      </c>
      <c r="F13" s="532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" customHeight="1" x14ac:dyDescent="0.3">
      <c r="B14" s="734"/>
      <c r="C14" s="532"/>
      <c r="D14" s="532"/>
      <c r="E14" s="872">
        <v>111</v>
      </c>
      <c r="F14" s="881" t="s">
        <v>1816</v>
      </c>
      <c r="G14" s="532"/>
      <c r="H14" s="79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3" customHeight="1" x14ac:dyDescent="0.3">
      <c r="B15" s="1012"/>
      <c r="C15" s="1013"/>
      <c r="D15" s="1013"/>
      <c r="E15" s="1043" t="s">
        <v>2393</v>
      </c>
      <c r="F15" s="1013">
        <v>11101</v>
      </c>
      <c r="G15" s="1014" t="s">
        <v>1451</v>
      </c>
      <c r="H15" s="1422" t="s">
        <v>1452</v>
      </c>
      <c r="I15" s="1055" t="s">
        <v>1616</v>
      </c>
      <c r="J15" s="1017"/>
      <c r="K15" s="1017"/>
      <c r="L15" s="1017">
        <v>8000</v>
      </c>
      <c r="M15" s="1017">
        <v>2000</v>
      </c>
      <c r="N15" s="1017"/>
      <c r="O15" s="1017"/>
      <c r="P15" s="1017"/>
      <c r="Q15" s="1017"/>
      <c r="R15" s="1017">
        <f>SUM(J15:Q15)</f>
        <v>10000</v>
      </c>
    </row>
    <row r="16" spans="1:18" ht="37.5" customHeight="1" x14ac:dyDescent="0.3">
      <c r="B16" s="1032"/>
      <c r="C16" s="1033"/>
      <c r="D16" s="1034"/>
      <c r="E16" s="1046" t="s">
        <v>2390</v>
      </c>
      <c r="F16" s="1019">
        <v>11102</v>
      </c>
      <c r="G16" s="1020" t="s">
        <v>1455</v>
      </c>
      <c r="H16" s="1021" t="s">
        <v>1456</v>
      </c>
      <c r="I16" s="1021" t="s">
        <v>1457</v>
      </c>
      <c r="J16" s="1072"/>
      <c r="K16" s="1072"/>
      <c r="L16" s="1072"/>
      <c r="M16" s="1072">
        <v>3000</v>
      </c>
      <c r="N16" s="1072"/>
      <c r="O16" s="1072"/>
      <c r="P16" s="1072"/>
      <c r="Q16" s="1072"/>
      <c r="R16" s="1023">
        <f>SUM(J16:Q16)</f>
        <v>3000</v>
      </c>
    </row>
    <row r="17" spans="2:18" ht="31.5" x14ac:dyDescent="0.3">
      <c r="B17" s="1032"/>
      <c r="C17" s="1033"/>
      <c r="D17" s="1034"/>
      <c r="E17" s="1046" t="s">
        <v>2375</v>
      </c>
      <c r="F17" s="1019">
        <v>11103</v>
      </c>
      <c r="G17" s="1423" t="s">
        <v>1460</v>
      </c>
      <c r="H17" s="1021" t="s">
        <v>1461</v>
      </c>
      <c r="I17" s="1424" t="s">
        <v>1617</v>
      </c>
      <c r="J17" s="1022"/>
      <c r="K17" s="1023"/>
      <c r="L17" s="1023"/>
      <c r="M17" s="1023">
        <v>15000</v>
      </c>
      <c r="N17" s="1072"/>
      <c r="O17" s="1072"/>
      <c r="P17" s="1072"/>
      <c r="Q17" s="1072"/>
      <c r="R17" s="1023">
        <f>SUM(J17:Q17)</f>
        <v>15000</v>
      </c>
    </row>
    <row r="18" spans="2:18" ht="32.25" customHeight="1" x14ac:dyDescent="0.3">
      <c r="B18" s="1032"/>
      <c r="C18" s="1033"/>
      <c r="D18" s="1034"/>
      <c r="E18" s="1046" t="s">
        <v>2396</v>
      </c>
      <c r="F18" s="1019">
        <v>11104</v>
      </c>
      <c r="G18" s="1423" t="s">
        <v>1464</v>
      </c>
      <c r="H18" s="1021" t="s">
        <v>1463</v>
      </c>
      <c r="I18" s="1425" t="s">
        <v>1465</v>
      </c>
      <c r="J18" s="1022"/>
      <c r="K18" s="1023"/>
      <c r="L18" s="1023">
        <v>5000</v>
      </c>
      <c r="M18" s="1023">
        <v>5000</v>
      </c>
      <c r="N18" s="1072"/>
      <c r="O18" s="1072"/>
      <c r="P18" s="1072"/>
      <c r="Q18" s="1072"/>
      <c r="R18" s="1023">
        <f>SUM(J18:Q18)</f>
        <v>10000</v>
      </c>
    </row>
    <row r="19" spans="2:18" ht="18" customHeight="1" x14ac:dyDescent="0.3">
      <c r="B19" s="1025"/>
      <c r="C19" s="1026"/>
      <c r="D19" s="1027"/>
      <c r="E19" s="1045" t="s">
        <v>2371</v>
      </c>
      <c r="F19" s="1036">
        <v>11105</v>
      </c>
      <c r="G19" s="1426" t="s">
        <v>1550</v>
      </c>
      <c r="H19" s="1427" t="s">
        <v>1467</v>
      </c>
      <c r="I19" s="1428" t="s">
        <v>972</v>
      </c>
      <c r="J19" s="1076"/>
      <c r="K19" s="1076">
        <v>15000</v>
      </c>
      <c r="L19" s="1076"/>
      <c r="M19" s="1076">
        <v>5000</v>
      </c>
      <c r="N19" s="1076"/>
      <c r="O19" s="1076"/>
      <c r="P19" s="1076"/>
      <c r="Q19" s="1076"/>
      <c r="R19" s="1031">
        <f>SUM(J19:Q19)</f>
        <v>20000</v>
      </c>
    </row>
    <row r="20" spans="2:18" s="195" customFormat="1" ht="15.75" customHeight="1" x14ac:dyDescent="0.2">
      <c r="B20" s="533"/>
      <c r="C20" s="534"/>
      <c r="D20" s="105" t="s">
        <v>1904</v>
      </c>
      <c r="E20" s="858"/>
      <c r="F20" s="105"/>
      <c r="G20" s="105"/>
      <c r="H20" s="105"/>
      <c r="I20" s="105"/>
      <c r="J20" s="667"/>
      <c r="K20" s="667"/>
      <c r="L20" s="667"/>
      <c r="M20" s="667"/>
      <c r="N20" s="667"/>
      <c r="O20" s="667"/>
      <c r="P20" s="667"/>
      <c r="Q20" s="667"/>
      <c r="R20" s="668"/>
    </row>
    <row r="21" spans="2:18" s="195" customFormat="1" ht="18" customHeight="1" x14ac:dyDescent="0.2">
      <c r="B21" s="526"/>
      <c r="C21" s="527"/>
      <c r="D21" s="556" t="s">
        <v>1835</v>
      </c>
      <c r="E21" s="859"/>
      <c r="F21" s="556"/>
      <c r="G21" s="556"/>
      <c r="H21" s="556"/>
      <c r="I21" s="556"/>
      <c r="J21" s="560"/>
      <c r="K21" s="560"/>
      <c r="L21" s="560"/>
      <c r="M21" s="560"/>
      <c r="N21" s="560"/>
      <c r="O21" s="560"/>
      <c r="P21" s="560"/>
      <c r="Q21" s="560"/>
      <c r="R21" s="559"/>
    </row>
    <row r="22" spans="2:18" ht="18" customHeight="1" x14ac:dyDescent="0.3">
      <c r="B22" s="65"/>
      <c r="C22" s="66"/>
      <c r="D22" s="37"/>
      <c r="E22" s="1661" t="s">
        <v>15</v>
      </c>
      <c r="F22" s="1661"/>
      <c r="G22" s="1661"/>
      <c r="H22" s="1661"/>
      <c r="I22" s="1661"/>
      <c r="J22" s="562"/>
      <c r="K22" s="562"/>
      <c r="L22" s="562"/>
      <c r="M22" s="562"/>
      <c r="N22" s="562"/>
      <c r="O22" s="562"/>
      <c r="P22" s="562"/>
      <c r="Q22" s="562"/>
      <c r="R22" s="274"/>
    </row>
    <row r="23" spans="2:18" ht="18.75" customHeight="1" x14ac:dyDescent="0.3">
      <c r="B23" s="42"/>
      <c r="C23" s="37"/>
      <c r="D23" s="37"/>
      <c r="E23" s="855">
        <v>112</v>
      </c>
      <c r="F23" s="565" t="s">
        <v>1817</v>
      </c>
      <c r="G23" s="565"/>
      <c r="H23" s="565"/>
      <c r="I23" s="566"/>
      <c r="J23" s="86"/>
      <c r="K23" s="128"/>
      <c r="L23" s="128"/>
      <c r="M23" s="128"/>
      <c r="N23" s="128"/>
      <c r="O23" s="128"/>
      <c r="P23" s="128"/>
      <c r="Q23" s="128"/>
      <c r="R23" s="128"/>
    </row>
    <row r="24" spans="2:18" ht="33" customHeight="1" x14ac:dyDescent="0.3">
      <c r="B24" s="882"/>
      <c r="C24" s="883"/>
      <c r="D24" s="259"/>
      <c r="E24" s="1419" t="s">
        <v>2387</v>
      </c>
      <c r="F24" s="267">
        <v>11201</v>
      </c>
      <c r="G24" s="446" t="s">
        <v>1458</v>
      </c>
      <c r="H24" s="26" t="s">
        <v>1459</v>
      </c>
      <c r="I24" s="448" t="s">
        <v>967</v>
      </c>
      <c r="J24" s="223"/>
      <c r="K24" s="92">
        <v>3600</v>
      </c>
      <c r="L24" s="92"/>
      <c r="M24" s="92">
        <v>6400</v>
      </c>
      <c r="N24" s="27"/>
      <c r="O24" s="27"/>
      <c r="P24" s="27"/>
      <c r="Q24" s="27"/>
      <c r="R24" s="92">
        <f t="shared" ref="R24:R57" si="1">SUM(J24:Q24)</f>
        <v>10000</v>
      </c>
    </row>
    <row r="25" spans="2:18" ht="33" customHeight="1" x14ac:dyDescent="0.3">
      <c r="B25" s="1063"/>
      <c r="C25" s="1064"/>
      <c r="D25" s="1064"/>
      <c r="E25" s="1065" t="s">
        <v>2398</v>
      </c>
      <c r="F25" s="1064">
        <v>11202</v>
      </c>
      <c r="G25" s="1125" t="s">
        <v>2068</v>
      </c>
      <c r="H25" s="1631" t="s">
        <v>1449</v>
      </c>
      <c r="I25" s="1632" t="s">
        <v>1618</v>
      </c>
      <c r="J25" s="1087"/>
      <c r="K25" s="1087"/>
      <c r="L25" s="1087"/>
      <c r="M25" s="1087">
        <v>10000</v>
      </c>
      <c r="N25" s="1087"/>
      <c r="O25" s="1087"/>
      <c r="P25" s="1087"/>
      <c r="Q25" s="1087"/>
      <c r="R25" s="1087">
        <f t="shared" si="1"/>
        <v>10000</v>
      </c>
    </row>
    <row r="26" spans="2:18" ht="32.25" customHeight="1" x14ac:dyDescent="0.3">
      <c r="B26" s="1032"/>
      <c r="C26" s="1033"/>
      <c r="D26" s="1034"/>
      <c r="E26" s="1046" t="s">
        <v>2398</v>
      </c>
      <c r="F26" s="1019">
        <v>11203</v>
      </c>
      <c r="G26" s="1020" t="s">
        <v>1468</v>
      </c>
      <c r="H26" s="1021" t="s">
        <v>1449</v>
      </c>
      <c r="I26" s="1431" t="s">
        <v>1619</v>
      </c>
      <c r="J26" s="1072"/>
      <c r="K26" s="1072">
        <v>3800</v>
      </c>
      <c r="L26" s="1072"/>
      <c r="M26" s="1072">
        <v>6200</v>
      </c>
      <c r="N26" s="1072"/>
      <c r="O26" s="1072"/>
      <c r="P26" s="1072"/>
      <c r="Q26" s="1072"/>
      <c r="R26" s="1023">
        <f t="shared" si="1"/>
        <v>10000</v>
      </c>
    </row>
    <row r="27" spans="2:18" ht="18.75" customHeight="1" x14ac:dyDescent="0.3">
      <c r="B27" s="1032"/>
      <c r="C27" s="1033"/>
      <c r="D27" s="1034"/>
      <c r="E27" s="1046" t="s">
        <v>2398</v>
      </c>
      <c r="F27" s="1019">
        <v>11204</v>
      </c>
      <c r="G27" s="1020" t="s">
        <v>1469</v>
      </c>
      <c r="H27" s="1021" t="s">
        <v>1449</v>
      </c>
      <c r="I27" s="1431" t="s">
        <v>112</v>
      </c>
      <c r="J27" s="1072"/>
      <c r="K27" s="1072"/>
      <c r="L27" s="1072"/>
      <c r="M27" s="1072">
        <v>74007</v>
      </c>
      <c r="N27" s="1072"/>
      <c r="O27" s="1072"/>
      <c r="P27" s="1072"/>
      <c r="Q27" s="1072"/>
      <c r="R27" s="1023">
        <f t="shared" si="1"/>
        <v>74007</v>
      </c>
    </row>
    <row r="28" spans="2:18" ht="19.5" customHeight="1" x14ac:dyDescent="0.3">
      <c r="B28" s="1032"/>
      <c r="C28" s="1033"/>
      <c r="D28" s="1034"/>
      <c r="E28" s="1046" t="s">
        <v>2393</v>
      </c>
      <c r="F28" s="1019">
        <v>11205</v>
      </c>
      <c r="G28" s="1020" t="s">
        <v>1473</v>
      </c>
      <c r="H28" s="1021" t="s">
        <v>1452</v>
      </c>
      <c r="I28" s="1431" t="s">
        <v>112</v>
      </c>
      <c r="J28" s="1072"/>
      <c r="K28" s="1072"/>
      <c r="L28" s="1072"/>
      <c r="M28" s="1072">
        <v>92394</v>
      </c>
      <c r="N28" s="1072"/>
      <c r="O28" s="1072"/>
      <c r="P28" s="1072"/>
      <c r="Q28" s="1072"/>
      <c r="R28" s="1023">
        <f t="shared" si="1"/>
        <v>92394</v>
      </c>
    </row>
    <row r="29" spans="2:18" ht="31.5" x14ac:dyDescent="0.3">
      <c r="B29" s="1032"/>
      <c r="C29" s="1033"/>
      <c r="D29" s="1034"/>
      <c r="E29" s="1046" t="s">
        <v>2393</v>
      </c>
      <c r="F29" s="1019">
        <v>11206</v>
      </c>
      <c r="G29" s="1020" t="s">
        <v>1474</v>
      </c>
      <c r="H29" s="1021" t="s">
        <v>1452</v>
      </c>
      <c r="I29" s="1431" t="s">
        <v>1475</v>
      </c>
      <c r="J29" s="1072"/>
      <c r="K29" s="1072"/>
      <c r="L29" s="1072"/>
      <c r="M29" s="1072">
        <v>5000</v>
      </c>
      <c r="N29" s="1072"/>
      <c r="O29" s="1072"/>
      <c r="P29" s="1072"/>
      <c r="Q29" s="1072"/>
      <c r="R29" s="1023">
        <f t="shared" si="1"/>
        <v>5000</v>
      </c>
    </row>
    <row r="30" spans="2:18" ht="31.5" x14ac:dyDescent="0.3">
      <c r="B30" s="1032"/>
      <c r="C30" s="1033"/>
      <c r="D30" s="1034"/>
      <c r="E30" s="1046" t="s">
        <v>2393</v>
      </c>
      <c r="F30" s="1019">
        <v>11207</v>
      </c>
      <c r="G30" s="1020" t="s">
        <v>1479</v>
      </c>
      <c r="H30" s="1021" t="s">
        <v>1452</v>
      </c>
      <c r="I30" s="1431" t="s">
        <v>1620</v>
      </c>
      <c r="J30" s="1072"/>
      <c r="K30" s="1072"/>
      <c r="L30" s="1072">
        <v>9680</v>
      </c>
      <c r="M30" s="1072">
        <v>5320</v>
      </c>
      <c r="N30" s="1072"/>
      <c r="O30" s="1072"/>
      <c r="P30" s="1072"/>
      <c r="Q30" s="1072"/>
      <c r="R30" s="1023">
        <f t="shared" si="1"/>
        <v>15000</v>
      </c>
    </row>
    <row r="31" spans="2:18" ht="18" customHeight="1" x14ac:dyDescent="0.3">
      <c r="B31" s="1032"/>
      <c r="C31" s="1033"/>
      <c r="D31" s="1034"/>
      <c r="E31" s="1046" t="s">
        <v>2393</v>
      </c>
      <c r="F31" s="1019">
        <v>11208</v>
      </c>
      <c r="G31" s="1020" t="s">
        <v>1482</v>
      </c>
      <c r="H31" s="1021" t="s">
        <v>1452</v>
      </c>
      <c r="I31" s="1431" t="s">
        <v>1483</v>
      </c>
      <c r="J31" s="1072"/>
      <c r="K31" s="1072"/>
      <c r="L31" s="1072"/>
      <c r="M31" s="1072">
        <v>5000</v>
      </c>
      <c r="N31" s="1072"/>
      <c r="O31" s="1072"/>
      <c r="P31" s="1072"/>
      <c r="Q31" s="1072"/>
      <c r="R31" s="1023">
        <f t="shared" si="1"/>
        <v>5000</v>
      </c>
    </row>
    <row r="32" spans="2:18" ht="31.5" x14ac:dyDescent="0.3">
      <c r="B32" s="1032"/>
      <c r="C32" s="1033"/>
      <c r="D32" s="1034"/>
      <c r="E32" s="1046" t="s">
        <v>2393</v>
      </c>
      <c r="F32" s="1019">
        <v>11209</v>
      </c>
      <c r="G32" s="1020" t="s">
        <v>1484</v>
      </c>
      <c r="H32" s="1021" t="s">
        <v>1452</v>
      </c>
      <c r="I32" s="1424" t="s">
        <v>1621</v>
      </c>
      <c r="J32" s="1072"/>
      <c r="K32" s="1072"/>
      <c r="L32" s="1072"/>
      <c r="M32" s="1072">
        <v>5000</v>
      </c>
      <c r="N32" s="1072"/>
      <c r="O32" s="1072"/>
      <c r="P32" s="1072"/>
      <c r="Q32" s="1072"/>
      <c r="R32" s="1023">
        <f t="shared" si="1"/>
        <v>5000</v>
      </c>
    </row>
    <row r="33" spans="2:18" ht="79.5" customHeight="1" x14ac:dyDescent="0.3">
      <c r="B33" s="1032"/>
      <c r="C33" s="1033"/>
      <c r="D33" s="1034"/>
      <c r="E33" s="1046" t="s">
        <v>2383</v>
      </c>
      <c r="F33" s="1019">
        <v>11210</v>
      </c>
      <c r="G33" s="1020" t="s">
        <v>1486</v>
      </c>
      <c r="H33" s="1021" t="s">
        <v>1487</v>
      </c>
      <c r="I33" s="1431" t="s">
        <v>112</v>
      </c>
      <c r="J33" s="1072"/>
      <c r="K33" s="1072"/>
      <c r="L33" s="1432"/>
      <c r="M33" s="1072">
        <v>60839</v>
      </c>
      <c r="N33" s="1072"/>
      <c r="O33" s="1072"/>
      <c r="P33" s="1072"/>
      <c r="Q33" s="1072"/>
      <c r="R33" s="1023">
        <f t="shared" si="1"/>
        <v>60839</v>
      </c>
    </row>
    <row r="34" spans="2:18" ht="31.5" x14ac:dyDescent="0.3">
      <c r="B34" s="1032"/>
      <c r="C34" s="1033"/>
      <c r="D34" s="1034"/>
      <c r="E34" s="1046" t="s">
        <v>2383</v>
      </c>
      <c r="F34" s="1019">
        <v>11211</v>
      </c>
      <c r="G34" s="1020" t="s">
        <v>1490</v>
      </c>
      <c r="H34" s="1021" t="s">
        <v>1487</v>
      </c>
      <c r="I34" s="1431" t="s">
        <v>112</v>
      </c>
      <c r="J34" s="1072"/>
      <c r="K34" s="1072">
        <v>7200</v>
      </c>
      <c r="L34" s="1072"/>
      <c r="M34" s="1072">
        <v>36800</v>
      </c>
      <c r="N34" s="1072"/>
      <c r="O34" s="1072"/>
      <c r="P34" s="1072"/>
      <c r="Q34" s="1072"/>
      <c r="R34" s="1023">
        <f t="shared" si="1"/>
        <v>44000</v>
      </c>
    </row>
    <row r="35" spans="2:18" ht="31.5" x14ac:dyDescent="0.3">
      <c r="B35" s="1032"/>
      <c r="C35" s="1033"/>
      <c r="D35" s="1034"/>
      <c r="E35" s="1046" t="s">
        <v>2390</v>
      </c>
      <c r="F35" s="1019">
        <v>11212</v>
      </c>
      <c r="G35" s="1020" t="s">
        <v>1494</v>
      </c>
      <c r="H35" s="1021" t="s">
        <v>1456</v>
      </c>
      <c r="I35" s="1431" t="s">
        <v>1622</v>
      </c>
      <c r="J35" s="1072"/>
      <c r="K35" s="1072"/>
      <c r="L35" s="1072">
        <v>59200</v>
      </c>
      <c r="M35" s="1072"/>
      <c r="N35" s="1072"/>
      <c r="O35" s="1072"/>
      <c r="P35" s="1072"/>
      <c r="Q35" s="1072"/>
      <c r="R35" s="1023">
        <f t="shared" si="1"/>
        <v>59200</v>
      </c>
    </row>
    <row r="36" spans="2:18" ht="33" customHeight="1" x14ac:dyDescent="0.3">
      <c r="B36" s="1032"/>
      <c r="C36" s="1033"/>
      <c r="D36" s="1034"/>
      <c r="E36" s="1046" t="s">
        <v>2390</v>
      </c>
      <c r="F36" s="1019">
        <v>11213</v>
      </c>
      <c r="G36" s="1020" t="s">
        <v>1495</v>
      </c>
      <c r="H36" s="1021" t="s">
        <v>1456</v>
      </c>
      <c r="I36" s="1431" t="s">
        <v>1496</v>
      </c>
      <c r="J36" s="1072"/>
      <c r="K36" s="1072">
        <v>1800</v>
      </c>
      <c r="L36" s="1072">
        <v>2000</v>
      </c>
      <c r="M36" s="1072">
        <v>1200</v>
      </c>
      <c r="N36" s="1072"/>
      <c r="O36" s="1072"/>
      <c r="P36" s="1072"/>
      <c r="Q36" s="1072"/>
      <c r="R36" s="1023">
        <f t="shared" si="1"/>
        <v>5000</v>
      </c>
    </row>
    <row r="37" spans="2:18" ht="31.5" x14ac:dyDescent="0.3">
      <c r="B37" s="1032"/>
      <c r="C37" s="1033"/>
      <c r="D37" s="1034"/>
      <c r="E37" s="1046" t="s">
        <v>2390</v>
      </c>
      <c r="F37" s="1019">
        <v>11214</v>
      </c>
      <c r="G37" s="1020" t="s">
        <v>1497</v>
      </c>
      <c r="H37" s="1021" t="s">
        <v>1456</v>
      </c>
      <c r="I37" s="1431" t="s">
        <v>1498</v>
      </c>
      <c r="J37" s="1072"/>
      <c r="K37" s="1072"/>
      <c r="L37" s="1072"/>
      <c r="M37" s="1072">
        <v>10000</v>
      </c>
      <c r="N37" s="1072"/>
      <c r="O37" s="1072"/>
      <c r="P37" s="1072"/>
      <c r="Q37" s="1072"/>
      <c r="R37" s="1023">
        <f t="shared" si="1"/>
        <v>10000</v>
      </c>
    </row>
    <row r="38" spans="2:18" ht="31.5" x14ac:dyDescent="0.3">
      <c r="B38" s="1032"/>
      <c r="C38" s="1033"/>
      <c r="D38" s="1034"/>
      <c r="E38" s="1046" t="s">
        <v>2390</v>
      </c>
      <c r="F38" s="1019">
        <v>11215</v>
      </c>
      <c r="G38" s="1020" t="s">
        <v>1499</v>
      </c>
      <c r="H38" s="1021" t="s">
        <v>1456</v>
      </c>
      <c r="I38" s="1431" t="s">
        <v>1485</v>
      </c>
      <c r="J38" s="1072"/>
      <c r="K38" s="1072"/>
      <c r="L38" s="1072"/>
      <c r="M38" s="1072">
        <v>5000</v>
      </c>
      <c r="N38" s="1072"/>
      <c r="O38" s="1072"/>
      <c r="P38" s="1072"/>
      <c r="Q38" s="1072"/>
      <c r="R38" s="1023">
        <f t="shared" si="1"/>
        <v>5000</v>
      </c>
    </row>
    <row r="39" spans="2:18" ht="18.75" customHeight="1" x14ac:dyDescent="0.3">
      <c r="B39" s="1025"/>
      <c r="C39" s="1026"/>
      <c r="D39" s="1027"/>
      <c r="E39" s="1045" t="s">
        <v>2390</v>
      </c>
      <c r="F39" s="1036">
        <v>11216</v>
      </c>
      <c r="G39" s="1028" t="s">
        <v>1500</v>
      </c>
      <c r="H39" s="1029" t="s">
        <v>1456</v>
      </c>
      <c r="I39" s="1441" t="s">
        <v>1501</v>
      </c>
      <c r="J39" s="1076"/>
      <c r="K39" s="1076"/>
      <c r="L39" s="1076"/>
      <c r="M39" s="1076">
        <v>5000</v>
      </c>
      <c r="N39" s="1076"/>
      <c r="O39" s="1076"/>
      <c r="P39" s="1076"/>
      <c r="Q39" s="1076"/>
      <c r="R39" s="1031">
        <f t="shared" si="1"/>
        <v>5000</v>
      </c>
    </row>
    <row r="40" spans="2:18" ht="19.5" customHeight="1" x14ac:dyDescent="0.3">
      <c r="B40" s="1520"/>
      <c r="C40" s="1521"/>
      <c r="D40" s="1522"/>
      <c r="E40" s="1523" t="s">
        <v>2379</v>
      </c>
      <c r="F40" s="1064">
        <v>11217</v>
      </c>
      <c r="G40" s="1125" t="s">
        <v>1502</v>
      </c>
      <c r="H40" s="1085" t="s">
        <v>1503</v>
      </c>
      <c r="I40" s="1633" t="s">
        <v>1623</v>
      </c>
      <c r="J40" s="1528"/>
      <c r="K40" s="1528">
        <v>9000</v>
      </c>
      <c r="L40" s="1528">
        <v>21000</v>
      </c>
      <c r="M40" s="1528"/>
      <c r="N40" s="1528"/>
      <c r="O40" s="1528"/>
      <c r="P40" s="1528"/>
      <c r="Q40" s="1528"/>
      <c r="R40" s="1087">
        <f t="shared" si="1"/>
        <v>30000</v>
      </c>
    </row>
    <row r="41" spans="2:18" ht="47.25" x14ac:dyDescent="0.3">
      <c r="B41" s="1032"/>
      <c r="C41" s="1033"/>
      <c r="D41" s="1034"/>
      <c r="E41" s="1046" t="s">
        <v>2379</v>
      </c>
      <c r="F41" s="1019">
        <v>11218</v>
      </c>
      <c r="G41" s="1020" t="s">
        <v>1504</v>
      </c>
      <c r="H41" s="1021" t="s">
        <v>1503</v>
      </c>
      <c r="I41" s="1431" t="s">
        <v>1624</v>
      </c>
      <c r="J41" s="1072"/>
      <c r="K41" s="1072">
        <v>4800</v>
      </c>
      <c r="L41" s="1072">
        <v>20000</v>
      </c>
      <c r="M41" s="1072">
        <v>5200</v>
      </c>
      <c r="N41" s="1072"/>
      <c r="O41" s="1072"/>
      <c r="P41" s="1072"/>
      <c r="Q41" s="1072"/>
      <c r="R41" s="1023">
        <f t="shared" si="1"/>
        <v>30000</v>
      </c>
    </row>
    <row r="42" spans="2:18" ht="48.75" customHeight="1" x14ac:dyDescent="0.3">
      <c r="B42" s="1032"/>
      <c r="C42" s="1033"/>
      <c r="D42" s="1034"/>
      <c r="E42" s="1046" t="s">
        <v>2379</v>
      </c>
      <c r="F42" s="1019">
        <v>11219</v>
      </c>
      <c r="G42" s="1020" t="s">
        <v>2070</v>
      </c>
      <c r="H42" s="1021" t="s">
        <v>1503</v>
      </c>
      <c r="I42" s="1431" t="s">
        <v>1625</v>
      </c>
      <c r="J42" s="1072"/>
      <c r="K42" s="1072">
        <v>2400</v>
      </c>
      <c r="L42" s="1072">
        <v>9000</v>
      </c>
      <c r="M42" s="1072">
        <v>18600</v>
      </c>
      <c r="N42" s="1072"/>
      <c r="O42" s="1072"/>
      <c r="P42" s="1072"/>
      <c r="Q42" s="1072"/>
      <c r="R42" s="1023">
        <f t="shared" si="1"/>
        <v>30000</v>
      </c>
    </row>
    <row r="43" spans="2:18" ht="31.5" x14ac:dyDescent="0.3">
      <c r="B43" s="1032"/>
      <c r="C43" s="1033"/>
      <c r="D43" s="1034"/>
      <c r="E43" s="1046" t="s">
        <v>2379</v>
      </c>
      <c r="F43" s="1019">
        <v>11220</v>
      </c>
      <c r="G43" s="1020" t="s">
        <v>1506</v>
      </c>
      <c r="H43" s="1021" t="s">
        <v>1503</v>
      </c>
      <c r="I43" s="1431" t="s">
        <v>1507</v>
      </c>
      <c r="J43" s="1072"/>
      <c r="K43" s="1072">
        <v>20000</v>
      </c>
      <c r="L43" s="1072"/>
      <c r="M43" s="1072">
        <v>10000</v>
      </c>
      <c r="N43" s="1072"/>
      <c r="O43" s="1072"/>
      <c r="P43" s="1072"/>
      <c r="Q43" s="1072"/>
      <c r="R43" s="1023">
        <f t="shared" si="1"/>
        <v>30000</v>
      </c>
    </row>
    <row r="44" spans="2:18" ht="31.5" x14ac:dyDescent="0.3">
      <c r="B44" s="1032"/>
      <c r="C44" s="1033"/>
      <c r="D44" s="1034"/>
      <c r="E44" s="1046" t="s">
        <v>2379</v>
      </c>
      <c r="F44" s="1019">
        <v>11221</v>
      </c>
      <c r="G44" s="1020" t="s">
        <v>1508</v>
      </c>
      <c r="H44" s="1021" t="s">
        <v>1503</v>
      </c>
      <c r="I44" s="1431" t="s">
        <v>1626</v>
      </c>
      <c r="J44" s="1072"/>
      <c r="K44" s="1072">
        <v>20000</v>
      </c>
      <c r="L44" s="1072"/>
      <c r="M44" s="1072">
        <v>10000</v>
      </c>
      <c r="N44" s="1072"/>
      <c r="O44" s="1072"/>
      <c r="P44" s="1072"/>
      <c r="Q44" s="1072"/>
      <c r="R44" s="1023">
        <f t="shared" si="1"/>
        <v>30000</v>
      </c>
    </row>
    <row r="45" spans="2:18" ht="18.75" customHeight="1" x14ac:dyDescent="0.3">
      <c r="B45" s="1032"/>
      <c r="C45" s="1033"/>
      <c r="D45" s="1034"/>
      <c r="E45" s="1046" t="s">
        <v>2387</v>
      </c>
      <c r="F45" s="1019">
        <v>11222</v>
      </c>
      <c r="G45" s="1423" t="s">
        <v>1513</v>
      </c>
      <c r="H45" s="1430" t="s">
        <v>1459</v>
      </c>
      <c r="I45" s="1385" t="s">
        <v>1514</v>
      </c>
      <c r="J45" s="1072"/>
      <c r="K45" s="1072"/>
      <c r="L45" s="1072"/>
      <c r="M45" s="1072">
        <v>5000</v>
      </c>
      <c r="N45" s="1072"/>
      <c r="O45" s="1072"/>
      <c r="P45" s="1072"/>
      <c r="Q45" s="1072"/>
      <c r="R45" s="1023">
        <f t="shared" si="1"/>
        <v>5000</v>
      </c>
    </row>
    <row r="46" spans="2:18" ht="31.5" x14ac:dyDescent="0.3">
      <c r="B46" s="1032"/>
      <c r="C46" s="1033"/>
      <c r="D46" s="1034"/>
      <c r="E46" s="1046" t="s">
        <v>2387</v>
      </c>
      <c r="F46" s="1019">
        <v>11223</v>
      </c>
      <c r="G46" s="1423" t="s">
        <v>1517</v>
      </c>
      <c r="H46" s="1430" t="s">
        <v>1459</v>
      </c>
      <c r="I46" s="1385" t="s">
        <v>1518</v>
      </c>
      <c r="J46" s="1072"/>
      <c r="K46" s="1072"/>
      <c r="L46" s="1072"/>
      <c r="M46" s="1072">
        <v>5000</v>
      </c>
      <c r="N46" s="1072"/>
      <c r="O46" s="1072"/>
      <c r="P46" s="1072"/>
      <c r="Q46" s="1072"/>
      <c r="R46" s="1023">
        <f t="shared" si="1"/>
        <v>5000</v>
      </c>
    </row>
    <row r="47" spans="2:18" ht="48" customHeight="1" x14ac:dyDescent="0.3">
      <c r="B47" s="1032"/>
      <c r="C47" s="1033"/>
      <c r="D47" s="1034"/>
      <c r="E47" s="1046" t="s">
        <v>2401</v>
      </c>
      <c r="F47" s="1019">
        <v>11224</v>
      </c>
      <c r="G47" s="1423" t="s">
        <v>1521</v>
      </c>
      <c r="H47" s="1430" t="s">
        <v>1520</v>
      </c>
      <c r="I47" s="1385" t="s">
        <v>1627</v>
      </c>
      <c r="J47" s="1072"/>
      <c r="K47" s="1072"/>
      <c r="L47" s="1072"/>
      <c r="M47" s="1072">
        <v>40000</v>
      </c>
      <c r="N47" s="1072"/>
      <c r="O47" s="1072"/>
      <c r="P47" s="1072"/>
      <c r="Q47" s="1072"/>
      <c r="R47" s="1023">
        <f t="shared" si="1"/>
        <v>40000</v>
      </c>
    </row>
    <row r="48" spans="2:18" x14ac:dyDescent="0.3">
      <c r="B48" s="1032"/>
      <c r="C48" s="1033"/>
      <c r="D48" s="1034"/>
      <c r="E48" s="1046" t="s">
        <v>2375</v>
      </c>
      <c r="F48" s="1019">
        <v>11225</v>
      </c>
      <c r="G48" s="1423" t="s">
        <v>1523</v>
      </c>
      <c r="H48" s="1430" t="s">
        <v>1461</v>
      </c>
      <c r="I48" s="1385" t="s">
        <v>1524</v>
      </c>
      <c r="J48" s="1072"/>
      <c r="K48" s="1072"/>
      <c r="L48" s="1072"/>
      <c r="M48" s="1072">
        <v>25000</v>
      </c>
      <c r="N48" s="1072"/>
      <c r="O48" s="1072"/>
      <c r="P48" s="1072"/>
      <c r="Q48" s="1072"/>
      <c r="R48" s="1023">
        <f t="shared" si="1"/>
        <v>25000</v>
      </c>
    </row>
    <row r="49" spans="2:18" ht="31.5" x14ac:dyDescent="0.3">
      <c r="B49" s="1032"/>
      <c r="C49" s="1033"/>
      <c r="D49" s="1034"/>
      <c r="E49" s="1046" t="s">
        <v>2396</v>
      </c>
      <c r="F49" s="1019">
        <v>11226</v>
      </c>
      <c r="G49" s="1423" t="s">
        <v>1527</v>
      </c>
      <c r="H49" s="1430" t="s">
        <v>1463</v>
      </c>
      <c r="I49" s="1385" t="s">
        <v>1232</v>
      </c>
      <c r="J49" s="1072"/>
      <c r="K49" s="1072"/>
      <c r="L49" s="1072"/>
      <c r="M49" s="1072">
        <v>20000</v>
      </c>
      <c r="N49" s="1072"/>
      <c r="O49" s="1072"/>
      <c r="P49" s="1072"/>
      <c r="Q49" s="1072"/>
      <c r="R49" s="1023">
        <f t="shared" si="1"/>
        <v>20000</v>
      </c>
    </row>
    <row r="50" spans="2:18" ht="31.5" x14ac:dyDescent="0.3">
      <c r="B50" s="1032"/>
      <c r="C50" s="1033"/>
      <c r="D50" s="1034"/>
      <c r="E50" s="1046" t="s">
        <v>2396</v>
      </c>
      <c r="F50" s="1019">
        <v>11227</v>
      </c>
      <c r="G50" s="1423" t="s">
        <v>1534</v>
      </c>
      <c r="H50" s="1430" t="s">
        <v>1463</v>
      </c>
      <c r="I50" s="1057" t="s">
        <v>1628</v>
      </c>
      <c r="J50" s="1072"/>
      <c r="K50" s="1072"/>
      <c r="L50" s="1072"/>
      <c r="M50" s="1072">
        <v>10000</v>
      </c>
      <c r="N50" s="1072"/>
      <c r="O50" s="1072"/>
      <c r="P50" s="1072"/>
      <c r="Q50" s="1072"/>
      <c r="R50" s="1023">
        <f t="shared" si="1"/>
        <v>10000</v>
      </c>
    </row>
    <row r="51" spans="2:18" ht="31.5" x14ac:dyDescent="0.3">
      <c r="B51" s="1032"/>
      <c r="C51" s="1033"/>
      <c r="D51" s="1034"/>
      <c r="E51" s="1046" t="s">
        <v>2396</v>
      </c>
      <c r="F51" s="1019">
        <v>11228</v>
      </c>
      <c r="G51" s="1423" t="s">
        <v>1535</v>
      </c>
      <c r="H51" s="1430" t="s">
        <v>1463</v>
      </c>
      <c r="I51" s="1057" t="s">
        <v>1536</v>
      </c>
      <c r="J51" s="1072"/>
      <c r="K51" s="1072"/>
      <c r="L51" s="1072"/>
      <c r="M51" s="1072">
        <v>10000</v>
      </c>
      <c r="N51" s="1072"/>
      <c r="O51" s="1072"/>
      <c r="P51" s="1072"/>
      <c r="Q51" s="1072"/>
      <c r="R51" s="1023">
        <f t="shared" si="1"/>
        <v>10000</v>
      </c>
    </row>
    <row r="52" spans="2:18" ht="31.5" x14ac:dyDescent="0.3">
      <c r="B52" s="1032"/>
      <c r="C52" s="1033"/>
      <c r="D52" s="1034"/>
      <c r="E52" s="1046" t="s">
        <v>2396</v>
      </c>
      <c r="F52" s="1019">
        <v>11229</v>
      </c>
      <c r="G52" s="1423" t="s">
        <v>1532</v>
      </c>
      <c r="H52" s="1430" t="s">
        <v>1463</v>
      </c>
      <c r="I52" s="1385" t="s">
        <v>1533</v>
      </c>
      <c r="J52" s="1072"/>
      <c r="K52" s="1072"/>
      <c r="L52" s="1072">
        <v>10000</v>
      </c>
      <c r="M52" s="1072">
        <v>10000</v>
      </c>
      <c r="N52" s="1072"/>
      <c r="O52" s="1072"/>
      <c r="P52" s="1072"/>
      <c r="Q52" s="1072"/>
      <c r="R52" s="1023">
        <f t="shared" si="1"/>
        <v>20000</v>
      </c>
    </row>
    <row r="53" spans="2:18" ht="18" customHeight="1" x14ac:dyDescent="0.3">
      <c r="B53" s="1025"/>
      <c r="C53" s="1026"/>
      <c r="D53" s="1027"/>
      <c r="E53" s="1045" t="s">
        <v>2377</v>
      </c>
      <c r="F53" s="1036">
        <v>11230</v>
      </c>
      <c r="G53" s="1426" t="s">
        <v>1542</v>
      </c>
      <c r="H53" s="1427" t="s">
        <v>1543</v>
      </c>
      <c r="I53" s="1428" t="s">
        <v>1629</v>
      </c>
      <c r="J53" s="1076"/>
      <c r="K53" s="1076"/>
      <c r="L53" s="1076"/>
      <c r="M53" s="1076">
        <v>25000</v>
      </c>
      <c r="N53" s="1076"/>
      <c r="O53" s="1076"/>
      <c r="P53" s="1076"/>
      <c r="Q53" s="1076"/>
      <c r="R53" s="1031">
        <f t="shared" si="1"/>
        <v>25000</v>
      </c>
    </row>
    <row r="54" spans="2:18" ht="78.75" x14ac:dyDescent="0.3">
      <c r="B54" s="1520"/>
      <c r="C54" s="1521"/>
      <c r="D54" s="1522"/>
      <c r="E54" s="1523" t="s">
        <v>2371</v>
      </c>
      <c r="F54" s="1064">
        <v>11231</v>
      </c>
      <c r="G54" s="1634" t="s">
        <v>2069</v>
      </c>
      <c r="H54" s="1635" t="s">
        <v>1467</v>
      </c>
      <c r="I54" s="1633" t="s">
        <v>112</v>
      </c>
      <c r="J54" s="1528"/>
      <c r="K54" s="1528"/>
      <c r="L54" s="1528">
        <v>20000</v>
      </c>
      <c r="M54" s="1528">
        <v>60000</v>
      </c>
      <c r="N54" s="1528"/>
      <c r="O54" s="1528"/>
      <c r="P54" s="1528"/>
      <c r="Q54" s="1528"/>
      <c r="R54" s="1087">
        <f t="shared" si="1"/>
        <v>80000</v>
      </c>
    </row>
    <row r="55" spans="2:18" ht="17.25" customHeight="1" x14ac:dyDescent="0.3">
      <c r="B55" s="1032"/>
      <c r="C55" s="1033"/>
      <c r="D55" s="1034"/>
      <c r="E55" s="1046" t="s">
        <v>2371</v>
      </c>
      <c r="F55" s="1019">
        <v>11232</v>
      </c>
      <c r="G55" s="1423" t="s">
        <v>1551</v>
      </c>
      <c r="H55" s="1433" t="s">
        <v>1467</v>
      </c>
      <c r="I55" s="1057" t="s">
        <v>1552</v>
      </c>
      <c r="J55" s="1072"/>
      <c r="K55" s="1072"/>
      <c r="L55" s="1072">
        <v>20000</v>
      </c>
      <c r="M55" s="1072">
        <v>40000</v>
      </c>
      <c r="N55" s="1072"/>
      <c r="O55" s="1072"/>
      <c r="P55" s="1072"/>
      <c r="Q55" s="1072"/>
      <c r="R55" s="1023">
        <f t="shared" si="1"/>
        <v>60000</v>
      </c>
    </row>
    <row r="56" spans="2:18" ht="31.5" x14ac:dyDescent="0.3">
      <c r="B56" s="1032"/>
      <c r="C56" s="1033"/>
      <c r="D56" s="1034"/>
      <c r="E56" s="1046" t="s">
        <v>2371</v>
      </c>
      <c r="F56" s="1019">
        <v>11233</v>
      </c>
      <c r="G56" s="1423" t="s">
        <v>1553</v>
      </c>
      <c r="H56" s="1433" t="s">
        <v>1467</v>
      </c>
      <c r="I56" s="1424" t="s">
        <v>1630</v>
      </c>
      <c r="J56" s="1072"/>
      <c r="K56" s="1072"/>
      <c r="L56" s="1072">
        <v>20000</v>
      </c>
      <c r="M56" s="1072"/>
      <c r="N56" s="1072"/>
      <c r="O56" s="1072"/>
      <c r="P56" s="1072"/>
      <c r="Q56" s="1072"/>
      <c r="R56" s="1023">
        <f t="shared" si="1"/>
        <v>20000</v>
      </c>
    </row>
    <row r="57" spans="2:18" ht="18.75" customHeight="1" x14ac:dyDescent="0.3">
      <c r="B57" s="1025"/>
      <c r="C57" s="1026"/>
      <c r="D57" s="1027"/>
      <c r="E57" s="1045" t="s">
        <v>2396</v>
      </c>
      <c r="F57" s="1036">
        <v>11234</v>
      </c>
      <c r="G57" s="1028" t="s">
        <v>1580</v>
      </c>
      <c r="H57" s="1029" t="s">
        <v>1463</v>
      </c>
      <c r="I57" s="1428" t="s">
        <v>943</v>
      </c>
      <c r="J57" s="1076"/>
      <c r="K57" s="1076"/>
      <c r="L57" s="1076">
        <v>10000</v>
      </c>
      <c r="M57" s="1076">
        <v>20000</v>
      </c>
      <c r="N57" s="1076"/>
      <c r="O57" s="1076"/>
      <c r="P57" s="1076"/>
      <c r="Q57" s="1076"/>
      <c r="R57" s="1031">
        <f t="shared" si="1"/>
        <v>30000</v>
      </c>
    </row>
    <row r="58" spans="2:18" ht="21" customHeight="1" x14ac:dyDescent="0.3">
      <c r="B58" s="35"/>
      <c r="C58" s="37"/>
      <c r="D58" s="37"/>
      <c r="E58" s="901" t="s">
        <v>16</v>
      </c>
      <c r="F58" s="808"/>
      <c r="G58" s="33"/>
      <c r="H58" s="114"/>
      <c r="I58" s="322"/>
      <c r="J58" s="562"/>
      <c r="K58" s="562"/>
      <c r="L58" s="562"/>
      <c r="M58" s="562"/>
      <c r="N58" s="562"/>
      <c r="O58" s="562"/>
      <c r="P58" s="562"/>
      <c r="Q58" s="562"/>
      <c r="R58" s="274"/>
    </row>
    <row r="59" spans="2:18" ht="18" customHeight="1" x14ac:dyDescent="0.3">
      <c r="B59" s="1084"/>
      <c r="C59" s="1058"/>
      <c r="D59" s="1059"/>
      <c r="E59" s="1060" t="s">
        <v>2398</v>
      </c>
      <c r="F59" s="1013">
        <v>11235</v>
      </c>
      <c r="G59" s="1014" t="s">
        <v>1470</v>
      </c>
      <c r="H59" s="1015" t="s">
        <v>1449</v>
      </c>
      <c r="I59" s="1053" t="s">
        <v>1471</v>
      </c>
      <c r="J59" s="1070"/>
      <c r="K59" s="1070"/>
      <c r="L59" s="1070">
        <v>10000</v>
      </c>
      <c r="M59" s="1070"/>
      <c r="N59" s="1070"/>
      <c r="O59" s="1070"/>
      <c r="P59" s="1070"/>
      <c r="Q59" s="1070"/>
      <c r="R59" s="1017">
        <f t="shared" ref="R59:R78" si="2">SUM(J59:Q59)</f>
        <v>10000</v>
      </c>
    </row>
    <row r="60" spans="2:18" ht="31.5" x14ac:dyDescent="0.3">
      <c r="B60" s="1032"/>
      <c r="C60" s="1033"/>
      <c r="D60" s="1034"/>
      <c r="E60" s="1046" t="s">
        <v>2393</v>
      </c>
      <c r="F60" s="1019">
        <v>11236</v>
      </c>
      <c r="G60" s="1020" t="s">
        <v>1472</v>
      </c>
      <c r="H60" s="1021" t="s">
        <v>1452</v>
      </c>
      <c r="I60" s="1431" t="s">
        <v>1631</v>
      </c>
      <c r="J60" s="1072"/>
      <c r="K60" s="1072"/>
      <c r="L60" s="1072">
        <v>12000</v>
      </c>
      <c r="M60" s="1072"/>
      <c r="N60" s="1072"/>
      <c r="O60" s="1072"/>
      <c r="P60" s="1072"/>
      <c r="Q60" s="1072"/>
      <c r="R60" s="1023">
        <f t="shared" si="2"/>
        <v>12000</v>
      </c>
    </row>
    <row r="61" spans="2:18" ht="31.5" x14ac:dyDescent="0.3">
      <c r="B61" s="1032"/>
      <c r="C61" s="1033"/>
      <c r="D61" s="1034"/>
      <c r="E61" s="1046" t="s">
        <v>2393</v>
      </c>
      <c r="F61" s="1019">
        <v>11237</v>
      </c>
      <c r="G61" s="1020" t="s">
        <v>1476</v>
      </c>
      <c r="H61" s="1021" t="s">
        <v>1452</v>
      </c>
      <c r="I61" s="1431" t="s">
        <v>1632</v>
      </c>
      <c r="J61" s="1072"/>
      <c r="K61" s="1072"/>
      <c r="L61" s="1072"/>
      <c r="M61" s="1072">
        <v>5000</v>
      </c>
      <c r="N61" s="1072"/>
      <c r="O61" s="1072"/>
      <c r="P61" s="1072"/>
      <c r="Q61" s="1072"/>
      <c r="R61" s="1023">
        <f t="shared" si="2"/>
        <v>5000</v>
      </c>
    </row>
    <row r="62" spans="2:18" ht="20.25" customHeight="1" x14ac:dyDescent="0.3">
      <c r="B62" s="1032"/>
      <c r="C62" s="1033"/>
      <c r="D62" s="1034"/>
      <c r="E62" s="1046" t="s">
        <v>2393</v>
      </c>
      <c r="F62" s="1019">
        <v>11238</v>
      </c>
      <c r="G62" s="1020" t="s">
        <v>1477</v>
      </c>
      <c r="H62" s="1021" t="s">
        <v>1452</v>
      </c>
      <c r="I62" s="1431" t="s">
        <v>1478</v>
      </c>
      <c r="J62" s="1072"/>
      <c r="K62" s="1072"/>
      <c r="L62" s="1072"/>
      <c r="M62" s="1072">
        <v>3000</v>
      </c>
      <c r="N62" s="1072"/>
      <c r="O62" s="1072"/>
      <c r="P62" s="1072"/>
      <c r="Q62" s="1072"/>
      <c r="R62" s="1023">
        <f t="shared" si="2"/>
        <v>3000</v>
      </c>
    </row>
    <row r="63" spans="2:18" ht="32.25" customHeight="1" x14ac:dyDescent="0.3">
      <c r="B63" s="1032"/>
      <c r="C63" s="1033"/>
      <c r="D63" s="1034"/>
      <c r="E63" s="1046" t="s">
        <v>2393</v>
      </c>
      <c r="F63" s="1019">
        <v>11239</v>
      </c>
      <c r="G63" s="1020" t="s">
        <v>1480</v>
      </c>
      <c r="H63" s="1021" t="s">
        <v>1452</v>
      </c>
      <c r="I63" s="1431" t="s">
        <v>1481</v>
      </c>
      <c r="J63" s="1072"/>
      <c r="K63" s="1072"/>
      <c r="L63" s="1072"/>
      <c r="M63" s="1072">
        <v>5000</v>
      </c>
      <c r="N63" s="1072"/>
      <c r="O63" s="1072"/>
      <c r="P63" s="1072"/>
      <c r="Q63" s="1072"/>
      <c r="R63" s="1023">
        <f t="shared" si="2"/>
        <v>5000</v>
      </c>
    </row>
    <row r="64" spans="2:18" ht="33" customHeight="1" x14ac:dyDescent="0.3">
      <c r="B64" s="1032"/>
      <c r="C64" s="1033"/>
      <c r="D64" s="1034"/>
      <c r="E64" s="1046" t="s">
        <v>2383</v>
      </c>
      <c r="F64" s="1019">
        <v>11240</v>
      </c>
      <c r="G64" s="1020" t="s">
        <v>1488</v>
      </c>
      <c r="H64" s="1021" t="s">
        <v>1487</v>
      </c>
      <c r="I64" s="1431" t="s">
        <v>1489</v>
      </c>
      <c r="J64" s="1072"/>
      <c r="K64" s="1072">
        <v>7200</v>
      </c>
      <c r="L64" s="1072"/>
      <c r="M64" s="1072">
        <v>7800</v>
      </c>
      <c r="N64" s="1072"/>
      <c r="O64" s="1072"/>
      <c r="P64" s="1072"/>
      <c r="Q64" s="1072"/>
      <c r="R64" s="1023">
        <f t="shared" si="2"/>
        <v>15000</v>
      </c>
    </row>
    <row r="65" spans="2:18" ht="31.5" x14ac:dyDescent="0.3">
      <c r="B65" s="1032"/>
      <c r="C65" s="1033"/>
      <c r="D65" s="1034"/>
      <c r="E65" s="1046" t="s">
        <v>2383</v>
      </c>
      <c r="F65" s="1019">
        <v>11241</v>
      </c>
      <c r="G65" s="1020" t="s">
        <v>1491</v>
      </c>
      <c r="H65" s="1021" t="s">
        <v>1487</v>
      </c>
      <c r="I65" s="1431" t="s">
        <v>1109</v>
      </c>
      <c r="J65" s="1072"/>
      <c r="K65" s="1072"/>
      <c r="L65" s="1072">
        <v>10000</v>
      </c>
      <c r="M65" s="1072">
        <v>6500</v>
      </c>
      <c r="N65" s="1072"/>
      <c r="O65" s="1072"/>
      <c r="P65" s="1072"/>
      <c r="Q65" s="1072"/>
      <c r="R65" s="1023">
        <f t="shared" si="2"/>
        <v>16500</v>
      </c>
    </row>
    <row r="66" spans="2:18" ht="31.5" x14ac:dyDescent="0.3">
      <c r="B66" s="1032"/>
      <c r="C66" s="1033"/>
      <c r="D66" s="1034"/>
      <c r="E66" s="1046" t="s">
        <v>2390</v>
      </c>
      <c r="F66" s="1019">
        <v>11242</v>
      </c>
      <c r="G66" s="1020" t="s">
        <v>1492</v>
      </c>
      <c r="H66" s="1021" t="s">
        <v>1456</v>
      </c>
      <c r="I66" s="1431" t="s">
        <v>1274</v>
      </c>
      <c r="J66" s="1072"/>
      <c r="K66" s="1072"/>
      <c r="L66" s="1072"/>
      <c r="M66" s="1072">
        <v>500</v>
      </c>
      <c r="N66" s="1072"/>
      <c r="O66" s="1072"/>
      <c r="P66" s="1072"/>
      <c r="Q66" s="1072"/>
      <c r="R66" s="1023">
        <f t="shared" si="2"/>
        <v>500</v>
      </c>
    </row>
    <row r="67" spans="2:18" ht="31.5" x14ac:dyDescent="0.3">
      <c r="B67" s="1032"/>
      <c r="C67" s="1033"/>
      <c r="D67" s="1034"/>
      <c r="E67" s="1046" t="s">
        <v>2390</v>
      </c>
      <c r="F67" s="1019">
        <v>11243</v>
      </c>
      <c r="G67" s="1423" t="s">
        <v>1493</v>
      </c>
      <c r="H67" s="1433" t="s">
        <v>1456</v>
      </c>
      <c r="I67" s="1434" t="s">
        <v>1633</v>
      </c>
      <c r="J67" s="1148"/>
      <c r="K67" s="1148"/>
      <c r="L67" s="1148">
        <v>17500</v>
      </c>
      <c r="M67" s="1148">
        <v>7500</v>
      </c>
      <c r="N67" s="1148"/>
      <c r="O67" s="1148"/>
      <c r="P67" s="1148"/>
      <c r="Q67" s="1148"/>
      <c r="R67" s="1149">
        <f t="shared" si="2"/>
        <v>25000</v>
      </c>
    </row>
    <row r="68" spans="2:18" ht="47.25" x14ac:dyDescent="0.3">
      <c r="B68" s="1025"/>
      <c r="C68" s="1026"/>
      <c r="D68" s="1027"/>
      <c r="E68" s="1045" t="s">
        <v>2379</v>
      </c>
      <c r="F68" s="1036">
        <v>11244</v>
      </c>
      <c r="G68" s="1028" t="s">
        <v>1505</v>
      </c>
      <c r="H68" s="1029" t="s">
        <v>1503</v>
      </c>
      <c r="I68" s="1441" t="s">
        <v>1634</v>
      </c>
      <c r="J68" s="1076"/>
      <c r="K68" s="1076"/>
      <c r="L68" s="1076">
        <v>32500</v>
      </c>
      <c r="M68" s="1076"/>
      <c r="N68" s="1076"/>
      <c r="O68" s="1076"/>
      <c r="P68" s="1076"/>
      <c r="Q68" s="1076"/>
      <c r="R68" s="1031">
        <f t="shared" si="2"/>
        <v>32500</v>
      </c>
    </row>
    <row r="69" spans="2:18" ht="17.25" customHeight="1" x14ac:dyDescent="0.3">
      <c r="B69" s="1520"/>
      <c r="C69" s="1521"/>
      <c r="D69" s="1522"/>
      <c r="E69" s="1523" t="s">
        <v>2387</v>
      </c>
      <c r="F69" s="1064">
        <v>11245</v>
      </c>
      <c r="G69" s="1634" t="s">
        <v>1510</v>
      </c>
      <c r="H69" s="1631" t="s">
        <v>1459</v>
      </c>
      <c r="I69" s="1632" t="s">
        <v>1635</v>
      </c>
      <c r="J69" s="1086"/>
      <c r="K69" s="1086"/>
      <c r="L69" s="1087">
        <v>11000</v>
      </c>
      <c r="M69" s="1528"/>
      <c r="N69" s="1528"/>
      <c r="O69" s="1528"/>
      <c r="P69" s="1528"/>
      <c r="Q69" s="1528"/>
      <c r="R69" s="1087">
        <f t="shared" si="2"/>
        <v>11000</v>
      </c>
    </row>
    <row r="70" spans="2:18" ht="31.5" x14ac:dyDescent="0.3">
      <c r="B70" s="1032"/>
      <c r="C70" s="1033"/>
      <c r="D70" s="1034"/>
      <c r="E70" s="1046" t="s">
        <v>2401</v>
      </c>
      <c r="F70" s="1019">
        <v>11246</v>
      </c>
      <c r="G70" s="1423" t="s">
        <v>1519</v>
      </c>
      <c r="H70" s="1430" t="s">
        <v>1520</v>
      </c>
      <c r="I70" s="1431" t="s">
        <v>112</v>
      </c>
      <c r="J70" s="1072"/>
      <c r="K70" s="1072"/>
      <c r="L70" s="1072">
        <v>25000</v>
      </c>
      <c r="M70" s="1072">
        <v>100000</v>
      </c>
      <c r="N70" s="1072"/>
      <c r="O70" s="1072"/>
      <c r="P70" s="1072"/>
      <c r="Q70" s="1072"/>
      <c r="R70" s="1023">
        <f t="shared" si="2"/>
        <v>125000</v>
      </c>
    </row>
    <row r="71" spans="2:18" ht="31.5" x14ac:dyDescent="0.3">
      <c r="B71" s="1032"/>
      <c r="C71" s="1033"/>
      <c r="D71" s="1034"/>
      <c r="E71" s="1046" t="s">
        <v>2401</v>
      </c>
      <c r="F71" s="1019">
        <v>11247</v>
      </c>
      <c r="G71" s="1423" t="s">
        <v>1522</v>
      </c>
      <c r="H71" s="1430" t="s">
        <v>1520</v>
      </c>
      <c r="I71" s="1385" t="s">
        <v>1636</v>
      </c>
      <c r="J71" s="1072"/>
      <c r="K71" s="1072"/>
      <c r="L71" s="1072">
        <v>20000</v>
      </c>
      <c r="M71" s="1072">
        <v>12000</v>
      </c>
      <c r="N71" s="1072"/>
      <c r="O71" s="1072"/>
      <c r="P71" s="1072"/>
      <c r="Q71" s="1072"/>
      <c r="R71" s="1023">
        <f t="shared" si="2"/>
        <v>32000</v>
      </c>
    </row>
    <row r="72" spans="2:18" ht="31.5" x14ac:dyDescent="0.3">
      <c r="B72" s="1032"/>
      <c r="C72" s="1033"/>
      <c r="D72" s="1034"/>
      <c r="E72" s="1046" t="s">
        <v>2375</v>
      </c>
      <c r="F72" s="1019">
        <v>11248</v>
      </c>
      <c r="G72" s="1423" t="s">
        <v>1525</v>
      </c>
      <c r="H72" s="1430" t="s">
        <v>1461</v>
      </c>
      <c r="I72" s="1388" t="s">
        <v>999</v>
      </c>
      <c r="J72" s="1072"/>
      <c r="K72" s="1072"/>
      <c r="L72" s="1072"/>
      <c r="M72" s="1072">
        <v>10000</v>
      </c>
      <c r="N72" s="1072"/>
      <c r="O72" s="1072"/>
      <c r="P72" s="1072"/>
      <c r="Q72" s="1072"/>
      <c r="R72" s="1023">
        <f t="shared" si="2"/>
        <v>10000</v>
      </c>
    </row>
    <row r="73" spans="2:18" ht="18.75" customHeight="1" x14ac:dyDescent="0.3">
      <c r="B73" s="1032"/>
      <c r="C73" s="1033"/>
      <c r="D73" s="1034"/>
      <c r="E73" s="1046" t="s">
        <v>2375</v>
      </c>
      <c r="F73" s="1019">
        <v>11249</v>
      </c>
      <c r="G73" s="1423" t="s">
        <v>1099</v>
      </c>
      <c r="H73" s="1430" t="s">
        <v>1461</v>
      </c>
      <c r="I73" s="1385" t="s">
        <v>1526</v>
      </c>
      <c r="J73" s="1072"/>
      <c r="K73" s="1072"/>
      <c r="L73" s="1072">
        <v>7000</v>
      </c>
      <c r="M73" s="1072">
        <v>7000</v>
      </c>
      <c r="N73" s="1072"/>
      <c r="O73" s="1072"/>
      <c r="P73" s="1072"/>
      <c r="Q73" s="1072"/>
      <c r="R73" s="1023">
        <f t="shared" si="2"/>
        <v>14000</v>
      </c>
    </row>
    <row r="74" spans="2:18" ht="20.25" customHeight="1" x14ac:dyDescent="0.3">
      <c r="B74" s="1032"/>
      <c r="C74" s="1033"/>
      <c r="D74" s="1034"/>
      <c r="E74" s="1046" t="s">
        <v>2396</v>
      </c>
      <c r="F74" s="1019">
        <v>11250</v>
      </c>
      <c r="G74" s="1020" t="s">
        <v>1099</v>
      </c>
      <c r="H74" s="1430" t="s">
        <v>1463</v>
      </c>
      <c r="I74" s="1385" t="s">
        <v>1637</v>
      </c>
      <c r="J74" s="1072"/>
      <c r="K74" s="1072"/>
      <c r="L74" s="1072">
        <v>29000</v>
      </c>
      <c r="M74" s="1072">
        <v>5000</v>
      </c>
      <c r="N74" s="1072"/>
      <c r="O74" s="1072"/>
      <c r="P74" s="1072"/>
      <c r="Q74" s="1072"/>
      <c r="R74" s="1023">
        <f t="shared" si="2"/>
        <v>34000</v>
      </c>
    </row>
    <row r="75" spans="2:18" ht="33.75" customHeight="1" x14ac:dyDescent="0.3">
      <c r="B75" s="1032"/>
      <c r="C75" s="1033"/>
      <c r="D75" s="1034"/>
      <c r="E75" s="1046" t="s">
        <v>2396</v>
      </c>
      <c r="F75" s="1019">
        <v>11251</v>
      </c>
      <c r="G75" s="1423" t="s">
        <v>1537</v>
      </c>
      <c r="H75" s="1021" t="s">
        <v>1463</v>
      </c>
      <c r="I75" s="1057" t="s">
        <v>958</v>
      </c>
      <c r="J75" s="1072"/>
      <c r="K75" s="1072"/>
      <c r="L75" s="1072">
        <v>20000</v>
      </c>
      <c r="M75" s="1072"/>
      <c r="N75" s="1072"/>
      <c r="O75" s="1072"/>
      <c r="P75" s="1072"/>
      <c r="Q75" s="1072"/>
      <c r="R75" s="1023">
        <f t="shared" si="2"/>
        <v>20000</v>
      </c>
    </row>
    <row r="76" spans="2:18" ht="32.25" customHeight="1" x14ac:dyDescent="0.3">
      <c r="B76" s="1032"/>
      <c r="C76" s="1033"/>
      <c r="D76" s="1034"/>
      <c r="E76" s="1046" t="s">
        <v>2404</v>
      </c>
      <c r="F76" s="1019">
        <v>11252</v>
      </c>
      <c r="G76" s="1423" t="s">
        <v>1538</v>
      </c>
      <c r="H76" s="1021" t="s">
        <v>1539</v>
      </c>
      <c r="I76" s="1057" t="s">
        <v>263</v>
      </c>
      <c r="J76" s="1072"/>
      <c r="K76" s="1072"/>
      <c r="L76" s="1072"/>
      <c r="M76" s="1072">
        <v>20000</v>
      </c>
      <c r="N76" s="1072"/>
      <c r="O76" s="1072"/>
      <c r="P76" s="1072"/>
      <c r="Q76" s="1072"/>
      <c r="R76" s="1023">
        <f t="shared" si="2"/>
        <v>20000</v>
      </c>
    </row>
    <row r="77" spans="2:18" ht="32.25" customHeight="1" x14ac:dyDescent="0.3">
      <c r="B77" s="1032"/>
      <c r="C77" s="1033"/>
      <c r="D77" s="1034"/>
      <c r="E77" s="1046" t="s">
        <v>2404</v>
      </c>
      <c r="F77" s="1019">
        <v>11253</v>
      </c>
      <c r="G77" s="1423" t="s">
        <v>1540</v>
      </c>
      <c r="H77" s="1021" t="s">
        <v>1539</v>
      </c>
      <c r="I77" s="1057" t="s">
        <v>1541</v>
      </c>
      <c r="J77" s="1072"/>
      <c r="K77" s="1072"/>
      <c r="L77" s="1072"/>
      <c r="M77" s="1072">
        <v>1000</v>
      </c>
      <c r="N77" s="1072"/>
      <c r="O77" s="1072"/>
      <c r="P77" s="1072"/>
      <c r="Q77" s="1072"/>
      <c r="R77" s="1023">
        <f t="shared" si="2"/>
        <v>1000</v>
      </c>
    </row>
    <row r="78" spans="2:18" ht="18" customHeight="1" x14ac:dyDescent="0.3">
      <c r="B78" s="1025"/>
      <c r="C78" s="1026"/>
      <c r="D78" s="1027"/>
      <c r="E78" s="1045" t="s">
        <v>2377</v>
      </c>
      <c r="F78" s="1036">
        <v>11254</v>
      </c>
      <c r="G78" s="1426" t="s">
        <v>1544</v>
      </c>
      <c r="H78" s="1435" t="s">
        <v>1543</v>
      </c>
      <c r="I78" s="1436" t="s">
        <v>1545</v>
      </c>
      <c r="J78" s="1076"/>
      <c r="K78" s="1076"/>
      <c r="L78" s="1076">
        <v>10000</v>
      </c>
      <c r="M78" s="1076">
        <v>7500</v>
      </c>
      <c r="N78" s="1076"/>
      <c r="O78" s="1076"/>
      <c r="P78" s="1076"/>
      <c r="Q78" s="1076"/>
      <c r="R78" s="1031">
        <f t="shared" si="2"/>
        <v>17500</v>
      </c>
    </row>
    <row r="79" spans="2:18" ht="21" hidden="1" customHeight="1" x14ac:dyDescent="0.3">
      <c r="B79" s="76"/>
      <c r="C79" s="77"/>
      <c r="D79" s="77"/>
      <c r="E79" s="1420" t="s">
        <v>99</v>
      </c>
      <c r="F79" s="267">
        <v>60</v>
      </c>
      <c r="G79" s="33"/>
      <c r="H79" s="14"/>
      <c r="I79" s="56"/>
      <c r="J79" s="86">
        <f>SUM(J80:J82)</f>
        <v>0</v>
      </c>
      <c r="K79" s="86">
        <f t="shared" ref="K79:R79" si="3">SUM(K80:K82)</f>
        <v>0</v>
      </c>
      <c r="L79" s="86">
        <f t="shared" si="3"/>
        <v>0</v>
      </c>
      <c r="M79" s="86">
        <f t="shared" si="3"/>
        <v>0</v>
      </c>
      <c r="N79" s="86">
        <f t="shared" si="3"/>
        <v>0</v>
      </c>
      <c r="O79" s="86">
        <f t="shared" si="3"/>
        <v>0</v>
      </c>
      <c r="P79" s="86">
        <f t="shared" si="3"/>
        <v>0</v>
      </c>
      <c r="Q79" s="86">
        <f t="shared" si="3"/>
        <v>0</v>
      </c>
      <c r="R79" s="86">
        <f t="shared" si="3"/>
        <v>0</v>
      </c>
    </row>
    <row r="80" spans="2:18" ht="19.5" hidden="1" customHeight="1" x14ac:dyDescent="0.3">
      <c r="B80" s="240"/>
      <c r="C80" s="241"/>
      <c r="D80" s="241"/>
      <c r="E80" s="892"/>
      <c r="F80" s="267">
        <v>61</v>
      </c>
      <c r="G80" s="125"/>
      <c r="H80" s="258"/>
      <c r="I80" s="448"/>
      <c r="J80" s="92"/>
      <c r="K80" s="92"/>
      <c r="L80" s="92"/>
      <c r="M80" s="92"/>
      <c r="N80" s="92"/>
      <c r="O80" s="92"/>
      <c r="P80" s="92"/>
      <c r="Q80" s="92"/>
      <c r="R80" s="92">
        <f>SUM(J80:Q80)</f>
        <v>0</v>
      </c>
    </row>
    <row r="81" spans="2:18" ht="19.5" hidden="1" customHeight="1" x14ac:dyDescent="0.3">
      <c r="B81" s="244"/>
      <c r="C81" s="187"/>
      <c r="D81" s="187"/>
      <c r="F81" s="267">
        <v>62</v>
      </c>
      <c r="G81" s="125"/>
      <c r="H81" s="258"/>
      <c r="I81" s="448"/>
      <c r="J81" s="92"/>
      <c r="K81" s="92"/>
      <c r="L81" s="92"/>
      <c r="M81" s="92"/>
      <c r="N81" s="92"/>
      <c r="O81" s="92"/>
      <c r="P81" s="92"/>
      <c r="Q81" s="92"/>
      <c r="R81" s="92">
        <f>SUM(J81:Q81)</f>
        <v>0</v>
      </c>
    </row>
    <row r="82" spans="2:18" ht="19.5" hidden="1" customHeight="1" x14ac:dyDescent="0.3">
      <c r="B82" s="252"/>
      <c r="D82" s="193"/>
      <c r="E82" s="1049"/>
      <c r="F82" s="267">
        <v>63</v>
      </c>
      <c r="G82" s="125"/>
      <c r="H82" s="26"/>
      <c r="I82" s="261"/>
      <c r="J82" s="27"/>
      <c r="K82" s="27"/>
      <c r="L82" s="27"/>
      <c r="M82" s="27"/>
      <c r="N82" s="27"/>
      <c r="O82" s="27"/>
      <c r="P82" s="27"/>
      <c r="Q82" s="27"/>
      <c r="R82" s="92">
        <f>SUM(J82:Q82)</f>
        <v>0</v>
      </c>
    </row>
    <row r="83" spans="2:18" s="235" customFormat="1" ht="18" customHeight="1" x14ac:dyDescent="0.2">
      <c r="B83" s="535" t="s">
        <v>81</v>
      </c>
      <c r="C83" s="536"/>
      <c r="D83" s="536"/>
      <c r="E83" s="847"/>
      <c r="F83" s="536"/>
      <c r="G83" s="536"/>
      <c r="H83" s="536"/>
      <c r="I83" s="536"/>
      <c r="J83" s="705"/>
      <c r="K83" s="705"/>
      <c r="L83" s="705"/>
      <c r="M83" s="705"/>
      <c r="N83" s="705"/>
      <c r="O83" s="705"/>
      <c r="P83" s="705"/>
      <c r="Q83" s="705"/>
      <c r="R83" s="704"/>
    </row>
    <row r="84" spans="2:18" s="235" customFormat="1" ht="17.25" customHeight="1" x14ac:dyDescent="0.2">
      <c r="B84" s="481" t="s">
        <v>1955</v>
      </c>
      <c r="C84" s="482"/>
      <c r="D84" s="482"/>
      <c r="E84" s="848"/>
      <c r="F84" s="482"/>
      <c r="G84" s="482"/>
      <c r="H84" s="482"/>
      <c r="I84" s="482"/>
      <c r="J84" s="633"/>
      <c r="K84" s="633"/>
      <c r="L84" s="633"/>
      <c r="M84" s="633"/>
      <c r="N84" s="633"/>
      <c r="O84" s="633"/>
      <c r="P84" s="633"/>
      <c r="Q84" s="633"/>
      <c r="R84" s="631"/>
    </row>
    <row r="85" spans="2:18" ht="17.25" customHeight="1" x14ac:dyDescent="0.3">
      <c r="B85" s="35"/>
      <c r="C85" s="278" t="s">
        <v>26</v>
      </c>
      <c r="D85" s="278"/>
      <c r="E85" s="856"/>
      <c r="F85" s="278"/>
      <c r="G85" s="278"/>
      <c r="H85" s="278"/>
      <c r="I85" s="278"/>
      <c r="J85" s="562"/>
      <c r="K85" s="562"/>
      <c r="L85" s="562"/>
      <c r="M85" s="562"/>
      <c r="N85" s="562"/>
      <c r="O85" s="562"/>
      <c r="P85" s="562"/>
      <c r="Q85" s="562"/>
      <c r="R85" s="274"/>
    </row>
    <row r="86" spans="2:18" ht="18" customHeight="1" x14ac:dyDescent="0.3">
      <c r="B86" s="35"/>
      <c r="C86" s="37"/>
      <c r="D86" s="278" t="s">
        <v>17</v>
      </c>
      <c r="E86" s="856"/>
      <c r="F86" s="278"/>
      <c r="G86" s="278"/>
      <c r="H86" s="278"/>
      <c r="I86" s="278"/>
      <c r="J86" s="562"/>
      <c r="K86" s="562"/>
      <c r="L86" s="562"/>
      <c r="M86" s="562"/>
      <c r="N86" s="562"/>
      <c r="O86" s="562"/>
      <c r="P86" s="562"/>
      <c r="Q86" s="562"/>
      <c r="R86" s="274"/>
    </row>
    <row r="87" spans="2:18" ht="17.25" customHeight="1" x14ac:dyDescent="0.3">
      <c r="B87" s="35"/>
      <c r="C87" s="37"/>
      <c r="D87" s="37"/>
      <c r="E87" s="854" t="s">
        <v>18</v>
      </c>
      <c r="F87" s="278"/>
      <c r="G87" s="278"/>
      <c r="H87" s="278"/>
      <c r="I87" s="278"/>
      <c r="J87" s="562"/>
      <c r="K87" s="562"/>
      <c r="L87" s="562"/>
      <c r="M87" s="562"/>
      <c r="N87" s="562"/>
      <c r="O87" s="562"/>
      <c r="P87" s="562"/>
      <c r="Q87" s="562"/>
      <c r="R87" s="274"/>
    </row>
    <row r="88" spans="2:18" s="525" customFormat="1" ht="16.5" customHeight="1" x14ac:dyDescent="0.3">
      <c r="B88" s="615"/>
      <c r="C88" s="619"/>
      <c r="D88" s="619"/>
      <c r="E88" s="855">
        <v>121</v>
      </c>
      <c r="F88" s="565" t="s">
        <v>1818</v>
      </c>
      <c r="G88" s="565"/>
      <c r="H88" s="565"/>
      <c r="I88" s="565"/>
      <c r="J88" s="617"/>
      <c r="K88" s="617"/>
      <c r="L88" s="617"/>
      <c r="M88" s="617"/>
      <c r="N88" s="617"/>
      <c r="O88" s="617"/>
      <c r="P88" s="617"/>
      <c r="Q88" s="617"/>
      <c r="R88" s="618"/>
    </row>
    <row r="89" spans="2:18" ht="47.25" x14ac:dyDescent="0.3">
      <c r="B89" s="1084"/>
      <c r="C89" s="1058"/>
      <c r="D89" s="1059"/>
      <c r="E89" s="1060" t="s">
        <v>2379</v>
      </c>
      <c r="F89" s="1013">
        <v>12101</v>
      </c>
      <c r="G89" s="1014" t="s">
        <v>1559</v>
      </c>
      <c r="H89" s="1015" t="s">
        <v>1503</v>
      </c>
      <c r="I89" s="1437" t="s">
        <v>263</v>
      </c>
      <c r="J89" s="1070"/>
      <c r="K89" s="1070"/>
      <c r="L89" s="1070"/>
      <c r="M89" s="1070">
        <v>30000</v>
      </c>
      <c r="N89" s="1070"/>
      <c r="O89" s="1070"/>
      <c r="P89" s="1070"/>
      <c r="Q89" s="1070"/>
      <c r="R89" s="1017">
        <f t="shared" ref="R89:R96" si="4">SUM(J89:Q89)</f>
        <v>30000</v>
      </c>
    </row>
    <row r="90" spans="2:18" ht="31.5" x14ac:dyDescent="0.3">
      <c r="B90" s="1032"/>
      <c r="C90" s="1033"/>
      <c r="D90" s="1034"/>
      <c r="E90" s="1046" t="s">
        <v>2396</v>
      </c>
      <c r="F90" s="1019">
        <v>12102</v>
      </c>
      <c r="G90" s="1020" t="s">
        <v>1560</v>
      </c>
      <c r="H90" s="1021" t="s">
        <v>1463</v>
      </c>
      <c r="I90" s="1431" t="s">
        <v>981</v>
      </c>
      <c r="J90" s="1072"/>
      <c r="K90" s="1072"/>
      <c r="L90" s="1072">
        <v>10000</v>
      </c>
      <c r="M90" s="1072">
        <v>50000</v>
      </c>
      <c r="N90" s="1072"/>
      <c r="O90" s="1072"/>
      <c r="P90" s="1072"/>
      <c r="Q90" s="1072"/>
      <c r="R90" s="1023">
        <f t="shared" si="4"/>
        <v>60000</v>
      </c>
    </row>
    <row r="91" spans="2:18" ht="31.5" x14ac:dyDescent="0.3">
      <c r="B91" s="1035"/>
      <c r="C91" s="1036"/>
      <c r="D91" s="1036"/>
      <c r="E91" s="1047" t="s">
        <v>2393</v>
      </c>
      <c r="F91" s="1036">
        <v>12103</v>
      </c>
      <c r="G91" s="1028" t="s">
        <v>1554</v>
      </c>
      <c r="H91" s="1074" t="s">
        <v>1452</v>
      </c>
      <c r="I91" s="1439" t="s">
        <v>1555</v>
      </c>
      <c r="J91" s="1031"/>
      <c r="K91" s="1031"/>
      <c r="L91" s="1031"/>
      <c r="M91" s="1031">
        <v>21000</v>
      </c>
      <c r="N91" s="1031"/>
      <c r="O91" s="1031"/>
      <c r="P91" s="1031"/>
      <c r="Q91" s="1031"/>
      <c r="R91" s="1031">
        <f t="shared" si="4"/>
        <v>21000</v>
      </c>
    </row>
    <row r="92" spans="2:18" ht="31.5" x14ac:dyDescent="0.3">
      <c r="B92" s="1520"/>
      <c r="C92" s="1521"/>
      <c r="D92" s="1522"/>
      <c r="E92" s="1523" t="s">
        <v>2393</v>
      </c>
      <c r="F92" s="1064">
        <v>12104</v>
      </c>
      <c r="G92" s="1125" t="s">
        <v>1556</v>
      </c>
      <c r="H92" s="1085" t="s">
        <v>1452</v>
      </c>
      <c r="I92" s="1633" t="s">
        <v>252</v>
      </c>
      <c r="J92" s="1528"/>
      <c r="K92" s="1528"/>
      <c r="L92" s="1528"/>
      <c r="M92" s="1528">
        <v>5000</v>
      </c>
      <c r="N92" s="1528"/>
      <c r="O92" s="1528"/>
      <c r="P92" s="1528"/>
      <c r="Q92" s="1528"/>
      <c r="R92" s="1087">
        <f t="shared" si="4"/>
        <v>5000</v>
      </c>
    </row>
    <row r="93" spans="2:18" ht="33.75" customHeight="1" x14ac:dyDescent="0.3">
      <c r="B93" s="1032"/>
      <c r="C93" s="1033"/>
      <c r="D93" s="1034"/>
      <c r="E93" s="1046" t="s">
        <v>2390</v>
      </c>
      <c r="F93" s="1019">
        <v>12105</v>
      </c>
      <c r="G93" s="1020" t="s">
        <v>1557</v>
      </c>
      <c r="H93" s="1021" t="s">
        <v>1456</v>
      </c>
      <c r="I93" s="1057" t="s">
        <v>263</v>
      </c>
      <c r="J93" s="1072"/>
      <c r="K93" s="1072"/>
      <c r="L93" s="1072"/>
      <c r="M93" s="1072">
        <v>10000</v>
      </c>
      <c r="N93" s="1072"/>
      <c r="O93" s="1072"/>
      <c r="P93" s="1072"/>
      <c r="Q93" s="1072"/>
      <c r="R93" s="1023">
        <f t="shared" si="4"/>
        <v>10000</v>
      </c>
    </row>
    <row r="94" spans="2:18" ht="36.75" customHeight="1" x14ac:dyDescent="0.3">
      <c r="B94" s="1018"/>
      <c r="C94" s="1019"/>
      <c r="D94" s="1019"/>
      <c r="E94" s="1044" t="s">
        <v>2371</v>
      </c>
      <c r="F94" s="1019">
        <v>12106</v>
      </c>
      <c r="G94" s="1020" t="s">
        <v>1563</v>
      </c>
      <c r="H94" s="1430" t="s">
        <v>1467</v>
      </c>
      <c r="I94" s="1057" t="s">
        <v>263</v>
      </c>
      <c r="J94" s="1023"/>
      <c r="K94" s="1023"/>
      <c r="L94" s="1023"/>
      <c r="M94" s="1023"/>
      <c r="N94" s="1023"/>
      <c r="O94" s="1023"/>
      <c r="P94" s="1023">
        <v>85000</v>
      </c>
      <c r="Q94" s="1023"/>
      <c r="R94" s="1023">
        <f t="shared" si="4"/>
        <v>85000</v>
      </c>
    </row>
    <row r="95" spans="2:18" ht="38.25" customHeight="1" x14ac:dyDescent="0.3">
      <c r="B95" s="1018"/>
      <c r="C95" s="1019"/>
      <c r="D95" s="1019"/>
      <c r="E95" s="1044" t="s">
        <v>2416</v>
      </c>
      <c r="F95" s="1019">
        <v>12107</v>
      </c>
      <c r="G95" s="1020" t="s">
        <v>1564</v>
      </c>
      <c r="H95" s="1430" t="s">
        <v>1565</v>
      </c>
      <c r="I95" s="1057" t="s">
        <v>263</v>
      </c>
      <c r="J95" s="1023"/>
      <c r="K95" s="1023"/>
      <c r="L95" s="1023">
        <v>7000</v>
      </c>
      <c r="M95" s="1023">
        <v>25000</v>
      </c>
      <c r="N95" s="1023"/>
      <c r="O95" s="1023"/>
      <c r="P95" s="1023"/>
      <c r="Q95" s="1023"/>
      <c r="R95" s="1023">
        <f t="shared" si="4"/>
        <v>32000</v>
      </c>
    </row>
    <row r="96" spans="2:18" ht="31.5" x14ac:dyDescent="0.3">
      <c r="B96" s="1041"/>
      <c r="C96" s="1042"/>
      <c r="D96" s="1042"/>
      <c r="E96" s="1047" t="s">
        <v>2387</v>
      </c>
      <c r="F96" s="1036">
        <v>12108</v>
      </c>
      <c r="G96" s="1438" t="s">
        <v>1588</v>
      </c>
      <c r="H96" s="1074" t="s">
        <v>1459</v>
      </c>
      <c r="I96" s="1439" t="s">
        <v>1638</v>
      </c>
      <c r="J96" s="1030"/>
      <c r="K96" s="1030"/>
      <c r="L96" s="1030"/>
      <c r="M96" s="1031">
        <v>10000</v>
      </c>
      <c r="N96" s="1031"/>
      <c r="O96" s="1031"/>
      <c r="P96" s="1031"/>
      <c r="Q96" s="1031"/>
      <c r="R96" s="1031">
        <f t="shared" si="4"/>
        <v>10000</v>
      </c>
    </row>
    <row r="97" spans="2:18" ht="19.5" customHeight="1" x14ac:dyDescent="0.3">
      <c r="B97" s="35"/>
      <c r="C97" s="37"/>
      <c r="D97" s="37"/>
      <c r="E97" s="854" t="s">
        <v>19</v>
      </c>
      <c r="F97" s="998"/>
      <c r="G97" s="33"/>
      <c r="H97" s="114"/>
      <c r="I97" s="322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18" s="525" customFormat="1" ht="16.5" customHeight="1" x14ac:dyDescent="0.3">
      <c r="B98" s="615"/>
      <c r="C98" s="616"/>
      <c r="D98" s="616"/>
      <c r="E98" s="857">
        <v>123</v>
      </c>
      <c r="F98" s="1724" t="s">
        <v>1820</v>
      </c>
      <c r="G98" s="1724"/>
      <c r="H98" s="1724"/>
      <c r="I98" s="1724"/>
      <c r="J98" s="617"/>
      <c r="K98" s="617"/>
      <c r="L98" s="617"/>
      <c r="M98" s="617"/>
      <c r="N98" s="617"/>
      <c r="O98" s="617"/>
      <c r="P98" s="617"/>
      <c r="Q98" s="617"/>
      <c r="R98" s="618"/>
    </row>
    <row r="99" spans="2:18" ht="44.25" customHeight="1" x14ac:dyDescent="0.3">
      <c r="B99" s="266"/>
      <c r="C99" s="267"/>
      <c r="D99" s="267"/>
      <c r="E99" s="1051" t="s">
        <v>2371</v>
      </c>
      <c r="F99" s="267">
        <v>12301</v>
      </c>
      <c r="G99" s="125" t="s">
        <v>1562</v>
      </c>
      <c r="H99" s="258" t="s">
        <v>1467</v>
      </c>
      <c r="I99" s="262" t="s">
        <v>263</v>
      </c>
      <c r="J99" s="92"/>
      <c r="K99" s="92"/>
      <c r="L99" s="92"/>
      <c r="M99" s="92">
        <v>120000</v>
      </c>
      <c r="N99" s="92"/>
      <c r="O99" s="92"/>
      <c r="P99" s="92"/>
      <c r="Q99" s="92"/>
      <c r="R99" s="92">
        <f>SUM(J99:Q99)</f>
        <v>120000</v>
      </c>
    </row>
    <row r="100" spans="2:18" ht="23.25" hidden="1" customHeight="1" x14ac:dyDescent="0.3">
      <c r="B100" s="244"/>
      <c r="C100" s="187"/>
      <c r="D100" s="187"/>
      <c r="F100" s="249">
        <v>16</v>
      </c>
      <c r="G100" s="205"/>
      <c r="H100" s="468"/>
      <c r="I100" s="448"/>
      <c r="J100" s="92"/>
      <c r="K100" s="92"/>
      <c r="L100" s="92"/>
      <c r="M100" s="92"/>
      <c r="N100" s="92"/>
      <c r="O100" s="92"/>
      <c r="P100" s="92"/>
      <c r="Q100" s="92"/>
      <c r="R100" s="92">
        <f t="shared" ref="R100:R101" si="5">SUM(J100:Q100)</f>
        <v>0</v>
      </c>
    </row>
    <row r="101" spans="2:18" ht="23.25" hidden="1" customHeight="1" x14ac:dyDescent="0.3">
      <c r="B101" s="252"/>
      <c r="D101" s="193"/>
      <c r="E101" s="1049"/>
      <c r="F101" s="267">
        <v>17</v>
      </c>
      <c r="G101" s="125"/>
      <c r="H101" s="26"/>
      <c r="I101" s="261"/>
      <c r="J101" s="27"/>
      <c r="K101" s="27"/>
      <c r="L101" s="27"/>
      <c r="M101" s="27"/>
      <c r="N101" s="27"/>
      <c r="O101" s="27"/>
      <c r="P101" s="27"/>
      <c r="Q101" s="27"/>
      <c r="R101" s="92">
        <f t="shared" si="5"/>
        <v>0</v>
      </c>
    </row>
    <row r="102" spans="2:18" ht="23.25" hidden="1" customHeight="1" x14ac:dyDescent="0.3">
      <c r="B102" s="263"/>
      <c r="C102" s="264"/>
      <c r="D102" s="265"/>
      <c r="E102" s="1052"/>
      <c r="F102" s="267">
        <v>18</v>
      </c>
      <c r="G102" s="125"/>
      <c r="H102" s="26"/>
      <c r="I102" s="261"/>
      <c r="J102" s="27"/>
      <c r="K102" s="27"/>
      <c r="L102" s="27"/>
      <c r="M102" s="27"/>
      <c r="N102" s="27"/>
      <c r="O102" s="27"/>
      <c r="P102" s="27"/>
      <c r="Q102" s="27"/>
      <c r="R102" s="92">
        <f>SUM(J102:Q102)</f>
        <v>0</v>
      </c>
    </row>
    <row r="103" spans="2:18" ht="23.25" hidden="1" customHeight="1" x14ac:dyDescent="0.3">
      <c r="B103" s="35"/>
      <c r="C103" s="37"/>
      <c r="D103" s="37"/>
      <c r="E103" s="856" t="s">
        <v>20</v>
      </c>
      <c r="F103" s="998"/>
      <c r="G103" s="33"/>
      <c r="H103" s="14"/>
      <c r="I103" s="56"/>
      <c r="J103" s="86">
        <f>SUM(J104:J106)</f>
        <v>0</v>
      </c>
      <c r="K103" s="86">
        <f t="shared" ref="K103:R103" si="6">SUM(K104:K106)</f>
        <v>0</v>
      </c>
      <c r="L103" s="86">
        <f t="shared" si="6"/>
        <v>0</v>
      </c>
      <c r="M103" s="86">
        <f t="shared" si="6"/>
        <v>0</v>
      </c>
      <c r="N103" s="86">
        <f t="shared" si="6"/>
        <v>0</v>
      </c>
      <c r="O103" s="86">
        <f t="shared" si="6"/>
        <v>0</v>
      </c>
      <c r="P103" s="86">
        <f t="shared" si="6"/>
        <v>0</v>
      </c>
      <c r="Q103" s="86">
        <f t="shared" si="6"/>
        <v>0</v>
      </c>
      <c r="R103" s="86">
        <f t="shared" si="6"/>
        <v>0</v>
      </c>
    </row>
    <row r="104" spans="2:18" ht="23.25" hidden="1" customHeight="1" x14ac:dyDescent="0.3">
      <c r="B104" s="240"/>
      <c r="C104" s="241"/>
      <c r="D104" s="241"/>
      <c r="E104" s="892"/>
      <c r="F104" s="267">
        <v>19</v>
      </c>
      <c r="G104" s="125"/>
      <c r="H104" s="258"/>
      <c r="I104" s="448"/>
      <c r="J104" s="92"/>
      <c r="K104" s="92"/>
      <c r="L104" s="92"/>
      <c r="M104" s="92"/>
      <c r="N104" s="92"/>
      <c r="O104" s="92"/>
      <c r="P104" s="92"/>
      <c r="Q104" s="92"/>
      <c r="R104" s="92">
        <f t="shared" ref="R104:R105" si="7">SUM(J104:Q104)</f>
        <v>0</v>
      </c>
    </row>
    <row r="105" spans="2:18" ht="23.25" hidden="1" customHeight="1" x14ac:dyDescent="0.3">
      <c r="B105" s="252"/>
      <c r="D105" s="193"/>
      <c r="E105" s="1049"/>
      <c r="F105" s="267">
        <v>20</v>
      </c>
      <c r="G105" s="125"/>
      <c r="H105" s="26"/>
      <c r="I105" s="261"/>
      <c r="J105" s="27"/>
      <c r="K105" s="27"/>
      <c r="L105" s="27"/>
      <c r="M105" s="27"/>
      <c r="N105" s="27"/>
      <c r="O105" s="27"/>
      <c r="P105" s="27"/>
      <c r="Q105" s="27"/>
      <c r="R105" s="92">
        <f t="shared" si="7"/>
        <v>0</v>
      </c>
    </row>
    <row r="106" spans="2:18" ht="23.25" hidden="1" customHeight="1" x14ac:dyDescent="0.3">
      <c r="B106" s="252"/>
      <c r="D106" s="193"/>
      <c r="E106" s="1049"/>
      <c r="F106" s="267">
        <v>21</v>
      </c>
      <c r="G106" s="125"/>
      <c r="H106" s="26"/>
      <c r="I106" s="261"/>
      <c r="J106" s="27"/>
      <c r="K106" s="27"/>
      <c r="L106" s="27"/>
      <c r="M106" s="27"/>
      <c r="N106" s="27"/>
      <c r="O106" s="27"/>
      <c r="P106" s="27"/>
      <c r="Q106" s="27"/>
      <c r="R106" s="92">
        <f>SUM(J106:Q106)</f>
        <v>0</v>
      </c>
    </row>
    <row r="107" spans="2:18" s="195" customFormat="1" ht="49.5" hidden="1" customHeight="1" x14ac:dyDescent="0.2">
      <c r="B107" s="42"/>
      <c r="C107" s="46"/>
      <c r="D107" s="1661" t="s">
        <v>21</v>
      </c>
      <c r="E107" s="1661"/>
      <c r="F107" s="1661"/>
      <c r="G107" s="1661"/>
      <c r="H107" s="1661"/>
      <c r="I107" s="1661"/>
      <c r="J107" s="115">
        <f>SUM(J108)</f>
        <v>0</v>
      </c>
      <c r="K107" s="115">
        <f t="shared" ref="K107:R107" si="8">SUM(K108)</f>
        <v>0</v>
      </c>
      <c r="L107" s="115">
        <f t="shared" si="8"/>
        <v>0</v>
      </c>
      <c r="M107" s="115">
        <f t="shared" si="8"/>
        <v>0</v>
      </c>
      <c r="N107" s="115">
        <f t="shared" si="8"/>
        <v>0</v>
      </c>
      <c r="O107" s="115">
        <f t="shared" si="8"/>
        <v>0</v>
      </c>
      <c r="P107" s="115">
        <f t="shared" si="8"/>
        <v>0</v>
      </c>
      <c r="Q107" s="115">
        <f t="shared" si="8"/>
        <v>0</v>
      </c>
      <c r="R107" s="115">
        <f t="shared" si="8"/>
        <v>0</v>
      </c>
    </row>
    <row r="108" spans="2:18" ht="36" hidden="1" customHeight="1" x14ac:dyDescent="0.3">
      <c r="B108" s="35"/>
      <c r="C108" s="37"/>
      <c r="D108" s="37"/>
      <c r="E108" s="1661" t="s">
        <v>22</v>
      </c>
      <c r="F108" s="1661"/>
      <c r="G108" s="1661"/>
      <c r="H108" s="1661"/>
      <c r="I108" s="1661"/>
      <c r="J108" s="86">
        <f>SUM(J109:J111)</f>
        <v>0</v>
      </c>
      <c r="K108" s="86">
        <f t="shared" ref="K108:R108" si="9">SUM(K109:K111)</f>
        <v>0</v>
      </c>
      <c r="L108" s="86">
        <f t="shared" si="9"/>
        <v>0</v>
      </c>
      <c r="M108" s="86">
        <f t="shared" si="9"/>
        <v>0</v>
      </c>
      <c r="N108" s="86">
        <f t="shared" si="9"/>
        <v>0</v>
      </c>
      <c r="O108" s="86">
        <f t="shared" si="9"/>
        <v>0</v>
      </c>
      <c r="P108" s="86">
        <f t="shared" si="9"/>
        <v>0</v>
      </c>
      <c r="Q108" s="86">
        <f t="shared" si="9"/>
        <v>0</v>
      </c>
      <c r="R108" s="86">
        <f t="shared" si="9"/>
        <v>0</v>
      </c>
    </row>
    <row r="109" spans="2:18" ht="20.25" hidden="1" customHeight="1" x14ac:dyDescent="0.3">
      <c r="B109" s="240"/>
      <c r="C109" s="241"/>
      <c r="D109" s="241"/>
      <c r="E109" s="892"/>
      <c r="F109" s="267">
        <v>22</v>
      </c>
      <c r="G109" s="125"/>
      <c r="H109" s="258"/>
      <c r="I109" s="448"/>
      <c r="J109" s="92"/>
      <c r="K109" s="92"/>
      <c r="L109" s="92"/>
      <c r="M109" s="92"/>
      <c r="N109" s="92"/>
      <c r="O109" s="92"/>
      <c r="P109" s="92"/>
      <c r="Q109" s="92"/>
      <c r="R109" s="92">
        <f t="shared" ref="R109:R110" si="10">SUM(J109:Q109)</f>
        <v>0</v>
      </c>
    </row>
    <row r="110" spans="2:18" ht="20.25" hidden="1" customHeight="1" x14ac:dyDescent="0.3">
      <c r="B110" s="252"/>
      <c r="D110" s="193"/>
      <c r="E110" s="1049"/>
      <c r="F110" s="267">
        <v>23</v>
      </c>
      <c r="G110" s="125"/>
      <c r="H110" s="26"/>
      <c r="I110" s="261"/>
      <c r="J110" s="27"/>
      <c r="K110" s="27"/>
      <c r="L110" s="27"/>
      <c r="M110" s="27"/>
      <c r="N110" s="27"/>
      <c r="O110" s="27"/>
      <c r="P110" s="27"/>
      <c r="Q110" s="27"/>
      <c r="R110" s="92">
        <f t="shared" si="10"/>
        <v>0</v>
      </c>
    </row>
    <row r="111" spans="2:18" ht="20.25" hidden="1" customHeight="1" x14ac:dyDescent="0.3">
      <c r="B111" s="252"/>
      <c r="D111" s="193"/>
      <c r="E111" s="1049"/>
      <c r="F111" s="267">
        <v>24</v>
      </c>
      <c r="G111" s="125"/>
      <c r="H111" s="26"/>
      <c r="I111" s="261"/>
      <c r="J111" s="27"/>
      <c r="K111" s="27"/>
      <c r="L111" s="27"/>
      <c r="M111" s="27"/>
      <c r="N111" s="27"/>
      <c r="O111" s="27"/>
      <c r="P111" s="27"/>
      <c r="Q111" s="27"/>
      <c r="R111" s="92">
        <f>SUM(J111:Q111)</f>
        <v>0</v>
      </c>
    </row>
    <row r="112" spans="2:18" ht="19.5" customHeight="1" x14ac:dyDescent="0.3">
      <c r="B112" s="35"/>
      <c r="C112" s="1661" t="s">
        <v>25</v>
      </c>
      <c r="D112" s="1661"/>
      <c r="E112" s="1661"/>
      <c r="F112" s="1661"/>
      <c r="G112" s="1661"/>
      <c r="H112" s="1661"/>
      <c r="I112" s="1661"/>
      <c r="J112" s="562"/>
      <c r="K112" s="562"/>
      <c r="L112" s="562"/>
      <c r="M112" s="562"/>
      <c r="N112" s="562"/>
      <c r="O112" s="562"/>
      <c r="P112" s="562"/>
      <c r="Q112" s="562"/>
      <c r="R112" s="274"/>
    </row>
    <row r="113" spans="2:18" ht="18" customHeight="1" x14ac:dyDescent="0.3">
      <c r="B113" s="35"/>
      <c r="C113" s="37"/>
      <c r="D113" s="278" t="s">
        <v>24</v>
      </c>
      <c r="E113" s="856"/>
      <c r="F113" s="278"/>
      <c r="G113" s="278"/>
      <c r="H113" s="278"/>
      <c r="I113" s="278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18" ht="18.75" customHeight="1" x14ac:dyDescent="0.3">
      <c r="B114" s="35"/>
      <c r="C114" s="37"/>
      <c r="D114" s="37"/>
      <c r="E114" s="854" t="s">
        <v>23</v>
      </c>
      <c r="F114" s="278"/>
      <c r="G114" s="278"/>
      <c r="H114" s="278"/>
      <c r="I114" s="278"/>
      <c r="J114" s="562"/>
      <c r="K114" s="562"/>
      <c r="L114" s="562"/>
      <c r="M114" s="562"/>
      <c r="N114" s="562"/>
      <c r="O114" s="562"/>
      <c r="P114" s="562"/>
      <c r="Q114" s="562"/>
      <c r="R114" s="274"/>
    </row>
    <row r="115" spans="2:18" s="525" customFormat="1" ht="21.75" customHeight="1" x14ac:dyDescent="0.3">
      <c r="B115" s="615"/>
      <c r="C115" s="616"/>
      <c r="D115" s="616"/>
      <c r="E115" s="857">
        <v>127</v>
      </c>
      <c r="F115" s="1724" t="s">
        <v>1824</v>
      </c>
      <c r="G115" s="1724"/>
      <c r="H115" s="1724"/>
      <c r="I115" s="1724"/>
      <c r="J115" s="617"/>
      <c r="K115" s="617"/>
      <c r="L115" s="617"/>
      <c r="M115" s="617"/>
      <c r="N115" s="617"/>
      <c r="O115" s="617"/>
      <c r="P115" s="617"/>
      <c r="Q115" s="617"/>
      <c r="R115" s="618"/>
    </row>
    <row r="116" spans="2:18" ht="27.75" customHeight="1" x14ac:dyDescent="0.3">
      <c r="B116" s="1012"/>
      <c r="C116" s="1013"/>
      <c r="D116" s="1013"/>
      <c r="E116" s="1043" t="s">
        <v>2398</v>
      </c>
      <c r="F116" s="1013">
        <v>12701</v>
      </c>
      <c r="G116" s="1014" t="s">
        <v>1566</v>
      </c>
      <c r="H116" s="1422" t="s">
        <v>1449</v>
      </c>
      <c r="I116" s="1055" t="s">
        <v>1567</v>
      </c>
      <c r="J116" s="1017"/>
      <c r="K116" s="1017"/>
      <c r="L116" s="1017">
        <v>3000</v>
      </c>
      <c r="M116" s="1017">
        <v>7000</v>
      </c>
      <c r="N116" s="1017"/>
      <c r="O116" s="1017"/>
      <c r="P116" s="1017"/>
      <c r="Q116" s="1017"/>
      <c r="R116" s="1017">
        <f>SUM(J116:Q116)</f>
        <v>10000</v>
      </c>
    </row>
    <row r="117" spans="2:18" ht="36.75" customHeight="1" x14ac:dyDescent="0.3">
      <c r="B117" s="1032"/>
      <c r="C117" s="1033"/>
      <c r="D117" s="1034"/>
      <c r="E117" s="1046" t="s">
        <v>2448</v>
      </c>
      <c r="F117" s="1019">
        <v>12702</v>
      </c>
      <c r="G117" s="1020" t="s">
        <v>1568</v>
      </c>
      <c r="H117" s="1021" t="s">
        <v>1549</v>
      </c>
      <c r="I117" s="1431" t="s">
        <v>1569</v>
      </c>
      <c r="J117" s="1072"/>
      <c r="K117" s="1072"/>
      <c r="L117" s="1072">
        <v>32300</v>
      </c>
      <c r="M117" s="1072">
        <v>17700</v>
      </c>
      <c r="N117" s="1072"/>
      <c r="O117" s="1072"/>
      <c r="P117" s="1072"/>
      <c r="Q117" s="1072"/>
      <c r="R117" s="1023">
        <f>SUM(J117:Q117)</f>
        <v>50000</v>
      </c>
    </row>
    <row r="118" spans="2:18" ht="30.75" customHeight="1" x14ac:dyDescent="0.3">
      <c r="B118" s="1032"/>
      <c r="C118" s="1033"/>
      <c r="D118" s="1034"/>
      <c r="E118" s="1046" t="s">
        <v>2396</v>
      </c>
      <c r="F118" s="1019">
        <v>12703</v>
      </c>
      <c r="G118" s="1423" t="s">
        <v>1572</v>
      </c>
      <c r="H118" s="1021" t="s">
        <v>1463</v>
      </c>
      <c r="I118" s="1425" t="s">
        <v>1639</v>
      </c>
      <c r="J118" s="1022"/>
      <c r="K118" s="1023">
        <v>3600</v>
      </c>
      <c r="L118" s="1023">
        <v>6000</v>
      </c>
      <c r="M118" s="1023">
        <v>400</v>
      </c>
      <c r="N118" s="1072"/>
      <c r="O118" s="1072"/>
      <c r="P118" s="1072"/>
      <c r="Q118" s="1072"/>
      <c r="R118" s="1023">
        <f>SUM(J118:Q118)</f>
        <v>10000</v>
      </c>
    </row>
    <row r="119" spans="2:18" ht="56.25" customHeight="1" x14ac:dyDescent="0.3">
      <c r="B119" s="1035"/>
      <c r="C119" s="1036"/>
      <c r="D119" s="1036"/>
      <c r="E119" s="1047" t="s">
        <v>2371</v>
      </c>
      <c r="F119" s="1036">
        <v>12704</v>
      </c>
      <c r="G119" s="1028" t="s">
        <v>1575</v>
      </c>
      <c r="H119" s="1074" t="s">
        <v>1467</v>
      </c>
      <c r="I119" s="1439" t="s">
        <v>1574</v>
      </c>
      <c r="J119" s="1031"/>
      <c r="K119" s="1031"/>
      <c r="L119" s="1031"/>
      <c r="M119" s="1031">
        <v>10000</v>
      </c>
      <c r="N119" s="1031"/>
      <c r="O119" s="1031"/>
      <c r="P119" s="1031"/>
      <c r="Q119" s="1031"/>
      <c r="R119" s="1031">
        <f>SUM(J119:Q119)</f>
        <v>10000</v>
      </c>
    </row>
    <row r="120" spans="2:18" ht="56.25" customHeight="1" x14ac:dyDescent="0.3">
      <c r="B120" s="248"/>
      <c r="C120" s="249"/>
      <c r="D120" s="249"/>
      <c r="E120" s="893" t="s">
        <v>2371</v>
      </c>
      <c r="F120" s="249">
        <v>12705</v>
      </c>
      <c r="G120" s="467" t="s">
        <v>2605</v>
      </c>
      <c r="H120" s="468" t="s">
        <v>1467</v>
      </c>
      <c r="I120" s="1486" t="s">
        <v>2606</v>
      </c>
      <c r="J120" s="256"/>
      <c r="K120" s="451"/>
      <c r="L120" s="451"/>
      <c r="M120" s="451"/>
      <c r="N120" s="167"/>
      <c r="O120" s="167"/>
      <c r="P120" s="167"/>
      <c r="Q120" s="167">
        <v>250000</v>
      </c>
      <c r="R120" s="451">
        <f t="shared" ref="R120" si="11">SUM(J120:Q120)</f>
        <v>250000</v>
      </c>
    </row>
    <row r="121" spans="2:18" s="525" customFormat="1" ht="16.5" customHeight="1" x14ac:dyDescent="0.3">
      <c r="B121" s="615"/>
      <c r="C121" s="616"/>
      <c r="D121" s="619"/>
      <c r="E121" s="855">
        <v>212</v>
      </c>
      <c r="F121" s="1724" t="s">
        <v>1909</v>
      </c>
      <c r="G121" s="1724"/>
      <c r="H121" s="1724"/>
      <c r="I121" s="1724"/>
      <c r="J121" s="617"/>
      <c r="K121" s="617"/>
      <c r="L121" s="617"/>
      <c r="M121" s="617"/>
      <c r="N121" s="617"/>
      <c r="O121" s="617"/>
      <c r="P121" s="617"/>
      <c r="Q121" s="617"/>
      <c r="R121" s="618"/>
    </row>
    <row r="122" spans="2:18" ht="82.5" customHeight="1" x14ac:dyDescent="0.3">
      <c r="B122" s="1012"/>
      <c r="C122" s="1013"/>
      <c r="D122" s="1013"/>
      <c r="E122" s="1043" t="s">
        <v>2371</v>
      </c>
      <c r="F122" s="1013">
        <v>21201</v>
      </c>
      <c r="G122" s="1014" t="s">
        <v>2073</v>
      </c>
      <c r="H122" s="1015" t="s">
        <v>2095</v>
      </c>
      <c r="I122" s="1015" t="s">
        <v>263</v>
      </c>
      <c r="J122" s="1017"/>
      <c r="K122" s="1017"/>
      <c r="L122" s="1017"/>
      <c r="M122" s="1017"/>
      <c r="N122" s="1017"/>
      <c r="O122" s="1017"/>
      <c r="P122" s="1017">
        <v>150000</v>
      </c>
      <c r="Q122" s="1070"/>
      <c r="R122" s="1017">
        <f>SUM(J122:P122)</f>
        <v>150000</v>
      </c>
    </row>
    <row r="123" spans="2:18" ht="52.5" customHeight="1" x14ac:dyDescent="0.3">
      <c r="B123" s="1018"/>
      <c r="C123" s="1019"/>
      <c r="D123" s="1019"/>
      <c r="E123" s="1044" t="s">
        <v>2371</v>
      </c>
      <c r="F123" s="1019">
        <v>21202</v>
      </c>
      <c r="G123" s="1020" t="s">
        <v>2074</v>
      </c>
      <c r="H123" s="1021" t="s">
        <v>2096</v>
      </c>
      <c r="I123" s="1021" t="s">
        <v>263</v>
      </c>
      <c r="J123" s="1023"/>
      <c r="K123" s="1023"/>
      <c r="L123" s="1023"/>
      <c r="M123" s="1023"/>
      <c r="N123" s="1023"/>
      <c r="O123" s="1023"/>
      <c r="P123" s="1023">
        <v>150000</v>
      </c>
      <c r="Q123" s="1072"/>
      <c r="R123" s="1023">
        <f>SUM(J123:P123)</f>
        <v>150000</v>
      </c>
    </row>
    <row r="124" spans="2:18" ht="82.5" customHeight="1" x14ac:dyDescent="0.3">
      <c r="B124" s="1041"/>
      <c r="C124" s="1042"/>
      <c r="D124" s="1042"/>
      <c r="E124" s="1048" t="s">
        <v>2371</v>
      </c>
      <c r="F124" s="1036">
        <v>21203</v>
      </c>
      <c r="G124" s="1028" t="s">
        <v>2075</v>
      </c>
      <c r="H124" s="1029" t="s">
        <v>2097</v>
      </c>
      <c r="I124" s="1029" t="s">
        <v>263</v>
      </c>
      <c r="J124" s="1031"/>
      <c r="K124" s="1031"/>
      <c r="L124" s="1031"/>
      <c r="M124" s="1031"/>
      <c r="N124" s="1031"/>
      <c r="O124" s="1031"/>
      <c r="P124" s="1031">
        <v>100000</v>
      </c>
      <c r="Q124" s="1076"/>
      <c r="R124" s="1031">
        <f>SUM(J124:P124)</f>
        <v>100000</v>
      </c>
    </row>
    <row r="125" spans="2:18" s="525" customFormat="1" ht="18" customHeight="1" x14ac:dyDescent="0.3">
      <c r="B125" s="615"/>
      <c r="C125" s="619"/>
      <c r="D125" s="619"/>
      <c r="E125" s="855">
        <v>211</v>
      </c>
      <c r="F125" s="1724" t="s">
        <v>1975</v>
      </c>
      <c r="G125" s="1724"/>
      <c r="H125" s="1724"/>
      <c r="I125" s="1724"/>
      <c r="J125" s="617"/>
      <c r="K125" s="617"/>
      <c r="L125" s="617"/>
      <c r="M125" s="617"/>
      <c r="N125" s="617"/>
      <c r="O125" s="617"/>
      <c r="P125" s="617"/>
      <c r="Q125" s="617"/>
      <c r="R125" s="618"/>
    </row>
    <row r="126" spans="2:18" ht="53.25" customHeight="1" x14ac:dyDescent="0.3">
      <c r="B126" s="1012"/>
      <c r="C126" s="1013"/>
      <c r="D126" s="1013"/>
      <c r="E126" s="1043" t="s">
        <v>2371</v>
      </c>
      <c r="F126" s="1013">
        <v>21101</v>
      </c>
      <c r="G126" s="1014" t="s">
        <v>2076</v>
      </c>
      <c r="H126" s="1015" t="s">
        <v>2098</v>
      </c>
      <c r="I126" s="1015" t="s">
        <v>263</v>
      </c>
      <c r="J126" s="1017"/>
      <c r="K126" s="1017"/>
      <c r="L126" s="1017"/>
      <c r="M126" s="1017"/>
      <c r="N126" s="1017"/>
      <c r="O126" s="1017"/>
      <c r="P126" s="1017">
        <v>150000</v>
      </c>
      <c r="Q126" s="1070"/>
      <c r="R126" s="1017">
        <f t="shared" ref="R126:R132" si="12">SUM(J126:P126)</f>
        <v>150000</v>
      </c>
    </row>
    <row r="127" spans="2:18" ht="64.5" customHeight="1" x14ac:dyDescent="0.3">
      <c r="B127" s="1018"/>
      <c r="C127" s="1019"/>
      <c r="D127" s="1019"/>
      <c r="E127" s="1044" t="s">
        <v>2371</v>
      </c>
      <c r="F127" s="1019">
        <v>21102</v>
      </c>
      <c r="G127" s="1020" t="s">
        <v>2077</v>
      </c>
      <c r="H127" s="1021" t="s">
        <v>2099</v>
      </c>
      <c r="I127" s="1021" t="s">
        <v>263</v>
      </c>
      <c r="J127" s="1023"/>
      <c r="K127" s="1023"/>
      <c r="L127" s="1023"/>
      <c r="M127" s="1023"/>
      <c r="N127" s="1023"/>
      <c r="O127" s="1023"/>
      <c r="P127" s="1023">
        <v>150000</v>
      </c>
      <c r="Q127" s="1072"/>
      <c r="R127" s="1023">
        <f t="shared" si="12"/>
        <v>150000</v>
      </c>
    </row>
    <row r="128" spans="2:18" ht="53.25" customHeight="1" x14ac:dyDescent="0.3">
      <c r="B128" s="1018"/>
      <c r="C128" s="1019"/>
      <c r="D128" s="1019"/>
      <c r="E128" s="1044" t="s">
        <v>2371</v>
      </c>
      <c r="F128" s="1019">
        <v>21103</v>
      </c>
      <c r="G128" s="1020" t="s">
        <v>2078</v>
      </c>
      <c r="H128" s="1021" t="s">
        <v>2100</v>
      </c>
      <c r="I128" s="1021" t="s">
        <v>263</v>
      </c>
      <c r="J128" s="1023"/>
      <c r="K128" s="1023"/>
      <c r="L128" s="1023"/>
      <c r="M128" s="1023"/>
      <c r="N128" s="1023"/>
      <c r="O128" s="1023"/>
      <c r="P128" s="1023">
        <v>150000</v>
      </c>
      <c r="Q128" s="1072"/>
      <c r="R128" s="1023">
        <f t="shared" si="12"/>
        <v>150000</v>
      </c>
    </row>
    <row r="129" spans="2:18" ht="63.75" customHeight="1" x14ac:dyDescent="0.3">
      <c r="B129" s="1018"/>
      <c r="C129" s="1019"/>
      <c r="D129" s="1019"/>
      <c r="E129" s="1044" t="s">
        <v>2371</v>
      </c>
      <c r="F129" s="1019">
        <v>21104</v>
      </c>
      <c r="G129" s="1020" t="s">
        <v>2079</v>
      </c>
      <c r="H129" s="1021" t="s">
        <v>2618</v>
      </c>
      <c r="I129" s="1021" t="s">
        <v>263</v>
      </c>
      <c r="J129" s="1023"/>
      <c r="K129" s="1023"/>
      <c r="L129" s="1023"/>
      <c r="M129" s="1023"/>
      <c r="N129" s="1023"/>
      <c r="O129" s="1023"/>
      <c r="P129" s="1023">
        <v>150000</v>
      </c>
      <c r="Q129" s="1072"/>
      <c r="R129" s="1023">
        <f t="shared" si="12"/>
        <v>150000</v>
      </c>
    </row>
    <row r="130" spans="2:18" ht="63.75" customHeight="1" x14ac:dyDescent="0.3">
      <c r="B130" s="1018"/>
      <c r="C130" s="1019"/>
      <c r="D130" s="1019"/>
      <c r="E130" s="1044" t="s">
        <v>2371</v>
      </c>
      <c r="F130" s="1019">
        <v>21105</v>
      </c>
      <c r="G130" s="1020" t="s">
        <v>2080</v>
      </c>
      <c r="H130" s="1021" t="s">
        <v>2102</v>
      </c>
      <c r="I130" s="1021" t="s">
        <v>263</v>
      </c>
      <c r="J130" s="1023"/>
      <c r="K130" s="1023"/>
      <c r="L130" s="1023"/>
      <c r="M130" s="1023"/>
      <c r="N130" s="1023"/>
      <c r="O130" s="1023"/>
      <c r="P130" s="1023">
        <v>200000</v>
      </c>
      <c r="Q130" s="1072"/>
      <c r="R130" s="1023">
        <f t="shared" si="12"/>
        <v>200000</v>
      </c>
    </row>
    <row r="131" spans="2:18" ht="95.25" customHeight="1" x14ac:dyDescent="0.3">
      <c r="B131" s="1018"/>
      <c r="C131" s="1019"/>
      <c r="D131" s="1019"/>
      <c r="E131" s="1044" t="s">
        <v>2371</v>
      </c>
      <c r="F131" s="1019">
        <v>21106</v>
      </c>
      <c r="G131" s="1020" t="s">
        <v>2081</v>
      </c>
      <c r="H131" s="1021" t="s">
        <v>2103</v>
      </c>
      <c r="I131" s="1021" t="s">
        <v>263</v>
      </c>
      <c r="J131" s="1023"/>
      <c r="K131" s="1023"/>
      <c r="L131" s="1023"/>
      <c r="M131" s="1023"/>
      <c r="N131" s="1023"/>
      <c r="O131" s="1023"/>
      <c r="P131" s="1023">
        <v>150000</v>
      </c>
      <c r="Q131" s="1072"/>
      <c r="R131" s="1023">
        <f t="shared" si="12"/>
        <v>150000</v>
      </c>
    </row>
    <row r="132" spans="2:18" ht="47.25" customHeight="1" x14ac:dyDescent="0.3">
      <c r="B132" s="1041"/>
      <c r="C132" s="1042"/>
      <c r="D132" s="1042"/>
      <c r="E132" s="1048" t="s">
        <v>2371</v>
      </c>
      <c r="F132" s="1036">
        <v>21107</v>
      </c>
      <c r="G132" s="1028" t="s">
        <v>2082</v>
      </c>
      <c r="H132" s="1029" t="s">
        <v>2104</v>
      </c>
      <c r="I132" s="1029" t="s">
        <v>263</v>
      </c>
      <c r="J132" s="1031"/>
      <c r="K132" s="1031"/>
      <c r="L132" s="1031"/>
      <c r="M132" s="1031"/>
      <c r="N132" s="1031"/>
      <c r="O132" s="1031"/>
      <c r="P132" s="1031">
        <v>200000</v>
      </c>
      <c r="Q132" s="1076"/>
      <c r="R132" s="1031">
        <f t="shared" si="12"/>
        <v>200000</v>
      </c>
    </row>
    <row r="133" spans="2:18" s="525" customFormat="1" ht="16.5" customHeight="1" x14ac:dyDescent="0.3">
      <c r="B133" s="615"/>
      <c r="C133" s="619"/>
      <c r="D133" s="619"/>
      <c r="E133" s="855">
        <v>214</v>
      </c>
      <c r="F133" s="1724" t="s">
        <v>1851</v>
      </c>
      <c r="G133" s="1724"/>
      <c r="H133" s="1724"/>
      <c r="I133" s="1724"/>
      <c r="J133" s="617"/>
      <c r="K133" s="617"/>
      <c r="L133" s="617"/>
      <c r="M133" s="617"/>
      <c r="N133" s="617"/>
      <c r="O133" s="617"/>
      <c r="P133" s="617"/>
      <c r="Q133" s="617"/>
      <c r="R133" s="618"/>
    </row>
    <row r="134" spans="2:18" ht="81" customHeight="1" x14ac:dyDescent="0.3">
      <c r="B134" s="1012"/>
      <c r="C134" s="1013"/>
      <c r="D134" s="1013"/>
      <c r="E134" s="1043" t="s">
        <v>2371</v>
      </c>
      <c r="F134" s="1013">
        <v>21401</v>
      </c>
      <c r="G134" s="1014" t="s">
        <v>2083</v>
      </c>
      <c r="H134" s="1015" t="s">
        <v>2105</v>
      </c>
      <c r="I134" s="1015" t="s">
        <v>263</v>
      </c>
      <c r="J134" s="1017"/>
      <c r="K134" s="1017"/>
      <c r="L134" s="1017"/>
      <c r="M134" s="1017"/>
      <c r="N134" s="1017"/>
      <c r="O134" s="1017"/>
      <c r="P134" s="1017">
        <v>80000</v>
      </c>
      <c r="Q134" s="1070"/>
      <c r="R134" s="1017">
        <f>SUM(J134:P134)</f>
        <v>80000</v>
      </c>
    </row>
    <row r="135" spans="2:18" ht="48" customHeight="1" x14ac:dyDescent="0.3">
      <c r="B135" s="1018"/>
      <c r="C135" s="1019"/>
      <c r="D135" s="1019"/>
      <c r="E135" s="1044" t="s">
        <v>2371</v>
      </c>
      <c r="F135" s="1019">
        <v>21402</v>
      </c>
      <c r="G135" s="1020" t="s">
        <v>2084</v>
      </c>
      <c r="H135" s="1021" t="s">
        <v>2106</v>
      </c>
      <c r="I135" s="1021" t="s">
        <v>263</v>
      </c>
      <c r="J135" s="1023"/>
      <c r="K135" s="1023"/>
      <c r="L135" s="1023"/>
      <c r="M135" s="1023"/>
      <c r="N135" s="1023"/>
      <c r="O135" s="1023"/>
      <c r="P135" s="1023">
        <v>80000</v>
      </c>
      <c r="Q135" s="1072"/>
      <c r="R135" s="1023">
        <f>SUM(J135:P135)</f>
        <v>80000</v>
      </c>
    </row>
    <row r="136" spans="2:18" ht="63.75" customHeight="1" x14ac:dyDescent="0.3">
      <c r="B136" s="1035"/>
      <c r="C136" s="1036"/>
      <c r="D136" s="1036"/>
      <c r="E136" s="1047" t="s">
        <v>2371</v>
      </c>
      <c r="F136" s="1036">
        <v>21403</v>
      </c>
      <c r="G136" s="1028" t="s">
        <v>2085</v>
      </c>
      <c r="H136" s="1029" t="s">
        <v>2107</v>
      </c>
      <c r="I136" s="1029" t="s">
        <v>263</v>
      </c>
      <c r="J136" s="1031"/>
      <c r="K136" s="1031"/>
      <c r="L136" s="1031"/>
      <c r="M136" s="1031"/>
      <c r="N136" s="1031"/>
      <c r="O136" s="1031"/>
      <c r="P136" s="1031">
        <v>200000</v>
      </c>
      <c r="Q136" s="1076"/>
      <c r="R136" s="1031">
        <f>SUM(J136:P136)</f>
        <v>200000</v>
      </c>
    </row>
    <row r="137" spans="2:18" s="525" customFormat="1" ht="16.5" customHeight="1" x14ac:dyDescent="0.3">
      <c r="B137" s="615"/>
      <c r="C137" s="619"/>
      <c r="D137" s="619"/>
      <c r="E137" s="855">
        <v>221</v>
      </c>
      <c r="F137" s="1724" t="s">
        <v>1854</v>
      </c>
      <c r="G137" s="1724"/>
      <c r="H137" s="1724"/>
      <c r="I137" s="1724"/>
      <c r="J137" s="617"/>
      <c r="K137" s="617"/>
      <c r="L137" s="617"/>
      <c r="M137" s="617"/>
      <c r="N137" s="617"/>
      <c r="O137" s="617"/>
      <c r="P137" s="617"/>
      <c r="Q137" s="617"/>
      <c r="R137" s="618"/>
    </row>
    <row r="138" spans="2:18" ht="48" customHeight="1" x14ac:dyDescent="0.3">
      <c r="B138" s="244"/>
      <c r="C138" s="187"/>
      <c r="D138" s="187"/>
      <c r="E138" s="904" t="s">
        <v>2371</v>
      </c>
      <c r="F138" s="267">
        <v>22101</v>
      </c>
      <c r="G138" s="125" t="s">
        <v>2087</v>
      </c>
      <c r="H138" s="26" t="s">
        <v>2108</v>
      </c>
      <c r="I138" s="26" t="s">
        <v>263</v>
      </c>
      <c r="J138" s="92"/>
      <c r="K138" s="92"/>
      <c r="L138" s="92"/>
      <c r="M138" s="92"/>
      <c r="N138" s="92"/>
      <c r="O138" s="92"/>
      <c r="P138" s="92">
        <v>100000</v>
      </c>
      <c r="Q138" s="27"/>
      <c r="R138" s="92">
        <f>SUM(J138:P138)</f>
        <v>100000</v>
      </c>
    </row>
    <row r="139" spans="2:18" s="525" customFormat="1" ht="16.5" customHeight="1" x14ac:dyDescent="0.3">
      <c r="B139" s="615"/>
      <c r="C139" s="619"/>
      <c r="D139" s="619"/>
      <c r="E139" s="855">
        <v>233</v>
      </c>
      <c r="F139" s="1724" t="s">
        <v>1858</v>
      </c>
      <c r="G139" s="1724"/>
      <c r="H139" s="1724"/>
      <c r="I139" s="1724"/>
      <c r="J139" s="617"/>
      <c r="K139" s="617"/>
      <c r="L139" s="617"/>
      <c r="M139" s="617"/>
      <c r="N139" s="617"/>
      <c r="O139" s="617"/>
      <c r="P139" s="617"/>
      <c r="Q139" s="617"/>
      <c r="R139" s="618"/>
    </row>
    <row r="140" spans="2:18" ht="61.5" customHeight="1" x14ac:dyDescent="0.3">
      <c r="B140" s="1012"/>
      <c r="C140" s="1013"/>
      <c r="D140" s="1013"/>
      <c r="E140" s="1043" t="s">
        <v>2371</v>
      </c>
      <c r="F140" s="1013">
        <v>23301</v>
      </c>
      <c r="G140" s="1014" t="s">
        <v>2088</v>
      </c>
      <c r="H140" s="1015" t="s">
        <v>2109</v>
      </c>
      <c r="I140" s="1015" t="s">
        <v>263</v>
      </c>
      <c r="J140" s="1017"/>
      <c r="K140" s="1017"/>
      <c r="L140" s="1017"/>
      <c r="M140" s="1017"/>
      <c r="N140" s="1017"/>
      <c r="O140" s="1017"/>
      <c r="P140" s="1017">
        <v>100000</v>
      </c>
      <c r="Q140" s="1070"/>
      <c r="R140" s="1017">
        <f>SUM(J140:P140)</f>
        <v>100000</v>
      </c>
    </row>
    <row r="141" spans="2:18" ht="48" customHeight="1" x14ac:dyDescent="0.3">
      <c r="B141" s="1041"/>
      <c r="C141" s="1042"/>
      <c r="D141" s="1042"/>
      <c r="E141" s="1048" t="s">
        <v>2371</v>
      </c>
      <c r="F141" s="1036">
        <v>23302</v>
      </c>
      <c r="G141" s="1028" t="s">
        <v>2089</v>
      </c>
      <c r="H141" s="1029" t="s">
        <v>2090</v>
      </c>
      <c r="I141" s="1029" t="s">
        <v>263</v>
      </c>
      <c r="J141" s="1031"/>
      <c r="K141" s="1031"/>
      <c r="L141" s="1031"/>
      <c r="M141" s="1031"/>
      <c r="N141" s="1031"/>
      <c r="O141" s="1031"/>
      <c r="P141" s="1031">
        <v>100000</v>
      </c>
      <c r="Q141" s="1076"/>
      <c r="R141" s="1031">
        <f>SUM(J141:P141)</f>
        <v>100000</v>
      </c>
    </row>
    <row r="142" spans="2:18" s="525" customFormat="1" ht="16.5" customHeight="1" x14ac:dyDescent="0.3">
      <c r="B142" s="615"/>
      <c r="C142" s="616"/>
      <c r="D142" s="619"/>
      <c r="E142" s="855">
        <v>236</v>
      </c>
      <c r="F142" s="1724" t="s">
        <v>1860</v>
      </c>
      <c r="G142" s="1724"/>
      <c r="H142" s="1724"/>
      <c r="I142" s="1724"/>
      <c r="J142" s="617"/>
      <c r="K142" s="617"/>
      <c r="L142" s="617"/>
      <c r="M142" s="617"/>
      <c r="N142" s="617"/>
      <c r="O142" s="617"/>
      <c r="P142" s="617"/>
      <c r="Q142" s="617"/>
      <c r="R142" s="618"/>
    </row>
    <row r="143" spans="2:18" ht="48.75" customHeight="1" x14ac:dyDescent="0.3">
      <c r="B143" s="244"/>
      <c r="C143" s="267"/>
      <c r="D143" s="187"/>
      <c r="E143" s="904" t="s">
        <v>2371</v>
      </c>
      <c r="F143" s="267">
        <v>23601</v>
      </c>
      <c r="G143" s="125" t="s">
        <v>2091</v>
      </c>
      <c r="H143" s="26" t="s">
        <v>2110</v>
      </c>
      <c r="I143" s="26" t="s">
        <v>263</v>
      </c>
      <c r="J143" s="92"/>
      <c r="K143" s="92"/>
      <c r="L143" s="92"/>
      <c r="M143" s="92"/>
      <c r="N143" s="92"/>
      <c r="O143" s="92"/>
      <c r="P143" s="92">
        <v>300000</v>
      </c>
      <c r="Q143" s="92"/>
      <c r="R143" s="92">
        <f>SUM(J143:Q143)</f>
        <v>300000</v>
      </c>
    </row>
    <row r="144" spans="2:18" s="525" customFormat="1" ht="16.5" customHeight="1" x14ac:dyDescent="0.3">
      <c r="B144" s="615"/>
      <c r="C144" s="619"/>
      <c r="D144" s="619"/>
      <c r="E144" s="855">
        <v>244</v>
      </c>
      <c r="F144" s="1724" t="s">
        <v>1920</v>
      </c>
      <c r="G144" s="1724"/>
      <c r="H144" s="1724"/>
      <c r="I144" s="1724"/>
      <c r="J144" s="617"/>
      <c r="K144" s="617"/>
      <c r="L144" s="617"/>
      <c r="M144" s="617"/>
      <c r="N144" s="617"/>
      <c r="O144" s="617"/>
      <c r="P144" s="617"/>
      <c r="Q144" s="617"/>
      <c r="R144" s="618"/>
    </row>
    <row r="145" spans="2:18" ht="47.25" customHeight="1" x14ac:dyDescent="0.3">
      <c r="B145" s="244"/>
      <c r="C145" s="187"/>
      <c r="D145" s="187"/>
      <c r="E145" s="904" t="s">
        <v>2371</v>
      </c>
      <c r="F145" s="267">
        <v>24401</v>
      </c>
      <c r="G145" s="125" t="s">
        <v>2093</v>
      </c>
      <c r="H145" s="26" t="s">
        <v>2094</v>
      </c>
      <c r="I145" s="26" t="s">
        <v>263</v>
      </c>
      <c r="J145" s="92"/>
      <c r="K145" s="92"/>
      <c r="L145" s="92"/>
      <c r="M145" s="92"/>
      <c r="N145" s="92"/>
      <c r="O145" s="92"/>
      <c r="P145" s="92">
        <v>200000</v>
      </c>
      <c r="Q145" s="27"/>
      <c r="R145" s="92">
        <f>SUM(J145:P145)</f>
        <v>200000</v>
      </c>
    </row>
    <row r="146" spans="2:18" ht="16.5" customHeight="1" x14ac:dyDescent="0.3">
      <c r="B146" s="65"/>
      <c r="C146" s="66"/>
      <c r="D146" s="105" t="s">
        <v>1844</v>
      </c>
      <c r="E146" s="858"/>
      <c r="F146" s="105"/>
      <c r="G146" s="105"/>
      <c r="H146" s="105"/>
      <c r="I146" s="105"/>
      <c r="J146" s="588"/>
      <c r="K146" s="588"/>
      <c r="L146" s="588"/>
      <c r="M146" s="588"/>
      <c r="N146" s="588"/>
      <c r="O146" s="588"/>
      <c r="P146" s="588"/>
      <c r="Q146" s="588"/>
      <c r="R146" s="596"/>
    </row>
    <row r="147" spans="2:18" ht="16.5" customHeight="1" x14ac:dyDescent="0.3">
      <c r="B147" s="76"/>
      <c r="C147" s="77"/>
      <c r="D147" s="556" t="s">
        <v>1843</v>
      </c>
      <c r="E147" s="859"/>
      <c r="F147" s="556"/>
      <c r="G147" s="556"/>
      <c r="H147" s="556"/>
      <c r="I147" s="556"/>
      <c r="J147" s="572"/>
      <c r="K147" s="572"/>
      <c r="L147" s="572"/>
      <c r="M147" s="572"/>
      <c r="N147" s="572"/>
      <c r="O147" s="572"/>
      <c r="P147" s="572"/>
      <c r="Q147" s="572"/>
      <c r="R147" s="571"/>
    </row>
    <row r="148" spans="2:18" ht="16.5" customHeight="1" x14ac:dyDescent="0.3">
      <c r="B148" s="35"/>
      <c r="C148" s="37"/>
      <c r="D148" s="37"/>
      <c r="E148" s="854" t="s">
        <v>28</v>
      </c>
      <c r="F148" s="278"/>
      <c r="G148" s="278"/>
      <c r="H148" s="278"/>
      <c r="I148" s="278"/>
      <c r="J148" s="562"/>
      <c r="K148" s="562"/>
      <c r="L148" s="562"/>
      <c r="M148" s="562"/>
      <c r="N148" s="562"/>
      <c r="O148" s="562"/>
      <c r="P148" s="562"/>
      <c r="Q148" s="562"/>
      <c r="R148" s="274"/>
    </row>
    <row r="149" spans="2:18" s="525" customFormat="1" ht="16.5" customHeight="1" x14ac:dyDescent="0.3">
      <c r="B149" s="615"/>
      <c r="C149" s="619"/>
      <c r="D149" s="619"/>
      <c r="E149" s="855">
        <v>128</v>
      </c>
      <c r="F149" s="565" t="s">
        <v>1881</v>
      </c>
      <c r="G149" s="565"/>
      <c r="H149" s="565"/>
      <c r="I149" s="565"/>
      <c r="J149" s="617"/>
      <c r="K149" s="617"/>
      <c r="L149" s="617"/>
      <c r="M149" s="617"/>
      <c r="N149" s="617"/>
      <c r="O149" s="617"/>
      <c r="P149" s="617"/>
      <c r="Q149" s="617"/>
      <c r="R149" s="618"/>
    </row>
    <row r="150" spans="2:18" ht="33" customHeight="1" x14ac:dyDescent="0.3">
      <c r="B150" s="240"/>
      <c r="C150" s="241"/>
      <c r="D150" s="241"/>
      <c r="E150" s="892" t="s">
        <v>2387</v>
      </c>
      <c r="F150" s="267">
        <v>12801</v>
      </c>
      <c r="G150" s="446" t="s">
        <v>1570</v>
      </c>
      <c r="H150" s="258" t="s">
        <v>1459</v>
      </c>
      <c r="I150" s="448" t="s">
        <v>1571</v>
      </c>
      <c r="J150" s="223"/>
      <c r="K150" s="223"/>
      <c r="L150" s="223"/>
      <c r="M150" s="92">
        <v>5000</v>
      </c>
      <c r="N150" s="92"/>
      <c r="O150" s="92"/>
      <c r="P150" s="92"/>
      <c r="Q150" s="92"/>
      <c r="R150" s="92">
        <f>SUM(J150:Q150)</f>
        <v>5000</v>
      </c>
    </row>
    <row r="151" spans="2:18" s="525" customFormat="1" ht="20.25" customHeight="1" x14ac:dyDescent="0.3">
      <c r="B151" s="615"/>
      <c r="C151" s="619"/>
      <c r="D151" s="619"/>
      <c r="E151" s="855">
        <v>235</v>
      </c>
      <c r="F151" s="565" t="s">
        <v>1918</v>
      </c>
      <c r="G151" s="565"/>
      <c r="H151" s="565"/>
      <c r="I151" s="565"/>
      <c r="J151" s="617"/>
      <c r="K151" s="617"/>
      <c r="L151" s="617"/>
      <c r="M151" s="617"/>
      <c r="N151" s="617"/>
      <c r="O151" s="617"/>
      <c r="P151" s="617"/>
      <c r="Q151" s="617"/>
      <c r="R151" s="618"/>
    </row>
    <row r="152" spans="2:18" ht="45" customHeight="1" x14ac:dyDescent="0.3">
      <c r="B152" s="266"/>
      <c r="C152" s="267"/>
      <c r="D152" s="267"/>
      <c r="E152" s="1051" t="s">
        <v>2371</v>
      </c>
      <c r="F152" s="267">
        <v>23501</v>
      </c>
      <c r="G152" s="125" t="s">
        <v>2612</v>
      </c>
      <c r="H152" s="26" t="s">
        <v>2111</v>
      </c>
      <c r="I152" s="26" t="s">
        <v>263</v>
      </c>
      <c r="J152" s="92"/>
      <c r="K152" s="92"/>
      <c r="L152" s="92"/>
      <c r="M152" s="92"/>
      <c r="N152" s="92"/>
      <c r="O152" s="92"/>
      <c r="P152" s="92">
        <v>360000</v>
      </c>
      <c r="Q152" s="27"/>
      <c r="R152" s="92">
        <f>SUM(J152:P152)</f>
        <v>360000</v>
      </c>
    </row>
    <row r="153" spans="2:18" ht="18" customHeight="1" x14ac:dyDescent="0.3">
      <c r="B153" s="35"/>
      <c r="C153" s="37"/>
      <c r="D153" s="278" t="s">
        <v>29</v>
      </c>
      <c r="E153" s="856"/>
      <c r="F153" s="278"/>
      <c r="G153" s="278"/>
      <c r="H153" s="278"/>
      <c r="I153" s="278"/>
      <c r="J153" s="562"/>
      <c r="K153" s="562"/>
      <c r="L153" s="562"/>
      <c r="M153" s="562"/>
      <c r="N153" s="562"/>
      <c r="O153" s="562"/>
      <c r="P153" s="562"/>
      <c r="Q153" s="562"/>
      <c r="R153" s="274"/>
    </row>
    <row r="154" spans="2:18" ht="18" customHeight="1" x14ac:dyDescent="0.3">
      <c r="B154" s="35"/>
      <c r="C154" s="37"/>
      <c r="D154" s="37"/>
      <c r="E154" s="854" t="s">
        <v>30</v>
      </c>
      <c r="F154" s="278"/>
      <c r="G154" s="278"/>
      <c r="H154" s="278"/>
      <c r="I154" s="278"/>
      <c r="J154" s="562"/>
      <c r="K154" s="562"/>
      <c r="L154" s="562"/>
      <c r="M154" s="562"/>
      <c r="N154" s="562"/>
      <c r="O154" s="562"/>
      <c r="P154" s="562"/>
      <c r="Q154" s="562"/>
      <c r="R154" s="274"/>
    </row>
    <row r="155" spans="2:18" s="525" customFormat="1" ht="17.25" customHeight="1" x14ac:dyDescent="0.3">
      <c r="B155" s="615"/>
      <c r="C155" s="619"/>
      <c r="D155" s="619"/>
      <c r="E155" s="855">
        <v>129</v>
      </c>
      <c r="F155" s="565" t="s">
        <v>1935</v>
      </c>
      <c r="G155" s="565"/>
      <c r="H155" s="565"/>
      <c r="I155" s="565"/>
      <c r="J155" s="617"/>
      <c r="K155" s="617"/>
      <c r="L155" s="617"/>
      <c r="M155" s="617"/>
      <c r="N155" s="617"/>
      <c r="O155" s="617"/>
      <c r="P155" s="617"/>
      <c r="Q155" s="617"/>
      <c r="R155" s="618"/>
    </row>
    <row r="156" spans="2:18" ht="36.75" customHeight="1" x14ac:dyDescent="0.3">
      <c r="B156" s="1084"/>
      <c r="C156" s="1058"/>
      <c r="D156" s="1059"/>
      <c r="E156" s="1060" t="s">
        <v>2371</v>
      </c>
      <c r="F156" s="1013">
        <v>12901</v>
      </c>
      <c r="G156" s="1014" t="s">
        <v>1561</v>
      </c>
      <c r="H156" s="1015" t="s">
        <v>1467</v>
      </c>
      <c r="I156" s="1053" t="s">
        <v>1215</v>
      </c>
      <c r="J156" s="1070"/>
      <c r="K156" s="1070"/>
      <c r="L156" s="1070">
        <v>20000</v>
      </c>
      <c r="M156" s="1070">
        <v>20000</v>
      </c>
      <c r="N156" s="1070"/>
      <c r="O156" s="1070"/>
      <c r="P156" s="1070"/>
      <c r="Q156" s="1070"/>
      <c r="R156" s="1017">
        <f>SUM(J156:Q156)</f>
        <v>40000</v>
      </c>
    </row>
    <row r="157" spans="2:18" ht="40.5" customHeight="1" x14ac:dyDescent="0.3">
      <c r="B157" s="244"/>
      <c r="C157" s="187"/>
      <c r="D157" s="187"/>
      <c r="E157" s="904" t="s">
        <v>2448</v>
      </c>
      <c r="F157" s="249">
        <v>12902</v>
      </c>
      <c r="G157" s="205" t="s">
        <v>1573</v>
      </c>
      <c r="H157" s="468" t="s">
        <v>1549</v>
      </c>
      <c r="I157" s="1626" t="s">
        <v>1574</v>
      </c>
      <c r="J157" s="451"/>
      <c r="K157" s="451"/>
      <c r="L157" s="451">
        <v>51600</v>
      </c>
      <c r="M157" s="451">
        <v>49000</v>
      </c>
      <c r="N157" s="451"/>
      <c r="O157" s="451"/>
      <c r="P157" s="451"/>
      <c r="Q157" s="451"/>
      <c r="R157" s="451">
        <f>SUM(J157:Q157)</f>
        <v>100600</v>
      </c>
    </row>
    <row r="158" spans="2:18" ht="33" hidden="1" customHeight="1" x14ac:dyDescent="0.3">
      <c r="B158" s="35"/>
      <c r="C158" s="37"/>
      <c r="D158" s="37"/>
      <c r="E158" s="1662" t="s">
        <v>31</v>
      </c>
      <c r="F158" s="1662"/>
      <c r="G158" s="1662"/>
      <c r="H158" s="1662"/>
      <c r="I158" s="1662"/>
      <c r="J158" s="86">
        <f t="shared" ref="J158:R158" si="13">SUM(J159:J161)</f>
        <v>0</v>
      </c>
      <c r="K158" s="86">
        <f t="shared" si="13"/>
        <v>0</v>
      </c>
      <c r="L158" s="86">
        <f t="shared" si="13"/>
        <v>0</v>
      </c>
      <c r="M158" s="86">
        <f t="shared" si="13"/>
        <v>0</v>
      </c>
      <c r="N158" s="86">
        <f t="shared" si="13"/>
        <v>0</v>
      </c>
      <c r="O158" s="86">
        <f t="shared" si="13"/>
        <v>0</v>
      </c>
      <c r="P158" s="86">
        <f t="shared" si="13"/>
        <v>0</v>
      </c>
      <c r="Q158" s="86">
        <f t="shared" si="13"/>
        <v>0</v>
      </c>
      <c r="R158" s="86">
        <f t="shared" si="13"/>
        <v>0</v>
      </c>
    </row>
    <row r="159" spans="2:18" ht="23.25" hidden="1" customHeight="1" x14ac:dyDescent="0.3">
      <c r="B159" s="240"/>
      <c r="C159" s="241"/>
      <c r="D159" s="241"/>
      <c r="E159" s="892"/>
      <c r="F159" s="267">
        <v>34</v>
      </c>
      <c r="G159" s="125"/>
      <c r="H159" s="258"/>
      <c r="I159" s="448"/>
      <c r="J159" s="27"/>
      <c r="K159" s="27"/>
      <c r="L159" s="27"/>
      <c r="M159" s="27"/>
      <c r="N159" s="27"/>
      <c r="O159" s="27"/>
      <c r="P159" s="27"/>
      <c r="Q159" s="27"/>
      <c r="R159" s="92">
        <f>SUM(J159:Q159)</f>
        <v>0</v>
      </c>
    </row>
    <row r="160" spans="2:18" ht="23.25" hidden="1" customHeight="1" x14ac:dyDescent="0.3">
      <c r="B160" s="244"/>
      <c r="C160" s="187"/>
      <c r="D160" s="187"/>
      <c r="F160" s="267">
        <v>35</v>
      </c>
      <c r="G160" s="125"/>
      <c r="H160" s="258"/>
      <c r="I160" s="448"/>
      <c r="J160" s="92"/>
      <c r="K160" s="92"/>
      <c r="L160" s="92"/>
      <c r="M160" s="92"/>
      <c r="N160" s="92"/>
      <c r="O160" s="92"/>
      <c r="P160" s="92"/>
      <c r="Q160" s="92"/>
      <c r="R160" s="92">
        <f t="shared" ref="R160:R161" si="14">SUM(J160:Q160)</f>
        <v>0</v>
      </c>
    </row>
    <row r="161" spans="2:18" ht="23.25" hidden="1" customHeight="1" x14ac:dyDescent="0.3">
      <c r="B161" s="248"/>
      <c r="C161" s="249"/>
      <c r="D161" s="249"/>
      <c r="E161" s="893"/>
      <c r="F161" s="267">
        <v>36</v>
      </c>
      <c r="G161" s="125"/>
      <c r="H161" s="258"/>
      <c r="I161" s="448"/>
      <c r="J161" s="92"/>
      <c r="K161" s="92"/>
      <c r="L161" s="92"/>
      <c r="M161" s="92"/>
      <c r="N161" s="92"/>
      <c r="O161" s="92"/>
      <c r="P161" s="92"/>
      <c r="Q161" s="92"/>
      <c r="R161" s="92">
        <f t="shared" si="14"/>
        <v>0</v>
      </c>
    </row>
    <row r="162" spans="2:18" s="235" customFormat="1" ht="18.75" customHeight="1" x14ac:dyDescent="0.2">
      <c r="B162" s="50" t="s">
        <v>83</v>
      </c>
      <c r="C162" s="51"/>
      <c r="D162" s="52"/>
      <c r="E162" s="873"/>
      <c r="F162" s="52"/>
      <c r="G162" s="52"/>
      <c r="H162" s="438"/>
      <c r="I162" s="438"/>
      <c r="J162" s="705"/>
      <c r="K162" s="705"/>
      <c r="L162" s="705"/>
      <c r="M162" s="705"/>
      <c r="N162" s="705"/>
      <c r="O162" s="705"/>
      <c r="P162" s="705"/>
      <c r="Q162" s="705"/>
      <c r="R162" s="704"/>
    </row>
    <row r="163" spans="2:18" s="235" customFormat="1" ht="18" customHeight="1" x14ac:dyDescent="0.2">
      <c r="B163" s="481" t="s">
        <v>1900</v>
      </c>
      <c r="C163" s="482"/>
      <c r="D163" s="482"/>
      <c r="E163" s="848"/>
      <c r="F163" s="482"/>
      <c r="G163" s="482"/>
      <c r="H163" s="482"/>
      <c r="I163" s="482"/>
      <c r="J163" s="633"/>
      <c r="K163" s="633"/>
      <c r="L163" s="633"/>
      <c r="M163" s="633"/>
      <c r="N163" s="633"/>
      <c r="O163" s="633"/>
      <c r="P163" s="633"/>
      <c r="Q163" s="633"/>
      <c r="R163" s="631"/>
    </row>
    <row r="164" spans="2:18" ht="18" customHeight="1" x14ac:dyDescent="0.3">
      <c r="B164" s="35"/>
      <c r="C164" s="278" t="s">
        <v>32</v>
      </c>
      <c r="D164" s="278"/>
      <c r="E164" s="856"/>
      <c r="F164" s="278"/>
      <c r="G164" s="278"/>
      <c r="H164" s="278"/>
      <c r="I164" s="278"/>
      <c r="J164" s="562"/>
      <c r="K164" s="562"/>
      <c r="L164" s="562"/>
      <c r="M164" s="562"/>
      <c r="N164" s="562"/>
      <c r="O164" s="562"/>
      <c r="P164" s="562"/>
      <c r="Q164" s="562"/>
      <c r="R164" s="274"/>
    </row>
    <row r="165" spans="2:18" ht="16.5" customHeight="1" x14ac:dyDescent="0.3">
      <c r="B165" s="35"/>
      <c r="C165" s="37"/>
      <c r="D165" s="278" t="s">
        <v>33</v>
      </c>
      <c r="E165" s="856"/>
      <c r="F165" s="278"/>
      <c r="G165" s="278"/>
      <c r="H165" s="278"/>
      <c r="I165" s="278"/>
      <c r="J165" s="562"/>
      <c r="K165" s="562"/>
      <c r="L165" s="562"/>
      <c r="M165" s="562"/>
      <c r="N165" s="562"/>
      <c r="O165" s="562"/>
      <c r="P165" s="562"/>
      <c r="Q165" s="562"/>
      <c r="R165" s="274"/>
    </row>
    <row r="166" spans="2:18" x14ac:dyDescent="0.3">
      <c r="B166" s="35"/>
      <c r="C166" s="37"/>
      <c r="D166" s="37"/>
      <c r="E166" s="854" t="s">
        <v>34</v>
      </c>
      <c r="F166" s="998"/>
      <c r="G166" s="33"/>
      <c r="H166" s="114"/>
      <c r="I166" s="322"/>
      <c r="J166" s="562"/>
      <c r="K166" s="562"/>
      <c r="L166" s="562"/>
      <c r="M166" s="562"/>
      <c r="N166" s="562"/>
      <c r="O166" s="562"/>
      <c r="P166" s="562"/>
      <c r="Q166" s="562"/>
      <c r="R166" s="274"/>
    </row>
    <row r="167" spans="2:18" s="525" customFormat="1" ht="17.25" customHeight="1" x14ac:dyDescent="0.3">
      <c r="B167" s="615"/>
      <c r="C167" s="619"/>
      <c r="D167" s="619"/>
      <c r="E167" s="855">
        <v>131</v>
      </c>
      <c r="F167" s="565" t="s">
        <v>1825</v>
      </c>
      <c r="G167" s="565"/>
      <c r="H167" s="565"/>
      <c r="I167" s="565"/>
      <c r="J167" s="617"/>
      <c r="K167" s="617"/>
      <c r="L167" s="617"/>
      <c r="M167" s="617"/>
      <c r="N167" s="617"/>
      <c r="O167" s="617"/>
      <c r="P167" s="617"/>
      <c r="Q167" s="617"/>
      <c r="R167" s="618"/>
    </row>
    <row r="168" spans="2:18" ht="40.5" customHeight="1" x14ac:dyDescent="0.3">
      <c r="B168" s="252"/>
      <c r="D168" s="193"/>
      <c r="E168" s="1049" t="s">
        <v>2390</v>
      </c>
      <c r="F168" s="267">
        <v>13101</v>
      </c>
      <c r="G168" s="125" t="s">
        <v>1558</v>
      </c>
      <c r="H168" s="26" t="s">
        <v>1456</v>
      </c>
      <c r="I168" s="305" t="s">
        <v>950</v>
      </c>
      <c r="J168" s="27"/>
      <c r="K168" s="27"/>
      <c r="L168" s="27"/>
      <c r="M168" s="27">
        <v>8000</v>
      </c>
      <c r="N168" s="27"/>
      <c r="O168" s="27"/>
      <c r="P168" s="27"/>
      <c r="Q168" s="27"/>
      <c r="R168" s="92">
        <f>SUM(J168:Q168)</f>
        <v>8000</v>
      </c>
    </row>
    <row r="169" spans="2:18" ht="25.5" hidden="1" customHeight="1" x14ac:dyDescent="0.3">
      <c r="B169" s="252"/>
      <c r="D169" s="193"/>
      <c r="E169" s="1049"/>
      <c r="F169" s="267">
        <v>38</v>
      </c>
      <c r="G169" s="125"/>
      <c r="H169" s="26"/>
      <c r="I169" s="261"/>
      <c r="J169" s="27"/>
      <c r="K169" s="27"/>
      <c r="L169" s="27"/>
      <c r="M169" s="27"/>
      <c r="N169" s="27"/>
      <c r="O169" s="27"/>
      <c r="P169" s="27"/>
      <c r="Q169" s="27"/>
      <c r="R169" s="92">
        <f>SUM(J169:Q169)</f>
        <v>0</v>
      </c>
    </row>
    <row r="170" spans="2:18" ht="25.5" hidden="1" customHeight="1" x14ac:dyDescent="0.3">
      <c r="B170" s="252"/>
      <c r="D170" s="193"/>
      <c r="E170" s="1049"/>
      <c r="F170" s="267">
        <v>39</v>
      </c>
      <c r="G170" s="125"/>
      <c r="H170" s="26"/>
      <c r="I170" s="261"/>
      <c r="J170" s="92"/>
      <c r="K170" s="92"/>
      <c r="L170" s="92"/>
      <c r="M170" s="92"/>
      <c r="N170" s="92"/>
      <c r="O170" s="92"/>
      <c r="P170" s="92"/>
      <c r="Q170" s="92"/>
      <c r="R170" s="92">
        <f>SUM(J170:Q170)</f>
        <v>0</v>
      </c>
    </row>
    <row r="171" spans="2:18" ht="25.5" hidden="1" customHeight="1" x14ac:dyDescent="0.3">
      <c r="B171" s="244"/>
      <c r="C171" s="187"/>
      <c r="D171" s="187"/>
      <c r="F171" s="267">
        <v>40</v>
      </c>
      <c r="G171" s="125"/>
      <c r="H171" s="258"/>
      <c r="I171" s="448"/>
      <c r="J171" s="92"/>
      <c r="K171" s="92"/>
      <c r="L171" s="92"/>
      <c r="M171" s="92"/>
      <c r="N171" s="92"/>
      <c r="O171" s="92"/>
      <c r="P171" s="92"/>
      <c r="Q171" s="92"/>
      <c r="R171" s="92">
        <f t="shared" ref="R171" si="15">SUM(J171:Q171)</f>
        <v>0</v>
      </c>
    </row>
    <row r="172" spans="2:18" ht="25.5" hidden="1" customHeight="1" x14ac:dyDescent="0.3">
      <c r="B172" s="244"/>
      <c r="C172" s="187"/>
      <c r="D172" s="187"/>
      <c r="F172" s="267">
        <v>41</v>
      </c>
      <c r="G172" s="125"/>
      <c r="H172" s="258"/>
      <c r="I172" s="448"/>
      <c r="J172" s="92"/>
      <c r="K172" s="92"/>
      <c r="L172" s="92"/>
      <c r="M172" s="92"/>
      <c r="N172" s="92"/>
      <c r="O172" s="92"/>
      <c r="P172" s="92"/>
      <c r="Q172" s="92"/>
      <c r="R172" s="92">
        <f>SUM(J172:Q172)</f>
        <v>0</v>
      </c>
    </row>
    <row r="173" spans="2:18" ht="21" hidden="1" customHeight="1" x14ac:dyDescent="0.3">
      <c r="B173" s="35"/>
      <c r="C173" s="37"/>
      <c r="D173" s="1663" t="s">
        <v>35</v>
      </c>
      <c r="E173" s="1663"/>
      <c r="F173" s="1663"/>
      <c r="G173" s="1663"/>
      <c r="H173" s="1663"/>
      <c r="I173" s="1663"/>
      <c r="J173" s="86">
        <f>SUM(J174)</f>
        <v>0</v>
      </c>
      <c r="K173" s="86">
        <f t="shared" ref="K173:Q173" si="16">SUM(K174)</f>
        <v>0</v>
      </c>
      <c r="L173" s="86">
        <f t="shared" si="16"/>
        <v>0</v>
      </c>
      <c r="M173" s="86">
        <f t="shared" si="16"/>
        <v>0</v>
      </c>
      <c r="N173" s="86">
        <f t="shared" si="16"/>
        <v>0</v>
      </c>
      <c r="O173" s="86">
        <f t="shared" si="16"/>
        <v>0</v>
      </c>
      <c r="P173" s="86">
        <f t="shared" si="16"/>
        <v>0</v>
      </c>
      <c r="Q173" s="86">
        <f t="shared" si="16"/>
        <v>0</v>
      </c>
      <c r="R173" s="86">
        <f>SUM(R174)</f>
        <v>0</v>
      </c>
    </row>
    <row r="174" spans="2:18" ht="21" hidden="1" customHeight="1" x14ac:dyDescent="0.3">
      <c r="B174" s="35"/>
      <c r="C174" s="37"/>
      <c r="D174" s="37"/>
      <c r="E174" s="1662" t="s">
        <v>36</v>
      </c>
      <c r="F174" s="1662"/>
      <c r="G174" s="1662"/>
      <c r="H174" s="1662"/>
      <c r="I174" s="1662"/>
      <c r="J174" s="86">
        <f>SUM(J175:J180)</f>
        <v>0</v>
      </c>
      <c r="K174" s="86">
        <f t="shared" ref="K174:R174" si="17">SUM(K175:K180)</f>
        <v>0</v>
      </c>
      <c r="L174" s="86">
        <f t="shared" si="17"/>
        <v>0</v>
      </c>
      <c r="M174" s="86">
        <f t="shared" si="17"/>
        <v>0</v>
      </c>
      <c r="N174" s="86">
        <f t="shared" si="17"/>
        <v>0</v>
      </c>
      <c r="O174" s="86">
        <f t="shared" si="17"/>
        <v>0</v>
      </c>
      <c r="P174" s="86">
        <f t="shared" si="17"/>
        <v>0</v>
      </c>
      <c r="Q174" s="86">
        <f t="shared" si="17"/>
        <v>0</v>
      </c>
      <c r="R174" s="86">
        <f t="shared" si="17"/>
        <v>0</v>
      </c>
    </row>
    <row r="175" spans="2:18" ht="25.5" hidden="1" customHeight="1" x14ac:dyDescent="0.3">
      <c r="B175" s="240"/>
      <c r="C175" s="241"/>
      <c r="D175" s="241"/>
      <c r="E175" s="892"/>
      <c r="F175" s="267">
        <v>42</v>
      </c>
      <c r="G175" s="125"/>
      <c r="H175" s="258"/>
      <c r="I175" s="448"/>
      <c r="J175" s="92"/>
      <c r="K175" s="92"/>
      <c r="L175" s="92"/>
      <c r="M175" s="92"/>
      <c r="N175" s="92"/>
      <c r="O175" s="92"/>
      <c r="P175" s="92"/>
      <c r="Q175" s="92"/>
      <c r="R175" s="92">
        <f>SUM(J175:Q175)</f>
        <v>0</v>
      </c>
    </row>
    <row r="176" spans="2:18" ht="25.5" hidden="1" customHeight="1" x14ac:dyDescent="0.3">
      <c r="B176" s="244"/>
      <c r="C176" s="187"/>
      <c r="D176" s="187"/>
      <c r="F176" s="267">
        <v>43</v>
      </c>
      <c r="G176" s="125"/>
      <c r="H176" s="258"/>
      <c r="I176" s="448"/>
      <c r="J176" s="92"/>
      <c r="K176" s="92"/>
      <c r="L176" s="92"/>
      <c r="M176" s="92"/>
      <c r="N176" s="92"/>
      <c r="O176" s="92"/>
      <c r="P176" s="92"/>
      <c r="Q176" s="92"/>
      <c r="R176" s="92">
        <f t="shared" ref="R176:R180" si="18">SUM(J176:Q176)</f>
        <v>0</v>
      </c>
    </row>
    <row r="177" spans="2:18" ht="25.5" hidden="1" customHeight="1" x14ac:dyDescent="0.3">
      <c r="B177" s="244"/>
      <c r="C177" s="187"/>
      <c r="D177" s="187"/>
      <c r="F177" s="267">
        <v>44</v>
      </c>
      <c r="G177" s="125"/>
      <c r="H177" s="258"/>
      <c r="I177" s="448"/>
      <c r="J177" s="92"/>
      <c r="K177" s="92"/>
      <c r="L177" s="92"/>
      <c r="M177" s="92"/>
      <c r="N177" s="92"/>
      <c r="O177" s="92"/>
      <c r="P177" s="92"/>
      <c r="Q177" s="92"/>
      <c r="R177" s="92">
        <f t="shared" si="18"/>
        <v>0</v>
      </c>
    </row>
    <row r="178" spans="2:18" ht="25.5" hidden="1" customHeight="1" x14ac:dyDescent="0.3">
      <c r="B178" s="244"/>
      <c r="C178" s="187"/>
      <c r="D178" s="187"/>
      <c r="F178" s="267">
        <v>45</v>
      </c>
      <c r="G178" s="125"/>
      <c r="H178" s="258"/>
      <c r="I178" s="448"/>
      <c r="J178" s="92"/>
      <c r="K178" s="92"/>
      <c r="L178" s="92"/>
      <c r="M178" s="92"/>
      <c r="N178" s="92"/>
      <c r="O178" s="92"/>
      <c r="P178" s="92"/>
      <c r="Q178" s="92"/>
      <c r="R178" s="92">
        <f t="shared" si="18"/>
        <v>0</v>
      </c>
    </row>
    <row r="179" spans="2:18" ht="25.5" hidden="1" customHeight="1" x14ac:dyDescent="0.3">
      <c r="B179" s="244"/>
      <c r="C179" s="187"/>
      <c r="D179" s="187"/>
      <c r="F179" s="267">
        <v>46</v>
      </c>
      <c r="G179" s="125"/>
      <c r="H179" s="258"/>
      <c r="I179" s="448"/>
      <c r="J179" s="92"/>
      <c r="K179" s="92"/>
      <c r="L179" s="92"/>
      <c r="M179" s="92"/>
      <c r="N179" s="92"/>
      <c r="O179" s="92"/>
      <c r="P179" s="92"/>
      <c r="Q179" s="92"/>
      <c r="R179" s="92">
        <f t="shared" si="18"/>
        <v>0</v>
      </c>
    </row>
    <row r="180" spans="2:18" ht="25.5" hidden="1" customHeight="1" x14ac:dyDescent="0.3">
      <c r="B180" s="248"/>
      <c r="C180" s="249"/>
      <c r="D180" s="249"/>
      <c r="E180" s="893"/>
      <c r="F180" s="267">
        <v>47</v>
      </c>
      <c r="G180" s="125"/>
      <c r="H180" s="258"/>
      <c r="I180" s="448"/>
      <c r="J180" s="92"/>
      <c r="K180" s="92"/>
      <c r="L180" s="92"/>
      <c r="M180" s="92"/>
      <c r="N180" s="92"/>
      <c r="O180" s="92"/>
      <c r="P180" s="92"/>
      <c r="Q180" s="92"/>
      <c r="R180" s="92">
        <f t="shared" si="18"/>
        <v>0</v>
      </c>
    </row>
    <row r="181" spans="2:18" s="235" customFormat="1" ht="18" customHeight="1" x14ac:dyDescent="0.2">
      <c r="B181" s="535" t="s">
        <v>86</v>
      </c>
      <c r="C181" s="536"/>
      <c r="D181" s="536"/>
      <c r="E181" s="847"/>
      <c r="F181" s="536"/>
      <c r="G181" s="536"/>
      <c r="H181" s="536"/>
      <c r="I181" s="536"/>
      <c r="J181" s="705"/>
      <c r="K181" s="705"/>
      <c r="L181" s="705"/>
      <c r="M181" s="705"/>
      <c r="N181" s="705"/>
      <c r="O181" s="705"/>
      <c r="P181" s="705"/>
      <c r="Q181" s="705"/>
      <c r="R181" s="704"/>
    </row>
    <row r="182" spans="2:18" s="235" customFormat="1" ht="15.75" customHeight="1" x14ac:dyDescent="0.2">
      <c r="B182" s="582" t="s">
        <v>2051</v>
      </c>
      <c r="C182" s="583"/>
      <c r="D182" s="583"/>
      <c r="E182" s="865"/>
      <c r="F182" s="583"/>
      <c r="G182" s="583"/>
      <c r="H182" s="583"/>
      <c r="I182" s="583"/>
      <c r="J182" s="731"/>
      <c r="K182" s="731"/>
      <c r="L182" s="731"/>
      <c r="M182" s="731"/>
      <c r="N182" s="731"/>
      <c r="O182" s="731"/>
      <c r="P182" s="731"/>
      <c r="Q182" s="731"/>
      <c r="R182" s="732"/>
    </row>
    <row r="183" spans="2:18" s="235" customFormat="1" ht="18" customHeight="1" x14ac:dyDescent="0.2">
      <c r="B183" s="736" t="s">
        <v>2112</v>
      </c>
      <c r="C183" s="884"/>
      <c r="D183" s="884"/>
      <c r="E183" s="866"/>
      <c r="F183" s="884"/>
      <c r="G183" s="884"/>
      <c r="H183" s="884"/>
      <c r="I183" s="884"/>
      <c r="J183" s="729"/>
      <c r="K183" s="729"/>
      <c r="L183" s="729"/>
      <c r="M183" s="729"/>
      <c r="N183" s="729"/>
      <c r="O183" s="729"/>
      <c r="P183" s="729"/>
      <c r="Q183" s="729"/>
      <c r="R183" s="730"/>
    </row>
    <row r="184" spans="2:18" ht="17.25" customHeight="1" x14ac:dyDescent="0.3">
      <c r="B184" s="35"/>
      <c r="C184" s="278" t="s">
        <v>37</v>
      </c>
      <c r="D184" s="278"/>
      <c r="E184" s="856"/>
      <c r="F184" s="278"/>
      <c r="G184" s="278"/>
      <c r="H184" s="278"/>
      <c r="I184" s="278"/>
      <c r="J184" s="562"/>
      <c r="K184" s="562"/>
      <c r="L184" s="562"/>
      <c r="M184" s="562"/>
      <c r="N184" s="562"/>
      <c r="O184" s="562"/>
      <c r="P184" s="562"/>
      <c r="Q184" s="562"/>
      <c r="R184" s="274"/>
    </row>
    <row r="185" spans="2:18" ht="16.5" customHeight="1" x14ac:dyDescent="0.3">
      <c r="B185" s="35"/>
      <c r="C185" s="37"/>
      <c r="D185" s="278" t="s">
        <v>38</v>
      </c>
      <c r="E185" s="856"/>
      <c r="F185" s="278"/>
      <c r="G185" s="278"/>
      <c r="H185" s="278"/>
      <c r="I185" s="278"/>
      <c r="J185" s="562"/>
      <c r="K185" s="562"/>
      <c r="L185" s="562"/>
      <c r="M185" s="562"/>
      <c r="N185" s="562"/>
      <c r="O185" s="562"/>
      <c r="P185" s="562"/>
      <c r="Q185" s="562"/>
      <c r="R185" s="274"/>
    </row>
    <row r="186" spans="2:18" ht="17.25" customHeight="1" x14ac:dyDescent="0.3">
      <c r="B186" s="35"/>
      <c r="C186" s="37"/>
      <c r="D186" s="37"/>
      <c r="E186" s="854" t="s">
        <v>39</v>
      </c>
      <c r="F186" s="278"/>
      <c r="G186" s="278"/>
      <c r="H186" s="278"/>
      <c r="I186" s="278"/>
      <c r="J186" s="562"/>
      <c r="K186" s="562"/>
      <c r="L186" s="562"/>
      <c r="M186" s="562"/>
      <c r="N186" s="562"/>
      <c r="O186" s="562"/>
      <c r="P186" s="562"/>
      <c r="Q186" s="562"/>
      <c r="R186" s="274"/>
    </row>
    <row r="187" spans="2:18" s="525" customFormat="1" ht="18" customHeight="1" x14ac:dyDescent="0.3">
      <c r="B187" s="615"/>
      <c r="C187" s="619"/>
      <c r="D187" s="619"/>
      <c r="E187" s="867">
        <v>141</v>
      </c>
      <c r="F187" s="565" t="s">
        <v>1826</v>
      </c>
      <c r="G187" s="565"/>
      <c r="H187" s="565"/>
      <c r="I187" s="565"/>
      <c r="J187" s="617"/>
      <c r="K187" s="617"/>
      <c r="L187" s="617"/>
      <c r="M187" s="617"/>
      <c r="N187" s="617"/>
      <c r="O187" s="617"/>
      <c r="P187" s="617"/>
      <c r="Q187" s="617"/>
      <c r="R187" s="618"/>
    </row>
    <row r="188" spans="2:18" ht="39.75" customHeight="1" x14ac:dyDescent="0.3">
      <c r="B188" s="1012"/>
      <c r="C188" s="1013"/>
      <c r="D188" s="1013"/>
      <c r="E188" s="1043" t="s">
        <v>2387</v>
      </c>
      <c r="F188" s="1013">
        <v>14101</v>
      </c>
      <c r="G188" s="1429" t="s">
        <v>1578</v>
      </c>
      <c r="H188" s="1422" t="s">
        <v>1459</v>
      </c>
      <c r="I188" s="1628" t="s">
        <v>1579</v>
      </c>
      <c r="J188" s="1629"/>
      <c r="K188" s="1629"/>
      <c r="L188" s="1629"/>
      <c r="M188" s="1630">
        <v>5000</v>
      </c>
      <c r="N188" s="1017"/>
      <c r="O188" s="1017"/>
      <c r="P188" s="1017"/>
      <c r="Q188" s="1017"/>
      <c r="R188" s="1017">
        <f>SUM(J188:Q188)</f>
        <v>5000</v>
      </c>
    </row>
    <row r="189" spans="2:18" ht="33.75" customHeight="1" x14ac:dyDescent="0.3">
      <c r="B189" s="1025"/>
      <c r="C189" s="1026"/>
      <c r="D189" s="1027"/>
      <c r="E189" s="1045" t="s">
        <v>2371</v>
      </c>
      <c r="F189" s="1036">
        <v>14102</v>
      </c>
      <c r="G189" s="1028" t="s">
        <v>2554</v>
      </c>
      <c r="H189" s="1029" t="s">
        <v>1467</v>
      </c>
      <c r="I189" s="1390" t="s">
        <v>1582</v>
      </c>
      <c r="J189" s="1076"/>
      <c r="K189" s="1076"/>
      <c r="L189" s="1076"/>
      <c r="M189" s="1076">
        <v>20000</v>
      </c>
      <c r="N189" s="1076"/>
      <c r="O189" s="1076"/>
      <c r="P189" s="1076"/>
      <c r="Q189" s="1076"/>
      <c r="R189" s="1031">
        <f>SUM(J189:Q189)</f>
        <v>20000</v>
      </c>
    </row>
    <row r="190" spans="2:18" ht="22.5" hidden="1" customHeight="1" x14ac:dyDescent="0.3">
      <c r="B190" s="240"/>
      <c r="C190" s="241"/>
      <c r="D190" s="241"/>
      <c r="E190" s="892"/>
      <c r="F190" s="267">
        <v>48</v>
      </c>
      <c r="G190" s="125"/>
      <c r="H190" s="258"/>
      <c r="I190" s="448"/>
      <c r="J190" s="620"/>
      <c r="K190" s="620"/>
      <c r="L190" s="620"/>
      <c r="M190" s="620"/>
      <c r="N190" s="620"/>
      <c r="O190" s="620"/>
      <c r="P190" s="620"/>
      <c r="Q190" s="620"/>
      <c r="R190" s="175"/>
    </row>
    <row r="191" spans="2:18" ht="22.5" hidden="1" customHeight="1" x14ac:dyDescent="0.3">
      <c r="B191" s="252"/>
      <c r="D191" s="193"/>
      <c r="E191" s="1049"/>
      <c r="F191" s="267">
        <v>49</v>
      </c>
      <c r="G191" s="125"/>
      <c r="H191" s="26"/>
      <c r="I191" s="261"/>
      <c r="J191" s="592"/>
      <c r="K191" s="592"/>
      <c r="L191" s="592"/>
      <c r="M191" s="592"/>
      <c r="N191" s="592"/>
      <c r="O191" s="592"/>
      <c r="P191" s="592"/>
      <c r="Q191" s="592"/>
      <c r="R191" s="175"/>
    </row>
    <row r="192" spans="2:18" ht="22.5" hidden="1" customHeight="1" x14ac:dyDescent="0.3">
      <c r="B192" s="263"/>
      <c r="C192" s="264"/>
      <c r="D192" s="265"/>
      <c r="E192" s="1052"/>
      <c r="F192" s="267">
        <v>50</v>
      </c>
      <c r="G192" s="125"/>
      <c r="H192" s="26"/>
      <c r="I192" s="261"/>
      <c r="J192" s="592"/>
      <c r="K192" s="592"/>
      <c r="L192" s="592"/>
      <c r="M192" s="592"/>
      <c r="N192" s="592"/>
      <c r="O192" s="592"/>
      <c r="P192" s="592"/>
      <c r="Q192" s="592"/>
      <c r="R192" s="175"/>
    </row>
    <row r="193" spans="2:18" ht="18.75" customHeight="1" x14ac:dyDescent="0.3">
      <c r="B193" s="35"/>
      <c r="C193" s="37"/>
      <c r="D193" s="278" t="s">
        <v>40</v>
      </c>
      <c r="E193" s="856"/>
      <c r="F193" s="278"/>
      <c r="G193" s="278"/>
      <c r="H193" s="278"/>
      <c r="I193" s="278"/>
      <c r="J193" s="562"/>
      <c r="K193" s="562"/>
      <c r="L193" s="562"/>
      <c r="M193" s="562"/>
      <c r="N193" s="562"/>
      <c r="O193" s="562"/>
      <c r="P193" s="562"/>
      <c r="Q193" s="562"/>
      <c r="R193" s="274"/>
    </row>
    <row r="194" spans="2:18" ht="18" customHeight="1" x14ac:dyDescent="0.3">
      <c r="B194" s="35"/>
      <c r="C194" s="37"/>
      <c r="D194" s="37"/>
      <c r="E194" s="1661" t="s">
        <v>41</v>
      </c>
      <c r="F194" s="1661"/>
      <c r="G194" s="1661"/>
      <c r="H194" s="1661"/>
      <c r="I194" s="1661"/>
      <c r="J194" s="562"/>
      <c r="K194" s="562"/>
      <c r="L194" s="562"/>
      <c r="M194" s="562"/>
      <c r="N194" s="562"/>
      <c r="O194" s="562"/>
      <c r="P194" s="562"/>
      <c r="Q194" s="562"/>
      <c r="R194" s="274"/>
    </row>
    <row r="195" spans="2:18" s="738" customFormat="1" ht="18" customHeight="1" x14ac:dyDescent="0.3">
      <c r="B195" s="739"/>
      <c r="C195" s="740"/>
      <c r="D195" s="740"/>
      <c r="E195" s="867">
        <v>142</v>
      </c>
      <c r="F195" s="733" t="s">
        <v>2113</v>
      </c>
      <c r="G195" s="733"/>
      <c r="H195" s="733"/>
      <c r="I195" s="733"/>
      <c r="J195" s="741"/>
      <c r="K195" s="741"/>
      <c r="L195" s="741"/>
      <c r="M195" s="741"/>
      <c r="N195" s="741"/>
      <c r="O195" s="741"/>
      <c r="P195" s="741"/>
      <c r="Q195" s="741"/>
      <c r="R195" s="742"/>
    </row>
    <row r="196" spans="2:18" ht="45" customHeight="1" x14ac:dyDescent="0.3">
      <c r="B196" s="240"/>
      <c r="C196" s="241"/>
      <c r="D196" s="241"/>
      <c r="E196" s="892" t="s">
        <v>2371</v>
      </c>
      <c r="F196" s="267">
        <v>14201</v>
      </c>
      <c r="G196" s="125" t="s">
        <v>1576</v>
      </c>
      <c r="H196" s="258" t="s">
        <v>1467</v>
      </c>
      <c r="I196" s="448" t="s">
        <v>1577</v>
      </c>
      <c r="J196" s="92"/>
      <c r="K196" s="92"/>
      <c r="L196" s="92"/>
      <c r="M196" s="92">
        <v>10000</v>
      </c>
      <c r="N196" s="92"/>
      <c r="O196" s="92"/>
      <c r="P196" s="92"/>
      <c r="Q196" s="92"/>
      <c r="R196" s="92">
        <f>SUM(J196:Q196)</f>
        <v>10000</v>
      </c>
    </row>
    <row r="197" spans="2:18" ht="31.5" hidden="1" customHeight="1" x14ac:dyDescent="0.3">
      <c r="B197" s="35"/>
      <c r="C197" s="37"/>
      <c r="D197" s="1661" t="s">
        <v>42</v>
      </c>
      <c r="E197" s="1661"/>
      <c r="F197" s="1661"/>
      <c r="G197" s="1661"/>
      <c r="H197" s="1661"/>
      <c r="I197" s="1661"/>
      <c r="J197" s="86">
        <f>SUM(J198)</f>
        <v>0</v>
      </c>
      <c r="K197" s="86">
        <f t="shared" ref="K197:R197" si="19">SUM(K198)</f>
        <v>0</v>
      </c>
      <c r="L197" s="86">
        <f t="shared" si="19"/>
        <v>0</v>
      </c>
      <c r="M197" s="86">
        <f t="shared" si="19"/>
        <v>0</v>
      </c>
      <c r="N197" s="86">
        <f t="shared" si="19"/>
        <v>0</v>
      </c>
      <c r="O197" s="86">
        <f t="shared" si="19"/>
        <v>0</v>
      </c>
      <c r="P197" s="86">
        <f t="shared" si="19"/>
        <v>0</v>
      </c>
      <c r="Q197" s="86">
        <f t="shared" si="19"/>
        <v>0</v>
      </c>
      <c r="R197" s="86">
        <f t="shared" si="19"/>
        <v>0</v>
      </c>
    </row>
    <row r="198" spans="2:18" ht="34.5" hidden="1" customHeight="1" x14ac:dyDescent="0.3">
      <c r="B198" s="35"/>
      <c r="C198" s="37"/>
      <c r="D198" s="37"/>
      <c r="E198" s="1661" t="s">
        <v>43</v>
      </c>
      <c r="F198" s="1661"/>
      <c r="G198" s="1661"/>
      <c r="H198" s="1661"/>
      <c r="I198" s="1661"/>
      <c r="J198" s="86">
        <f>SUM(J199:J201)</f>
        <v>0</v>
      </c>
      <c r="K198" s="86">
        <f t="shared" ref="K198:R198" si="20">SUM(K199:K201)</f>
        <v>0</v>
      </c>
      <c r="L198" s="86">
        <f t="shared" si="20"/>
        <v>0</v>
      </c>
      <c r="M198" s="86">
        <f t="shared" si="20"/>
        <v>0</v>
      </c>
      <c r="N198" s="86">
        <f t="shared" si="20"/>
        <v>0</v>
      </c>
      <c r="O198" s="86">
        <f t="shared" si="20"/>
        <v>0</v>
      </c>
      <c r="P198" s="86">
        <f t="shared" si="20"/>
        <v>0</v>
      </c>
      <c r="Q198" s="86">
        <f t="shared" si="20"/>
        <v>0</v>
      </c>
      <c r="R198" s="86">
        <f t="shared" si="20"/>
        <v>0</v>
      </c>
    </row>
    <row r="199" spans="2:18" ht="20.25" hidden="1" customHeight="1" x14ac:dyDescent="0.3">
      <c r="B199" s="240"/>
      <c r="C199" s="241"/>
      <c r="D199" s="241"/>
      <c r="E199" s="892"/>
      <c r="F199" s="267">
        <v>54</v>
      </c>
      <c r="G199" s="125"/>
      <c r="H199" s="258"/>
      <c r="I199" s="448"/>
      <c r="J199" s="92"/>
      <c r="K199" s="92"/>
      <c r="L199" s="92"/>
      <c r="M199" s="92"/>
      <c r="N199" s="92"/>
      <c r="O199" s="92"/>
      <c r="P199" s="92"/>
      <c r="Q199" s="92"/>
      <c r="R199" s="92">
        <f t="shared" ref="R199:R200" si="21">SUM(J199:Q199)</f>
        <v>0</v>
      </c>
    </row>
    <row r="200" spans="2:18" ht="20.25" hidden="1" customHeight="1" x14ac:dyDescent="0.3">
      <c r="B200" s="252"/>
      <c r="D200" s="193"/>
      <c r="E200" s="1049"/>
      <c r="F200" s="267">
        <v>55</v>
      </c>
      <c r="G200" s="125"/>
      <c r="H200" s="26"/>
      <c r="I200" s="261"/>
      <c r="J200" s="27"/>
      <c r="K200" s="27"/>
      <c r="L200" s="27"/>
      <c r="M200" s="27"/>
      <c r="N200" s="27"/>
      <c r="O200" s="27"/>
      <c r="P200" s="27"/>
      <c r="Q200" s="27"/>
      <c r="R200" s="92">
        <f t="shared" si="21"/>
        <v>0</v>
      </c>
    </row>
    <row r="201" spans="2:18" ht="8.25" hidden="1" customHeight="1" x14ac:dyDescent="0.3">
      <c r="B201" s="252"/>
      <c r="D201" s="193"/>
      <c r="E201" s="1049"/>
      <c r="F201" s="267">
        <v>56</v>
      </c>
      <c r="G201" s="125"/>
      <c r="H201" s="26"/>
      <c r="I201" s="261"/>
      <c r="J201" s="27"/>
      <c r="K201" s="27"/>
      <c r="L201" s="27"/>
      <c r="M201" s="27"/>
      <c r="N201" s="27"/>
      <c r="O201" s="27"/>
      <c r="P201" s="27"/>
      <c r="Q201" s="27"/>
      <c r="R201" s="92">
        <f>SUM(J201:Q201)</f>
        <v>0</v>
      </c>
    </row>
    <row r="202" spans="2:18" s="235" customFormat="1" ht="17.25" customHeight="1" x14ac:dyDescent="0.2">
      <c r="B202" s="535" t="s">
        <v>88</v>
      </c>
      <c r="C202" s="536"/>
      <c r="D202" s="536"/>
      <c r="E202" s="847"/>
      <c r="F202" s="536"/>
      <c r="G202" s="536"/>
      <c r="H202" s="536"/>
      <c r="I202" s="536"/>
      <c r="J202" s="705"/>
      <c r="K202" s="705"/>
      <c r="L202" s="705"/>
      <c r="M202" s="705"/>
      <c r="N202" s="705"/>
      <c r="O202" s="705"/>
      <c r="P202" s="705"/>
      <c r="Q202" s="705"/>
      <c r="R202" s="704"/>
    </row>
    <row r="203" spans="2:18" s="235" customFormat="1" ht="18.75" customHeight="1" x14ac:dyDescent="0.2">
      <c r="B203" s="481" t="s">
        <v>118</v>
      </c>
      <c r="C203" s="482"/>
      <c r="D203" s="482"/>
      <c r="E203" s="848"/>
      <c r="F203" s="482"/>
      <c r="G203" s="482"/>
      <c r="H203" s="482"/>
      <c r="I203" s="482"/>
      <c r="J203" s="633"/>
      <c r="K203" s="633"/>
      <c r="L203" s="633"/>
      <c r="M203" s="633"/>
      <c r="N203" s="633"/>
      <c r="O203" s="633"/>
      <c r="P203" s="633"/>
      <c r="Q203" s="633"/>
      <c r="R203" s="631"/>
    </row>
    <row r="204" spans="2:18" ht="18" customHeight="1" x14ac:dyDescent="0.3">
      <c r="B204" s="35"/>
      <c r="C204" s="278" t="s">
        <v>44</v>
      </c>
      <c r="D204" s="278"/>
      <c r="E204" s="856"/>
      <c r="F204" s="278"/>
      <c r="G204" s="278"/>
      <c r="H204" s="278"/>
      <c r="I204" s="278"/>
      <c r="J204" s="562"/>
      <c r="K204" s="562"/>
      <c r="L204" s="562"/>
      <c r="M204" s="562"/>
      <c r="N204" s="562"/>
      <c r="O204" s="562"/>
      <c r="P204" s="562"/>
      <c r="Q204" s="562"/>
      <c r="R204" s="274"/>
    </row>
    <row r="205" spans="2:18" ht="17.25" customHeight="1" x14ac:dyDescent="0.3">
      <c r="B205" s="35"/>
      <c r="C205" s="37"/>
      <c r="D205" s="278" t="s">
        <v>45</v>
      </c>
      <c r="E205" s="856"/>
      <c r="F205" s="278"/>
      <c r="G205" s="278"/>
      <c r="H205" s="278"/>
      <c r="I205" s="278"/>
      <c r="J205" s="562"/>
      <c r="K205" s="562"/>
      <c r="L205" s="562"/>
      <c r="M205" s="562"/>
      <c r="N205" s="562"/>
      <c r="O205" s="562"/>
      <c r="P205" s="562"/>
      <c r="Q205" s="562"/>
      <c r="R205" s="274"/>
    </row>
    <row r="206" spans="2:18" ht="35.25" hidden="1" customHeight="1" x14ac:dyDescent="0.3">
      <c r="B206" s="35"/>
      <c r="C206" s="37"/>
      <c r="D206" s="37"/>
      <c r="E206" s="1661" t="s">
        <v>46</v>
      </c>
      <c r="F206" s="1661"/>
      <c r="G206" s="1661"/>
      <c r="H206" s="1661"/>
      <c r="I206" s="1661"/>
      <c r="J206" s="562"/>
      <c r="K206" s="562"/>
      <c r="L206" s="562"/>
      <c r="M206" s="562"/>
      <c r="N206" s="562"/>
      <c r="O206" s="562"/>
      <c r="P206" s="562"/>
      <c r="Q206" s="562"/>
      <c r="R206" s="274"/>
    </row>
    <row r="207" spans="2:18" ht="19.5" hidden="1" customHeight="1" x14ac:dyDescent="0.3">
      <c r="B207" s="240"/>
      <c r="C207" s="241"/>
      <c r="D207" s="241"/>
      <c r="E207" s="892"/>
      <c r="F207" s="267">
        <v>57</v>
      </c>
      <c r="G207" s="125"/>
      <c r="H207" s="258"/>
      <c r="I207" s="448"/>
      <c r="J207" s="620"/>
      <c r="K207" s="620"/>
      <c r="L207" s="620"/>
      <c r="M207" s="620"/>
      <c r="N207" s="620"/>
      <c r="O207" s="620"/>
      <c r="P207" s="620"/>
      <c r="Q207" s="620"/>
      <c r="R207" s="175"/>
    </row>
    <row r="208" spans="2:18" ht="19.5" hidden="1" customHeight="1" x14ac:dyDescent="0.3">
      <c r="B208" s="252"/>
      <c r="D208" s="193"/>
      <c r="E208" s="1049"/>
      <c r="F208" s="267">
        <v>58</v>
      </c>
      <c r="G208" s="125"/>
      <c r="H208" s="26"/>
      <c r="I208" s="261"/>
      <c r="J208" s="592"/>
      <c r="K208" s="592"/>
      <c r="L208" s="592"/>
      <c r="M208" s="592"/>
      <c r="N208" s="592"/>
      <c r="O208" s="592"/>
      <c r="P208" s="592"/>
      <c r="Q208" s="592"/>
      <c r="R208" s="175"/>
    </row>
    <row r="209" spans="2:18" ht="19.5" hidden="1" customHeight="1" x14ac:dyDescent="0.3">
      <c r="B209" s="263"/>
      <c r="C209" s="264"/>
      <c r="D209" s="265"/>
      <c r="E209" s="1052"/>
      <c r="F209" s="267">
        <v>59</v>
      </c>
      <c r="G209" s="125"/>
      <c r="H209" s="26"/>
      <c r="I209" s="261"/>
      <c r="J209" s="592"/>
      <c r="K209" s="592"/>
      <c r="L209" s="592"/>
      <c r="M209" s="592"/>
      <c r="N209" s="592"/>
      <c r="O209" s="592"/>
      <c r="P209" s="592"/>
      <c r="Q209" s="592"/>
      <c r="R209" s="175"/>
    </row>
    <row r="210" spans="2:18" ht="17.25" customHeight="1" x14ac:dyDescent="0.3">
      <c r="B210" s="35"/>
      <c r="C210" s="37"/>
      <c r="D210" s="37"/>
      <c r="E210" s="854" t="s">
        <v>47</v>
      </c>
      <c r="F210" s="278"/>
      <c r="G210" s="278"/>
      <c r="H210" s="278"/>
      <c r="I210" s="278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18" s="525" customFormat="1" ht="19.5" customHeight="1" x14ac:dyDescent="0.3">
      <c r="B211" s="615"/>
      <c r="C211" s="619"/>
      <c r="D211" s="619"/>
      <c r="E211" s="855">
        <v>151</v>
      </c>
      <c r="F211" s="565" t="s">
        <v>1827</v>
      </c>
      <c r="G211" s="565"/>
      <c r="H211" s="565"/>
      <c r="I211" s="565"/>
      <c r="J211" s="617"/>
      <c r="K211" s="617"/>
      <c r="L211" s="617"/>
      <c r="M211" s="617"/>
      <c r="N211" s="617"/>
      <c r="O211" s="617"/>
      <c r="P211" s="617"/>
      <c r="Q211" s="617"/>
      <c r="R211" s="618"/>
    </row>
    <row r="212" spans="2:18" ht="33.75" customHeight="1" x14ac:dyDescent="0.3">
      <c r="B212" s="882"/>
      <c r="C212" s="883"/>
      <c r="D212" s="259"/>
      <c r="E212" s="1419" t="s">
        <v>2396</v>
      </c>
      <c r="F212" s="267">
        <v>15101</v>
      </c>
      <c r="G212" s="446" t="s">
        <v>1546</v>
      </c>
      <c r="H212" s="458" t="s">
        <v>1463</v>
      </c>
      <c r="I212" s="262" t="s">
        <v>1547</v>
      </c>
      <c r="J212" s="27"/>
      <c r="K212" s="27"/>
      <c r="L212" s="27"/>
      <c r="M212" s="27">
        <v>10000</v>
      </c>
      <c r="N212" s="27"/>
      <c r="O212" s="27"/>
      <c r="P212" s="27"/>
      <c r="Q212" s="27"/>
      <c r="R212" s="92">
        <f>SUM(J212:Q212)</f>
        <v>10000</v>
      </c>
    </row>
    <row r="213" spans="2:18" s="525" customFormat="1" ht="19.5" customHeight="1" x14ac:dyDescent="0.3">
      <c r="B213" s="615"/>
      <c r="C213" s="619"/>
      <c r="D213" s="619"/>
      <c r="E213" s="855">
        <v>215</v>
      </c>
      <c r="F213" s="1774" t="s">
        <v>1853</v>
      </c>
      <c r="G213" s="1724"/>
      <c r="H213" s="1724"/>
      <c r="I213" s="1724"/>
      <c r="J213" s="617"/>
      <c r="K213" s="617"/>
      <c r="L213" s="617"/>
      <c r="M213" s="617"/>
      <c r="N213" s="617"/>
      <c r="O213" s="617"/>
      <c r="P213" s="617"/>
      <c r="Q213" s="617"/>
      <c r="R213" s="618"/>
    </row>
    <row r="214" spans="2:18" ht="129" customHeight="1" x14ac:dyDescent="0.3">
      <c r="B214" s="1084"/>
      <c r="C214" s="1058"/>
      <c r="D214" s="1059"/>
      <c r="E214" s="1060" t="s">
        <v>2371</v>
      </c>
      <c r="F214" s="1013">
        <v>21501</v>
      </c>
      <c r="G214" s="1429" t="s">
        <v>2086</v>
      </c>
      <c r="H214" s="1440" t="s">
        <v>2114</v>
      </c>
      <c r="I214" s="1015" t="s">
        <v>263</v>
      </c>
      <c r="J214" s="1070"/>
      <c r="K214" s="1070"/>
      <c r="L214" s="1070"/>
      <c r="M214" s="1070"/>
      <c r="N214" s="1070"/>
      <c r="O214" s="1070"/>
      <c r="P214" s="1070">
        <v>100000</v>
      </c>
      <c r="Q214" s="1070"/>
      <c r="R214" s="1017">
        <f>SUM(J214:P214)</f>
        <v>100000</v>
      </c>
    </row>
    <row r="215" spans="2:18" ht="83.25" customHeight="1" x14ac:dyDescent="0.3">
      <c r="B215" s="1025"/>
      <c r="C215" s="1026"/>
      <c r="D215" s="1027"/>
      <c r="E215" s="1045" t="s">
        <v>2371</v>
      </c>
      <c r="F215" s="1036">
        <v>21502</v>
      </c>
      <c r="G215" s="1426" t="s">
        <v>2116</v>
      </c>
      <c r="H215" s="1427" t="s">
        <v>2115</v>
      </c>
      <c r="I215" s="1029" t="s">
        <v>263</v>
      </c>
      <c r="J215" s="1076"/>
      <c r="K215" s="1076"/>
      <c r="L215" s="1076"/>
      <c r="M215" s="1076"/>
      <c r="N215" s="1076"/>
      <c r="O215" s="1076"/>
      <c r="P215" s="1076">
        <v>100000</v>
      </c>
      <c r="Q215" s="1076"/>
      <c r="R215" s="1031">
        <f>SUM(J215:P215)</f>
        <v>100000</v>
      </c>
    </row>
    <row r="216" spans="2:18" ht="19.5" hidden="1" customHeight="1" x14ac:dyDescent="0.3">
      <c r="B216" s="252"/>
      <c r="D216" s="193"/>
      <c r="E216" s="1049"/>
      <c r="F216" s="267">
        <v>61</v>
      </c>
      <c r="G216" s="125"/>
      <c r="H216" s="26"/>
      <c r="I216" s="26"/>
      <c r="J216" s="27"/>
      <c r="K216" s="27"/>
      <c r="L216" s="27"/>
      <c r="M216" s="27"/>
      <c r="N216" s="27"/>
      <c r="O216" s="27"/>
      <c r="P216" s="27"/>
      <c r="Q216" s="27"/>
      <c r="R216" s="92">
        <f t="shared" ref="R216" si="22">SUM(J216:Q216)</f>
        <v>0</v>
      </c>
    </row>
    <row r="217" spans="2:18" ht="19.5" hidden="1" customHeight="1" x14ac:dyDescent="0.3">
      <c r="B217" s="263"/>
      <c r="C217" s="264"/>
      <c r="D217" s="265"/>
      <c r="E217" s="1052"/>
      <c r="F217" s="267">
        <v>62</v>
      </c>
      <c r="G217" s="125"/>
      <c r="H217" s="26"/>
      <c r="I217" s="26"/>
      <c r="J217" s="27"/>
      <c r="K217" s="27"/>
      <c r="L217" s="27"/>
      <c r="M217" s="27"/>
      <c r="N217" s="27"/>
      <c r="O217" s="27"/>
      <c r="P217" s="27"/>
      <c r="Q217" s="27"/>
      <c r="R217" s="92">
        <f>SUM(J217:Q217)</f>
        <v>0</v>
      </c>
    </row>
    <row r="218" spans="2:18" ht="34.5" hidden="1" customHeight="1" x14ac:dyDescent="0.3">
      <c r="B218" s="35"/>
      <c r="C218" s="37"/>
      <c r="D218" s="1662" t="s">
        <v>48</v>
      </c>
      <c r="E218" s="1662"/>
      <c r="F218" s="1662"/>
      <c r="G218" s="1662"/>
      <c r="H218" s="1662"/>
      <c r="I218" s="1766"/>
      <c r="J218" s="86">
        <f>SUM(J219)</f>
        <v>0</v>
      </c>
      <c r="K218" s="86">
        <f t="shared" ref="K218:R218" si="23">SUM(K219)</f>
        <v>0</v>
      </c>
      <c r="L218" s="86">
        <f t="shared" si="23"/>
        <v>0</v>
      </c>
      <c r="M218" s="86">
        <f t="shared" si="23"/>
        <v>0</v>
      </c>
      <c r="N218" s="86">
        <f t="shared" si="23"/>
        <v>0</v>
      </c>
      <c r="O218" s="86">
        <f t="shared" si="23"/>
        <v>0</v>
      </c>
      <c r="P218" s="86">
        <f t="shared" si="23"/>
        <v>0</v>
      </c>
      <c r="Q218" s="86">
        <f t="shared" si="23"/>
        <v>0</v>
      </c>
      <c r="R218" s="86">
        <f t="shared" si="23"/>
        <v>0</v>
      </c>
    </row>
    <row r="219" spans="2:18" ht="49.5" hidden="1" customHeight="1" x14ac:dyDescent="0.3">
      <c r="B219" s="35"/>
      <c r="C219" s="37"/>
      <c r="D219" s="37"/>
      <c r="E219" s="1661" t="s">
        <v>49</v>
      </c>
      <c r="F219" s="1661"/>
      <c r="G219" s="1661"/>
      <c r="H219" s="1661"/>
      <c r="I219" s="1728"/>
      <c r="J219" s="86">
        <f>SUM(J220:J222)</f>
        <v>0</v>
      </c>
      <c r="K219" s="86">
        <f t="shared" ref="K219:P219" si="24">SUM(K220:K222)</f>
        <v>0</v>
      </c>
      <c r="L219" s="86">
        <f t="shared" si="24"/>
        <v>0</v>
      </c>
      <c r="M219" s="86">
        <f t="shared" si="24"/>
        <v>0</v>
      </c>
      <c r="N219" s="86">
        <f t="shared" si="24"/>
        <v>0</v>
      </c>
      <c r="O219" s="86">
        <f t="shared" si="24"/>
        <v>0</v>
      </c>
      <c r="P219" s="86">
        <f t="shared" si="24"/>
        <v>0</v>
      </c>
      <c r="Q219" s="86">
        <f>SUM(Q220:Q222)</f>
        <v>0</v>
      </c>
      <c r="R219" s="86">
        <f>SUM(R220:R222)</f>
        <v>0</v>
      </c>
    </row>
    <row r="220" spans="2:18" ht="21.75" hidden="1" customHeight="1" x14ac:dyDescent="0.3">
      <c r="B220" s="240"/>
      <c r="C220" s="241"/>
      <c r="D220" s="241"/>
      <c r="E220" s="892"/>
      <c r="F220" s="267">
        <v>63</v>
      </c>
      <c r="G220" s="125"/>
      <c r="H220" s="258"/>
      <c r="I220" s="258"/>
      <c r="J220" s="92"/>
      <c r="K220" s="92"/>
      <c r="L220" s="92"/>
      <c r="M220" s="92"/>
      <c r="N220" s="92"/>
      <c r="O220" s="92"/>
      <c r="P220" s="92"/>
      <c r="Q220" s="92"/>
      <c r="R220" s="92">
        <f t="shared" ref="R220:R221" si="25">SUM(J220:Q220)</f>
        <v>0</v>
      </c>
    </row>
    <row r="221" spans="2:18" ht="21.75" hidden="1" customHeight="1" x14ac:dyDescent="0.3">
      <c r="B221" s="252"/>
      <c r="D221" s="193"/>
      <c r="E221" s="1049"/>
      <c r="F221" s="267">
        <v>64</v>
      </c>
      <c r="G221" s="125"/>
      <c r="H221" s="26"/>
      <c r="I221" s="26"/>
      <c r="J221" s="27"/>
      <c r="K221" s="27"/>
      <c r="L221" s="27"/>
      <c r="M221" s="27"/>
      <c r="N221" s="27"/>
      <c r="O221" s="27"/>
      <c r="P221" s="27"/>
      <c r="Q221" s="27"/>
      <c r="R221" s="92">
        <f t="shared" si="25"/>
        <v>0</v>
      </c>
    </row>
    <row r="222" spans="2:18" ht="21.75" hidden="1" customHeight="1" x14ac:dyDescent="0.3">
      <c r="B222" s="263"/>
      <c r="C222" s="264"/>
      <c r="D222" s="265"/>
      <c r="E222" s="1052"/>
      <c r="F222" s="267">
        <v>65</v>
      </c>
      <c r="G222" s="125"/>
      <c r="H222" s="26"/>
      <c r="I222" s="26"/>
      <c r="J222" s="27"/>
      <c r="K222" s="27"/>
      <c r="L222" s="27"/>
      <c r="M222" s="27"/>
      <c r="N222" s="27"/>
      <c r="O222" s="27"/>
      <c r="P222" s="27"/>
      <c r="Q222" s="27"/>
      <c r="R222" s="92">
        <f>SUM(J222:Q222)</f>
        <v>0</v>
      </c>
    </row>
    <row r="223" spans="2:18" s="235" customFormat="1" ht="18.75" customHeight="1" x14ac:dyDescent="0.2">
      <c r="B223" s="535" t="s">
        <v>91</v>
      </c>
      <c r="C223" s="536"/>
      <c r="D223" s="536"/>
      <c r="E223" s="847"/>
      <c r="F223" s="536"/>
      <c r="G223" s="536"/>
      <c r="H223" s="536"/>
      <c r="I223" s="536"/>
      <c r="J223" s="705"/>
      <c r="K223" s="705"/>
      <c r="L223" s="705"/>
      <c r="M223" s="705"/>
      <c r="N223" s="705"/>
      <c r="O223" s="705"/>
      <c r="P223" s="705"/>
      <c r="Q223" s="705"/>
      <c r="R223" s="704"/>
    </row>
    <row r="224" spans="2:18" s="235" customFormat="1" ht="18" customHeight="1" x14ac:dyDescent="0.2">
      <c r="B224" s="481" t="s">
        <v>2018</v>
      </c>
      <c r="C224" s="482"/>
      <c r="D224" s="482"/>
      <c r="E224" s="848"/>
      <c r="F224" s="482"/>
      <c r="G224" s="482"/>
      <c r="H224" s="482"/>
      <c r="I224" s="482"/>
      <c r="J224" s="633"/>
      <c r="K224" s="633"/>
      <c r="L224" s="633"/>
      <c r="M224" s="633"/>
      <c r="N224" s="633"/>
      <c r="O224" s="633"/>
      <c r="P224" s="633"/>
      <c r="Q224" s="633"/>
      <c r="R224" s="631"/>
    </row>
    <row r="225" spans="2:18" ht="18" customHeight="1" x14ac:dyDescent="0.3">
      <c r="B225" s="35"/>
      <c r="C225" s="278" t="s">
        <v>50</v>
      </c>
      <c r="D225" s="278"/>
      <c r="E225" s="856"/>
      <c r="F225" s="278"/>
      <c r="G225" s="278"/>
      <c r="H225" s="278"/>
      <c r="I225" s="278"/>
      <c r="J225" s="562"/>
      <c r="K225" s="562"/>
      <c r="L225" s="562"/>
      <c r="M225" s="562"/>
      <c r="N225" s="562"/>
      <c r="O225" s="562"/>
      <c r="P225" s="562"/>
      <c r="Q225" s="562"/>
      <c r="R225" s="274"/>
    </row>
    <row r="226" spans="2:18" ht="18" customHeight="1" x14ac:dyDescent="0.3">
      <c r="B226" s="35"/>
      <c r="C226" s="37"/>
      <c r="D226" s="278" t="s">
        <v>51</v>
      </c>
      <c r="E226" s="856"/>
      <c r="F226" s="278"/>
      <c r="G226" s="278"/>
      <c r="H226" s="278"/>
      <c r="I226" s="278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18" ht="19.5" customHeight="1" x14ac:dyDescent="0.3">
      <c r="B227" s="35"/>
      <c r="C227" s="37"/>
      <c r="D227" s="37"/>
      <c r="E227" s="1661" t="s">
        <v>52</v>
      </c>
      <c r="F227" s="1661"/>
      <c r="G227" s="1661"/>
      <c r="H227" s="1661"/>
      <c r="I227" s="1661"/>
      <c r="J227" s="562"/>
      <c r="K227" s="562"/>
      <c r="L227" s="562"/>
      <c r="M227" s="562"/>
      <c r="N227" s="562"/>
      <c r="O227" s="562"/>
      <c r="P227" s="562"/>
      <c r="Q227" s="562"/>
      <c r="R227" s="274"/>
    </row>
    <row r="228" spans="2:18" s="525" customFormat="1" ht="16.5" customHeight="1" x14ac:dyDescent="0.3">
      <c r="B228" s="708"/>
      <c r="C228" s="616"/>
      <c r="D228" s="616"/>
      <c r="E228" s="857">
        <v>161</v>
      </c>
      <c r="F228" s="1774" t="s">
        <v>1829</v>
      </c>
      <c r="G228" s="1724"/>
      <c r="H228" s="1724"/>
      <c r="I228" s="1724"/>
      <c r="J228" s="617"/>
      <c r="K228" s="617"/>
      <c r="L228" s="617"/>
      <c r="M228" s="617"/>
      <c r="N228" s="617"/>
      <c r="O228" s="617"/>
      <c r="P228" s="617"/>
      <c r="Q228" s="617"/>
      <c r="R228" s="618"/>
    </row>
    <row r="229" spans="2:18" ht="31.5" x14ac:dyDescent="0.3">
      <c r="B229" s="1084"/>
      <c r="C229" s="1058"/>
      <c r="D229" s="1059"/>
      <c r="E229" s="1060" t="s">
        <v>2387</v>
      </c>
      <c r="F229" s="1013">
        <v>16101</v>
      </c>
      <c r="G229" s="1429" t="s">
        <v>1512</v>
      </c>
      <c r="H229" s="1422" t="s">
        <v>1459</v>
      </c>
      <c r="I229" s="1053" t="s">
        <v>1640</v>
      </c>
      <c r="J229" s="1070"/>
      <c r="K229" s="1070">
        <v>3600</v>
      </c>
      <c r="L229" s="1070"/>
      <c r="M229" s="1070">
        <v>6400</v>
      </c>
      <c r="N229" s="1070"/>
      <c r="O229" s="1070"/>
      <c r="P229" s="1070"/>
      <c r="Q229" s="1070"/>
      <c r="R229" s="1017">
        <f t="shared" ref="R229:R235" si="26">SUM(J229:Q229)</f>
        <v>10000</v>
      </c>
    </row>
    <row r="230" spans="2:18" ht="31.5" x14ac:dyDescent="0.3">
      <c r="B230" s="1032"/>
      <c r="C230" s="1033"/>
      <c r="D230" s="1034"/>
      <c r="E230" s="1046" t="s">
        <v>2387</v>
      </c>
      <c r="F230" s="1019">
        <v>16102</v>
      </c>
      <c r="G230" s="1423" t="s">
        <v>1515</v>
      </c>
      <c r="H230" s="1430" t="s">
        <v>1459</v>
      </c>
      <c r="I230" s="1385" t="s">
        <v>1516</v>
      </c>
      <c r="J230" s="1072"/>
      <c r="K230" s="1072"/>
      <c r="L230" s="1072"/>
      <c r="M230" s="1072">
        <v>5000</v>
      </c>
      <c r="N230" s="1072"/>
      <c r="O230" s="1072"/>
      <c r="P230" s="1072"/>
      <c r="Q230" s="1072"/>
      <c r="R230" s="1023">
        <f t="shared" si="26"/>
        <v>5000</v>
      </c>
    </row>
    <row r="231" spans="2:18" ht="31.5" x14ac:dyDescent="0.3">
      <c r="B231" s="1032"/>
      <c r="C231" s="1033"/>
      <c r="D231" s="1034"/>
      <c r="E231" s="1046" t="s">
        <v>2396</v>
      </c>
      <c r="F231" s="1019">
        <v>16103</v>
      </c>
      <c r="G231" s="1423" t="s">
        <v>1528</v>
      </c>
      <c r="H231" s="1430" t="s">
        <v>1463</v>
      </c>
      <c r="I231" s="1385" t="s">
        <v>1529</v>
      </c>
      <c r="J231" s="1072"/>
      <c r="K231" s="1072"/>
      <c r="L231" s="1072">
        <v>15000</v>
      </c>
      <c r="M231" s="1072">
        <v>3000</v>
      </c>
      <c r="N231" s="1072"/>
      <c r="O231" s="1072"/>
      <c r="P231" s="1072"/>
      <c r="Q231" s="1072"/>
      <c r="R231" s="1023">
        <f t="shared" si="26"/>
        <v>18000</v>
      </c>
    </row>
    <row r="232" spans="2:18" ht="31.5" x14ac:dyDescent="0.3">
      <c r="B232" s="1032"/>
      <c r="C232" s="1033"/>
      <c r="D232" s="1034"/>
      <c r="E232" s="1046" t="s">
        <v>2396</v>
      </c>
      <c r="F232" s="1019">
        <v>16104</v>
      </c>
      <c r="G232" s="1020" t="s">
        <v>1530</v>
      </c>
      <c r="H232" s="1430" t="s">
        <v>1463</v>
      </c>
      <c r="I232" s="1388" t="s">
        <v>1641</v>
      </c>
      <c r="J232" s="1072"/>
      <c r="K232" s="1072"/>
      <c r="L232" s="1072">
        <v>8000</v>
      </c>
      <c r="M232" s="1072">
        <v>2000</v>
      </c>
      <c r="N232" s="1072"/>
      <c r="O232" s="1072"/>
      <c r="P232" s="1072"/>
      <c r="Q232" s="1072"/>
      <c r="R232" s="1023">
        <f t="shared" si="26"/>
        <v>10000</v>
      </c>
    </row>
    <row r="233" spans="2:18" ht="31.5" x14ac:dyDescent="0.3">
      <c r="B233" s="1032"/>
      <c r="C233" s="1033"/>
      <c r="D233" s="1034"/>
      <c r="E233" s="1046" t="s">
        <v>2396</v>
      </c>
      <c r="F233" s="1019">
        <v>16105</v>
      </c>
      <c r="G233" s="1020" t="s">
        <v>1531</v>
      </c>
      <c r="H233" s="1430" t="s">
        <v>1463</v>
      </c>
      <c r="I233" s="1385" t="s">
        <v>1642</v>
      </c>
      <c r="J233" s="1072"/>
      <c r="K233" s="1072">
        <v>14000</v>
      </c>
      <c r="L233" s="1072">
        <v>6000</v>
      </c>
      <c r="M233" s="1072">
        <v>10000</v>
      </c>
      <c r="N233" s="1072"/>
      <c r="O233" s="1072"/>
      <c r="P233" s="1072"/>
      <c r="Q233" s="1072"/>
      <c r="R233" s="1023">
        <f t="shared" si="26"/>
        <v>30000</v>
      </c>
    </row>
    <row r="234" spans="2:18" ht="47.25" x14ac:dyDescent="0.3">
      <c r="B234" s="1018"/>
      <c r="C234" s="1019"/>
      <c r="D234" s="1019"/>
      <c r="E234" s="1044" t="s">
        <v>2390</v>
      </c>
      <c r="F234" s="1019">
        <v>16106</v>
      </c>
      <c r="G234" s="1020" t="s">
        <v>1583</v>
      </c>
      <c r="H234" s="1430" t="s">
        <v>1456</v>
      </c>
      <c r="I234" s="1388" t="s">
        <v>771</v>
      </c>
      <c r="J234" s="1023"/>
      <c r="K234" s="1023"/>
      <c r="L234" s="1023"/>
      <c r="M234" s="1023">
        <v>10000</v>
      </c>
      <c r="N234" s="1023"/>
      <c r="O234" s="1023"/>
      <c r="P234" s="1023"/>
      <c r="Q234" s="1023"/>
      <c r="R234" s="1023">
        <f t="shared" si="26"/>
        <v>10000</v>
      </c>
    </row>
    <row r="235" spans="2:18" ht="18" customHeight="1" x14ac:dyDescent="0.3">
      <c r="B235" s="1025"/>
      <c r="C235" s="1026"/>
      <c r="D235" s="1027"/>
      <c r="E235" s="1045" t="s">
        <v>2371</v>
      </c>
      <c r="F235" s="1036">
        <v>16107</v>
      </c>
      <c r="G235" s="1028" t="s">
        <v>1584</v>
      </c>
      <c r="H235" s="1029" t="s">
        <v>1467</v>
      </c>
      <c r="I235" s="1441" t="s">
        <v>1585</v>
      </c>
      <c r="J235" s="1076"/>
      <c r="K235" s="1076"/>
      <c r="L235" s="1076">
        <v>60000</v>
      </c>
      <c r="M235" s="1076">
        <v>40000</v>
      </c>
      <c r="N235" s="1076"/>
      <c r="O235" s="1076"/>
      <c r="P235" s="1076"/>
      <c r="Q235" s="1076"/>
      <c r="R235" s="1031">
        <f t="shared" si="26"/>
        <v>100000</v>
      </c>
    </row>
    <row r="236" spans="2:18" ht="46.5" hidden="1" customHeight="1" x14ac:dyDescent="0.3">
      <c r="B236" s="35"/>
      <c r="C236" s="37"/>
      <c r="D236" s="1662" t="s">
        <v>53</v>
      </c>
      <c r="E236" s="1662"/>
      <c r="F236" s="1662"/>
      <c r="G236" s="1662"/>
      <c r="H236" s="1662"/>
      <c r="I236" s="1662"/>
      <c r="J236" s="86">
        <f t="shared" ref="J236:R236" si="27">SUM(J237+J243+J249)</f>
        <v>0</v>
      </c>
      <c r="K236" s="86">
        <f t="shared" si="27"/>
        <v>0</v>
      </c>
      <c r="L236" s="86">
        <f t="shared" si="27"/>
        <v>0</v>
      </c>
      <c r="M236" s="86">
        <f t="shared" si="27"/>
        <v>0</v>
      </c>
      <c r="N236" s="86">
        <f t="shared" si="27"/>
        <v>0</v>
      </c>
      <c r="O236" s="86">
        <f t="shared" si="27"/>
        <v>0</v>
      </c>
      <c r="P236" s="86">
        <f t="shared" si="27"/>
        <v>0</v>
      </c>
      <c r="Q236" s="86">
        <f t="shared" si="27"/>
        <v>0</v>
      </c>
      <c r="R236" s="86">
        <f t="shared" si="27"/>
        <v>0</v>
      </c>
    </row>
    <row r="237" spans="2:18" hidden="1" x14ac:dyDescent="0.3">
      <c r="B237" s="35"/>
      <c r="C237" s="37"/>
      <c r="D237" s="37"/>
      <c r="E237" s="856" t="s">
        <v>54</v>
      </c>
      <c r="F237" s="998"/>
      <c r="G237" s="33"/>
      <c r="H237" s="14"/>
      <c r="I237" s="56"/>
      <c r="J237" s="86">
        <f>SUM(J238:J242)</f>
        <v>0</v>
      </c>
      <c r="K237" s="86">
        <f>SUM(K238:K242)</f>
        <v>0</v>
      </c>
      <c r="L237" s="86">
        <f t="shared" ref="L237:Q237" si="28">SUM(L238:L242)</f>
        <v>0</v>
      </c>
      <c r="M237" s="86">
        <f t="shared" si="28"/>
        <v>0</v>
      </c>
      <c r="N237" s="86">
        <f t="shared" si="28"/>
        <v>0</v>
      </c>
      <c r="O237" s="86">
        <f t="shared" si="28"/>
        <v>0</v>
      </c>
      <c r="P237" s="86">
        <f t="shared" si="28"/>
        <v>0</v>
      </c>
      <c r="Q237" s="86">
        <f t="shared" si="28"/>
        <v>0</v>
      </c>
      <c r="R237" s="86">
        <f>SUM(R238:R242)</f>
        <v>0</v>
      </c>
    </row>
    <row r="238" spans="2:18" ht="19.5" hidden="1" customHeight="1" x14ac:dyDescent="0.3">
      <c r="B238" s="240"/>
      <c r="C238" s="241"/>
      <c r="D238" s="241"/>
      <c r="E238" s="892"/>
      <c r="F238" s="267">
        <v>69</v>
      </c>
      <c r="G238" s="125"/>
      <c r="H238" s="258"/>
      <c r="I238" s="448"/>
      <c r="J238" s="92"/>
      <c r="K238" s="92"/>
      <c r="L238" s="92"/>
      <c r="M238" s="92"/>
      <c r="N238" s="92"/>
      <c r="O238" s="92"/>
      <c r="P238" s="92"/>
      <c r="Q238" s="92"/>
      <c r="R238" s="92">
        <f t="shared" ref="R238:R241" si="29">SUM(J238:Q238)</f>
        <v>0</v>
      </c>
    </row>
    <row r="239" spans="2:18" ht="19.5" hidden="1" customHeight="1" x14ac:dyDescent="0.3">
      <c r="B239" s="252"/>
      <c r="D239" s="193"/>
      <c r="E239" s="1049"/>
      <c r="F239" s="267">
        <v>70</v>
      </c>
      <c r="G239" s="125"/>
      <c r="H239" s="26"/>
      <c r="I239" s="261"/>
      <c r="J239" s="27"/>
      <c r="K239" s="27"/>
      <c r="L239" s="27"/>
      <c r="M239" s="27"/>
      <c r="N239" s="27"/>
      <c r="O239" s="27"/>
      <c r="P239" s="27"/>
      <c r="Q239" s="27"/>
      <c r="R239" s="92">
        <f t="shared" si="29"/>
        <v>0</v>
      </c>
    </row>
    <row r="240" spans="2:18" ht="19.5" hidden="1" customHeight="1" x14ac:dyDescent="0.3">
      <c r="B240" s="252"/>
      <c r="D240" s="193"/>
      <c r="E240" s="1049"/>
      <c r="F240" s="267">
        <v>71</v>
      </c>
      <c r="G240" s="125"/>
      <c r="H240" s="26"/>
      <c r="I240" s="261"/>
      <c r="J240" s="27"/>
      <c r="K240" s="27"/>
      <c r="L240" s="27"/>
      <c r="M240" s="27"/>
      <c r="N240" s="27"/>
      <c r="O240" s="27"/>
      <c r="P240" s="27"/>
      <c r="Q240" s="27"/>
      <c r="R240" s="92">
        <f t="shared" si="29"/>
        <v>0</v>
      </c>
    </row>
    <row r="241" spans="2:18" ht="22.5" hidden="1" customHeight="1" x14ac:dyDescent="0.3">
      <c r="B241" s="244"/>
      <c r="C241" s="187"/>
      <c r="D241" s="187"/>
      <c r="F241" s="267">
        <v>72</v>
      </c>
      <c r="G241" s="125"/>
      <c r="H241" s="258"/>
      <c r="I241" s="448"/>
      <c r="J241" s="92"/>
      <c r="K241" s="92"/>
      <c r="L241" s="92"/>
      <c r="M241" s="92"/>
      <c r="N241" s="92"/>
      <c r="O241" s="92"/>
      <c r="P241" s="92"/>
      <c r="Q241" s="92"/>
      <c r="R241" s="92">
        <f t="shared" si="29"/>
        <v>0</v>
      </c>
    </row>
    <row r="242" spans="2:18" ht="22.5" hidden="1" customHeight="1" x14ac:dyDescent="0.3">
      <c r="B242" s="252"/>
      <c r="D242" s="193"/>
      <c r="E242" s="1049"/>
      <c r="F242" s="267">
        <v>73</v>
      </c>
      <c r="G242" s="125"/>
      <c r="H242" s="26"/>
      <c r="I242" s="261"/>
      <c r="J242" s="27"/>
      <c r="K242" s="27"/>
      <c r="L242" s="27"/>
      <c r="M242" s="27"/>
      <c r="N242" s="27"/>
      <c r="O242" s="27"/>
      <c r="P242" s="27"/>
      <c r="Q242" s="27"/>
      <c r="R242" s="92">
        <f>SUM(J242:Q242)</f>
        <v>0</v>
      </c>
    </row>
    <row r="243" spans="2:18" hidden="1" x14ac:dyDescent="0.3">
      <c r="B243" s="35"/>
      <c r="C243" s="37"/>
      <c r="D243" s="37"/>
      <c r="E243" s="856" t="s">
        <v>55</v>
      </c>
      <c r="F243" s="998"/>
      <c r="G243" s="33"/>
      <c r="H243" s="14"/>
      <c r="I243" s="56"/>
      <c r="J243" s="86">
        <f>SUM(J244:J248)</f>
        <v>0</v>
      </c>
      <c r="K243" s="86">
        <f t="shared" ref="K243:R243" si="30">SUM(K244:K248)</f>
        <v>0</v>
      </c>
      <c r="L243" s="86">
        <f t="shared" si="30"/>
        <v>0</v>
      </c>
      <c r="M243" s="86">
        <f t="shared" si="30"/>
        <v>0</v>
      </c>
      <c r="N243" s="86">
        <f t="shared" si="30"/>
        <v>0</v>
      </c>
      <c r="O243" s="86">
        <f t="shared" si="30"/>
        <v>0</v>
      </c>
      <c r="P243" s="86">
        <f t="shared" si="30"/>
        <v>0</v>
      </c>
      <c r="Q243" s="86">
        <f t="shared" si="30"/>
        <v>0</v>
      </c>
      <c r="R243" s="86">
        <f t="shared" si="30"/>
        <v>0</v>
      </c>
    </row>
    <row r="244" spans="2:18" ht="22.5" hidden="1" customHeight="1" x14ac:dyDescent="0.3">
      <c r="B244" s="240"/>
      <c r="C244" s="241"/>
      <c r="D244" s="241"/>
      <c r="E244" s="892"/>
      <c r="F244" s="267">
        <v>74</v>
      </c>
      <c r="G244" s="125"/>
      <c r="H244" s="258"/>
      <c r="I244" s="448"/>
      <c r="J244" s="92"/>
      <c r="K244" s="92"/>
      <c r="L244" s="92"/>
      <c r="M244" s="92"/>
      <c r="N244" s="92"/>
      <c r="O244" s="92"/>
      <c r="P244" s="92"/>
      <c r="Q244" s="92"/>
      <c r="R244" s="92">
        <f t="shared" ref="R244:R247" si="31">SUM(J244:Q244)</f>
        <v>0</v>
      </c>
    </row>
    <row r="245" spans="2:18" ht="22.5" hidden="1" customHeight="1" x14ac:dyDescent="0.3">
      <c r="B245" s="252"/>
      <c r="D245" s="193"/>
      <c r="E245" s="1049"/>
      <c r="F245" s="267">
        <v>75</v>
      </c>
      <c r="G245" s="125"/>
      <c r="H245" s="26"/>
      <c r="I245" s="261"/>
      <c r="J245" s="27"/>
      <c r="K245" s="27"/>
      <c r="L245" s="27"/>
      <c r="M245" s="27"/>
      <c r="N245" s="27"/>
      <c r="O245" s="27"/>
      <c r="P245" s="27"/>
      <c r="Q245" s="27"/>
      <c r="R245" s="92">
        <f t="shared" si="31"/>
        <v>0</v>
      </c>
    </row>
    <row r="246" spans="2:18" ht="22.5" hidden="1" customHeight="1" x14ac:dyDescent="0.3">
      <c r="B246" s="252"/>
      <c r="D246" s="193"/>
      <c r="E246" s="1049"/>
      <c r="F246" s="267">
        <v>76</v>
      </c>
      <c r="G246" s="125"/>
      <c r="H246" s="26"/>
      <c r="I246" s="261"/>
      <c r="J246" s="27"/>
      <c r="K246" s="27"/>
      <c r="L246" s="27"/>
      <c r="M246" s="27"/>
      <c r="N246" s="27"/>
      <c r="O246" s="27"/>
      <c r="P246" s="27"/>
      <c r="Q246" s="27"/>
      <c r="R246" s="92">
        <f t="shared" si="31"/>
        <v>0</v>
      </c>
    </row>
    <row r="247" spans="2:18" ht="22.5" hidden="1" customHeight="1" x14ac:dyDescent="0.3">
      <c r="B247" s="244"/>
      <c r="C247" s="187"/>
      <c r="D247" s="187"/>
      <c r="F247" s="267">
        <v>77</v>
      </c>
      <c r="G247" s="125"/>
      <c r="H247" s="258"/>
      <c r="I247" s="448"/>
      <c r="J247" s="92"/>
      <c r="K247" s="92"/>
      <c r="L247" s="92"/>
      <c r="M247" s="92"/>
      <c r="N247" s="92"/>
      <c r="O247" s="92"/>
      <c r="P247" s="92"/>
      <c r="Q247" s="92"/>
      <c r="R247" s="92">
        <f t="shared" si="31"/>
        <v>0</v>
      </c>
    </row>
    <row r="248" spans="2:18" ht="22.5" hidden="1" customHeight="1" x14ac:dyDescent="0.3">
      <c r="B248" s="252"/>
      <c r="D248" s="193"/>
      <c r="E248" s="1049"/>
      <c r="F248" s="267">
        <v>78</v>
      </c>
      <c r="G248" s="125"/>
      <c r="H248" s="26"/>
      <c r="I248" s="261"/>
      <c r="J248" s="27"/>
      <c r="K248" s="27"/>
      <c r="L248" s="27"/>
      <c r="M248" s="27"/>
      <c r="N248" s="27"/>
      <c r="O248" s="27"/>
      <c r="P248" s="27"/>
      <c r="Q248" s="27"/>
      <c r="R248" s="92">
        <f>SUM(J248:Q248)</f>
        <v>0</v>
      </c>
    </row>
    <row r="249" spans="2:18" ht="30.75" hidden="1" customHeight="1" x14ac:dyDescent="0.3">
      <c r="B249" s="35"/>
      <c r="C249" s="37"/>
      <c r="D249" s="37"/>
      <c r="E249" s="1661" t="s">
        <v>90</v>
      </c>
      <c r="F249" s="1661"/>
      <c r="G249" s="1661"/>
      <c r="H249" s="1661"/>
      <c r="I249" s="1661"/>
      <c r="J249" s="86">
        <f t="shared" ref="J249:R249" si="32">SUM(J250:J254)</f>
        <v>0</v>
      </c>
      <c r="K249" s="86">
        <f t="shared" si="32"/>
        <v>0</v>
      </c>
      <c r="L249" s="86">
        <f t="shared" si="32"/>
        <v>0</v>
      </c>
      <c r="M249" s="86">
        <f t="shared" si="32"/>
        <v>0</v>
      </c>
      <c r="N249" s="86">
        <f t="shared" si="32"/>
        <v>0</v>
      </c>
      <c r="O249" s="86">
        <f t="shared" si="32"/>
        <v>0</v>
      </c>
      <c r="P249" s="86">
        <f t="shared" si="32"/>
        <v>0</v>
      </c>
      <c r="Q249" s="86">
        <f t="shared" si="32"/>
        <v>0</v>
      </c>
      <c r="R249" s="86">
        <f t="shared" si="32"/>
        <v>0</v>
      </c>
    </row>
    <row r="250" spans="2:18" ht="22.5" hidden="1" customHeight="1" x14ac:dyDescent="0.3">
      <c r="B250" s="240"/>
      <c r="C250" s="241"/>
      <c r="D250" s="241"/>
      <c r="E250" s="892"/>
      <c r="F250" s="267">
        <v>79</v>
      </c>
      <c r="G250" s="125"/>
      <c r="H250" s="258"/>
      <c r="I250" s="448"/>
      <c r="J250" s="92"/>
      <c r="K250" s="92"/>
      <c r="L250" s="92"/>
      <c r="M250" s="92"/>
      <c r="N250" s="92"/>
      <c r="O250" s="92"/>
      <c r="P250" s="92"/>
      <c r="Q250" s="92"/>
      <c r="R250" s="92">
        <f t="shared" ref="R250:R253" si="33">SUM(J250:Q250)</f>
        <v>0</v>
      </c>
    </row>
    <row r="251" spans="2:18" ht="22.5" hidden="1" customHeight="1" x14ac:dyDescent="0.3">
      <c r="B251" s="252"/>
      <c r="D251" s="193"/>
      <c r="E251" s="1049"/>
      <c r="F251" s="267">
        <v>80</v>
      </c>
      <c r="G251" s="125"/>
      <c r="H251" s="26"/>
      <c r="I251" s="261"/>
      <c r="J251" s="27"/>
      <c r="K251" s="27"/>
      <c r="L251" s="27"/>
      <c r="M251" s="27"/>
      <c r="N251" s="27"/>
      <c r="O251" s="27"/>
      <c r="P251" s="27"/>
      <c r="Q251" s="27"/>
      <c r="R251" s="92">
        <f t="shared" si="33"/>
        <v>0</v>
      </c>
    </row>
    <row r="252" spans="2:18" ht="22.5" hidden="1" customHeight="1" x14ac:dyDescent="0.3">
      <c r="B252" s="252"/>
      <c r="D252" s="193"/>
      <c r="E252" s="1049"/>
      <c r="F252" s="267">
        <v>81</v>
      </c>
      <c r="G252" s="125"/>
      <c r="H252" s="26"/>
      <c r="I252" s="261"/>
      <c r="J252" s="27"/>
      <c r="K252" s="27"/>
      <c r="L252" s="27"/>
      <c r="M252" s="27"/>
      <c r="N252" s="27"/>
      <c r="O252" s="27"/>
      <c r="P252" s="27"/>
      <c r="Q252" s="27"/>
      <c r="R252" s="92">
        <f t="shared" si="33"/>
        <v>0</v>
      </c>
    </row>
    <row r="253" spans="2:18" ht="22.5" hidden="1" customHeight="1" x14ac:dyDescent="0.3">
      <c r="B253" s="244"/>
      <c r="C253" s="187"/>
      <c r="D253" s="187"/>
      <c r="F253" s="267">
        <v>82</v>
      </c>
      <c r="G253" s="125"/>
      <c r="H253" s="258"/>
      <c r="I253" s="448"/>
      <c r="J253" s="92"/>
      <c r="K253" s="92"/>
      <c r="L253" s="92"/>
      <c r="M253" s="92"/>
      <c r="N253" s="92"/>
      <c r="O253" s="92"/>
      <c r="P253" s="92"/>
      <c r="Q253" s="92"/>
      <c r="R253" s="92">
        <f t="shared" si="33"/>
        <v>0</v>
      </c>
    </row>
    <row r="254" spans="2:18" ht="22.5" hidden="1" customHeight="1" x14ac:dyDescent="0.3">
      <c r="B254" s="263"/>
      <c r="C254" s="264"/>
      <c r="D254" s="265"/>
      <c r="E254" s="1052"/>
      <c r="F254" s="267">
        <v>83</v>
      </c>
      <c r="G254" s="125"/>
      <c r="H254" s="26"/>
      <c r="I254" s="261"/>
      <c r="J254" s="27"/>
      <c r="K254" s="27"/>
      <c r="L254" s="27"/>
      <c r="M254" s="27"/>
      <c r="N254" s="27"/>
      <c r="O254" s="27"/>
      <c r="P254" s="27"/>
      <c r="Q254" s="27"/>
      <c r="R254" s="92">
        <f>SUM(J254:Q254)</f>
        <v>0</v>
      </c>
    </row>
    <row r="255" spans="2:18" s="235" customFormat="1" ht="16.5" customHeight="1" x14ac:dyDescent="0.2">
      <c r="B255" s="1667" t="s">
        <v>93</v>
      </c>
      <c r="C255" s="1668"/>
      <c r="D255" s="1668"/>
      <c r="E255" s="1668"/>
      <c r="F255" s="1668"/>
      <c r="G255" s="1668"/>
      <c r="H255" s="1668"/>
      <c r="I255" s="1668"/>
      <c r="J255" s="705"/>
      <c r="K255" s="705"/>
      <c r="L255" s="705"/>
      <c r="M255" s="705"/>
      <c r="N255" s="705"/>
      <c r="O255" s="705"/>
      <c r="P255" s="705"/>
      <c r="Q255" s="705"/>
      <c r="R255" s="704"/>
    </row>
    <row r="256" spans="2:18" s="235" customFormat="1" ht="15.75" customHeight="1" x14ac:dyDescent="0.2">
      <c r="B256" s="481" t="s">
        <v>120</v>
      </c>
      <c r="C256" s="482"/>
      <c r="D256" s="482"/>
      <c r="E256" s="848"/>
      <c r="F256" s="482"/>
      <c r="G256" s="482"/>
      <c r="H256" s="482"/>
      <c r="I256" s="482"/>
      <c r="J256" s="633"/>
      <c r="K256" s="633"/>
      <c r="L256" s="633"/>
      <c r="M256" s="633"/>
      <c r="N256" s="633"/>
      <c r="O256" s="633"/>
      <c r="P256" s="633"/>
      <c r="Q256" s="633"/>
      <c r="R256" s="631"/>
    </row>
    <row r="257" spans="2:18" ht="18" customHeight="1" x14ac:dyDescent="0.3">
      <c r="B257" s="35"/>
      <c r="C257" s="278" t="s">
        <v>56</v>
      </c>
      <c r="D257" s="278"/>
      <c r="E257" s="856"/>
      <c r="F257" s="278"/>
      <c r="G257" s="278"/>
      <c r="H257" s="278"/>
      <c r="I257" s="278"/>
      <c r="J257" s="562"/>
      <c r="K257" s="562"/>
      <c r="L257" s="562"/>
      <c r="M257" s="562"/>
      <c r="N257" s="562"/>
      <c r="O257" s="562"/>
      <c r="P257" s="562"/>
      <c r="Q257" s="562"/>
      <c r="R257" s="274"/>
    </row>
    <row r="258" spans="2:18" ht="15.75" customHeight="1" x14ac:dyDescent="0.3">
      <c r="B258" s="65"/>
      <c r="C258" s="66"/>
      <c r="D258" s="105" t="s">
        <v>2117</v>
      </c>
      <c r="E258" s="858"/>
      <c r="F258" s="105"/>
      <c r="G258" s="105"/>
      <c r="H258" s="105"/>
      <c r="I258" s="105"/>
      <c r="J258" s="588"/>
      <c r="K258" s="588"/>
      <c r="L258" s="588"/>
      <c r="M258" s="588"/>
      <c r="N258" s="588"/>
      <c r="O258" s="588"/>
      <c r="P258" s="588"/>
      <c r="Q258" s="588"/>
      <c r="R258" s="596"/>
    </row>
    <row r="259" spans="2:18" ht="15" customHeight="1" x14ac:dyDescent="0.3">
      <c r="B259" s="76"/>
      <c r="C259" s="77"/>
      <c r="D259" s="556" t="s">
        <v>2062</v>
      </c>
      <c r="E259" s="859"/>
      <c r="F259" s="556"/>
      <c r="G259" s="556"/>
      <c r="H259" s="556"/>
      <c r="I259" s="556"/>
      <c r="J259" s="572"/>
      <c r="K259" s="572"/>
      <c r="L259" s="572"/>
      <c r="M259" s="572"/>
      <c r="N259" s="572"/>
      <c r="O259" s="572"/>
      <c r="P259" s="572"/>
      <c r="Q259" s="572"/>
      <c r="R259" s="571"/>
    </row>
    <row r="260" spans="2:18" ht="18" customHeight="1" x14ac:dyDescent="0.3">
      <c r="B260" s="35"/>
      <c r="C260" s="37"/>
      <c r="D260" s="37"/>
      <c r="E260" s="854" t="s">
        <v>57</v>
      </c>
      <c r="F260" s="278"/>
      <c r="G260" s="278"/>
      <c r="H260" s="278"/>
      <c r="I260" s="278"/>
      <c r="J260" s="562"/>
      <c r="K260" s="562"/>
      <c r="L260" s="562"/>
      <c r="M260" s="562"/>
      <c r="N260" s="562"/>
      <c r="O260" s="562"/>
      <c r="P260" s="562"/>
      <c r="Q260" s="562"/>
      <c r="R260" s="274"/>
    </row>
    <row r="261" spans="2:18" s="525" customFormat="1" ht="16.5" customHeight="1" x14ac:dyDescent="0.3">
      <c r="B261" s="615"/>
      <c r="C261" s="616"/>
      <c r="D261" s="616"/>
      <c r="E261" s="857">
        <v>171</v>
      </c>
      <c r="F261" s="565" t="s">
        <v>1830</v>
      </c>
      <c r="G261" s="565"/>
      <c r="H261" s="565"/>
      <c r="I261" s="565"/>
      <c r="J261" s="617"/>
      <c r="K261" s="617"/>
      <c r="L261" s="617"/>
      <c r="M261" s="617"/>
      <c r="N261" s="617"/>
      <c r="O261" s="617"/>
      <c r="P261" s="617"/>
      <c r="Q261" s="617"/>
      <c r="R261" s="618"/>
    </row>
    <row r="262" spans="2:18" ht="33" customHeight="1" x14ac:dyDescent="0.3">
      <c r="B262" s="266"/>
      <c r="C262" s="267"/>
      <c r="D262" s="267"/>
      <c r="E262" s="1051" t="s">
        <v>2387</v>
      </c>
      <c r="F262" s="267">
        <v>17101</v>
      </c>
      <c r="G262" s="446" t="s">
        <v>1586</v>
      </c>
      <c r="H262" s="258" t="s">
        <v>1459</v>
      </c>
      <c r="I262" s="448" t="s">
        <v>1643</v>
      </c>
      <c r="J262" s="223"/>
      <c r="K262" s="223"/>
      <c r="L262" s="223"/>
      <c r="M262" s="92">
        <v>10000</v>
      </c>
      <c r="N262" s="92"/>
      <c r="O262" s="92"/>
      <c r="P262" s="92"/>
      <c r="Q262" s="92"/>
      <c r="R262" s="92">
        <f>SUM(J262:Q262)</f>
        <v>10000</v>
      </c>
    </row>
    <row r="263" spans="2:18" ht="31.5" x14ac:dyDescent="0.3">
      <c r="B263" s="252"/>
      <c r="C263" s="254"/>
      <c r="D263" s="23"/>
      <c r="E263" s="1049" t="s">
        <v>2371</v>
      </c>
      <c r="F263" s="249">
        <v>17102</v>
      </c>
      <c r="G263" s="205" t="s">
        <v>1587</v>
      </c>
      <c r="H263" s="251" t="s">
        <v>1467</v>
      </c>
      <c r="I263" s="1627" t="s">
        <v>1582</v>
      </c>
      <c r="J263" s="167"/>
      <c r="K263" s="167"/>
      <c r="L263" s="167">
        <v>10000</v>
      </c>
      <c r="M263" s="167">
        <v>30000</v>
      </c>
      <c r="N263" s="167"/>
      <c r="O263" s="167"/>
      <c r="P263" s="167"/>
      <c r="Q263" s="167"/>
      <c r="R263" s="451">
        <f>SUM(J263:Q263)</f>
        <v>40000</v>
      </c>
    </row>
    <row r="264" spans="2:18" ht="20.25" hidden="1" customHeight="1" x14ac:dyDescent="0.3">
      <c r="B264" s="252"/>
      <c r="D264" s="193"/>
      <c r="E264" s="1049"/>
      <c r="F264" s="267">
        <v>85</v>
      </c>
      <c r="G264" s="125"/>
      <c r="H264" s="26"/>
      <c r="I264" s="261"/>
      <c r="J264" s="27"/>
      <c r="K264" s="27"/>
      <c r="L264" s="27"/>
      <c r="M264" s="27"/>
      <c r="N264" s="27"/>
      <c r="O264" s="27"/>
      <c r="P264" s="27"/>
      <c r="Q264" s="27"/>
      <c r="R264" s="92">
        <f t="shared" ref="R264" si="34">SUM(J264:Q264)</f>
        <v>0</v>
      </c>
    </row>
    <row r="265" spans="2:18" ht="20.25" hidden="1" customHeight="1" x14ac:dyDescent="0.3">
      <c r="B265" s="252"/>
      <c r="D265" s="193"/>
      <c r="E265" s="1049"/>
      <c r="F265" s="267">
        <v>86</v>
      </c>
      <c r="G265" s="125"/>
      <c r="H265" s="26"/>
      <c r="I265" s="261"/>
      <c r="J265" s="27"/>
      <c r="K265" s="27"/>
      <c r="L265" s="27"/>
      <c r="M265" s="27"/>
      <c r="N265" s="27"/>
      <c r="O265" s="27"/>
      <c r="P265" s="27"/>
      <c r="Q265" s="27"/>
      <c r="R265" s="92">
        <f>SUM(J265:Q265)</f>
        <v>0</v>
      </c>
    </row>
    <row r="266" spans="2:18" ht="33.75" hidden="1" customHeight="1" x14ac:dyDescent="0.3">
      <c r="B266" s="35"/>
      <c r="C266" s="37"/>
      <c r="D266" s="37"/>
      <c r="E266" s="1661" t="s">
        <v>58</v>
      </c>
      <c r="F266" s="1661"/>
      <c r="G266" s="1661"/>
      <c r="H266" s="1661"/>
      <c r="I266" s="1661"/>
      <c r="J266" s="86">
        <f>SUM(J267:J269)</f>
        <v>0</v>
      </c>
      <c r="K266" s="86">
        <f t="shared" ref="K266:R266" si="35">SUM(K267:K269)</f>
        <v>0</v>
      </c>
      <c r="L266" s="86">
        <f t="shared" si="35"/>
        <v>0</v>
      </c>
      <c r="M266" s="86">
        <f t="shared" si="35"/>
        <v>0</v>
      </c>
      <c r="N266" s="86">
        <f t="shared" si="35"/>
        <v>0</v>
      </c>
      <c r="O266" s="86">
        <f t="shared" si="35"/>
        <v>0</v>
      </c>
      <c r="P266" s="86">
        <f t="shared" si="35"/>
        <v>0</v>
      </c>
      <c r="Q266" s="86">
        <f t="shared" si="35"/>
        <v>0</v>
      </c>
      <c r="R266" s="86">
        <f t="shared" si="35"/>
        <v>0</v>
      </c>
    </row>
    <row r="267" spans="2:18" ht="21" hidden="1" customHeight="1" x14ac:dyDescent="0.3">
      <c r="B267" s="240"/>
      <c r="C267" s="241"/>
      <c r="D267" s="241"/>
      <c r="E267" s="892"/>
      <c r="F267" s="267">
        <v>87</v>
      </c>
      <c r="G267" s="125"/>
      <c r="H267" s="258"/>
      <c r="I267" s="448"/>
      <c r="J267" s="92"/>
      <c r="K267" s="92"/>
      <c r="L267" s="92"/>
      <c r="M267" s="92"/>
      <c r="N267" s="92"/>
      <c r="O267" s="92"/>
      <c r="P267" s="92"/>
      <c r="Q267" s="92"/>
      <c r="R267" s="92">
        <f t="shared" ref="R267:R268" si="36">SUM(J267:Q267)</f>
        <v>0</v>
      </c>
    </row>
    <row r="268" spans="2:18" ht="21" hidden="1" customHeight="1" x14ac:dyDescent="0.3">
      <c r="B268" s="252"/>
      <c r="D268" s="193"/>
      <c r="E268" s="1049"/>
      <c r="F268" s="267">
        <v>88</v>
      </c>
      <c r="G268" s="125"/>
      <c r="H268" s="26"/>
      <c r="I268" s="261"/>
      <c r="J268" s="27"/>
      <c r="K268" s="27"/>
      <c r="L268" s="27"/>
      <c r="M268" s="27"/>
      <c r="N268" s="27"/>
      <c r="O268" s="27"/>
      <c r="P268" s="27"/>
      <c r="Q268" s="27"/>
      <c r="R268" s="92">
        <f t="shared" si="36"/>
        <v>0</v>
      </c>
    </row>
    <row r="269" spans="2:18" ht="21" hidden="1" customHeight="1" x14ac:dyDescent="0.3">
      <c r="B269" s="252"/>
      <c r="D269" s="193"/>
      <c r="E269" s="1049"/>
      <c r="F269" s="267">
        <v>89</v>
      </c>
      <c r="G269" s="125"/>
      <c r="H269" s="26"/>
      <c r="I269" s="261"/>
      <c r="J269" s="27"/>
      <c r="K269" s="27"/>
      <c r="L269" s="27"/>
      <c r="M269" s="27"/>
      <c r="N269" s="27"/>
      <c r="O269" s="27"/>
      <c r="P269" s="27"/>
      <c r="Q269" s="27"/>
      <c r="R269" s="92">
        <f>SUM(J269:Q269)</f>
        <v>0</v>
      </c>
    </row>
    <row r="270" spans="2:18" hidden="1" x14ac:dyDescent="0.3">
      <c r="B270" s="35"/>
      <c r="C270" s="37"/>
      <c r="D270" s="37"/>
      <c r="E270" s="856" t="s">
        <v>59</v>
      </c>
      <c r="F270" s="998"/>
      <c r="G270" s="33"/>
      <c r="H270" s="14"/>
      <c r="I270" s="56"/>
      <c r="J270" s="86">
        <f>SUM(J271:J273)</f>
        <v>0</v>
      </c>
      <c r="K270" s="86">
        <f t="shared" ref="K270:R270" si="37">SUM(K271:K273)</f>
        <v>0</v>
      </c>
      <c r="L270" s="86">
        <f t="shared" si="37"/>
        <v>0</v>
      </c>
      <c r="M270" s="86">
        <f t="shared" si="37"/>
        <v>0</v>
      </c>
      <c r="N270" s="86">
        <f t="shared" si="37"/>
        <v>0</v>
      </c>
      <c r="O270" s="86">
        <f t="shared" si="37"/>
        <v>0</v>
      </c>
      <c r="P270" s="86">
        <f t="shared" si="37"/>
        <v>0</v>
      </c>
      <c r="Q270" s="86">
        <f t="shared" si="37"/>
        <v>0</v>
      </c>
      <c r="R270" s="86">
        <f t="shared" si="37"/>
        <v>0</v>
      </c>
    </row>
    <row r="271" spans="2:18" ht="24.75" hidden="1" customHeight="1" x14ac:dyDescent="0.3">
      <c r="B271" s="240"/>
      <c r="C271" s="241"/>
      <c r="D271" s="241"/>
      <c r="E271" s="892"/>
      <c r="F271" s="267">
        <v>90</v>
      </c>
      <c r="G271" s="125"/>
      <c r="H271" s="258"/>
      <c r="I271" s="448"/>
      <c r="J271" s="92"/>
      <c r="K271" s="92"/>
      <c r="L271" s="92"/>
      <c r="M271" s="92"/>
      <c r="N271" s="92"/>
      <c r="O271" s="92"/>
      <c r="P271" s="92"/>
      <c r="Q271" s="92"/>
      <c r="R271" s="92">
        <f t="shared" ref="R271:R272" si="38">SUM(J271:Q271)</f>
        <v>0</v>
      </c>
    </row>
    <row r="272" spans="2:18" ht="24.75" hidden="1" customHeight="1" x14ac:dyDescent="0.3">
      <c r="B272" s="252"/>
      <c r="D272" s="193"/>
      <c r="E272" s="1049"/>
      <c r="F272" s="267">
        <v>91</v>
      </c>
      <c r="G272" s="125"/>
      <c r="H272" s="26"/>
      <c r="I272" s="261"/>
      <c r="J272" s="27"/>
      <c r="K272" s="27"/>
      <c r="L272" s="27"/>
      <c r="M272" s="27"/>
      <c r="N272" s="27"/>
      <c r="O272" s="27"/>
      <c r="P272" s="27"/>
      <c r="Q272" s="27"/>
      <c r="R272" s="92">
        <f t="shared" si="38"/>
        <v>0</v>
      </c>
    </row>
    <row r="273" spans="2:18" ht="24.75" hidden="1" customHeight="1" x14ac:dyDescent="0.3">
      <c r="B273" s="263"/>
      <c r="C273" s="264"/>
      <c r="D273" s="265"/>
      <c r="E273" s="1052"/>
      <c r="F273" s="267">
        <v>92</v>
      </c>
      <c r="G273" s="125"/>
      <c r="H273" s="26"/>
      <c r="I273" s="261"/>
      <c r="J273" s="27"/>
      <c r="K273" s="27"/>
      <c r="L273" s="27"/>
      <c r="M273" s="27"/>
      <c r="N273" s="27"/>
      <c r="O273" s="27"/>
      <c r="P273" s="27"/>
      <c r="Q273" s="27"/>
      <c r="R273" s="92">
        <f>SUM(J273:Q273)</f>
        <v>0</v>
      </c>
    </row>
    <row r="274" spans="2:18" ht="30.75" hidden="1" customHeight="1" x14ac:dyDescent="0.3">
      <c r="B274" s="35"/>
      <c r="C274" s="37"/>
      <c r="D274" s="37"/>
      <c r="E274" s="1662" t="s">
        <v>60</v>
      </c>
      <c r="F274" s="1662"/>
      <c r="G274" s="1662"/>
      <c r="H274" s="1662"/>
      <c r="I274" s="1662"/>
      <c r="J274" s="86">
        <f>SUM(J275:J277)</f>
        <v>0</v>
      </c>
      <c r="K274" s="86">
        <f t="shared" ref="K274:R274" si="39">SUM(K275:K277)</f>
        <v>0</v>
      </c>
      <c r="L274" s="86">
        <f t="shared" si="39"/>
        <v>0</v>
      </c>
      <c r="M274" s="86">
        <f t="shared" si="39"/>
        <v>0</v>
      </c>
      <c r="N274" s="86">
        <f t="shared" si="39"/>
        <v>0</v>
      </c>
      <c r="O274" s="86">
        <f t="shared" si="39"/>
        <v>0</v>
      </c>
      <c r="P274" s="86">
        <f t="shared" si="39"/>
        <v>0</v>
      </c>
      <c r="Q274" s="86">
        <f t="shared" si="39"/>
        <v>0</v>
      </c>
      <c r="R274" s="86">
        <f t="shared" si="39"/>
        <v>0</v>
      </c>
    </row>
    <row r="275" spans="2:18" ht="22.5" hidden="1" customHeight="1" x14ac:dyDescent="0.3">
      <c r="B275" s="240"/>
      <c r="C275" s="241"/>
      <c r="D275" s="241"/>
      <c r="E275" s="892"/>
      <c r="F275" s="267">
        <v>93</v>
      </c>
      <c r="G275" s="125"/>
      <c r="H275" s="258"/>
      <c r="I275" s="448"/>
      <c r="J275" s="92"/>
      <c r="K275" s="92"/>
      <c r="L275" s="92"/>
      <c r="M275" s="92"/>
      <c r="N275" s="92"/>
      <c r="O275" s="92"/>
      <c r="P275" s="92"/>
      <c r="Q275" s="92"/>
      <c r="R275" s="92">
        <f t="shared" ref="R275:R276" si="40">SUM(J275:Q275)</f>
        <v>0</v>
      </c>
    </row>
    <row r="276" spans="2:18" ht="22.5" hidden="1" customHeight="1" x14ac:dyDescent="0.3">
      <c r="B276" s="252"/>
      <c r="D276" s="193"/>
      <c r="E276" s="1049"/>
      <c r="F276" s="267">
        <v>94</v>
      </c>
      <c r="G276" s="125"/>
      <c r="H276" s="26"/>
      <c r="I276" s="261"/>
      <c r="J276" s="27"/>
      <c r="K276" s="27"/>
      <c r="L276" s="27"/>
      <c r="M276" s="27"/>
      <c r="N276" s="27"/>
      <c r="O276" s="27"/>
      <c r="P276" s="27"/>
      <c r="Q276" s="27"/>
      <c r="R276" s="92">
        <f t="shared" si="40"/>
        <v>0</v>
      </c>
    </row>
    <row r="277" spans="2:18" ht="22.5" hidden="1" customHeight="1" x14ac:dyDescent="0.3">
      <c r="B277" s="252"/>
      <c r="D277" s="193"/>
      <c r="E277" s="1049"/>
      <c r="F277" s="267">
        <v>95</v>
      </c>
      <c r="G277" s="125"/>
      <c r="H277" s="26"/>
      <c r="I277" s="261"/>
      <c r="J277" s="27"/>
      <c r="K277" s="27"/>
      <c r="L277" s="27"/>
      <c r="M277" s="27"/>
      <c r="N277" s="27"/>
      <c r="O277" s="27"/>
      <c r="P277" s="27"/>
      <c r="Q277" s="27"/>
      <c r="R277" s="92">
        <f>SUM(J277:Q277)</f>
        <v>0</v>
      </c>
    </row>
    <row r="278" spans="2:18" ht="33.75" hidden="1" customHeight="1" x14ac:dyDescent="0.3">
      <c r="B278" s="35"/>
      <c r="C278" s="37"/>
      <c r="D278" s="1661" t="s">
        <v>61</v>
      </c>
      <c r="E278" s="1661"/>
      <c r="F278" s="1661"/>
      <c r="G278" s="1661"/>
      <c r="H278" s="1661"/>
      <c r="I278" s="1661"/>
      <c r="J278" s="86">
        <f>SUM(J279)</f>
        <v>0</v>
      </c>
      <c r="K278" s="86">
        <f t="shared" ref="K278:R278" si="41">SUM(K279)</f>
        <v>0</v>
      </c>
      <c r="L278" s="86">
        <f t="shared" si="41"/>
        <v>0</v>
      </c>
      <c r="M278" s="86">
        <f t="shared" si="41"/>
        <v>0</v>
      </c>
      <c r="N278" s="86">
        <f t="shared" si="41"/>
        <v>0</v>
      </c>
      <c r="O278" s="86">
        <f t="shared" si="41"/>
        <v>0</v>
      </c>
      <c r="P278" s="86">
        <f t="shared" si="41"/>
        <v>0</v>
      </c>
      <c r="Q278" s="86">
        <f t="shared" si="41"/>
        <v>0</v>
      </c>
      <c r="R278" s="86">
        <f t="shared" si="41"/>
        <v>0</v>
      </c>
    </row>
    <row r="279" spans="2:18" hidden="1" x14ac:dyDescent="0.3">
      <c r="B279" s="35"/>
      <c r="C279" s="37"/>
      <c r="D279" s="37"/>
      <c r="E279" s="856" t="s">
        <v>62</v>
      </c>
      <c r="F279" s="998"/>
      <c r="G279" s="33"/>
      <c r="H279" s="14"/>
      <c r="I279" s="56"/>
      <c r="J279" s="86">
        <f>SUM(J280:J282)</f>
        <v>0</v>
      </c>
      <c r="K279" s="86">
        <f t="shared" ref="K279:Q279" si="42">SUM(K280:K282)</f>
        <v>0</v>
      </c>
      <c r="L279" s="86">
        <f t="shared" si="42"/>
        <v>0</v>
      </c>
      <c r="M279" s="86">
        <f t="shared" si="42"/>
        <v>0</v>
      </c>
      <c r="N279" s="86">
        <f t="shared" si="42"/>
        <v>0</v>
      </c>
      <c r="O279" s="86">
        <f t="shared" si="42"/>
        <v>0</v>
      </c>
      <c r="P279" s="86">
        <f t="shared" si="42"/>
        <v>0</v>
      </c>
      <c r="Q279" s="86">
        <f t="shared" si="42"/>
        <v>0</v>
      </c>
      <c r="R279" s="86">
        <f>SUM(R280:R282)</f>
        <v>0</v>
      </c>
    </row>
    <row r="280" spans="2:18" ht="22.5" hidden="1" customHeight="1" x14ac:dyDescent="0.3">
      <c r="B280" s="240"/>
      <c r="C280" s="241"/>
      <c r="D280" s="241"/>
      <c r="E280" s="892"/>
      <c r="F280" s="267">
        <v>96</v>
      </c>
      <c r="G280" s="125"/>
      <c r="H280" s="258"/>
      <c r="I280" s="448"/>
      <c r="J280" s="92"/>
      <c r="K280" s="92"/>
      <c r="L280" s="92"/>
      <c r="M280" s="92"/>
      <c r="N280" s="92"/>
      <c r="O280" s="92"/>
      <c r="P280" s="92"/>
      <c r="Q280" s="92"/>
      <c r="R280" s="92">
        <f>SUM(J280:Q280)</f>
        <v>0</v>
      </c>
    </row>
    <row r="281" spans="2:18" ht="22.5" hidden="1" customHeight="1" x14ac:dyDescent="0.3">
      <c r="B281" s="252"/>
      <c r="D281" s="193"/>
      <c r="E281" s="1049"/>
      <c r="F281" s="267">
        <v>97</v>
      </c>
      <c r="G281" s="125"/>
      <c r="H281" s="26"/>
      <c r="I281" s="261"/>
      <c r="J281" s="27"/>
      <c r="K281" s="27"/>
      <c r="L281" s="27"/>
      <c r="M281" s="27"/>
      <c r="N281" s="27"/>
      <c r="O281" s="27"/>
      <c r="P281" s="27"/>
      <c r="Q281" s="27"/>
      <c r="R281" s="92">
        <f>SUM(J281:Q281)</f>
        <v>0</v>
      </c>
    </row>
    <row r="282" spans="2:18" ht="21" hidden="1" customHeight="1" x14ac:dyDescent="0.3">
      <c r="B282" s="252"/>
      <c r="D282" s="193"/>
      <c r="E282" s="1049"/>
      <c r="F282" s="267">
        <v>98</v>
      </c>
      <c r="G282" s="125"/>
      <c r="H282" s="26"/>
      <c r="I282" s="261"/>
      <c r="J282" s="27"/>
      <c r="K282" s="27"/>
      <c r="L282" s="27"/>
      <c r="M282" s="27"/>
      <c r="N282" s="27"/>
      <c r="O282" s="27"/>
      <c r="P282" s="27"/>
      <c r="Q282" s="27"/>
      <c r="R282" s="92">
        <f>SUM(J282:Q282)</f>
        <v>0</v>
      </c>
    </row>
    <row r="283" spans="2:18" s="235" customFormat="1" ht="18.75" customHeight="1" x14ac:dyDescent="0.2">
      <c r="B283" s="50" t="s">
        <v>95</v>
      </c>
      <c r="C283" s="51"/>
      <c r="D283" s="52"/>
      <c r="E283" s="873"/>
      <c r="F283" s="52"/>
      <c r="G283" s="52"/>
      <c r="H283" s="438"/>
      <c r="I283" s="438"/>
      <c r="J283" s="705"/>
      <c r="K283" s="705"/>
      <c r="L283" s="705"/>
      <c r="M283" s="705"/>
      <c r="N283" s="705"/>
      <c r="O283" s="705"/>
      <c r="P283" s="705"/>
      <c r="Q283" s="705"/>
      <c r="R283" s="704"/>
    </row>
    <row r="284" spans="2:18" s="235" customFormat="1" ht="18" customHeight="1" x14ac:dyDescent="0.2">
      <c r="B284" s="481" t="s">
        <v>121</v>
      </c>
      <c r="C284" s="482"/>
      <c r="D284" s="482"/>
      <c r="E284" s="848"/>
      <c r="F284" s="482"/>
      <c r="G284" s="482"/>
      <c r="H284" s="482"/>
      <c r="I284" s="482"/>
      <c r="J284" s="633"/>
      <c r="K284" s="633"/>
      <c r="L284" s="633"/>
      <c r="M284" s="633"/>
      <c r="N284" s="633"/>
      <c r="O284" s="633"/>
      <c r="P284" s="633"/>
      <c r="Q284" s="633"/>
      <c r="R284" s="631"/>
    </row>
    <row r="285" spans="2:18" ht="18" customHeight="1" x14ac:dyDescent="0.3">
      <c r="B285" s="35"/>
      <c r="C285" s="278" t="s">
        <v>63</v>
      </c>
      <c r="D285" s="278"/>
      <c r="E285" s="856"/>
      <c r="F285" s="278"/>
      <c r="G285" s="278"/>
      <c r="H285" s="278"/>
      <c r="I285" s="278"/>
      <c r="J285" s="562"/>
      <c r="K285" s="562"/>
      <c r="L285" s="562"/>
      <c r="M285" s="562"/>
      <c r="N285" s="562"/>
      <c r="O285" s="562"/>
      <c r="P285" s="562"/>
      <c r="Q285" s="562"/>
      <c r="R285" s="274"/>
    </row>
    <row r="286" spans="2:18" hidden="1" x14ac:dyDescent="0.3">
      <c r="B286" s="35"/>
      <c r="C286" s="37"/>
      <c r="D286" s="808" t="s">
        <v>64</v>
      </c>
      <c r="E286" s="1421"/>
      <c r="F286" s="998"/>
      <c r="G286" s="33"/>
      <c r="H286" s="114"/>
      <c r="I286" s="322"/>
      <c r="J286" s="562"/>
      <c r="K286" s="562"/>
      <c r="L286" s="562"/>
      <c r="M286" s="562"/>
      <c r="N286" s="562"/>
      <c r="O286" s="562"/>
      <c r="P286" s="562"/>
      <c r="Q286" s="562"/>
      <c r="R286" s="274"/>
    </row>
    <row r="287" spans="2:18" ht="18" hidden="1" customHeight="1" x14ac:dyDescent="0.3">
      <c r="B287" s="35"/>
      <c r="C287" s="37"/>
      <c r="D287" s="37"/>
      <c r="E287" s="856" t="s">
        <v>65</v>
      </c>
      <c r="F287" s="278"/>
      <c r="G287" s="278"/>
      <c r="H287" s="278"/>
      <c r="I287" s="278"/>
      <c r="J287" s="562"/>
      <c r="K287" s="562"/>
      <c r="L287" s="562"/>
      <c r="M287" s="562"/>
      <c r="N287" s="562"/>
      <c r="O287" s="562"/>
      <c r="P287" s="562"/>
      <c r="Q287" s="562"/>
      <c r="R287" s="274"/>
    </row>
    <row r="288" spans="2:18" ht="18" customHeight="1" x14ac:dyDescent="0.3">
      <c r="B288" s="35"/>
      <c r="C288" s="37"/>
      <c r="D288" s="278" t="s">
        <v>66</v>
      </c>
      <c r="E288" s="856"/>
      <c r="F288" s="278"/>
      <c r="G288" s="278"/>
      <c r="H288" s="278"/>
      <c r="I288" s="278"/>
      <c r="J288" s="562"/>
      <c r="K288" s="562"/>
      <c r="L288" s="562"/>
      <c r="M288" s="562"/>
      <c r="N288" s="562"/>
      <c r="O288" s="562"/>
      <c r="P288" s="562"/>
      <c r="Q288" s="562"/>
      <c r="R288" s="274"/>
    </row>
    <row r="289" spans="2:18" x14ac:dyDescent="0.3">
      <c r="B289" s="35"/>
      <c r="C289" s="37"/>
      <c r="D289" s="37"/>
      <c r="E289" s="854" t="s">
        <v>67</v>
      </c>
      <c r="F289" s="998"/>
      <c r="G289" s="515"/>
      <c r="H289" s="293"/>
      <c r="I289" s="322"/>
      <c r="J289" s="562"/>
      <c r="K289" s="562"/>
      <c r="L289" s="562"/>
      <c r="M289" s="562"/>
      <c r="N289" s="562"/>
      <c r="O289" s="562"/>
      <c r="P289" s="562"/>
      <c r="Q289" s="562"/>
      <c r="R289" s="274"/>
    </row>
    <row r="290" spans="2:18" s="525" customFormat="1" ht="16.5" customHeight="1" x14ac:dyDescent="0.3">
      <c r="B290" s="615"/>
      <c r="C290" s="619"/>
      <c r="D290" s="619"/>
      <c r="E290" s="855">
        <v>183</v>
      </c>
      <c r="F290" s="565" t="s">
        <v>1832</v>
      </c>
      <c r="G290" s="565"/>
      <c r="H290" s="565"/>
      <c r="I290" s="565"/>
      <c r="J290" s="617"/>
      <c r="K290" s="617"/>
      <c r="L290" s="617"/>
      <c r="M290" s="617"/>
      <c r="N290" s="617"/>
      <c r="O290" s="617"/>
      <c r="P290" s="617"/>
      <c r="Q290" s="617"/>
      <c r="R290" s="618"/>
    </row>
    <row r="291" spans="2:18" x14ac:dyDescent="0.3">
      <c r="B291" s="1084"/>
      <c r="C291" s="1058"/>
      <c r="D291" s="1059"/>
      <c r="E291" s="1060" t="s">
        <v>2379</v>
      </c>
      <c r="F291" s="1013">
        <v>18301</v>
      </c>
      <c r="G291" s="1014" t="s">
        <v>1509</v>
      </c>
      <c r="H291" s="1015" t="s">
        <v>1503</v>
      </c>
      <c r="I291" s="1445" t="s">
        <v>1582</v>
      </c>
      <c r="J291" s="1070"/>
      <c r="K291" s="1070"/>
      <c r="L291" s="1070">
        <v>60000</v>
      </c>
      <c r="M291" s="1070"/>
      <c r="N291" s="1070"/>
      <c r="O291" s="1070"/>
      <c r="P291" s="1070"/>
      <c r="Q291" s="1070"/>
      <c r="R291" s="1017">
        <f>SUM(J291:Q291)</f>
        <v>60000</v>
      </c>
    </row>
    <row r="292" spans="2:18" ht="33.75" customHeight="1" x14ac:dyDescent="0.3">
      <c r="B292" s="1032"/>
      <c r="C292" s="1033"/>
      <c r="D292" s="1034"/>
      <c r="E292" s="1046" t="s">
        <v>2387</v>
      </c>
      <c r="F292" s="1019">
        <v>18302</v>
      </c>
      <c r="G292" s="1423" t="s">
        <v>1511</v>
      </c>
      <c r="H292" s="1430" t="s">
        <v>1459</v>
      </c>
      <c r="I292" s="1385" t="s">
        <v>1483</v>
      </c>
      <c r="J292" s="1072"/>
      <c r="K292" s="1072">
        <v>3600</v>
      </c>
      <c r="L292" s="1072"/>
      <c r="M292" s="1072">
        <v>6400</v>
      </c>
      <c r="N292" s="1072"/>
      <c r="O292" s="1072"/>
      <c r="P292" s="1072"/>
      <c r="Q292" s="1072"/>
      <c r="R292" s="1023">
        <f>SUM(J292:Q292)</f>
        <v>10000</v>
      </c>
    </row>
    <row r="293" spans="2:18" ht="34.5" customHeight="1" x14ac:dyDescent="0.3">
      <c r="B293" s="1032"/>
      <c r="C293" s="1033"/>
      <c r="D293" s="1034"/>
      <c r="E293" s="1046" t="s">
        <v>2448</v>
      </c>
      <c r="F293" s="1019">
        <v>18303</v>
      </c>
      <c r="G293" s="1423" t="s">
        <v>1548</v>
      </c>
      <c r="H293" s="1433" t="s">
        <v>1549</v>
      </c>
      <c r="I293" s="1385" t="s">
        <v>1582</v>
      </c>
      <c r="J293" s="1072"/>
      <c r="K293" s="1072"/>
      <c r="L293" s="1072">
        <v>40000</v>
      </c>
      <c r="M293" s="1072"/>
      <c r="N293" s="1072"/>
      <c r="O293" s="1072"/>
      <c r="P293" s="1072"/>
      <c r="Q293" s="1072"/>
      <c r="R293" s="1023">
        <f>SUM(J293:Q293)</f>
        <v>40000</v>
      </c>
    </row>
    <row r="294" spans="2:18" ht="31.5" x14ac:dyDescent="0.3">
      <c r="B294" s="1018"/>
      <c r="C294" s="1019"/>
      <c r="D294" s="1019"/>
      <c r="E294" s="1044" t="s">
        <v>2398</v>
      </c>
      <c r="F294" s="1019">
        <v>18304</v>
      </c>
      <c r="G294" s="1020" t="s">
        <v>1590</v>
      </c>
      <c r="H294" s="1430" t="s">
        <v>1449</v>
      </c>
      <c r="I294" s="1425" t="s">
        <v>1644</v>
      </c>
      <c r="J294" s="1023"/>
      <c r="K294" s="1023"/>
      <c r="L294" s="1023"/>
      <c r="M294" s="1023">
        <v>25000</v>
      </c>
      <c r="N294" s="1446"/>
      <c r="O294" s="1447"/>
      <c r="P294" s="1023"/>
      <c r="Q294" s="1023"/>
      <c r="R294" s="1023">
        <f t="shared" ref="R294:R302" si="43">SUM(J294:Q294)</f>
        <v>25000</v>
      </c>
    </row>
    <row r="295" spans="2:18" ht="31.5" x14ac:dyDescent="0.3">
      <c r="B295" s="1032"/>
      <c r="C295" s="1033"/>
      <c r="D295" s="1034"/>
      <c r="E295" s="1046" t="s">
        <v>2383</v>
      </c>
      <c r="F295" s="1019">
        <v>18305</v>
      </c>
      <c r="G295" s="1020" t="s">
        <v>1591</v>
      </c>
      <c r="H295" s="1021" t="s">
        <v>1487</v>
      </c>
      <c r="I295" s="1385" t="s">
        <v>1582</v>
      </c>
      <c r="J295" s="1072"/>
      <c r="K295" s="1072"/>
      <c r="L295" s="1072"/>
      <c r="M295" s="1072">
        <v>21000</v>
      </c>
      <c r="N295" s="1072"/>
      <c r="O295" s="1072"/>
      <c r="P295" s="1072"/>
      <c r="Q295" s="1072"/>
      <c r="R295" s="1023">
        <f t="shared" si="43"/>
        <v>21000</v>
      </c>
    </row>
    <row r="296" spans="2:18" ht="47.25" x14ac:dyDescent="0.3">
      <c r="B296" s="1032"/>
      <c r="C296" s="1033"/>
      <c r="D296" s="1034"/>
      <c r="E296" s="1046" t="s">
        <v>2387</v>
      </c>
      <c r="F296" s="1019">
        <v>18306</v>
      </c>
      <c r="G296" s="1423" t="s">
        <v>1592</v>
      </c>
      <c r="H296" s="1430" t="s">
        <v>1459</v>
      </c>
      <c r="I296" s="1385" t="s">
        <v>1582</v>
      </c>
      <c r="J296" s="1022"/>
      <c r="K296" s="1022"/>
      <c r="L296" s="1023">
        <v>16000</v>
      </c>
      <c r="M296" s="1023"/>
      <c r="N296" s="1072"/>
      <c r="O296" s="1072"/>
      <c r="P296" s="1072"/>
      <c r="Q296" s="1072"/>
      <c r="R296" s="1023">
        <f t="shared" si="43"/>
        <v>16000</v>
      </c>
    </row>
    <row r="297" spans="2:18" ht="31.5" x14ac:dyDescent="0.3">
      <c r="B297" s="1032"/>
      <c r="C297" s="1033"/>
      <c r="D297" s="1034"/>
      <c r="E297" s="1046" t="s">
        <v>2387</v>
      </c>
      <c r="F297" s="1019">
        <v>18307</v>
      </c>
      <c r="G297" s="1423" t="s">
        <v>1593</v>
      </c>
      <c r="H297" s="1021" t="s">
        <v>1459</v>
      </c>
      <c r="I297" s="1385" t="s">
        <v>1582</v>
      </c>
      <c r="J297" s="1072"/>
      <c r="K297" s="1072"/>
      <c r="L297" s="1072">
        <v>16000</v>
      </c>
      <c r="M297" s="1072">
        <v>8000</v>
      </c>
      <c r="N297" s="1072"/>
      <c r="O297" s="1072"/>
      <c r="P297" s="1072"/>
      <c r="Q297" s="1072"/>
      <c r="R297" s="1023">
        <f t="shared" si="43"/>
        <v>24000</v>
      </c>
    </row>
    <row r="298" spans="2:18" x14ac:dyDescent="0.3">
      <c r="B298" s="1032"/>
      <c r="C298" s="1033"/>
      <c r="D298" s="1034"/>
      <c r="E298" s="1046" t="s">
        <v>2375</v>
      </c>
      <c r="F298" s="1019">
        <v>18308</v>
      </c>
      <c r="G298" s="1423" t="s">
        <v>1594</v>
      </c>
      <c r="H298" s="1021" t="s">
        <v>1461</v>
      </c>
      <c r="I298" s="1431" t="s">
        <v>1595</v>
      </c>
      <c r="J298" s="1072"/>
      <c r="K298" s="1072"/>
      <c r="L298" s="1072">
        <v>5000</v>
      </c>
      <c r="M298" s="1072">
        <v>10000</v>
      </c>
      <c r="N298" s="1072"/>
      <c r="O298" s="1072"/>
      <c r="P298" s="1072"/>
      <c r="Q298" s="1072"/>
      <c r="R298" s="1023">
        <f t="shared" si="43"/>
        <v>15000</v>
      </c>
    </row>
    <row r="299" spans="2:18" x14ac:dyDescent="0.3">
      <c r="B299" s="1032"/>
      <c r="C299" s="1033"/>
      <c r="D299" s="1034"/>
      <c r="E299" s="1046" t="s">
        <v>2375</v>
      </c>
      <c r="F299" s="1019">
        <v>18309</v>
      </c>
      <c r="G299" s="1423" t="s">
        <v>1596</v>
      </c>
      <c r="H299" s="1021" t="s">
        <v>1461</v>
      </c>
      <c r="I299" s="1385" t="s">
        <v>1582</v>
      </c>
      <c r="J299" s="1072"/>
      <c r="K299" s="1072"/>
      <c r="L299" s="1072"/>
      <c r="M299" s="1072">
        <v>84449</v>
      </c>
      <c r="N299" s="1072"/>
      <c r="O299" s="1072"/>
      <c r="P299" s="1072"/>
      <c r="Q299" s="1072"/>
      <c r="R299" s="1023">
        <f t="shared" si="43"/>
        <v>84449</v>
      </c>
    </row>
    <row r="300" spans="2:18" ht="31.5" x14ac:dyDescent="0.3">
      <c r="B300" s="1032"/>
      <c r="C300" s="1033"/>
      <c r="D300" s="1034"/>
      <c r="E300" s="1046" t="s">
        <v>2396</v>
      </c>
      <c r="F300" s="1019">
        <v>18310</v>
      </c>
      <c r="G300" s="1423" t="s">
        <v>1597</v>
      </c>
      <c r="H300" s="1021" t="s">
        <v>1463</v>
      </c>
      <c r="I300" s="1385" t="s">
        <v>1582</v>
      </c>
      <c r="J300" s="1072"/>
      <c r="K300" s="1072"/>
      <c r="L300" s="1072">
        <v>34000</v>
      </c>
      <c r="M300" s="1072">
        <v>34000</v>
      </c>
      <c r="N300" s="1072"/>
      <c r="O300" s="1072"/>
      <c r="P300" s="1072"/>
      <c r="Q300" s="1072"/>
      <c r="R300" s="1023">
        <f t="shared" si="43"/>
        <v>68000</v>
      </c>
    </row>
    <row r="301" spans="2:18" ht="18.75" customHeight="1" x14ac:dyDescent="0.3">
      <c r="B301" s="1032"/>
      <c r="C301" s="1033"/>
      <c r="D301" s="1034"/>
      <c r="E301" s="1046" t="s">
        <v>2377</v>
      </c>
      <c r="F301" s="1019">
        <v>18311</v>
      </c>
      <c r="G301" s="1423" t="s">
        <v>1598</v>
      </c>
      <c r="H301" s="1021" t="s">
        <v>1543</v>
      </c>
      <c r="I301" s="1385" t="s">
        <v>1582</v>
      </c>
      <c r="J301" s="1072"/>
      <c r="K301" s="1072"/>
      <c r="L301" s="1072">
        <v>20000</v>
      </c>
      <c r="M301" s="1072">
        <v>20000</v>
      </c>
      <c r="N301" s="1072"/>
      <c r="O301" s="1072"/>
      <c r="P301" s="1072"/>
      <c r="Q301" s="1072"/>
      <c r="R301" s="1023">
        <f t="shared" si="43"/>
        <v>40000</v>
      </c>
    </row>
    <row r="302" spans="2:18" x14ac:dyDescent="0.3">
      <c r="B302" s="1025"/>
      <c r="C302" s="1026"/>
      <c r="D302" s="1027"/>
      <c r="E302" s="1045" t="s">
        <v>2371</v>
      </c>
      <c r="F302" s="1036">
        <v>18312</v>
      </c>
      <c r="G302" s="1426" t="s">
        <v>1599</v>
      </c>
      <c r="H302" s="1029" t="s">
        <v>1467</v>
      </c>
      <c r="I302" s="1390" t="s">
        <v>1582</v>
      </c>
      <c r="J302" s="1076"/>
      <c r="K302" s="1076"/>
      <c r="L302" s="1076">
        <v>150000</v>
      </c>
      <c r="M302" s="1076">
        <v>376000</v>
      </c>
      <c r="N302" s="1076"/>
      <c r="O302" s="1076"/>
      <c r="P302" s="1076"/>
      <c r="Q302" s="1076"/>
      <c r="R302" s="1031">
        <f t="shared" si="43"/>
        <v>526000</v>
      </c>
    </row>
    <row r="303" spans="2:18" hidden="1" x14ac:dyDescent="0.3">
      <c r="B303" s="35"/>
      <c r="C303" s="37"/>
      <c r="D303" s="37"/>
      <c r="E303" s="856" t="s">
        <v>68</v>
      </c>
      <c r="F303" s="267">
        <v>18313</v>
      </c>
      <c r="G303" s="33"/>
      <c r="H303" s="14"/>
      <c r="I303" s="56"/>
      <c r="J303" s="86">
        <f>SUM(J304:J306)</f>
        <v>0</v>
      </c>
      <c r="K303" s="86">
        <f t="shared" ref="K303:Q303" si="44">SUM(K304:K306)</f>
        <v>0</v>
      </c>
      <c r="L303" s="86">
        <f t="shared" si="44"/>
        <v>0</v>
      </c>
      <c r="M303" s="86">
        <f t="shared" si="44"/>
        <v>0</v>
      </c>
      <c r="N303" s="86">
        <f t="shared" si="44"/>
        <v>0</v>
      </c>
      <c r="O303" s="86">
        <f t="shared" si="44"/>
        <v>0</v>
      </c>
      <c r="P303" s="86">
        <f t="shared" si="44"/>
        <v>0</v>
      </c>
      <c r="Q303" s="86">
        <f t="shared" si="44"/>
        <v>0</v>
      </c>
      <c r="R303" s="86">
        <f>SUM(R304:R306)</f>
        <v>0</v>
      </c>
    </row>
    <row r="304" spans="2:18" ht="21" hidden="1" customHeight="1" x14ac:dyDescent="0.3">
      <c r="B304" s="240"/>
      <c r="C304" s="241"/>
      <c r="D304" s="241"/>
      <c r="E304" s="892"/>
      <c r="F304" s="249">
        <v>18314</v>
      </c>
      <c r="G304" s="125"/>
      <c r="H304" s="258"/>
      <c r="I304" s="448"/>
      <c r="J304" s="92"/>
      <c r="K304" s="92"/>
      <c r="L304" s="92"/>
      <c r="M304" s="92"/>
      <c r="N304" s="92"/>
      <c r="O304" s="92"/>
      <c r="P304" s="92"/>
      <c r="Q304" s="92"/>
      <c r="R304" s="92">
        <f t="shared" ref="R304:R305" si="45">SUM(J304:Q304)</f>
        <v>0</v>
      </c>
    </row>
    <row r="305" spans="2:18" ht="21" hidden="1" customHeight="1" x14ac:dyDescent="0.3">
      <c r="B305" s="252"/>
      <c r="D305" s="193"/>
      <c r="E305" s="1049"/>
      <c r="F305" s="267">
        <v>18315</v>
      </c>
      <c r="G305" s="125"/>
      <c r="H305" s="26"/>
      <c r="I305" s="261"/>
      <c r="J305" s="27"/>
      <c r="K305" s="27"/>
      <c r="L305" s="27"/>
      <c r="M305" s="27"/>
      <c r="N305" s="27"/>
      <c r="O305" s="27"/>
      <c r="P305" s="27"/>
      <c r="Q305" s="27"/>
      <c r="R305" s="92">
        <f t="shared" si="45"/>
        <v>0</v>
      </c>
    </row>
    <row r="306" spans="2:18" ht="21" hidden="1" customHeight="1" x14ac:dyDescent="0.3">
      <c r="B306" s="252"/>
      <c r="D306" s="193"/>
      <c r="E306" s="1049"/>
      <c r="F306" s="249">
        <v>18316</v>
      </c>
      <c r="G306" s="125"/>
      <c r="H306" s="26"/>
      <c r="I306" s="261"/>
      <c r="J306" s="27"/>
      <c r="K306" s="27"/>
      <c r="L306" s="27"/>
      <c r="M306" s="27"/>
      <c r="N306" s="27"/>
      <c r="O306" s="27"/>
      <c r="P306" s="27"/>
      <c r="Q306" s="27"/>
      <c r="R306" s="92">
        <f>SUM(J306:Q306)</f>
        <v>0</v>
      </c>
    </row>
    <row r="307" spans="2:18" s="235" customFormat="1" ht="18.75" customHeight="1" x14ac:dyDescent="0.2">
      <c r="B307" s="50" t="s">
        <v>97</v>
      </c>
      <c r="C307" s="51"/>
      <c r="D307" s="52"/>
      <c r="E307" s="873"/>
      <c r="F307" s="52"/>
      <c r="G307" s="52"/>
      <c r="H307" s="438"/>
      <c r="I307" s="438"/>
      <c r="J307" s="705"/>
      <c r="K307" s="705"/>
      <c r="L307" s="705"/>
      <c r="M307" s="705"/>
      <c r="N307" s="705"/>
      <c r="O307" s="705"/>
      <c r="P307" s="705"/>
      <c r="Q307" s="705"/>
      <c r="R307" s="704"/>
    </row>
    <row r="308" spans="2:18" s="235" customFormat="1" ht="18.75" customHeight="1" x14ac:dyDescent="0.2">
      <c r="B308" s="481" t="s">
        <v>145</v>
      </c>
      <c r="C308" s="482"/>
      <c r="D308" s="482"/>
      <c r="E308" s="848"/>
      <c r="F308" s="482"/>
      <c r="G308" s="482"/>
      <c r="H308" s="482"/>
      <c r="I308" s="482"/>
      <c r="J308" s="633"/>
      <c r="K308" s="633"/>
      <c r="L308" s="633"/>
      <c r="M308" s="633"/>
      <c r="N308" s="633"/>
      <c r="O308" s="633"/>
      <c r="P308" s="633"/>
      <c r="Q308" s="633"/>
      <c r="R308" s="631"/>
    </row>
    <row r="309" spans="2:18" ht="18.75" customHeight="1" x14ac:dyDescent="0.3">
      <c r="B309" s="35"/>
      <c r="C309" s="278" t="s">
        <v>69</v>
      </c>
      <c r="D309" s="278"/>
      <c r="E309" s="856"/>
      <c r="F309" s="278"/>
      <c r="G309" s="278"/>
      <c r="H309" s="278"/>
      <c r="I309" s="278"/>
      <c r="J309" s="562"/>
      <c r="K309" s="562"/>
      <c r="L309" s="562"/>
      <c r="M309" s="562"/>
      <c r="N309" s="562"/>
      <c r="O309" s="562"/>
      <c r="P309" s="562"/>
      <c r="Q309" s="562"/>
      <c r="R309" s="274"/>
    </row>
    <row r="310" spans="2:18" hidden="1" x14ac:dyDescent="0.3">
      <c r="B310" s="35"/>
      <c r="C310" s="37"/>
      <c r="D310" s="808" t="s">
        <v>70</v>
      </c>
      <c r="E310" s="1421"/>
      <c r="F310" s="998"/>
      <c r="G310" s="33"/>
      <c r="H310" s="14"/>
      <c r="I310" s="56"/>
      <c r="J310" s="562"/>
      <c r="K310" s="562"/>
      <c r="L310" s="274"/>
      <c r="M310" s="561"/>
      <c r="N310" s="562"/>
      <c r="O310" s="562"/>
      <c r="P310" s="562"/>
      <c r="Q310" s="562"/>
      <c r="R310" s="274"/>
    </row>
    <row r="311" spans="2:18" hidden="1" x14ac:dyDescent="0.3">
      <c r="B311" s="35"/>
      <c r="C311" s="37"/>
      <c r="D311" s="37"/>
      <c r="E311" s="856" t="s">
        <v>71</v>
      </c>
      <c r="F311" s="64"/>
      <c r="G311" s="64"/>
      <c r="H311" s="439"/>
      <c r="I311" s="439"/>
      <c r="J311" s="562"/>
      <c r="K311" s="562"/>
      <c r="L311" s="274"/>
      <c r="M311" s="561"/>
      <c r="N311" s="562"/>
      <c r="O311" s="562"/>
      <c r="P311" s="562"/>
      <c r="Q311" s="562"/>
      <c r="R311" s="274"/>
    </row>
    <row r="312" spans="2:18" ht="24.75" hidden="1" customHeight="1" x14ac:dyDescent="0.3">
      <c r="B312" s="240"/>
      <c r="C312" s="241"/>
      <c r="D312" s="241"/>
      <c r="E312" s="892"/>
      <c r="F312" s="267">
        <v>108</v>
      </c>
      <c r="G312" s="125"/>
      <c r="H312" s="258"/>
      <c r="I312" s="448"/>
      <c r="J312" s="620"/>
      <c r="K312" s="620"/>
      <c r="L312" s="175"/>
      <c r="M312" s="696"/>
      <c r="N312" s="620"/>
      <c r="O312" s="620"/>
      <c r="P312" s="620"/>
      <c r="Q312" s="620"/>
      <c r="R312" s="175"/>
    </row>
    <row r="313" spans="2:18" ht="24.75" hidden="1" customHeight="1" x14ac:dyDescent="0.3">
      <c r="B313" s="252"/>
      <c r="D313" s="193"/>
      <c r="E313" s="1049"/>
      <c r="F313" s="267">
        <v>109</v>
      </c>
      <c r="G313" s="125"/>
      <c r="H313" s="26"/>
      <c r="I313" s="261"/>
      <c r="J313" s="592"/>
      <c r="K313" s="592"/>
      <c r="L313" s="465"/>
      <c r="M313" s="712"/>
      <c r="N313" s="592"/>
      <c r="O313" s="592"/>
      <c r="P313" s="592"/>
      <c r="Q313" s="592"/>
      <c r="R313" s="175"/>
    </row>
    <row r="314" spans="2:18" ht="25.5" hidden="1" customHeight="1" x14ac:dyDescent="0.3">
      <c r="B314" s="252"/>
      <c r="D314" s="193"/>
      <c r="E314" s="1049"/>
      <c r="F314" s="267">
        <v>110</v>
      </c>
      <c r="G314" s="125"/>
      <c r="H314" s="26"/>
      <c r="I314" s="261"/>
      <c r="J314" s="592"/>
      <c r="K314" s="592"/>
      <c r="L314" s="465"/>
      <c r="M314" s="712"/>
      <c r="N314" s="592"/>
      <c r="O314" s="592"/>
      <c r="P314" s="592"/>
      <c r="Q314" s="592"/>
      <c r="R314" s="175"/>
    </row>
    <row r="315" spans="2:18" ht="24.75" hidden="1" customHeight="1" x14ac:dyDescent="0.3">
      <c r="B315" s="252"/>
      <c r="D315" s="193"/>
      <c r="E315" s="1049"/>
      <c r="F315" s="267">
        <v>111</v>
      </c>
      <c r="G315" s="125"/>
      <c r="H315" s="26"/>
      <c r="I315" s="261"/>
      <c r="J315" s="592"/>
      <c r="K315" s="592"/>
      <c r="L315" s="465"/>
      <c r="M315" s="712"/>
      <c r="N315" s="592"/>
      <c r="O315" s="592"/>
      <c r="P315" s="592"/>
      <c r="Q315" s="592"/>
      <c r="R315" s="175"/>
    </row>
    <row r="316" spans="2:18" ht="25.5" hidden="1" customHeight="1" x14ac:dyDescent="0.3">
      <c r="B316" s="263"/>
      <c r="C316" s="264"/>
      <c r="D316" s="265"/>
      <c r="E316" s="1052"/>
      <c r="F316" s="267">
        <v>112</v>
      </c>
      <c r="G316" s="125"/>
      <c r="H316" s="26"/>
      <c r="I316" s="261"/>
      <c r="J316" s="592"/>
      <c r="K316" s="592"/>
      <c r="L316" s="465"/>
      <c r="M316" s="712"/>
      <c r="N316" s="592"/>
      <c r="O316" s="592"/>
      <c r="P316" s="592"/>
      <c r="Q316" s="592"/>
      <c r="R316" s="175"/>
    </row>
    <row r="317" spans="2:18" ht="33" hidden="1" customHeight="1" x14ac:dyDescent="0.3">
      <c r="B317" s="35"/>
      <c r="C317" s="37"/>
      <c r="D317" s="1661" t="s">
        <v>72</v>
      </c>
      <c r="E317" s="1661"/>
      <c r="F317" s="1661"/>
      <c r="G317" s="1661"/>
      <c r="H317" s="1661"/>
      <c r="I317" s="1661"/>
      <c r="J317" s="562"/>
      <c r="K317" s="562"/>
      <c r="L317" s="274"/>
      <c r="M317" s="561"/>
      <c r="N317" s="562"/>
      <c r="O317" s="562"/>
      <c r="P317" s="562"/>
      <c r="Q317" s="562"/>
      <c r="R317" s="274"/>
    </row>
    <row r="318" spans="2:18" ht="30.75" hidden="1" customHeight="1" x14ac:dyDescent="0.3">
      <c r="B318" s="35"/>
      <c r="C318" s="37"/>
      <c r="D318" s="37"/>
      <c r="E318" s="1662" t="s">
        <v>73</v>
      </c>
      <c r="F318" s="1662"/>
      <c r="G318" s="1662"/>
      <c r="H318" s="1662"/>
      <c r="I318" s="1662"/>
      <c r="J318" s="562"/>
      <c r="K318" s="562"/>
      <c r="L318" s="274"/>
      <c r="M318" s="561"/>
      <c r="N318" s="562"/>
      <c r="O318" s="562"/>
      <c r="P318" s="562"/>
      <c r="Q318" s="562"/>
      <c r="R318" s="274"/>
    </row>
    <row r="319" spans="2:18" ht="24.75" hidden="1" customHeight="1" x14ac:dyDescent="0.3">
      <c r="B319" s="240"/>
      <c r="C319" s="241"/>
      <c r="D319" s="241"/>
      <c r="E319" s="892"/>
      <c r="F319" s="267">
        <v>113</v>
      </c>
      <c r="G319" s="125"/>
      <c r="H319" s="258"/>
      <c r="I319" s="448"/>
      <c r="J319" s="620"/>
      <c r="K319" s="620"/>
      <c r="L319" s="175"/>
      <c r="M319" s="696"/>
      <c r="N319" s="620"/>
      <c r="O319" s="620"/>
      <c r="P319" s="620"/>
      <c r="Q319" s="620"/>
      <c r="R319" s="175"/>
    </row>
    <row r="320" spans="2:18" ht="24.75" hidden="1" customHeight="1" x14ac:dyDescent="0.3">
      <c r="B320" s="252"/>
      <c r="D320" s="193"/>
      <c r="E320" s="1049"/>
      <c r="F320" s="267">
        <v>114</v>
      </c>
      <c r="G320" s="125"/>
      <c r="H320" s="26"/>
      <c r="I320" s="261"/>
      <c r="J320" s="592"/>
      <c r="K320" s="592"/>
      <c r="L320" s="465"/>
      <c r="M320" s="712"/>
      <c r="N320" s="592"/>
      <c r="O320" s="592"/>
      <c r="P320" s="592"/>
      <c r="Q320" s="592"/>
      <c r="R320" s="175"/>
    </row>
    <row r="321" spans="2:18" ht="24.75" hidden="1" customHeight="1" x14ac:dyDescent="0.3">
      <c r="B321" s="252"/>
      <c r="D321" s="193"/>
      <c r="E321" s="1049"/>
      <c r="F321" s="267">
        <v>115</v>
      </c>
      <c r="G321" s="125"/>
      <c r="H321" s="26"/>
      <c r="I321" s="261"/>
      <c r="J321" s="592"/>
      <c r="K321" s="592"/>
      <c r="L321" s="465"/>
      <c r="M321" s="712"/>
      <c r="N321" s="592"/>
      <c r="O321" s="592"/>
      <c r="P321" s="592"/>
      <c r="Q321" s="592"/>
      <c r="R321" s="175"/>
    </row>
    <row r="322" spans="2:18" hidden="1" x14ac:dyDescent="0.3">
      <c r="B322" s="35"/>
      <c r="C322" s="37"/>
      <c r="D322" s="37"/>
      <c r="E322" s="1663" t="s">
        <v>74</v>
      </c>
      <c r="F322" s="1663"/>
      <c r="G322" s="1663"/>
      <c r="H322" s="1663"/>
      <c r="I322" s="1663"/>
      <c r="J322" s="562"/>
      <c r="K322" s="562"/>
      <c r="L322" s="274"/>
      <c r="M322" s="561"/>
      <c r="N322" s="562"/>
      <c r="O322" s="562"/>
      <c r="P322" s="562"/>
      <c r="Q322" s="562"/>
      <c r="R322" s="274"/>
    </row>
    <row r="323" spans="2:18" ht="23.25" hidden="1" customHeight="1" x14ac:dyDescent="0.3">
      <c r="B323" s="240"/>
      <c r="C323" s="241"/>
      <c r="D323" s="241"/>
      <c r="E323" s="892"/>
      <c r="F323" s="267">
        <v>116</v>
      </c>
      <c r="G323" s="125"/>
      <c r="H323" s="258"/>
      <c r="I323" s="448"/>
      <c r="J323" s="620"/>
      <c r="K323" s="620"/>
      <c r="L323" s="175"/>
      <c r="M323" s="696"/>
      <c r="N323" s="620"/>
      <c r="O323" s="620"/>
      <c r="P323" s="620"/>
      <c r="Q323" s="620"/>
      <c r="R323" s="175"/>
    </row>
    <row r="324" spans="2:18" ht="23.25" hidden="1" customHeight="1" x14ac:dyDescent="0.3">
      <c r="B324" s="252"/>
      <c r="D324" s="193"/>
      <c r="E324" s="1049"/>
      <c r="F324" s="267">
        <v>117</v>
      </c>
      <c r="G324" s="125"/>
      <c r="H324" s="26"/>
      <c r="I324" s="261"/>
      <c r="J324" s="592"/>
      <c r="K324" s="592"/>
      <c r="L324" s="465"/>
      <c r="M324" s="712"/>
      <c r="N324" s="592"/>
      <c r="O324" s="592"/>
      <c r="P324" s="592"/>
      <c r="Q324" s="592"/>
      <c r="R324" s="175"/>
    </row>
    <row r="325" spans="2:18" ht="23.25" hidden="1" customHeight="1" x14ac:dyDescent="0.3">
      <c r="B325" s="252"/>
      <c r="D325" s="193"/>
      <c r="E325" s="1049"/>
      <c r="F325" s="267">
        <v>118</v>
      </c>
      <c r="G325" s="125"/>
      <c r="H325" s="26"/>
      <c r="I325" s="261"/>
      <c r="J325" s="592"/>
      <c r="K325" s="592"/>
      <c r="L325" s="465"/>
      <c r="M325" s="712"/>
      <c r="N325" s="592"/>
      <c r="O325" s="592"/>
      <c r="P325" s="592"/>
      <c r="Q325" s="592"/>
      <c r="R325" s="175"/>
    </row>
    <row r="326" spans="2:18" hidden="1" x14ac:dyDescent="0.3">
      <c r="B326" s="35"/>
      <c r="C326" s="37"/>
      <c r="D326" s="37"/>
      <c r="E326" s="856" t="s">
        <v>75</v>
      </c>
      <c r="F326" s="998"/>
      <c r="G326" s="33"/>
      <c r="H326" s="14"/>
      <c r="I326" s="56"/>
      <c r="J326" s="562"/>
      <c r="K326" s="562"/>
      <c r="L326" s="274"/>
      <c r="M326" s="561"/>
      <c r="N326" s="562"/>
      <c r="O326" s="562"/>
      <c r="P326" s="562"/>
      <c r="Q326" s="562"/>
      <c r="R326" s="274"/>
    </row>
    <row r="327" spans="2:18" ht="23.25" hidden="1" customHeight="1" x14ac:dyDescent="0.3">
      <c r="B327" s="240"/>
      <c r="C327" s="241"/>
      <c r="D327" s="241"/>
      <c r="E327" s="892"/>
      <c r="F327" s="267">
        <v>119</v>
      </c>
      <c r="G327" s="125"/>
      <c r="H327" s="258"/>
      <c r="I327" s="448"/>
      <c r="J327" s="620"/>
      <c r="K327" s="620"/>
      <c r="L327" s="175"/>
      <c r="M327" s="696"/>
      <c r="N327" s="620"/>
      <c r="O327" s="620"/>
      <c r="P327" s="620"/>
      <c r="Q327" s="620"/>
      <c r="R327" s="175"/>
    </row>
    <row r="328" spans="2:18" ht="23.25" hidden="1" customHeight="1" x14ac:dyDescent="0.3">
      <c r="B328" s="252"/>
      <c r="D328" s="193"/>
      <c r="E328" s="1049"/>
      <c r="F328" s="267">
        <v>120</v>
      </c>
      <c r="G328" s="125"/>
      <c r="H328" s="26"/>
      <c r="I328" s="261"/>
      <c r="J328" s="592"/>
      <c r="K328" s="592"/>
      <c r="L328" s="465"/>
      <c r="M328" s="712"/>
      <c r="N328" s="592"/>
      <c r="O328" s="592"/>
      <c r="P328" s="592"/>
      <c r="Q328" s="592"/>
      <c r="R328" s="175"/>
    </row>
    <row r="329" spans="2:18" ht="23.25" hidden="1" customHeight="1" x14ac:dyDescent="0.3">
      <c r="B329" s="252"/>
      <c r="D329" s="193"/>
      <c r="E329" s="1049"/>
      <c r="F329" s="267">
        <v>121</v>
      </c>
      <c r="G329" s="125"/>
      <c r="H329" s="26"/>
      <c r="I329" s="261"/>
      <c r="J329" s="592"/>
      <c r="K329" s="592"/>
      <c r="L329" s="465"/>
      <c r="M329" s="712"/>
      <c r="N329" s="592"/>
      <c r="O329" s="592"/>
      <c r="P329" s="592"/>
      <c r="Q329" s="592"/>
      <c r="R329" s="175"/>
    </row>
    <row r="330" spans="2:18" hidden="1" x14ac:dyDescent="0.3">
      <c r="B330" s="35"/>
      <c r="C330" s="37"/>
      <c r="D330" s="37"/>
      <c r="E330" s="856" t="s">
        <v>76</v>
      </c>
      <c r="F330" s="998"/>
      <c r="G330" s="33"/>
      <c r="H330" s="14"/>
      <c r="I330" s="56"/>
      <c r="J330" s="562"/>
      <c r="K330" s="562"/>
      <c r="L330" s="274"/>
      <c r="M330" s="561"/>
      <c r="N330" s="562"/>
      <c r="O330" s="562"/>
      <c r="P330" s="562"/>
      <c r="Q330" s="562"/>
      <c r="R330" s="274"/>
    </row>
    <row r="331" spans="2:18" ht="21.75" hidden="1" customHeight="1" x14ac:dyDescent="0.3">
      <c r="B331" s="240"/>
      <c r="C331" s="241"/>
      <c r="D331" s="241"/>
      <c r="E331" s="892"/>
      <c r="F331" s="267">
        <v>122</v>
      </c>
      <c r="G331" s="125"/>
      <c r="H331" s="258"/>
      <c r="I331" s="448"/>
      <c r="J331" s="620"/>
      <c r="K331" s="620"/>
      <c r="L331" s="175"/>
      <c r="M331" s="696"/>
      <c r="N331" s="620"/>
      <c r="O331" s="620"/>
      <c r="P331" s="620"/>
      <c r="Q331" s="620"/>
      <c r="R331" s="175"/>
    </row>
    <row r="332" spans="2:18" ht="21.75" hidden="1" customHeight="1" x14ac:dyDescent="0.3">
      <c r="B332" s="252"/>
      <c r="D332" s="193"/>
      <c r="E332" s="1049"/>
      <c r="F332" s="267">
        <v>123</v>
      </c>
      <c r="G332" s="125"/>
      <c r="H332" s="26"/>
      <c r="I332" s="261"/>
      <c r="J332" s="592"/>
      <c r="K332" s="592"/>
      <c r="L332" s="465"/>
      <c r="M332" s="712"/>
      <c r="N332" s="592"/>
      <c r="O332" s="592"/>
      <c r="P332" s="592"/>
      <c r="Q332" s="592"/>
      <c r="R332" s="175"/>
    </row>
    <row r="333" spans="2:18" ht="21.75" hidden="1" customHeight="1" x14ac:dyDescent="0.3">
      <c r="B333" s="263"/>
      <c r="C333" s="264"/>
      <c r="D333" s="265"/>
      <c r="E333" s="1052"/>
      <c r="F333" s="267">
        <v>124</v>
      </c>
      <c r="G333" s="125"/>
      <c r="H333" s="26"/>
      <c r="I333" s="261"/>
      <c r="J333" s="592"/>
      <c r="K333" s="592"/>
      <c r="L333" s="465"/>
      <c r="M333" s="712"/>
      <c r="N333" s="592"/>
      <c r="O333" s="592"/>
      <c r="P333" s="592"/>
      <c r="Q333" s="592"/>
      <c r="R333" s="175"/>
    </row>
    <row r="334" spans="2:18" s="525" customFormat="1" ht="17.25" customHeight="1" x14ac:dyDescent="0.3">
      <c r="B334" s="615"/>
      <c r="C334" s="619"/>
      <c r="D334" s="619"/>
      <c r="E334" s="855">
        <v>197</v>
      </c>
      <c r="F334" s="565" t="s">
        <v>1937</v>
      </c>
      <c r="G334" s="565"/>
      <c r="H334" s="565"/>
      <c r="I334" s="565"/>
      <c r="J334" s="617"/>
      <c r="K334" s="617"/>
      <c r="L334" s="617"/>
      <c r="M334" s="617"/>
      <c r="N334" s="617"/>
      <c r="O334" s="617"/>
      <c r="P334" s="617"/>
      <c r="Q334" s="617"/>
      <c r="R334" s="618"/>
    </row>
    <row r="335" spans="2:18" ht="31.5" x14ac:dyDescent="0.3">
      <c r="B335" s="1012"/>
      <c r="C335" s="1013"/>
      <c r="D335" s="1013"/>
      <c r="E335" s="1043" t="s">
        <v>2398</v>
      </c>
      <c r="F335" s="1013">
        <v>19701</v>
      </c>
      <c r="G335" s="1014" t="s">
        <v>1448</v>
      </c>
      <c r="H335" s="1422" t="s">
        <v>1449</v>
      </c>
      <c r="I335" s="1055" t="s">
        <v>1450</v>
      </c>
      <c r="J335" s="1017"/>
      <c r="K335" s="1017"/>
      <c r="L335" s="1017"/>
      <c r="M335" s="1017">
        <v>10000</v>
      </c>
      <c r="N335" s="1017"/>
      <c r="O335" s="1017"/>
      <c r="P335" s="1017"/>
      <c r="Q335" s="1017"/>
      <c r="R335" s="1017">
        <f t="shared" ref="R335:R353" si="46">SUM(J335:Q335)</f>
        <v>10000</v>
      </c>
    </row>
    <row r="336" spans="2:18" ht="31.5" x14ac:dyDescent="0.3">
      <c r="B336" s="1032"/>
      <c r="C336" s="1033"/>
      <c r="D336" s="1034"/>
      <c r="E336" s="1046" t="s">
        <v>2393</v>
      </c>
      <c r="F336" s="1019">
        <v>19702</v>
      </c>
      <c r="G336" s="1020" t="s">
        <v>1453</v>
      </c>
      <c r="H336" s="1021" t="s">
        <v>1452</v>
      </c>
      <c r="I336" s="1431" t="s">
        <v>1454</v>
      </c>
      <c r="J336" s="1072"/>
      <c r="K336" s="1072"/>
      <c r="L336" s="1072"/>
      <c r="M336" s="1072">
        <v>5000</v>
      </c>
      <c r="N336" s="1072"/>
      <c r="O336" s="1072"/>
      <c r="P336" s="1072"/>
      <c r="Q336" s="1072"/>
      <c r="R336" s="1023">
        <f t="shared" si="46"/>
        <v>5000</v>
      </c>
    </row>
    <row r="337" spans="2:18" ht="31.5" x14ac:dyDescent="0.3">
      <c r="B337" s="1032"/>
      <c r="C337" s="1033"/>
      <c r="D337" s="1034"/>
      <c r="E337" s="1046" t="s">
        <v>2396</v>
      </c>
      <c r="F337" s="1019">
        <v>19703</v>
      </c>
      <c r="G337" s="1423" t="s">
        <v>1462</v>
      </c>
      <c r="H337" s="1021" t="s">
        <v>1463</v>
      </c>
      <c r="I337" s="1424" t="s">
        <v>692</v>
      </c>
      <c r="J337" s="1022"/>
      <c r="K337" s="1023"/>
      <c r="L337" s="1023"/>
      <c r="M337" s="1023">
        <v>20000</v>
      </c>
      <c r="N337" s="1072"/>
      <c r="O337" s="1072"/>
      <c r="P337" s="1072"/>
      <c r="Q337" s="1072"/>
      <c r="R337" s="1023">
        <f t="shared" si="46"/>
        <v>20000</v>
      </c>
    </row>
    <row r="338" spans="2:18" x14ac:dyDescent="0.3">
      <c r="B338" s="1032"/>
      <c r="C338" s="1033"/>
      <c r="D338" s="1034"/>
      <c r="E338" s="1046" t="s">
        <v>2371</v>
      </c>
      <c r="F338" s="1019">
        <v>19704</v>
      </c>
      <c r="G338" s="1423" t="s">
        <v>1466</v>
      </c>
      <c r="H338" s="1021" t="s">
        <v>1467</v>
      </c>
      <c r="I338" s="1425" t="s">
        <v>1645</v>
      </c>
      <c r="J338" s="1022"/>
      <c r="K338" s="1023"/>
      <c r="L338" s="1023"/>
      <c r="M338" s="1023">
        <v>150000</v>
      </c>
      <c r="N338" s="1072"/>
      <c r="O338" s="1072"/>
      <c r="P338" s="1072"/>
      <c r="Q338" s="1072"/>
      <c r="R338" s="1023">
        <f t="shared" si="46"/>
        <v>150000</v>
      </c>
    </row>
    <row r="339" spans="2:18" ht="31.5" x14ac:dyDescent="0.3">
      <c r="B339" s="1018"/>
      <c r="C339" s="1019"/>
      <c r="D339" s="1019"/>
      <c r="E339" s="1044" t="s">
        <v>2390</v>
      </c>
      <c r="F339" s="1019">
        <v>19705</v>
      </c>
      <c r="G339" s="1020" t="s">
        <v>1600</v>
      </c>
      <c r="H339" s="1430" t="s">
        <v>1456</v>
      </c>
      <c r="I339" s="1385" t="s">
        <v>1582</v>
      </c>
      <c r="J339" s="1023"/>
      <c r="K339" s="1023"/>
      <c r="L339" s="1023"/>
      <c r="M339" s="1023">
        <v>38998</v>
      </c>
      <c r="N339" s="1023"/>
      <c r="O339" s="1023"/>
      <c r="P339" s="1023"/>
      <c r="Q339" s="1023"/>
      <c r="R339" s="1023">
        <f t="shared" si="46"/>
        <v>38998</v>
      </c>
    </row>
    <row r="340" spans="2:18" ht="31.5" x14ac:dyDescent="0.3">
      <c r="B340" s="1032"/>
      <c r="C340" s="1033"/>
      <c r="D340" s="1034"/>
      <c r="E340" s="1046" t="s">
        <v>2379</v>
      </c>
      <c r="F340" s="1019">
        <v>19706</v>
      </c>
      <c r="G340" s="1020" t="s">
        <v>1601</v>
      </c>
      <c r="H340" s="1021" t="s">
        <v>1503</v>
      </c>
      <c r="I340" s="1385" t="s">
        <v>1582</v>
      </c>
      <c r="J340" s="1072"/>
      <c r="K340" s="1072"/>
      <c r="L340" s="1072"/>
      <c r="M340" s="1072">
        <v>251794</v>
      </c>
      <c r="N340" s="1072"/>
      <c r="O340" s="1072"/>
      <c r="P340" s="1072"/>
      <c r="Q340" s="1072"/>
      <c r="R340" s="1023">
        <f t="shared" si="46"/>
        <v>251794</v>
      </c>
    </row>
    <row r="341" spans="2:18" ht="31.5" x14ac:dyDescent="0.3">
      <c r="B341" s="1032"/>
      <c r="C341" s="1033"/>
      <c r="D341" s="1034"/>
      <c r="E341" s="1046" t="s">
        <v>2387</v>
      </c>
      <c r="F341" s="1019">
        <v>19707</v>
      </c>
      <c r="G341" s="1423" t="s">
        <v>1602</v>
      </c>
      <c r="H341" s="1430" t="s">
        <v>1459</v>
      </c>
      <c r="I341" s="1425" t="s">
        <v>2118</v>
      </c>
      <c r="J341" s="1022"/>
      <c r="K341" s="1022"/>
      <c r="L341" s="1022"/>
      <c r="M341" s="1023">
        <v>15394</v>
      </c>
      <c r="N341" s="1072"/>
      <c r="O341" s="1072"/>
      <c r="P341" s="1072"/>
      <c r="Q341" s="1072"/>
      <c r="R341" s="1023">
        <f t="shared" si="46"/>
        <v>15394</v>
      </c>
    </row>
    <row r="342" spans="2:18" ht="31.5" x14ac:dyDescent="0.3">
      <c r="B342" s="1032"/>
      <c r="C342" s="1033"/>
      <c r="D342" s="1034"/>
      <c r="E342" s="1046" t="s">
        <v>2401</v>
      </c>
      <c r="F342" s="1019">
        <v>19708</v>
      </c>
      <c r="G342" s="1020" t="s">
        <v>1603</v>
      </c>
      <c r="H342" s="1021" t="s">
        <v>1520</v>
      </c>
      <c r="I342" s="1385" t="s">
        <v>1582</v>
      </c>
      <c r="J342" s="1072">
        <v>119700</v>
      </c>
      <c r="K342" s="1072"/>
      <c r="L342" s="1072"/>
      <c r="M342" s="1072"/>
      <c r="N342" s="1072"/>
      <c r="O342" s="1072"/>
      <c r="P342" s="1072"/>
      <c r="Q342" s="1072"/>
      <c r="R342" s="1023">
        <f t="shared" si="46"/>
        <v>119700</v>
      </c>
    </row>
    <row r="343" spans="2:18" x14ac:dyDescent="0.3">
      <c r="B343" s="1032"/>
      <c r="C343" s="1033"/>
      <c r="D343" s="1034"/>
      <c r="E343" s="1046" t="s">
        <v>2401</v>
      </c>
      <c r="F343" s="1019">
        <v>19709</v>
      </c>
      <c r="G343" s="1020" t="s">
        <v>1604</v>
      </c>
      <c r="H343" s="1021" t="s">
        <v>1520</v>
      </c>
      <c r="I343" s="1385" t="s">
        <v>1582</v>
      </c>
      <c r="J343" s="1072"/>
      <c r="K343" s="1072"/>
      <c r="L343" s="1072"/>
      <c r="M343" s="1072">
        <v>170221</v>
      </c>
      <c r="N343" s="1072"/>
      <c r="O343" s="1072"/>
      <c r="P343" s="1072"/>
      <c r="Q343" s="1072"/>
      <c r="R343" s="1023">
        <f t="shared" si="46"/>
        <v>170221</v>
      </c>
    </row>
    <row r="344" spans="2:18" ht="31.5" x14ac:dyDescent="0.3">
      <c r="B344" s="1032"/>
      <c r="C344" s="1033"/>
      <c r="D344" s="1034"/>
      <c r="E344" s="1046" t="s">
        <v>2401</v>
      </c>
      <c r="F344" s="1019">
        <v>19710</v>
      </c>
      <c r="G344" s="1020" t="s">
        <v>1605</v>
      </c>
      <c r="H344" s="1021" t="s">
        <v>1520</v>
      </c>
      <c r="I344" s="1021" t="s">
        <v>1646</v>
      </c>
      <c r="J344" s="1072"/>
      <c r="K344" s="1072"/>
      <c r="L344" s="1072"/>
      <c r="M344" s="1072"/>
      <c r="N344" s="1072">
        <v>30000</v>
      </c>
      <c r="O344" s="1072"/>
      <c r="P344" s="1072"/>
      <c r="Q344" s="1072"/>
      <c r="R344" s="1023">
        <f t="shared" si="46"/>
        <v>30000</v>
      </c>
    </row>
    <row r="345" spans="2:18" ht="31.5" x14ac:dyDescent="0.3">
      <c r="B345" s="1032"/>
      <c r="C345" s="1033"/>
      <c r="D345" s="1034"/>
      <c r="E345" s="1046" t="s">
        <v>2396</v>
      </c>
      <c r="F345" s="1019">
        <v>19711</v>
      </c>
      <c r="G345" s="1020" t="s">
        <v>1606</v>
      </c>
      <c r="H345" s="1021" t="s">
        <v>1463</v>
      </c>
      <c r="I345" s="1385" t="s">
        <v>1582</v>
      </c>
      <c r="J345" s="1072"/>
      <c r="K345" s="1072"/>
      <c r="L345" s="1072"/>
      <c r="M345" s="1072">
        <v>50000</v>
      </c>
      <c r="N345" s="1072"/>
      <c r="O345" s="1072"/>
      <c r="P345" s="1072"/>
      <c r="Q345" s="1072"/>
      <c r="R345" s="1023">
        <f t="shared" si="46"/>
        <v>50000</v>
      </c>
    </row>
    <row r="346" spans="2:18" ht="47.25" x14ac:dyDescent="0.3">
      <c r="B346" s="1032"/>
      <c r="C346" s="1033"/>
      <c r="D346" s="1034"/>
      <c r="E346" s="1046" t="s">
        <v>2396</v>
      </c>
      <c r="F346" s="1019">
        <v>19712</v>
      </c>
      <c r="G346" s="1020" t="s">
        <v>1607</v>
      </c>
      <c r="H346" s="1021" t="s">
        <v>1463</v>
      </c>
      <c r="I346" s="1385" t="s">
        <v>1582</v>
      </c>
      <c r="J346" s="1072"/>
      <c r="K346" s="1072"/>
      <c r="L346" s="1072"/>
      <c r="M346" s="1072">
        <v>87736</v>
      </c>
      <c r="N346" s="1072"/>
      <c r="O346" s="1072"/>
      <c r="P346" s="1072"/>
      <c r="Q346" s="1072"/>
      <c r="R346" s="1023">
        <f t="shared" si="46"/>
        <v>87736</v>
      </c>
    </row>
    <row r="347" spans="2:18" ht="31.5" x14ac:dyDescent="0.3">
      <c r="B347" s="1025"/>
      <c r="C347" s="1026"/>
      <c r="D347" s="1027"/>
      <c r="E347" s="1045" t="s">
        <v>2404</v>
      </c>
      <c r="F347" s="1036">
        <v>19713</v>
      </c>
      <c r="G347" s="1028" t="s">
        <v>1608</v>
      </c>
      <c r="H347" s="1029" t="s">
        <v>1539</v>
      </c>
      <c r="I347" s="1390" t="s">
        <v>1582</v>
      </c>
      <c r="J347" s="1076"/>
      <c r="K347" s="1076">
        <v>5000</v>
      </c>
      <c r="L347" s="1076"/>
      <c r="M347" s="1076">
        <v>16868</v>
      </c>
      <c r="N347" s="1076"/>
      <c r="O347" s="1076"/>
      <c r="P347" s="1076"/>
      <c r="Q347" s="1076"/>
      <c r="R347" s="1031">
        <f t="shared" si="46"/>
        <v>21868</v>
      </c>
    </row>
    <row r="348" spans="2:18" ht="31.5" x14ac:dyDescent="0.3">
      <c r="B348" s="1520"/>
      <c r="C348" s="1521"/>
      <c r="D348" s="1522"/>
      <c r="E348" s="1523" t="s">
        <v>2416</v>
      </c>
      <c r="F348" s="1064">
        <v>19714</v>
      </c>
      <c r="G348" s="1125" t="s">
        <v>1609</v>
      </c>
      <c r="H348" s="1085" t="s">
        <v>1565</v>
      </c>
      <c r="I348" s="1618" t="s">
        <v>1582</v>
      </c>
      <c r="J348" s="1528"/>
      <c r="K348" s="1528"/>
      <c r="L348" s="1528"/>
      <c r="M348" s="1528">
        <v>17923</v>
      </c>
      <c r="N348" s="1528"/>
      <c r="O348" s="1528"/>
      <c r="P348" s="1528"/>
      <c r="Q348" s="1528"/>
      <c r="R348" s="1087">
        <f t="shared" si="46"/>
        <v>17923</v>
      </c>
    </row>
    <row r="349" spans="2:18" x14ac:dyDescent="0.3">
      <c r="B349" s="1032"/>
      <c r="C349" s="1033"/>
      <c r="D349" s="1034"/>
      <c r="E349" s="1046" t="s">
        <v>2377</v>
      </c>
      <c r="F349" s="1019">
        <v>19715</v>
      </c>
      <c r="G349" s="1020" t="s">
        <v>1611</v>
      </c>
      <c r="H349" s="1021" t="s">
        <v>1543</v>
      </c>
      <c r="I349" s="1385" t="s">
        <v>1582</v>
      </c>
      <c r="J349" s="1072"/>
      <c r="K349" s="1072"/>
      <c r="L349" s="1072"/>
      <c r="M349" s="1072">
        <v>148168</v>
      </c>
      <c r="N349" s="1072"/>
      <c r="O349" s="1072"/>
      <c r="P349" s="1072"/>
      <c r="Q349" s="1072"/>
      <c r="R349" s="1023">
        <f t="shared" si="46"/>
        <v>148168</v>
      </c>
    </row>
    <row r="350" spans="2:18" ht="32.25" customHeight="1" x14ac:dyDescent="0.3">
      <c r="B350" s="1032"/>
      <c r="C350" s="1033"/>
      <c r="D350" s="1034"/>
      <c r="E350" s="1046" t="s">
        <v>2448</v>
      </c>
      <c r="F350" s="1019">
        <v>19716</v>
      </c>
      <c r="G350" s="1020" t="s">
        <v>1612</v>
      </c>
      <c r="H350" s="1021" t="s">
        <v>1549</v>
      </c>
      <c r="I350" s="1385" t="s">
        <v>1582</v>
      </c>
      <c r="J350" s="1072"/>
      <c r="K350" s="1072"/>
      <c r="L350" s="1072">
        <v>56400</v>
      </c>
      <c r="M350" s="1072">
        <v>103000</v>
      </c>
      <c r="N350" s="1072"/>
      <c r="O350" s="1072"/>
      <c r="P350" s="1072"/>
      <c r="Q350" s="1072"/>
      <c r="R350" s="1023">
        <f t="shared" si="46"/>
        <v>159400</v>
      </c>
    </row>
    <row r="351" spans="2:18" ht="17.25" customHeight="1" x14ac:dyDescent="0.3">
      <c r="B351" s="1018"/>
      <c r="C351" s="1019"/>
      <c r="D351" s="1019"/>
      <c r="E351" s="1044" t="s">
        <v>2371</v>
      </c>
      <c r="F351" s="1019">
        <v>19717</v>
      </c>
      <c r="G351" s="1020" t="s">
        <v>1589</v>
      </c>
      <c r="H351" s="1430" t="s">
        <v>1467</v>
      </c>
      <c r="I351" s="1425" t="s">
        <v>2126</v>
      </c>
      <c r="J351" s="1023"/>
      <c r="K351" s="1023"/>
      <c r="L351" s="1023">
        <v>5000</v>
      </c>
      <c r="M351" s="1023">
        <v>35000</v>
      </c>
      <c r="N351" s="1023"/>
      <c r="O351" s="1023"/>
      <c r="P351" s="1023"/>
      <c r="Q351" s="1023"/>
      <c r="R351" s="1023">
        <f>SUM(J351:Q351)</f>
        <v>40000</v>
      </c>
    </row>
    <row r="352" spans="2:18" ht="17.25" customHeight="1" x14ac:dyDescent="0.3">
      <c r="B352" s="1032"/>
      <c r="C352" s="1033"/>
      <c r="D352" s="1034"/>
      <c r="E352" s="1046" t="s">
        <v>2371</v>
      </c>
      <c r="F352" s="1019">
        <v>19718</v>
      </c>
      <c r="G352" s="1020" t="s">
        <v>1613</v>
      </c>
      <c r="H352" s="1021" t="s">
        <v>1467</v>
      </c>
      <c r="I352" s="1385" t="s">
        <v>1582</v>
      </c>
      <c r="J352" s="1072"/>
      <c r="K352" s="1072"/>
      <c r="L352" s="1072"/>
      <c r="M352" s="1072">
        <v>424905</v>
      </c>
      <c r="N352" s="1072"/>
      <c r="O352" s="1072"/>
      <c r="P352" s="1072"/>
      <c r="Q352" s="1072"/>
      <c r="R352" s="1023">
        <f t="shared" si="46"/>
        <v>424905</v>
      </c>
    </row>
    <row r="353" spans="2:18" ht="17.25" customHeight="1" x14ac:dyDescent="0.3">
      <c r="B353" s="1025"/>
      <c r="C353" s="1026"/>
      <c r="D353" s="1027"/>
      <c r="E353" s="1045" t="s">
        <v>2371</v>
      </c>
      <c r="F353" s="1036">
        <v>19719</v>
      </c>
      <c r="G353" s="1028" t="s">
        <v>1614</v>
      </c>
      <c r="H353" s="1029" t="s">
        <v>1467</v>
      </c>
      <c r="I353" s="1390" t="s">
        <v>1582</v>
      </c>
      <c r="J353" s="1076"/>
      <c r="K353" s="1076"/>
      <c r="L353" s="1076"/>
      <c r="M353" s="1076"/>
      <c r="N353" s="1076">
        <v>439704</v>
      </c>
      <c r="O353" s="1076"/>
      <c r="P353" s="1076"/>
      <c r="Q353" s="1076"/>
      <c r="R353" s="1031">
        <f t="shared" si="46"/>
        <v>439704</v>
      </c>
    </row>
    <row r="354" spans="2:18" ht="9" customHeight="1" x14ac:dyDescent="0.3"/>
    <row r="355" spans="2:18" s="253" customFormat="1" ht="20.25" customHeight="1" x14ac:dyDescent="0.25">
      <c r="B355" s="1744" t="s">
        <v>1875</v>
      </c>
      <c r="C355" s="1744"/>
      <c r="D355" s="1744"/>
      <c r="E355" s="1744"/>
      <c r="F355" s="1744"/>
      <c r="G355" s="1744"/>
      <c r="H355" s="885"/>
      <c r="I355" s="231"/>
      <c r="J355" s="230"/>
      <c r="K355" s="603"/>
      <c r="L355" s="603"/>
      <c r="M355" s="603"/>
      <c r="N355" s="603"/>
      <c r="O355" s="603"/>
      <c r="P355" s="603"/>
      <c r="Q355" s="603"/>
      <c r="R355" s="604"/>
    </row>
    <row r="356" spans="2:18" s="253" customFormat="1" ht="19.5" customHeight="1" x14ac:dyDescent="0.25">
      <c r="B356" s="1752" t="s">
        <v>1876</v>
      </c>
      <c r="C356" s="1752"/>
      <c r="D356" s="1752"/>
      <c r="E356" s="1752"/>
      <c r="F356" s="1738" t="s">
        <v>1862</v>
      </c>
      <c r="G356" s="1738"/>
      <c r="H356" s="1739"/>
      <c r="I356" s="1762" t="s">
        <v>9</v>
      </c>
      <c r="J356" s="1763"/>
      <c r="K356" s="1764"/>
      <c r="L356" s="1762" t="s">
        <v>1872</v>
      </c>
      <c r="M356" s="1763"/>
      <c r="N356" s="1764"/>
      <c r="O356" s="807"/>
      <c r="P356" s="1759" t="s">
        <v>1873</v>
      </c>
      <c r="Q356" s="1760"/>
      <c r="R356" s="1761"/>
    </row>
    <row r="357" spans="2:18" s="253" customFormat="1" ht="19.5" customHeight="1" x14ac:dyDescent="0.25">
      <c r="B357" s="1778" t="s">
        <v>2119</v>
      </c>
      <c r="C357" s="1779"/>
      <c r="D357" s="1779"/>
      <c r="E357" s="1780"/>
      <c r="F357" s="1741" t="s">
        <v>3</v>
      </c>
      <c r="G357" s="1741"/>
      <c r="H357" s="885"/>
      <c r="I357" s="1759">
        <f>SUM(I358)</f>
        <v>119700</v>
      </c>
      <c r="J357" s="1760"/>
      <c r="K357" s="1761"/>
      <c r="L357" s="1781"/>
      <c r="M357" s="1782"/>
      <c r="N357" s="1783"/>
      <c r="O357" s="606"/>
      <c r="P357" s="1778"/>
      <c r="Q357" s="1779"/>
      <c r="R357" s="1780"/>
    </row>
    <row r="358" spans="2:18" s="253" customFormat="1" ht="16.5" customHeight="1" x14ac:dyDescent="0.25">
      <c r="B358" s="252"/>
      <c r="C358" s="254"/>
      <c r="D358" s="254"/>
      <c r="E358" s="875"/>
      <c r="F358" s="254"/>
      <c r="G358" s="886" t="s">
        <v>2121</v>
      </c>
      <c r="H358" s="806"/>
      <c r="I358" s="1735">
        <f>J8</f>
        <v>119700</v>
      </c>
      <c r="J358" s="1736"/>
      <c r="K358" s="1737"/>
      <c r="L358" s="1735"/>
      <c r="M358" s="1736"/>
      <c r="N358" s="1737"/>
      <c r="O358" s="743"/>
      <c r="P358" s="1745"/>
      <c r="Q358" s="1776"/>
      <c r="R358" s="1747"/>
    </row>
    <row r="359" spans="2:18" s="253" customFormat="1" ht="16.5" customHeight="1" x14ac:dyDescent="0.25">
      <c r="B359" s="1745"/>
      <c r="C359" s="1746"/>
      <c r="D359" s="1746"/>
      <c r="E359" s="1747"/>
      <c r="F359" s="1743" t="s">
        <v>1863</v>
      </c>
      <c r="G359" s="1777"/>
      <c r="H359" s="885"/>
      <c r="I359" s="1732">
        <f>SUM(I360:K362)</f>
        <v>4722896</v>
      </c>
      <c r="J359" s="1733"/>
      <c r="K359" s="1734"/>
      <c r="L359" s="1735"/>
      <c r="M359" s="1736"/>
      <c r="N359" s="1737"/>
      <c r="O359" s="606"/>
      <c r="P359" s="1745"/>
      <c r="Q359" s="1776"/>
      <c r="R359" s="1747"/>
    </row>
    <row r="360" spans="2:18" s="253" customFormat="1" ht="16.5" customHeight="1" x14ac:dyDescent="0.25">
      <c r="B360" s="252"/>
      <c r="C360" s="254"/>
      <c r="D360" s="254"/>
      <c r="E360" s="875"/>
      <c r="F360" s="254"/>
      <c r="G360" s="886" t="s">
        <v>1864</v>
      </c>
      <c r="H360" s="886"/>
      <c r="I360" s="1735">
        <f>K8</f>
        <v>124600</v>
      </c>
      <c r="J360" s="1736"/>
      <c r="K360" s="1737"/>
      <c r="L360" s="1735"/>
      <c r="M360" s="1736"/>
      <c r="N360" s="1737"/>
      <c r="O360" s="606"/>
      <c r="P360" s="1745"/>
      <c r="Q360" s="1776"/>
      <c r="R360" s="1747"/>
    </row>
    <row r="361" spans="2:18" s="253" customFormat="1" ht="16.5" customHeight="1" x14ac:dyDescent="0.25">
      <c r="B361" s="252"/>
      <c r="C361" s="254"/>
      <c r="D361" s="254"/>
      <c r="E361" s="875"/>
      <c r="F361" s="254"/>
      <c r="G361" s="886" t="s">
        <v>1865</v>
      </c>
      <c r="H361" s="886"/>
      <c r="I361" s="1735">
        <f>L8</f>
        <v>1049180</v>
      </c>
      <c r="J361" s="1736"/>
      <c r="K361" s="1737"/>
      <c r="L361" s="1735"/>
      <c r="M361" s="1736"/>
      <c r="N361" s="1737"/>
      <c r="O361" s="606"/>
      <c r="P361" s="1745"/>
      <c r="Q361" s="1776"/>
      <c r="R361" s="1747"/>
    </row>
    <row r="362" spans="2:18" s="253" customFormat="1" ht="16.5" customHeight="1" x14ac:dyDescent="0.25">
      <c r="B362" s="252"/>
      <c r="C362" s="254"/>
      <c r="D362" s="254"/>
      <c r="E362" s="875"/>
      <c r="F362" s="254"/>
      <c r="G362" s="886" t="s">
        <v>1866</v>
      </c>
      <c r="H362" s="886"/>
      <c r="I362" s="1735">
        <f>M8</f>
        <v>3549116</v>
      </c>
      <c r="J362" s="1736"/>
      <c r="K362" s="1737"/>
      <c r="L362" s="1735"/>
      <c r="M362" s="1736"/>
      <c r="N362" s="1737"/>
      <c r="O362" s="606"/>
      <c r="P362" s="1745"/>
      <c r="Q362" s="1776"/>
      <c r="R362" s="1747"/>
    </row>
    <row r="363" spans="2:18" s="253" customFormat="1" ht="17.25" customHeight="1" x14ac:dyDescent="0.25">
      <c r="B363" s="252"/>
      <c r="C363" s="254"/>
      <c r="D363" s="254"/>
      <c r="E363" s="875"/>
      <c r="F363" s="1743" t="s">
        <v>7</v>
      </c>
      <c r="G363" s="1777"/>
      <c r="H363" s="885"/>
      <c r="I363" s="1732">
        <f>SUM(I364:K365)</f>
        <v>3355000</v>
      </c>
      <c r="J363" s="1733"/>
      <c r="K363" s="1734"/>
      <c r="L363" s="1735"/>
      <c r="M363" s="1736"/>
      <c r="N363" s="1737"/>
      <c r="O363" s="606"/>
      <c r="P363" s="1745"/>
      <c r="Q363" s="1776"/>
      <c r="R363" s="1747"/>
    </row>
    <row r="364" spans="2:18" s="253" customFormat="1" ht="17.25" customHeight="1" x14ac:dyDescent="0.25">
      <c r="B364" s="252"/>
      <c r="C364" s="254"/>
      <c r="D364" s="254"/>
      <c r="E364" s="875"/>
      <c r="F364" s="997"/>
      <c r="G364" s="887" t="s">
        <v>2557</v>
      </c>
      <c r="H364" s="886"/>
      <c r="I364" s="1735">
        <f>P94</f>
        <v>85000</v>
      </c>
      <c r="J364" s="1736"/>
      <c r="K364" s="1737"/>
      <c r="L364" s="1735"/>
      <c r="M364" s="1736"/>
      <c r="N364" s="1737"/>
      <c r="O364" s="606"/>
      <c r="P364" s="1745"/>
      <c r="Q364" s="1776"/>
      <c r="R364" s="1747"/>
    </row>
    <row r="365" spans="2:18" s="253" customFormat="1" ht="17.25" customHeight="1" x14ac:dyDescent="0.25">
      <c r="B365" s="252"/>
      <c r="C365" s="254"/>
      <c r="D365" s="254"/>
      <c r="E365" s="875"/>
      <c r="F365" s="1417"/>
      <c r="G365" s="1748" t="s">
        <v>1869</v>
      </c>
      <c r="H365" s="1749"/>
      <c r="I365" s="1735">
        <f>P8-I364</f>
        <v>3270000</v>
      </c>
      <c r="J365" s="1736"/>
      <c r="K365" s="1737"/>
      <c r="L365" s="1735"/>
      <c r="M365" s="1736"/>
      <c r="N365" s="1737"/>
      <c r="O365" s="606"/>
      <c r="P365" s="1745"/>
      <c r="Q365" s="1776"/>
      <c r="R365" s="1747"/>
    </row>
    <row r="366" spans="2:18" s="253" customFormat="1" ht="17.25" customHeight="1" x14ac:dyDescent="0.25">
      <c r="B366" s="252"/>
      <c r="C366" s="254"/>
      <c r="D366" s="254"/>
      <c r="E366" s="875"/>
      <c r="F366" s="1743" t="s">
        <v>1867</v>
      </c>
      <c r="G366" s="1777"/>
      <c r="H366" s="885"/>
      <c r="I366" s="1732">
        <f>SUM(I367:K368)</f>
        <v>469704</v>
      </c>
      <c r="J366" s="1733"/>
      <c r="K366" s="1734"/>
      <c r="L366" s="1735"/>
      <c r="M366" s="1736"/>
      <c r="N366" s="1737"/>
      <c r="O366" s="606"/>
      <c r="P366" s="1745"/>
      <c r="Q366" s="1776"/>
      <c r="R366" s="1747"/>
    </row>
    <row r="367" spans="2:18" s="253" customFormat="1" ht="17.25" customHeight="1" x14ac:dyDescent="0.25">
      <c r="B367" s="252"/>
      <c r="C367" s="254"/>
      <c r="D367" s="254"/>
      <c r="E367" s="875"/>
      <c r="F367" s="997"/>
      <c r="G367" s="888" t="s">
        <v>2122</v>
      </c>
      <c r="H367" s="885"/>
      <c r="I367" s="1735">
        <f>N353</f>
        <v>439704</v>
      </c>
      <c r="J367" s="1736"/>
      <c r="K367" s="1737"/>
      <c r="L367" s="798"/>
      <c r="M367" s="799"/>
      <c r="N367" s="800"/>
      <c r="O367" s="606"/>
      <c r="P367" s="802"/>
      <c r="Q367" s="889"/>
      <c r="R367" s="804"/>
    </row>
    <row r="368" spans="2:18" s="253" customFormat="1" ht="17.25" customHeight="1" x14ac:dyDescent="0.25">
      <c r="B368" s="252"/>
      <c r="C368" s="254"/>
      <c r="D368" s="254"/>
      <c r="E368" s="875"/>
      <c r="F368" s="997"/>
      <c r="G368" s="887" t="s">
        <v>2123</v>
      </c>
      <c r="H368" s="886"/>
      <c r="I368" s="1735">
        <f>N344</f>
        <v>30000</v>
      </c>
      <c r="J368" s="1736"/>
      <c r="K368" s="1737"/>
      <c r="L368" s="1735"/>
      <c r="M368" s="1736"/>
      <c r="N368" s="1737"/>
      <c r="O368" s="606"/>
      <c r="P368" s="1745"/>
      <c r="Q368" s="1776"/>
      <c r="R368" s="1747"/>
    </row>
    <row r="369" spans="2:21" s="253" customFormat="1" ht="17.25" customHeight="1" x14ac:dyDescent="0.25">
      <c r="B369" s="252"/>
      <c r="C369" s="254"/>
      <c r="D369" s="254"/>
      <c r="E369" s="875"/>
      <c r="F369" s="1742" t="s">
        <v>1868</v>
      </c>
      <c r="G369" s="1777"/>
      <c r="H369" s="885"/>
      <c r="I369" s="1732">
        <f>SUM(I370)</f>
        <v>250000</v>
      </c>
      <c r="J369" s="1733"/>
      <c r="K369" s="1734"/>
      <c r="L369" s="1000"/>
      <c r="M369" s="1001"/>
      <c r="N369" s="1002"/>
      <c r="O369" s="606"/>
      <c r="P369" s="1005"/>
      <c r="Q369" s="1010"/>
      <c r="R369" s="1006"/>
    </row>
    <row r="370" spans="2:21" s="253" customFormat="1" ht="17.25" customHeight="1" x14ac:dyDescent="0.25">
      <c r="B370" s="252"/>
      <c r="C370" s="254"/>
      <c r="D370" s="254"/>
      <c r="E370" s="875"/>
      <c r="F370" s="1003"/>
      <c r="G370" s="1011" t="s">
        <v>2607</v>
      </c>
      <c r="H370" s="885"/>
      <c r="I370" s="1735">
        <f>Q8</f>
        <v>250000</v>
      </c>
      <c r="J370" s="1736"/>
      <c r="K370" s="1737"/>
      <c r="L370" s="1000"/>
      <c r="M370" s="1001"/>
      <c r="N370" s="1002"/>
      <c r="O370" s="606"/>
      <c r="P370" s="1005"/>
      <c r="Q370" s="1010"/>
      <c r="R370" s="1006"/>
    </row>
    <row r="371" spans="2:21" s="614" customFormat="1" ht="19.5" customHeight="1" x14ac:dyDescent="0.2">
      <c r="B371" s="611"/>
      <c r="C371" s="612"/>
      <c r="D371" s="612"/>
      <c r="E371" s="874"/>
      <c r="F371" s="1719" t="s">
        <v>1870</v>
      </c>
      <c r="G371" s="1719"/>
      <c r="H371" s="1720"/>
      <c r="I371" s="1730">
        <f>SUM(L371:R371)</f>
        <v>8917300</v>
      </c>
      <c r="J371" s="1730"/>
      <c r="K371" s="1730"/>
      <c r="L371" s="1730">
        <v>4573700</v>
      </c>
      <c r="M371" s="1730"/>
      <c r="N371" s="1730"/>
      <c r="O371" s="613"/>
      <c r="P371" s="1730">
        <v>4343600</v>
      </c>
      <c r="Q371" s="1730"/>
      <c r="R371" s="1730"/>
      <c r="T371" s="643"/>
      <c r="U371" s="643"/>
    </row>
    <row r="372" spans="2:21" s="195" customFormat="1" x14ac:dyDescent="0.2">
      <c r="B372" s="646" t="s">
        <v>1871</v>
      </c>
      <c r="C372" s="187"/>
      <c r="D372" s="187"/>
      <c r="E372" s="1278"/>
      <c r="F372" s="890" t="s">
        <v>2600</v>
      </c>
      <c r="G372" s="187"/>
      <c r="H372" s="646"/>
      <c r="I372" s="229"/>
      <c r="J372" s="891"/>
      <c r="K372" s="902"/>
      <c r="L372" s="642"/>
      <c r="M372" s="642"/>
      <c r="N372" s="642"/>
      <c r="O372" s="642"/>
      <c r="P372" s="642"/>
      <c r="Q372" s="642"/>
      <c r="R372" s="642"/>
    </row>
    <row r="373" spans="2:21" x14ac:dyDescent="0.3">
      <c r="F373" s="187" t="s">
        <v>1945</v>
      </c>
      <c r="G373" s="187" t="s">
        <v>2128</v>
      </c>
      <c r="K373" s="1625"/>
    </row>
  </sheetData>
  <mergeCells count="92">
    <mergeCell ref="F125:I125"/>
    <mergeCell ref="B1:R1"/>
    <mergeCell ref="P2:R2"/>
    <mergeCell ref="B7:G7"/>
    <mergeCell ref="B8:G8"/>
    <mergeCell ref="E22:I22"/>
    <mergeCell ref="F98:I98"/>
    <mergeCell ref="D107:I107"/>
    <mergeCell ref="E108:I108"/>
    <mergeCell ref="C112:I112"/>
    <mergeCell ref="F115:I115"/>
    <mergeCell ref="F121:I121"/>
    <mergeCell ref="E206:I206"/>
    <mergeCell ref="F133:I133"/>
    <mergeCell ref="F137:I137"/>
    <mergeCell ref="F139:I139"/>
    <mergeCell ref="F142:I142"/>
    <mergeCell ref="F144:I144"/>
    <mergeCell ref="E158:I158"/>
    <mergeCell ref="D173:I173"/>
    <mergeCell ref="E174:I174"/>
    <mergeCell ref="E194:I194"/>
    <mergeCell ref="D197:I197"/>
    <mergeCell ref="E198:I198"/>
    <mergeCell ref="D317:I317"/>
    <mergeCell ref="F213:I213"/>
    <mergeCell ref="D218:I218"/>
    <mergeCell ref="E219:I219"/>
    <mergeCell ref="E227:I227"/>
    <mergeCell ref="F228:I228"/>
    <mergeCell ref="D236:I236"/>
    <mergeCell ref="E249:I249"/>
    <mergeCell ref="B255:I255"/>
    <mergeCell ref="E266:I266"/>
    <mergeCell ref="E274:I274"/>
    <mergeCell ref="D278:I278"/>
    <mergeCell ref="E318:I318"/>
    <mergeCell ref="E322:I322"/>
    <mergeCell ref="B355:G355"/>
    <mergeCell ref="B356:E356"/>
    <mergeCell ref="F356:H356"/>
    <mergeCell ref="I356:K356"/>
    <mergeCell ref="L356:N356"/>
    <mergeCell ref="P356:R356"/>
    <mergeCell ref="B357:E357"/>
    <mergeCell ref="F357:G357"/>
    <mergeCell ref="I357:K357"/>
    <mergeCell ref="L357:N357"/>
    <mergeCell ref="P357:R357"/>
    <mergeCell ref="I358:K358"/>
    <mergeCell ref="L358:N358"/>
    <mergeCell ref="P358:R358"/>
    <mergeCell ref="B359:E359"/>
    <mergeCell ref="F359:G359"/>
    <mergeCell ref="I359:K359"/>
    <mergeCell ref="L359:N359"/>
    <mergeCell ref="P359:R359"/>
    <mergeCell ref="I360:K360"/>
    <mergeCell ref="L360:N360"/>
    <mergeCell ref="P360:R360"/>
    <mergeCell ref="I361:K361"/>
    <mergeCell ref="L361:N361"/>
    <mergeCell ref="P361:R361"/>
    <mergeCell ref="I362:K362"/>
    <mergeCell ref="L362:N362"/>
    <mergeCell ref="P362:R362"/>
    <mergeCell ref="F363:G363"/>
    <mergeCell ref="I363:K363"/>
    <mergeCell ref="L363:N363"/>
    <mergeCell ref="P363:R363"/>
    <mergeCell ref="I364:K364"/>
    <mergeCell ref="L364:N364"/>
    <mergeCell ref="P364:R364"/>
    <mergeCell ref="F366:G366"/>
    <mergeCell ref="I366:K366"/>
    <mergeCell ref="L366:N366"/>
    <mergeCell ref="P366:R366"/>
    <mergeCell ref="G365:H365"/>
    <mergeCell ref="I365:K365"/>
    <mergeCell ref="L365:N365"/>
    <mergeCell ref="P365:R365"/>
    <mergeCell ref="F371:H371"/>
    <mergeCell ref="I371:K371"/>
    <mergeCell ref="L371:N371"/>
    <mergeCell ref="P371:R371"/>
    <mergeCell ref="I367:K367"/>
    <mergeCell ref="I368:K368"/>
    <mergeCell ref="L368:N368"/>
    <mergeCell ref="P368:R368"/>
    <mergeCell ref="F369:G369"/>
    <mergeCell ref="I369:K369"/>
    <mergeCell ref="I370:K370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X373"/>
  <sheetViews>
    <sheetView zoomScaleNormal="100" workbookViewId="0">
      <pane ySplit="8" topLeftCell="A112" activePane="bottomLeft" state="frozen"/>
      <selection activeCell="N23" sqref="N23"/>
      <selection pane="bottomLeft" activeCell="L119" sqref="L119"/>
    </sheetView>
  </sheetViews>
  <sheetFormatPr defaultRowHeight="18.75" x14ac:dyDescent="0.3"/>
  <cols>
    <col min="1" max="1" width="0.875" style="7" customWidth="1"/>
    <col min="2" max="2" width="1.375" style="22" customWidth="1"/>
    <col min="3" max="3" width="1" style="22" customWidth="1"/>
    <col min="4" max="4" width="1.75" style="22" customWidth="1"/>
    <col min="5" max="5" width="3.5" style="22" customWidth="1"/>
    <col min="6" max="6" width="5.375" style="73" customWidth="1"/>
    <col min="7" max="7" width="29.375" style="23" customWidth="1"/>
    <col min="8" max="8" width="13.25" style="6" customWidth="1"/>
    <col min="9" max="9" width="13.875" style="24" customWidth="1"/>
    <col min="10" max="10" width="7.875" style="87" customWidth="1"/>
    <col min="11" max="11" width="7.625" style="87" customWidth="1"/>
    <col min="12" max="12" width="8.125" style="87" customWidth="1"/>
    <col min="13" max="13" width="7.75" style="87" customWidth="1"/>
    <col min="14" max="14" width="7.375" style="87" customWidth="1"/>
    <col min="15" max="15" width="7.75" style="87" hidden="1" customWidth="1"/>
    <col min="16" max="16" width="7.625" style="87" customWidth="1"/>
    <col min="17" max="17" width="7.75" style="87" customWidth="1"/>
    <col min="18" max="18" width="8.375" style="87" customWidth="1"/>
    <col min="19" max="16384" width="9" style="7"/>
  </cols>
  <sheetData>
    <row r="1" spans="1:18" s="1" customFormat="1" ht="21.75" thickBot="1" x14ac:dyDescent="0.4">
      <c r="B1" s="1673" t="s">
        <v>1615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03"/>
      <c r="C2" s="703"/>
      <c r="D2" s="703"/>
      <c r="E2" s="703"/>
      <c r="F2" s="678"/>
      <c r="G2" s="703"/>
      <c r="H2" s="703"/>
      <c r="I2" s="703"/>
      <c r="J2" s="703"/>
      <c r="K2" s="703"/>
      <c r="L2" s="703"/>
      <c r="M2" s="703"/>
      <c r="N2" s="703"/>
      <c r="O2" s="703"/>
      <c r="P2" s="1725" t="s">
        <v>2065</v>
      </c>
      <c r="Q2" s="1726"/>
      <c r="R2" s="1727"/>
    </row>
    <row r="3" spans="1:18" s="187" customFormat="1" ht="18" customHeight="1" thickTop="1" x14ac:dyDescent="0.2">
      <c r="A3" s="644"/>
      <c r="B3" s="564" t="s">
        <v>2066</v>
      </c>
      <c r="C3" s="564"/>
      <c r="D3" s="564"/>
      <c r="E3" s="564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2067</v>
      </c>
      <c r="C4" s="564"/>
      <c r="D4" s="564"/>
      <c r="E4" s="564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12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18.75" customHeight="1" x14ac:dyDescent="0.2">
      <c r="B8" s="1682" t="s">
        <v>2120</v>
      </c>
      <c r="C8" s="1771"/>
      <c r="D8" s="1771"/>
      <c r="E8" s="1771"/>
      <c r="F8" s="1771"/>
      <c r="G8" s="1683"/>
      <c r="H8" s="74"/>
      <c r="I8" s="75"/>
      <c r="J8" s="81">
        <f>SUM(J9:J352)</f>
        <v>119700</v>
      </c>
      <c r="K8" s="81">
        <f t="shared" ref="K8:R8" si="0">SUM(K9:K352)</f>
        <v>124600</v>
      </c>
      <c r="L8" s="81">
        <f t="shared" si="0"/>
        <v>1049180</v>
      </c>
      <c r="M8" s="81">
        <f t="shared" si="0"/>
        <v>3549116</v>
      </c>
      <c r="N8" s="81">
        <f t="shared" si="0"/>
        <v>469704</v>
      </c>
      <c r="O8" s="81">
        <f t="shared" si="0"/>
        <v>0</v>
      </c>
      <c r="P8" s="81">
        <f t="shared" si="0"/>
        <v>85000</v>
      </c>
      <c r="Q8" s="81">
        <f t="shared" si="0"/>
        <v>3270000</v>
      </c>
      <c r="R8" s="81">
        <f t="shared" si="0"/>
        <v>8667300</v>
      </c>
    </row>
    <row r="9" spans="1:18" s="12" customFormat="1" ht="18" customHeight="1" x14ac:dyDescent="0.2">
      <c r="B9" s="535" t="s">
        <v>79</v>
      </c>
      <c r="C9" s="536"/>
      <c r="D9" s="536"/>
      <c r="E9" s="536"/>
      <c r="F9" s="657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12" customFormat="1" ht="16.5" customHeight="1" x14ac:dyDescent="0.2">
      <c r="B10" s="481" t="s">
        <v>2064</v>
      </c>
      <c r="C10" s="482"/>
      <c r="D10" s="482"/>
      <c r="E10" s="482"/>
      <c r="F10" s="658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s="13" customFormat="1" ht="17.25" customHeight="1" x14ac:dyDescent="0.3">
      <c r="B11" s="63"/>
      <c r="C11" s="539" t="s">
        <v>12</v>
      </c>
      <c r="D11" s="539"/>
      <c r="E11" s="53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s="13" customFormat="1" ht="15.75" customHeight="1" x14ac:dyDescent="0.3">
      <c r="B12" s="54"/>
      <c r="C12" s="55"/>
      <c r="D12" s="532" t="s">
        <v>13</v>
      </c>
      <c r="E12" s="532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7.25" customHeight="1" x14ac:dyDescent="0.3">
      <c r="B13" s="54"/>
      <c r="C13" s="55"/>
      <c r="D13" s="55"/>
      <c r="E13" s="532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" customHeight="1" x14ac:dyDescent="0.3">
      <c r="B14" s="734"/>
      <c r="C14" s="532"/>
      <c r="D14" s="532"/>
      <c r="E14" s="546">
        <v>111</v>
      </c>
      <c r="F14" s="681" t="s">
        <v>1816</v>
      </c>
      <c r="G14" s="532"/>
      <c r="H14" s="699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3" customHeight="1" x14ac:dyDescent="0.3">
      <c r="B15" s="57"/>
      <c r="C15" s="58"/>
      <c r="D15" s="58"/>
      <c r="E15" s="59"/>
      <c r="F15" s="661">
        <v>11101</v>
      </c>
      <c r="G15" s="15" t="s">
        <v>1451</v>
      </c>
      <c r="H15" s="93" t="s">
        <v>1452</v>
      </c>
      <c r="I15" s="140" t="s">
        <v>1616</v>
      </c>
      <c r="J15" s="92"/>
      <c r="K15" s="92"/>
      <c r="L15" s="92">
        <v>8000</v>
      </c>
      <c r="M15" s="92">
        <v>2000</v>
      </c>
      <c r="N15" s="92"/>
      <c r="O15" s="92"/>
      <c r="P15" s="92"/>
      <c r="Q15" s="92"/>
      <c r="R15" s="92">
        <f>SUM(J15:Q15)</f>
        <v>10000</v>
      </c>
    </row>
    <row r="16" spans="1:18" ht="30" customHeight="1" x14ac:dyDescent="0.3">
      <c r="B16" s="28"/>
      <c r="C16" s="45"/>
      <c r="D16" s="31"/>
      <c r="E16" s="31"/>
      <c r="F16" s="661">
        <v>11102</v>
      </c>
      <c r="G16" s="15" t="s">
        <v>1455</v>
      </c>
      <c r="H16" s="16" t="s">
        <v>1456</v>
      </c>
      <c r="I16" s="16" t="s">
        <v>1457</v>
      </c>
      <c r="J16" s="27"/>
      <c r="K16" s="27"/>
      <c r="L16" s="27"/>
      <c r="M16" s="27">
        <v>3000</v>
      </c>
      <c r="N16" s="27"/>
      <c r="O16" s="27"/>
      <c r="P16" s="27"/>
      <c r="Q16" s="27"/>
      <c r="R16" s="92">
        <f>SUM(J16:Q16)</f>
        <v>3000</v>
      </c>
    </row>
    <row r="17" spans="2:20" ht="31.5" x14ac:dyDescent="0.3">
      <c r="B17" s="28"/>
      <c r="C17" s="45"/>
      <c r="D17" s="31"/>
      <c r="E17" s="31"/>
      <c r="F17" s="661">
        <v>11103</v>
      </c>
      <c r="G17" s="446" t="s">
        <v>1460</v>
      </c>
      <c r="H17" s="26" t="s">
        <v>1461</v>
      </c>
      <c r="I17" s="463" t="s">
        <v>1617</v>
      </c>
      <c r="J17" s="223"/>
      <c r="K17" s="92"/>
      <c r="L17" s="92"/>
      <c r="M17" s="92">
        <v>15000</v>
      </c>
      <c r="N17" s="27"/>
      <c r="O17" s="27"/>
      <c r="P17" s="27"/>
      <c r="Q17" s="27"/>
      <c r="R17" s="92">
        <f>SUM(J17:Q17)</f>
        <v>15000</v>
      </c>
    </row>
    <row r="18" spans="2:20" ht="32.25" customHeight="1" x14ac:dyDescent="0.3">
      <c r="B18" s="28"/>
      <c r="C18" s="45"/>
      <c r="D18" s="31"/>
      <c r="E18" s="31"/>
      <c r="F18" s="661">
        <v>11104</v>
      </c>
      <c r="G18" s="446" t="s">
        <v>1464</v>
      </c>
      <c r="H18" s="26" t="s">
        <v>1463</v>
      </c>
      <c r="I18" s="448" t="s">
        <v>1465</v>
      </c>
      <c r="J18" s="223"/>
      <c r="K18" s="92"/>
      <c r="L18" s="92">
        <v>5000</v>
      </c>
      <c r="M18" s="92">
        <v>5000</v>
      </c>
      <c r="N18" s="27"/>
      <c r="O18" s="27"/>
      <c r="P18" s="27"/>
      <c r="Q18" s="27"/>
      <c r="R18" s="92">
        <f>SUM(J18:Q18)</f>
        <v>10000</v>
      </c>
    </row>
    <row r="19" spans="2:20" ht="18" customHeight="1" x14ac:dyDescent="0.3">
      <c r="B19" s="67"/>
      <c r="C19" s="68"/>
      <c r="D19" s="62"/>
      <c r="E19" s="21"/>
      <c r="F19" s="661">
        <v>11105</v>
      </c>
      <c r="G19" s="446" t="s">
        <v>1550</v>
      </c>
      <c r="H19" s="458" t="s">
        <v>1467</v>
      </c>
      <c r="I19" s="463" t="s">
        <v>972</v>
      </c>
      <c r="J19" s="27"/>
      <c r="K19" s="27">
        <v>15000</v>
      </c>
      <c r="L19" s="27"/>
      <c r="M19" s="27">
        <v>5000</v>
      </c>
      <c r="N19" s="27"/>
      <c r="O19" s="27"/>
      <c r="P19" s="27"/>
      <c r="Q19" s="27"/>
      <c r="R19" s="92">
        <f>SUM(J19:Q19)</f>
        <v>20000</v>
      </c>
    </row>
    <row r="20" spans="2:20" s="43" customFormat="1" ht="15.75" customHeight="1" x14ac:dyDescent="0.2">
      <c r="B20" s="533"/>
      <c r="C20" s="534"/>
      <c r="D20" s="105" t="s">
        <v>1904</v>
      </c>
      <c r="E20" s="105"/>
      <c r="F20" s="666"/>
      <c r="G20" s="105"/>
      <c r="H20" s="105"/>
      <c r="I20" s="105"/>
      <c r="J20" s="667"/>
      <c r="K20" s="667"/>
      <c r="L20" s="667"/>
      <c r="M20" s="667"/>
      <c r="N20" s="667"/>
      <c r="O20" s="667"/>
      <c r="P20" s="667"/>
      <c r="Q20" s="667"/>
      <c r="R20" s="668"/>
    </row>
    <row r="21" spans="2:20" s="43" customFormat="1" ht="18" customHeight="1" x14ac:dyDescent="0.2">
      <c r="B21" s="526"/>
      <c r="C21" s="527"/>
      <c r="D21" s="556" t="s">
        <v>1835</v>
      </c>
      <c r="E21" s="556"/>
      <c r="F21" s="665"/>
      <c r="G21" s="556"/>
      <c r="H21" s="556"/>
      <c r="I21" s="556"/>
      <c r="J21" s="560"/>
      <c r="K21" s="560"/>
      <c r="L21" s="560"/>
      <c r="M21" s="560"/>
      <c r="N21" s="560"/>
      <c r="O21" s="560"/>
      <c r="P21" s="560"/>
      <c r="Q21" s="560"/>
      <c r="R21" s="559"/>
      <c r="T21" s="655"/>
    </row>
    <row r="22" spans="2:20" s="13" customFormat="1" ht="18" customHeight="1" x14ac:dyDescent="0.3">
      <c r="B22" s="65"/>
      <c r="C22" s="66"/>
      <c r="D22" s="37"/>
      <c r="E22" s="1661" t="s">
        <v>15</v>
      </c>
      <c r="F22" s="1661"/>
      <c r="G22" s="1661"/>
      <c r="H22" s="1661"/>
      <c r="I22" s="1661"/>
      <c r="J22" s="562"/>
      <c r="K22" s="562"/>
      <c r="L22" s="562"/>
      <c r="M22" s="562"/>
      <c r="N22" s="562"/>
      <c r="O22" s="562"/>
      <c r="P22" s="562"/>
      <c r="Q22" s="562"/>
      <c r="R22" s="274"/>
    </row>
    <row r="23" spans="2:20" ht="18.75" customHeight="1" x14ac:dyDescent="0.3">
      <c r="B23" s="42"/>
      <c r="C23" s="37"/>
      <c r="D23" s="37"/>
      <c r="E23" s="565">
        <v>112</v>
      </c>
      <c r="F23" s="565" t="s">
        <v>1817</v>
      </c>
      <c r="G23" s="565"/>
      <c r="H23" s="565"/>
      <c r="I23" s="566"/>
      <c r="J23" s="86"/>
      <c r="K23" s="128"/>
      <c r="L23" s="128"/>
      <c r="M23" s="128"/>
      <c r="N23" s="128"/>
      <c r="O23" s="128"/>
      <c r="P23" s="128"/>
      <c r="Q23" s="128"/>
      <c r="R23" s="128"/>
    </row>
    <row r="24" spans="2:20" ht="33" customHeight="1" x14ac:dyDescent="0.3">
      <c r="B24" s="123"/>
      <c r="C24" s="122"/>
      <c r="D24" s="61"/>
      <c r="E24" s="15"/>
      <c r="F24" s="661">
        <v>11201</v>
      </c>
      <c r="G24" s="446" t="s">
        <v>1458</v>
      </c>
      <c r="H24" s="26" t="s">
        <v>1459</v>
      </c>
      <c r="I24" s="448" t="s">
        <v>967</v>
      </c>
      <c r="J24" s="223"/>
      <c r="K24" s="92">
        <v>3600</v>
      </c>
      <c r="L24" s="92"/>
      <c r="M24" s="92">
        <v>6400</v>
      </c>
      <c r="N24" s="27"/>
      <c r="O24" s="27"/>
      <c r="P24" s="27"/>
      <c r="Q24" s="27"/>
      <c r="R24" s="92">
        <f t="shared" ref="R24:R57" si="1">SUM(J24:Q24)</f>
        <v>10000</v>
      </c>
    </row>
    <row r="25" spans="2:20" ht="33" customHeight="1" x14ac:dyDescent="0.3">
      <c r="B25" s="38"/>
      <c r="C25" s="39"/>
      <c r="D25" s="39"/>
      <c r="E25" s="40"/>
      <c r="F25" s="640">
        <v>11202</v>
      </c>
      <c r="G25" s="15" t="s">
        <v>2068</v>
      </c>
      <c r="H25" s="93" t="s">
        <v>1449</v>
      </c>
      <c r="I25" s="140" t="s">
        <v>1618</v>
      </c>
      <c r="J25" s="92"/>
      <c r="K25" s="92"/>
      <c r="L25" s="92"/>
      <c r="M25" s="92">
        <v>10000</v>
      </c>
      <c r="N25" s="92"/>
      <c r="O25" s="92"/>
      <c r="P25" s="92"/>
      <c r="Q25" s="92"/>
      <c r="R25" s="92">
        <f t="shared" si="1"/>
        <v>10000</v>
      </c>
    </row>
    <row r="26" spans="2:20" ht="32.25" customHeight="1" x14ac:dyDescent="0.3">
      <c r="B26" s="28"/>
      <c r="C26" s="45"/>
      <c r="D26" s="31"/>
      <c r="E26" s="32"/>
      <c r="F26" s="661">
        <v>11203</v>
      </c>
      <c r="G26" s="15" t="s">
        <v>1468</v>
      </c>
      <c r="H26" s="16" t="s">
        <v>1449</v>
      </c>
      <c r="I26" s="17" t="s">
        <v>1619</v>
      </c>
      <c r="J26" s="27"/>
      <c r="K26" s="27">
        <v>3800</v>
      </c>
      <c r="L26" s="27"/>
      <c r="M26" s="27">
        <v>6200</v>
      </c>
      <c r="N26" s="27"/>
      <c r="O26" s="27"/>
      <c r="P26" s="27"/>
      <c r="Q26" s="27"/>
      <c r="R26" s="92">
        <f t="shared" si="1"/>
        <v>10000</v>
      </c>
    </row>
    <row r="27" spans="2:20" ht="18.75" customHeight="1" x14ac:dyDescent="0.3">
      <c r="B27" s="28"/>
      <c r="C27" s="45"/>
      <c r="D27" s="31"/>
      <c r="E27" s="32"/>
      <c r="F27" s="640">
        <v>11204</v>
      </c>
      <c r="G27" s="15" t="s">
        <v>1469</v>
      </c>
      <c r="H27" s="16" t="s">
        <v>1449</v>
      </c>
      <c r="I27" s="17" t="s">
        <v>112</v>
      </c>
      <c r="J27" s="27"/>
      <c r="K27" s="27"/>
      <c r="L27" s="27"/>
      <c r="M27" s="27">
        <v>74007</v>
      </c>
      <c r="N27" s="27"/>
      <c r="O27" s="27"/>
      <c r="P27" s="27"/>
      <c r="Q27" s="27"/>
      <c r="R27" s="92">
        <f t="shared" si="1"/>
        <v>74007</v>
      </c>
    </row>
    <row r="28" spans="2:20" ht="19.5" customHeight="1" x14ac:dyDescent="0.3">
      <c r="B28" s="28"/>
      <c r="C28" s="45"/>
      <c r="D28" s="31"/>
      <c r="E28" s="32"/>
      <c r="F28" s="661">
        <v>11205</v>
      </c>
      <c r="G28" s="15" t="s">
        <v>1473</v>
      </c>
      <c r="H28" s="16" t="s">
        <v>1452</v>
      </c>
      <c r="I28" s="17" t="s">
        <v>112</v>
      </c>
      <c r="J28" s="27"/>
      <c r="K28" s="27"/>
      <c r="L28" s="27"/>
      <c r="M28" s="27">
        <v>92394</v>
      </c>
      <c r="N28" s="27"/>
      <c r="O28" s="27"/>
      <c r="P28" s="27"/>
      <c r="Q28" s="27"/>
      <c r="R28" s="92">
        <f t="shared" si="1"/>
        <v>92394</v>
      </c>
    </row>
    <row r="29" spans="2:20" ht="31.5" x14ac:dyDescent="0.3">
      <c r="B29" s="28"/>
      <c r="C29" s="45"/>
      <c r="D29" s="31"/>
      <c r="E29" s="32"/>
      <c r="F29" s="640">
        <v>11206</v>
      </c>
      <c r="G29" s="15" t="s">
        <v>1474</v>
      </c>
      <c r="H29" s="16" t="s">
        <v>1452</v>
      </c>
      <c r="I29" s="17" t="s">
        <v>1475</v>
      </c>
      <c r="J29" s="27"/>
      <c r="K29" s="27"/>
      <c r="L29" s="27"/>
      <c r="M29" s="27">
        <v>5000</v>
      </c>
      <c r="N29" s="27"/>
      <c r="O29" s="27"/>
      <c r="P29" s="27"/>
      <c r="Q29" s="27"/>
      <c r="R29" s="92">
        <f t="shared" si="1"/>
        <v>5000</v>
      </c>
    </row>
    <row r="30" spans="2:20" ht="31.5" x14ac:dyDescent="0.3">
      <c r="B30" s="28"/>
      <c r="C30" s="45"/>
      <c r="D30" s="31"/>
      <c r="E30" s="32"/>
      <c r="F30" s="661">
        <v>11207</v>
      </c>
      <c r="G30" s="15" t="s">
        <v>1479</v>
      </c>
      <c r="H30" s="16" t="s">
        <v>1452</v>
      </c>
      <c r="I30" s="17" t="s">
        <v>1620</v>
      </c>
      <c r="J30" s="27"/>
      <c r="K30" s="27"/>
      <c r="L30" s="27">
        <v>9680</v>
      </c>
      <c r="M30" s="27">
        <v>5320</v>
      </c>
      <c r="N30" s="27"/>
      <c r="O30" s="27"/>
      <c r="P30" s="27"/>
      <c r="Q30" s="27"/>
      <c r="R30" s="92">
        <f t="shared" si="1"/>
        <v>15000</v>
      </c>
    </row>
    <row r="31" spans="2:20" ht="18" customHeight="1" x14ac:dyDescent="0.3">
      <c r="B31" s="28"/>
      <c r="C31" s="45"/>
      <c r="D31" s="31"/>
      <c r="E31" s="32"/>
      <c r="F31" s="640">
        <v>11208</v>
      </c>
      <c r="G31" s="15" t="s">
        <v>1482</v>
      </c>
      <c r="H31" s="16" t="s">
        <v>1452</v>
      </c>
      <c r="I31" s="17" t="s">
        <v>1483</v>
      </c>
      <c r="J31" s="27"/>
      <c r="K31" s="27"/>
      <c r="L31" s="27"/>
      <c r="M31" s="27">
        <v>5000</v>
      </c>
      <c r="N31" s="27"/>
      <c r="O31" s="27"/>
      <c r="P31" s="27"/>
      <c r="Q31" s="27"/>
      <c r="R31" s="92">
        <f t="shared" si="1"/>
        <v>5000</v>
      </c>
    </row>
    <row r="32" spans="2:20" ht="31.5" x14ac:dyDescent="0.3">
      <c r="B32" s="28"/>
      <c r="C32" s="45"/>
      <c r="D32" s="31"/>
      <c r="E32" s="32"/>
      <c r="F32" s="661">
        <v>11209</v>
      </c>
      <c r="G32" s="15" t="s">
        <v>1484</v>
      </c>
      <c r="H32" s="16" t="s">
        <v>1452</v>
      </c>
      <c r="I32" s="463" t="s">
        <v>1621</v>
      </c>
      <c r="J32" s="27"/>
      <c r="K32" s="27"/>
      <c r="L32" s="27"/>
      <c r="M32" s="27">
        <v>5000</v>
      </c>
      <c r="N32" s="27"/>
      <c r="O32" s="27"/>
      <c r="P32" s="27"/>
      <c r="Q32" s="27"/>
      <c r="R32" s="92">
        <f t="shared" si="1"/>
        <v>5000</v>
      </c>
    </row>
    <row r="33" spans="2:18" ht="79.5" customHeight="1" x14ac:dyDescent="0.3">
      <c r="B33" s="28"/>
      <c r="C33" s="45"/>
      <c r="D33" s="31"/>
      <c r="E33" s="32"/>
      <c r="F33" s="640">
        <v>11210</v>
      </c>
      <c r="G33" s="21" t="s">
        <v>1486</v>
      </c>
      <c r="H33" s="16" t="s">
        <v>1487</v>
      </c>
      <c r="I33" s="17" t="s">
        <v>112</v>
      </c>
      <c r="J33" s="27"/>
      <c r="K33" s="27"/>
      <c r="L33" s="465"/>
      <c r="M33" s="27">
        <v>60839</v>
      </c>
      <c r="N33" s="27"/>
      <c r="O33" s="27"/>
      <c r="P33" s="27"/>
      <c r="Q33" s="27"/>
      <c r="R33" s="92">
        <f t="shared" si="1"/>
        <v>60839</v>
      </c>
    </row>
    <row r="34" spans="2:18" ht="31.5" x14ac:dyDescent="0.3">
      <c r="B34" s="28"/>
      <c r="C34" s="45"/>
      <c r="D34" s="31"/>
      <c r="E34" s="32"/>
      <c r="F34" s="661">
        <v>11211</v>
      </c>
      <c r="G34" s="15" t="s">
        <v>1490</v>
      </c>
      <c r="H34" s="16" t="s">
        <v>1487</v>
      </c>
      <c r="I34" s="17" t="s">
        <v>112</v>
      </c>
      <c r="J34" s="27"/>
      <c r="K34" s="27">
        <v>7200</v>
      </c>
      <c r="L34" s="27"/>
      <c r="M34" s="27">
        <v>36800</v>
      </c>
      <c r="N34" s="27"/>
      <c r="O34" s="27"/>
      <c r="P34" s="27"/>
      <c r="Q34" s="27"/>
      <c r="R34" s="92">
        <f t="shared" si="1"/>
        <v>44000</v>
      </c>
    </row>
    <row r="35" spans="2:18" ht="31.5" x14ac:dyDescent="0.3">
      <c r="B35" s="28"/>
      <c r="C35" s="45"/>
      <c r="D35" s="31"/>
      <c r="E35" s="32"/>
      <c r="F35" s="640">
        <v>11212</v>
      </c>
      <c r="G35" s="15" t="s">
        <v>1494</v>
      </c>
      <c r="H35" s="16" t="s">
        <v>1456</v>
      </c>
      <c r="I35" s="17" t="s">
        <v>1622</v>
      </c>
      <c r="J35" s="27"/>
      <c r="K35" s="27"/>
      <c r="L35" s="27">
        <v>59200</v>
      </c>
      <c r="M35" s="27"/>
      <c r="N35" s="27"/>
      <c r="O35" s="27"/>
      <c r="P35" s="27"/>
      <c r="Q35" s="27"/>
      <c r="R35" s="92">
        <f t="shared" si="1"/>
        <v>59200</v>
      </c>
    </row>
    <row r="36" spans="2:18" ht="33" customHeight="1" x14ac:dyDescent="0.3">
      <c r="B36" s="28"/>
      <c r="C36" s="45"/>
      <c r="D36" s="31"/>
      <c r="E36" s="32"/>
      <c r="F36" s="661">
        <v>11213</v>
      </c>
      <c r="G36" s="15" t="s">
        <v>1495</v>
      </c>
      <c r="H36" s="16" t="s">
        <v>1456</v>
      </c>
      <c r="I36" s="17" t="s">
        <v>1496</v>
      </c>
      <c r="J36" s="27"/>
      <c r="K36" s="27">
        <v>1800</v>
      </c>
      <c r="L36" s="27">
        <v>2000</v>
      </c>
      <c r="M36" s="27">
        <v>1200</v>
      </c>
      <c r="N36" s="27"/>
      <c r="O36" s="27"/>
      <c r="P36" s="27"/>
      <c r="Q36" s="27"/>
      <c r="R36" s="92">
        <f t="shared" si="1"/>
        <v>5000</v>
      </c>
    </row>
    <row r="37" spans="2:18" ht="31.5" x14ac:dyDescent="0.3">
      <c r="B37" s="28"/>
      <c r="C37" s="45"/>
      <c r="D37" s="31"/>
      <c r="E37" s="32"/>
      <c r="F37" s="640">
        <v>11214</v>
      </c>
      <c r="G37" s="15" t="s">
        <v>1497</v>
      </c>
      <c r="H37" s="16" t="s">
        <v>1456</v>
      </c>
      <c r="I37" s="17" t="s">
        <v>1498</v>
      </c>
      <c r="J37" s="27"/>
      <c r="K37" s="27"/>
      <c r="L37" s="27"/>
      <c r="M37" s="27">
        <v>10000</v>
      </c>
      <c r="N37" s="27"/>
      <c r="O37" s="27"/>
      <c r="P37" s="27"/>
      <c r="Q37" s="27"/>
      <c r="R37" s="92">
        <f t="shared" si="1"/>
        <v>10000</v>
      </c>
    </row>
    <row r="38" spans="2:18" ht="31.5" x14ac:dyDescent="0.3">
      <c r="B38" s="28"/>
      <c r="C38" s="45"/>
      <c r="D38" s="31"/>
      <c r="E38" s="32"/>
      <c r="F38" s="661">
        <v>11215</v>
      </c>
      <c r="G38" s="15" t="s">
        <v>1499</v>
      </c>
      <c r="H38" s="16" t="s">
        <v>1456</v>
      </c>
      <c r="I38" s="17" t="s">
        <v>1485</v>
      </c>
      <c r="J38" s="27"/>
      <c r="K38" s="27"/>
      <c r="L38" s="27"/>
      <c r="M38" s="27">
        <v>5000</v>
      </c>
      <c r="N38" s="27"/>
      <c r="O38" s="27"/>
      <c r="P38" s="27"/>
      <c r="Q38" s="27"/>
      <c r="R38" s="92">
        <f t="shared" si="1"/>
        <v>5000</v>
      </c>
    </row>
    <row r="39" spans="2:18" ht="18.75" customHeight="1" x14ac:dyDescent="0.3">
      <c r="B39" s="67"/>
      <c r="C39" s="68"/>
      <c r="D39" s="62"/>
      <c r="E39" s="21"/>
      <c r="F39" s="640">
        <v>11216</v>
      </c>
      <c r="G39" s="15" t="s">
        <v>1500</v>
      </c>
      <c r="H39" s="16" t="s">
        <v>1456</v>
      </c>
      <c r="I39" s="17" t="s">
        <v>1501</v>
      </c>
      <c r="J39" s="27"/>
      <c r="K39" s="27"/>
      <c r="L39" s="27"/>
      <c r="M39" s="27">
        <v>5000</v>
      </c>
      <c r="N39" s="27"/>
      <c r="O39" s="27"/>
      <c r="P39" s="27"/>
      <c r="Q39" s="27"/>
      <c r="R39" s="92">
        <f t="shared" si="1"/>
        <v>5000</v>
      </c>
    </row>
    <row r="40" spans="2:18" ht="19.5" customHeight="1" x14ac:dyDescent="0.3">
      <c r="B40" s="311"/>
      <c r="C40" s="146"/>
      <c r="D40" s="147"/>
      <c r="E40" s="184"/>
      <c r="F40" s="661">
        <v>11217</v>
      </c>
      <c r="G40" s="15" t="s">
        <v>1502</v>
      </c>
      <c r="H40" s="16" t="s">
        <v>1503</v>
      </c>
      <c r="I40" s="17" t="s">
        <v>1623</v>
      </c>
      <c r="J40" s="27"/>
      <c r="K40" s="27">
        <v>9000</v>
      </c>
      <c r="L40" s="27">
        <v>21000</v>
      </c>
      <c r="M40" s="27"/>
      <c r="N40" s="27"/>
      <c r="O40" s="27"/>
      <c r="P40" s="27"/>
      <c r="Q40" s="27"/>
      <c r="R40" s="92">
        <f t="shared" si="1"/>
        <v>30000</v>
      </c>
    </row>
    <row r="41" spans="2:18" ht="47.25" x14ac:dyDescent="0.3">
      <c r="B41" s="28"/>
      <c r="C41" s="45"/>
      <c r="D41" s="31"/>
      <c r="E41" s="32"/>
      <c r="F41" s="640">
        <v>11218</v>
      </c>
      <c r="G41" s="15" t="s">
        <v>1504</v>
      </c>
      <c r="H41" s="16" t="s">
        <v>1503</v>
      </c>
      <c r="I41" s="17" t="s">
        <v>1624</v>
      </c>
      <c r="J41" s="27"/>
      <c r="K41" s="27">
        <v>4800</v>
      </c>
      <c r="L41" s="27">
        <v>20000</v>
      </c>
      <c r="M41" s="27">
        <v>5200</v>
      </c>
      <c r="N41" s="27"/>
      <c r="O41" s="27"/>
      <c r="P41" s="27"/>
      <c r="Q41" s="27"/>
      <c r="R41" s="92">
        <f t="shared" si="1"/>
        <v>30000</v>
      </c>
    </row>
    <row r="42" spans="2:18" ht="48.75" customHeight="1" x14ac:dyDescent="0.3">
      <c r="B42" s="28"/>
      <c r="C42" s="45"/>
      <c r="D42" s="31"/>
      <c r="E42" s="32"/>
      <c r="F42" s="661">
        <v>11219</v>
      </c>
      <c r="G42" s="15" t="s">
        <v>2070</v>
      </c>
      <c r="H42" s="16" t="s">
        <v>1503</v>
      </c>
      <c r="I42" s="17" t="s">
        <v>1625</v>
      </c>
      <c r="J42" s="27"/>
      <c r="K42" s="27">
        <v>2400</v>
      </c>
      <c r="L42" s="27">
        <v>9000</v>
      </c>
      <c r="M42" s="27">
        <v>18600</v>
      </c>
      <c r="N42" s="27"/>
      <c r="O42" s="27"/>
      <c r="P42" s="27"/>
      <c r="Q42" s="27"/>
      <c r="R42" s="92">
        <f t="shared" si="1"/>
        <v>30000</v>
      </c>
    </row>
    <row r="43" spans="2:18" ht="31.5" x14ac:dyDescent="0.3">
      <c r="B43" s="28"/>
      <c r="C43" s="45"/>
      <c r="D43" s="31"/>
      <c r="E43" s="32"/>
      <c r="F43" s="640">
        <v>11220</v>
      </c>
      <c r="G43" s="15" t="s">
        <v>1506</v>
      </c>
      <c r="H43" s="16" t="s">
        <v>1503</v>
      </c>
      <c r="I43" s="17" t="s">
        <v>1507</v>
      </c>
      <c r="J43" s="27"/>
      <c r="K43" s="27">
        <v>20000</v>
      </c>
      <c r="L43" s="27"/>
      <c r="M43" s="27">
        <v>10000</v>
      </c>
      <c r="N43" s="27"/>
      <c r="O43" s="27"/>
      <c r="P43" s="27"/>
      <c r="Q43" s="27"/>
      <c r="R43" s="92">
        <f t="shared" si="1"/>
        <v>30000</v>
      </c>
    </row>
    <row r="44" spans="2:18" ht="31.5" x14ac:dyDescent="0.3">
      <c r="B44" s="28"/>
      <c r="C44" s="45"/>
      <c r="D44" s="31"/>
      <c r="E44" s="32"/>
      <c r="F44" s="661">
        <v>11221</v>
      </c>
      <c r="G44" s="21" t="s">
        <v>1508</v>
      </c>
      <c r="H44" s="16" t="s">
        <v>1503</v>
      </c>
      <c r="I44" s="17" t="s">
        <v>1626</v>
      </c>
      <c r="J44" s="27"/>
      <c r="K44" s="27">
        <v>20000</v>
      </c>
      <c r="L44" s="27"/>
      <c r="M44" s="27">
        <v>10000</v>
      </c>
      <c r="N44" s="27"/>
      <c r="O44" s="27"/>
      <c r="P44" s="27"/>
      <c r="Q44" s="27"/>
      <c r="R44" s="92">
        <f t="shared" si="1"/>
        <v>30000</v>
      </c>
    </row>
    <row r="45" spans="2:18" ht="18.75" customHeight="1" x14ac:dyDescent="0.3">
      <c r="B45" s="28"/>
      <c r="C45" s="45"/>
      <c r="D45" s="31"/>
      <c r="E45" s="32"/>
      <c r="F45" s="640">
        <v>11222</v>
      </c>
      <c r="G45" s="446" t="s">
        <v>1513</v>
      </c>
      <c r="H45" s="258" t="s">
        <v>1459</v>
      </c>
      <c r="I45" s="283" t="s">
        <v>1514</v>
      </c>
      <c r="J45" s="27"/>
      <c r="K45" s="27"/>
      <c r="L45" s="27"/>
      <c r="M45" s="27">
        <v>5000</v>
      </c>
      <c r="N45" s="27"/>
      <c r="O45" s="27"/>
      <c r="P45" s="27"/>
      <c r="Q45" s="27"/>
      <c r="R45" s="92">
        <f t="shared" si="1"/>
        <v>5000</v>
      </c>
    </row>
    <row r="46" spans="2:18" ht="31.5" x14ac:dyDescent="0.3">
      <c r="B46" s="28"/>
      <c r="C46" s="45"/>
      <c r="D46" s="31"/>
      <c r="E46" s="32"/>
      <c r="F46" s="661">
        <v>11223</v>
      </c>
      <c r="G46" s="446" t="s">
        <v>1517</v>
      </c>
      <c r="H46" s="258" t="s">
        <v>1459</v>
      </c>
      <c r="I46" s="283" t="s">
        <v>1518</v>
      </c>
      <c r="J46" s="27"/>
      <c r="K46" s="27"/>
      <c r="L46" s="27"/>
      <c r="M46" s="27">
        <v>5000</v>
      </c>
      <c r="N46" s="27"/>
      <c r="O46" s="27"/>
      <c r="P46" s="27"/>
      <c r="Q46" s="27"/>
      <c r="R46" s="92">
        <f t="shared" si="1"/>
        <v>5000</v>
      </c>
    </row>
    <row r="47" spans="2:18" ht="48" customHeight="1" x14ac:dyDescent="0.3">
      <c r="B47" s="28"/>
      <c r="C47" s="45"/>
      <c r="D47" s="31"/>
      <c r="E47" s="32"/>
      <c r="F47" s="640">
        <v>11224</v>
      </c>
      <c r="G47" s="446" t="s">
        <v>1521</v>
      </c>
      <c r="H47" s="258" t="s">
        <v>1520</v>
      </c>
      <c r="I47" s="283" t="s">
        <v>1627</v>
      </c>
      <c r="J47" s="27"/>
      <c r="K47" s="27"/>
      <c r="L47" s="27"/>
      <c r="M47" s="27">
        <v>40000</v>
      </c>
      <c r="N47" s="27"/>
      <c r="O47" s="27"/>
      <c r="P47" s="27"/>
      <c r="Q47" s="27"/>
      <c r="R47" s="92">
        <f t="shared" si="1"/>
        <v>40000</v>
      </c>
    </row>
    <row r="48" spans="2:18" x14ac:dyDescent="0.3">
      <c r="B48" s="28"/>
      <c r="C48" s="45"/>
      <c r="D48" s="31"/>
      <c r="E48" s="32"/>
      <c r="F48" s="661">
        <v>11225</v>
      </c>
      <c r="G48" s="446" t="s">
        <v>1523</v>
      </c>
      <c r="H48" s="258" t="s">
        <v>1461</v>
      </c>
      <c r="I48" s="283" t="s">
        <v>1524</v>
      </c>
      <c r="J48" s="27"/>
      <c r="K48" s="27"/>
      <c r="L48" s="27"/>
      <c r="M48" s="27">
        <v>25000</v>
      </c>
      <c r="N48" s="27"/>
      <c r="O48" s="27"/>
      <c r="P48" s="27"/>
      <c r="Q48" s="27"/>
      <c r="R48" s="92">
        <f t="shared" si="1"/>
        <v>25000</v>
      </c>
    </row>
    <row r="49" spans="2:18" ht="31.5" x14ac:dyDescent="0.3">
      <c r="B49" s="28"/>
      <c r="C49" s="45"/>
      <c r="D49" s="31"/>
      <c r="E49" s="32"/>
      <c r="F49" s="640">
        <v>11226</v>
      </c>
      <c r="G49" s="446" t="s">
        <v>1527</v>
      </c>
      <c r="H49" s="258" t="s">
        <v>1463</v>
      </c>
      <c r="I49" s="283" t="s">
        <v>1232</v>
      </c>
      <c r="J49" s="27"/>
      <c r="K49" s="27"/>
      <c r="L49" s="27"/>
      <c r="M49" s="27">
        <v>20000</v>
      </c>
      <c r="N49" s="27"/>
      <c r="O49" s="27"/>
      <c r="P49" s="27"/>
      <c r="Q49" s="27"/>
      <c r="R49" s="92">
        <f t="shared" si="1"/>
        <v>20000</v>
      </c>
    </row>
    <row r="50" spans="2:18" ht="31.5" x14ac:dyDescent="0.3">
      <c r="B50" s="28"/>
      <c r="C50" s="45"/>
      <c r="D50" s="31"/>
      <c r="E50" s="32"/>
      <c r="F50" s="661">
        <v>11227</v>
      </c>
      <c r="G50" s="446" t="s">
        <v>1534</v>
      </c>
      <c r="H50" s="258" t="s">
        <v>1463</v>
      </c>
      <c r="I50" s="189" t="s">
        <v>1628</v>
      </c>
      <c r="J50" s="27"/>
      <c r="K50" s="27"/>
      <c r="L50" s="27"/>
      <c r="M50" s="27">
        <v>10000</v>
      </c>
      <c r="N50" s="27"/>
      <c r="O50" s="27"/>
      <c r="P50" s="27"/>
      <c r="Q50" s="27"/>
      <c r="R50" s="92">
        <f t="shared" si="1"/>
        <v>10000</v>
      </c>
    </row>
    <row r="51" spans="2:18" ht="31.5" x14ac:dyDescent="0.3">
      <c r="B51" s="28"/>
      <c r="C51" s="45"/>
      <c r="D51" s="31"/>
      <c r="E51" s="32"/>
      <c r="F51" s="640">
        <v>11228</v>
      </c>
      <c r="G51" s="446" t="s">
        <v>1535</v>
      </c>
      <c r="H51" s="258" t="s">
        <v>1463</v>
      </c>
      <c r="I51" s="189" t="s">
        <v>1536</v>
      </c>
      <c r="J51" s="27"/>
      <c r="K51" s="27"/>
      <c r="L51" s="27"/>
      <c r="M51" s="27">
        <v>10000</v>
      </c>
      <c r="N51" s="27"/>
      <c r="O51" s="27"/>
      <c r="P51" s="27"/>
      <c r="Q51" s="27"/>
      <c r="R51" s="92">
        <f t="shared" si="1"/>
        <v>10000</v>
      </c>
    </row>
    <row r="52" spans="2:18" ht="31.5" x14ac:dyDescent="0.3">
      <c r="B52" s="28"/>
      <c r="C52" s="45"/>
      <c r="D52" s="31"/>
      <c r="E52" s="32"/>
      <c r="F52" s="661">
        <v>11229</v>
      </c>
      <c r="G52" s="457" t="s">
        <v>1532</v>
      </c>
      <c r="H52" s="258" t="s">
        <v>1463</v>
      </c>
      <c r="I52" s="94" t="s">
        <v>1533</v>
      </c>
      <c r="J52" s="27"/>
      <c r="K52" s="27"/>
      <c r="L52" s="27">
        <v>10000</v>
      </c>
      <c r="M52" s="27">
        <v>10000</v>
      </c>
      <c r="N52" s="27"/>
      <c r="O52" s="27"/>
      <c r="P52" s="27"/>
      <c r="Q52" s="27"/>
      <c r="R52" s="92">
        <f t="shared" si="1"/>
        <v>20000</v>
      </c>
    </row>
    <row r="53" spans="2:18" ht="18" customHeight="1" x14ac:dyDescent="0.3">
      <c r="B53" s="67"/>
      <c r="C53" s="68"/>
      <c r="D53" s="62"/>
      <c r="E53" s="21"/>
      <c r="F53" s="640">
        <v>11230</v>
      </c>
      <c r="G53" s="446" t="s">
        <v>1542</v>
      </c>
      <c r="H53" s="458" t="s">
        <v>1543</v>
      </c>
      <c r="I53" s="463" t="s">
        <v>1629</v>
      </c>
      <c r="J53" s="27"/>
      <c r="K53" s="27"/>
      <c r="L53" s="27"/>
      <c r="M53" s="27">
        <v>25000</v>
      </c>
      <c r="N53" s="27"/>
      <c r="O53" s="27"/>
      <c r="P53" s="27"/>
      <c r="Q53" s="27"/>
      <c r="R53" s="92">
        <f t="shared" si="1"/>
        <v>25000</v>
      </c>
    </row>
    <row r="54" spans="2:18" ht="78.75" x14ac:dyDescent="0.3">
      <c r="B54" s="28"/>
      <c r="C54" s="45"/>
      <c r="D54" s="31"/>
      <c r="E54" s="32"/>
      <c r="F54" s="663">
        <v>11231</v>
      </c>
      <c r="G54" s="467" t="s">
        <v>2069</v>
      </c>
      <c r="H54" s="458" t="s">
        <v>1467</v>
      </c>
      <c r="I54" s="17" t="s">
        <v>112</v>
      </c>
      <c r="J54" s="27"/>
      <c r="K54" s="27"/>
      <c r="L54" s="27">
        <v>20000</v>
      </c>
      <c r="M54" s="27">
        <v>60000</v>
      </c>
      <c r="N54" s="27"/>
      <c r="O54" s="27"/>
      <c r="P54" s="27"/>
      <c r="Q54" s="27"/>
      <c r="R54" s="92">
        <f t="shared" si="1"/>
        <v>80000</v>
      </c>
    </row>
    <row r="55" spans="2:18" ht="17.25" customHeight="1" x14ac:dyDescent="0.3">
      <c r="B55" s="28"/>
      <c r="C55" s="45"/>
      <c r="D55" s="31"/>
      <c r="E55" s="32"/>
      <c r="F55" s="640">
        <v>11232</v>
      </c>
      <c r="G55" s="446" t="s">
        <v>1551</v>
      </c>
      <c r="H55" s="458" t="s">
        <v>1467</v>
      </c>
      <c r="I55" s="189" t="s">
        <v>1552</v>
      </c>
      <c r="J55" s="27"/>
      <c r="K55" s="27"/>
      <c r="L55" s="27">
        <v>20000</v>
      </c>
      <c r="M55" s="27">
        <v>40000</v>
      </c>
      <c r="N55" s="27"/>
      <c r="O55" s="27"/>
      <c r="P55" s="27"/>
      <c r="Q55" s="27"/>
      <c r="R55" s="92">
        <f t="shared" si="1"/>
        <v>60000</v>
      </c>
    </row>
    <row r="56" spans="2:18" ht="31.5" x14ac:dyDescent="0.3">
      <c r="B56" s="28"/>
      <c r="C56" s="45"/>
      <c r="D56" s="31"/>
      <c r="E56" s="32"/>
      <c r="F56" s="661">
        <v>11233</v>
      </c>
      <c r="G56" s="446" t="s">
        <v>1553</v>
      </c>
      <c r="H56" s="458" t="s">
        <v>1467</v>
      </c>
      <c r="I56" s="463" t="s">
        <v>1630</v>
      </c>
      <c r="J56" s="27"/>
      <c r="K56" s="27"/>
      <c r="L56" s="27">
        <v>20000</v>
      </c>
      <c r="M56" s="27"/>
      <c r="N56" s="27"/>
      <c r="O56" s="27"/>
      <c r="P56" s="27"/>
      <c r="Q56" s="27"/>
      <c r="R56" s="92">
        <f t="shared" si="1"/>
        <v>20000</v>
      </c>
    </row>
    <row r="57" spans="2:18" ht="18.75" customHeight="1" x14ac:dyDescent="0.3">
      <c r="B57" s="67"/>
      <c r="C57" s="68"/>
      <c r="D57" s="62"/>
      <c r="E57" s="21"/>
      <c r="F57" s="640">
        <v>11234</v>
      </c>
      <c r="G57" s="21" t="s">
        <v>1580</v>
      </c>
      <c r="H57" s="16" t="s">
        <v>1463</v>
      </c>
      <c r="I57" s="463" t="s">
        <v>943</v>
      </c>
      <c r="J57" s="27"/>
      <c r="K57" s="27"/>
      <c r="L57" s="27">
        <v>10000</v>
      </c>
      <c r="M57" s="27">
        <v>20000</v>
      </c>
      <c r="N57" s="27"/>
      <c r="O57" s="27"/>
      <c r="P57" s="27"/>
      <c r="Q57" s="27"/>
      <c r="R57" s="92">
        <f t="shared" si="1"/>
        <v>30000</v>
      </c>
    </row>
    <row r="58" spans="2:18" s="13" customFormat="1" ht="21" customHeight="1" x14ac:dyDescent="0.3">
      <c r="B58" s="35"/>
      <c r="C58" s="37"/>
      <c r="D58" s="37"/>
      <c r="E58" s="466" t="s">
        <v>16</v>
      </c>
      <c r="F58" s="464"/>
      <c r="G58" s="33"/>
      <c r="H58" s="114"/>
      <c r="I58" s="322"/>
      <c r="J58" s="562"/>
      <c r="K58" s="562"/>
      <c r="L58" s="562"/>
      <c r="M58" s="562"/>
      <c r="N58" s="562"/>
      <c r="O58" s="562"/>
      <c r="P58" s="562"/>
      <c r="Q58" s="562"/>
      <c r="R58" s="274"/>
    </row>
    <row r="59" spans="2:18" ht="18" customHeight="1" x14ac:dyDescent="0.3">
      <c r="B59" s="311"/>
      <c r="C59" s="146"/>
      <c r="D59" s="147"/>
      <c r="E59" s="184"/>
      <c r="F59" s="640">
        <v>11235</v>
      </c>
      <c r="G59" s="15" t="s">
        <v>1470</v>
      </c>
      <c r="H59" s="16" t="s">
        <v>1449</v>
      </c>
      <c r="I59" s="17" t="s">
        <v>1471</v>
      </c>
      <c r="J59" s="27"/>
      <c r="K59" s="27"/>
      <c r="L59" s="27">
        <v>10000</v>
      </c>
      <c r="M59" s="27"/>
      <c r="N59" s="27"/>
      <c r="O59" s="27"/>
      <c r="P59" s="27"/>
      <c r="Q59" s="27"/>
      <c r="R59" s="92">
        <f t="shared" ref="R59:R78" si="2">SUM(J59:Q59)</f>
        <v>10000</v>
      </c>
    </row>
    <row r="60" spans="2:18" ht="31.5" x14ac:dyDescent="0.3">
      <c r="B60" s="28"/>
      <c r="C60" s="45"/>
      <c r="D60" s="31"/>
      <c r="E60" s="32"/>
      <c r="F60" s="640">
        <v>11236</v>
      </c>
      <c r="G60" s="15" t="s">
        <v>1472</v>
      </c>
      <c r="H60" s="16" t="s">
        <v>1452</v>
      </c>
      <c r="I60" s="17" t="s">
        <v>1631</v>
      </c>
      <c r="J60" s="27"/>
      <c r="K60" s="27"/>
      <c r="L60" s="27">
        <v>12000</v>
      </c>
      <c r="M60" s="27"/>
      <c r="N60" s="27"/>
      <c r="O60" s="27"/>
      <c r="P60" s="27"/>
      <c r="Q60" s="27"/>
      <c r="R60" s="92">
        <f t="shared" si="2"/>
        <v>12000</v>
      </c>
    </row>
    <row r="61" spans="2:18" ht="31.5" x14ac:dyDescent="0.3">
      <c r="B61" s="28"/>
      <c r="C61" s="45"/>
      <c r="D61" s="31"/>
      <c r="E61" s="32"/>
      <c r="F61" s="640">
        <v>11237</v>
      </c>
      <c r="G61" s="15" t="s">
        <v>1476</v>
      </c>
      <c r="H61" s="16" t="s">
        <v>1452</v>
      </c>
      <c r="I61" s="17" t="s">
        <v>1632</v>
      </c>
      <c r="J61" s="27"/>
      <c r="K61" s="27"/>
      <c r="L61" s="27"/>
      <c r="M61" s="27">
        <v>5000</v>
      </c>
      <c r="N61" s="27"/>
      <c r="O61" s="27"/>
      <c r="P61" s="27"/>
      <c r="Q61" s="27"/>
      <c r="R61" s="92">
        <f t="shared" si="2"/>
        <v>5000</v>
      </c>
    </row>
    <row r="62" spans="2:18" ht="20.25" customHeight="1" x14ac:dyDescent="0.3">
      <c r="B62" s="28"/>
      <c r="C62" s="45"/>
      <c r="D62" s="31"/>
      <c r="E62" s="32"/>
      <c r="F62" s="640">
        <v>11238</v>
      </c>
      <c r="G62" s="15" t="s">
        <v>1477</v>
      </c>
      <c r="H62" s="16" t="s">
        <v>1452</v>
      </c>
      <c r="I62" s="17" t="s">
        <v>1478</v>
      </c>
      <c r="J62" s="27"/>
      <c r="K62" s="27"/>
      <c r="L62" s="27"/>
      <c r="M62" s="27">
        <v>3000</v>
      </c>
      <c r="N62" s="27"/>
      <c r="O62" s="27"/>
      <c r="P62" s="27"/>
      <c r="Q62" s="27"/>
      <c r="R62" s="92">
        <f t="shared" si="2"/>
        <v>3000</v>
      </c>
    </row>
    <row r="63" spans="2:18" ht="32.25" customHeight="1" x14ac:dyDescent="0.3">
      <c r="B63" s="28"/>
      <c r="C63" s="45"/>
      <c r="D63" s="31"/>
      <c r="E63" s="32"/>
      <c r="F63" s="640">
        <v>11239</v>
      </c>
      <c r="G63" s="15" t="s">
        <v>1480</v>
      </c>
      <c r="H63" s="16" t="s">
        <v>1452</v>
      </c>
      <c r="I63" s="17" t="s">
        <v>1481</v>
      </c>
      <c r="J63" s="27"/>
      <c r="K63" s="27"/>
      <c r="L63" s="27"/>
      <c r="M63" s="27">
        <v>5000</v>
      </c>
      <c r="N63" s="27"/>
      <c r="O63" s="27"/>
      <c r="P63" s="27"/>
      <c r="Q63" s="27"/>
      <c r="R63" s="92">
        <f t="shared" si="2"/>
        <v>5000</v>
      </c>
    </row>
    <row r="64" spans="2:18" ht="33" customHeight="1" x14ac:dyDescent="0.3">
      <c r="B64" s="28"/>
      <c r="C64" s="45"/>
      <c r="D64" s="31"/>
      <c r="E64" s="32"/>
      <c r="F64" s="640">
        <v>11240</v>
      </c>
      <c r="G64" s="15" t="s">
        <v>1488</v>
      </c>
      <c r="H64" s="16" t="s">
        <v>1487</v>
      </c>
      <c r="I64" s="17" t="s">
        <v>1489</v>
      </c>
      <c r="J64" s="27"/>
      <c r="K64" s="27">
        <v>7200</v>
      </c>
      <c r="L64" s="27"/>
      <c r="M64" s="27">
        <v>7800</v>
      </c>
      <c r="N64" s="27"/>
      <c r="O64" s="27"/>
      <c r="P64" s="27"/>
      <c r="Q64" s="27"/>
      <c r="R64" s="92">
        <f t="shared" si="2"/>
        <v>15000</v>
      </c>
    </row>
    <row r="65" spans="2:18" ht="31.5" x14ac:dyDescent="0.3">
      <c r="B65" s="28"/>
      <c r="C65" s="45"/>
      <c r="D65" s="31"/>
      <c r="E65" s="32"/>
      <c r="F65" s="640">
        <v>11241</v>
      </c>
      <c r="G65" s="15" t="s">
        <v>1491</v>
      </c>
      <c r="H65" s="16" t="s">
        <v>1487</v>
      </c>
      <c r="I65" s="17" t="s">
        <v>1109</v>
      </c>
      <c r="J65" s="27"/>
      <c r="K65" s="27"/>
      <c r="L65" s="27">
        <v>10000</v>
      </c>
      <c r="M65" s="27">
        <v>6500</v>
      </c>
      <c r="N65" s="27"/>
      <c r="O65" s="27"/>
      <c r="P65" s="27"/>
      <c r="Q65" s="27"/>
      <c r="R65" s="92">
        <f t="shared" si="2"/>
        <v>16500</v>
      </c>
    </row>
    <row r="66" spans="2:18" ht="31.5" x14ac:dyDescent="0.3">
      <c r="B66" s="28"/>
      <c r="C66" s="45"/>
      <c r="D66" s="31"/>
      <c r="E66" s="32"/>
      <c r="F66" s="640">
        <v>11242</v>
      </c>
      <c r="G66" s="15" t="s">
        <v>1492</v>
      </c>
      <c r="H66" s="16" t="s">
        <v>1456</v>
      </c>
      <c r="I66" s="17" t="s">
        <v>1274</v>
      </c>
      <c r="J66" s="27"/>
      <c r="K66" s="27"/>
      <c r="L66" s="27"/>
      <c r="M66" s="27">
        <v>500</v>
      </c>
      <c r="N66" s="27"/>
      <c r="O66" s="27"/>
      <c r="P66" s="27"/>
      <c r="Q66" s="27"/>
      <c r="R66" s="92">
        <f t="shared" si="2"/>
        <v>500</v>
      </c>
    </row>
    <row r="67" spans="2:18" ht="31.5" x14ac:dyDescent="0.3">
      <c r="B67" s="28"/>
      <c r="C67" s="45"/>
      <c r="D67" s="31"/>
      <c r="E67" s="32"/>
      <c r="F67" s="640">
        <v>11243</v>
      </c>
      <c r="G67" s="284" t="s">
        <v>1493</v>
      </c>
      <c r="H67" s="171" t="s">
        <v>1456</v>
      </c>
      <c r="I67" s="286" t="s">
        <v>1633</v>
      </c>
      <c r="J67" s="173"/>
      <c r="K67" s="173"/>
      <c r="L67" s="173">
        <v>17500</v>
      </c>
      <c r="M67" s="173">
        <v>7500</v>
      </c>
      <c r="N67" s="173"/>
      <c r="O67" s="173"/>
      <c r="P67" s="173"/>
      <c r="Q67" s="173"/>
      <c r="R67" s="309">
        <f t="shared" si="2"/>
        <v>25000</v>
      </c>
    </row>
    <row r="68" spans="2:18" ht="47.25" x14ac:dyDescent="0.3">
      <c r="B68" s="67"/>
      <c r="C68" s="68"/>
      <c r="D68" s="62"/>
      <c r="E68" s="21"/>
      <c r="F68" s="640">
        <v>11244</v>
      </c>
      <c r="G68" s="15" t="s">
        <v>1505</v>
      </c>
      <c r="H68" s="16" t="s">
        <v>1503</v>
      </c>
      <c r="I68" s="17" t="s">
        <v>1634</v>
      </c>
      <c r="J68" s="27"/>
      <c r="K68" s="27"/>
      <c r="L68" s="27">
        <v>32500</v>
      </c>
      <c r="M68" s="27"/>
      <c r="N68" s="27"/>
      <c r="O68" s="27"/>
      <c r="P68" s="27"/>
      <c r="Q68" s="27"/>
      <c r="R68" s="92">
        <f t="shared" si="2"/>
        <v>32500</v>
      </c>
    </row>
    <row r="69" spans="2:18" ht="17.25" customHeight="1" x14ac:dyDescent="0.3">
      <c r="B69" s="28"/>
      <c r="C69" s="45"/>
      <c r="D69" s="31"/>
      <c r="E69" s="32"/>
      <c r="F69" s="698">
        <v>11245</v>
      </c>
      <c r="G69" s="467" t="s">
        <v>1510</v>
      </c>
      <c r="H69" s="258" t="s">
        <v>1459</v>
      </c>
      <c r="I69" s="448" t="s">
        <v>1635</v>
      </c>
      <c r="J69" s="223"/>
      <c r="K69" s="223"/>
      <c r="L69" s="92">
        <v>11000</v>
      </c>
      <c r="M69" s="27"/>
      <c r="N69" s="27"/>
      <c r="O69" s="27"/>
      <c r="P69" s="27"/>
      <c r="Q69" s="27"/>
      <c r="R69" s="92">
        <f t="shared" si="2"/>
        <v>11000</v>
      </c>
    </row>
    <row r="70" spans="2:18" ht="31.5" x14ac:dyDescent="0.3">
      <c r="B70" s="28"/>
      <c r="C70" s="45"/>
      <c r="D70" s="31"/>
      <c r="E70" s="32"/>
      <c r="F70" s="640">
        <v>11246</v>
      </c>
      <c r="G70" s="467" t="s">
        <v>1519</v>
      </c>
      <c r="H70" s="258" t="s">
        <v>1520</v>
      </c>
      <c r="I70" s="17" t="s">
        <v>112</v>
      </c>
      <c r="J70" s="27"/>
      <c r="K70" s="27"/>
      <c r="L70" s="27">
        <v>25000</v>
      </c>
      <c r="M70" s="27">
        <v>100000</v>
      </c>
      <c r="N70" s="27"/>
      <c r="O70" s="27"/>
      <c r="P70" s="27"/>
      <c r="Q70" s="27"/>
      <c r="R70" s="92">
        <f t="shared" si="2"/>
        <v>125000</v>
      </c>
    </row>
    <row r="71" spans="2:18" ht="31.5" x14ac:dyDescent="0.3">
      <c r="B71" s="28"/>
      <c r="C71" s="45"/>
      <c r="D71" s="31"/>
      <c r="E71" s="32"/>
      <c r="F71" s="640">
        <v>11247</v>
      </c>
      <c r="G71" s="446" t="s">
        <v>1522</v>
      </c>
      <c r="H71" s="258" t="s">
        <v>1520</v>
      </c>
      <c r="I71" s="283" t="s">
        <v>1636</v>
      </c>
      <c r="J71" s="27"/>
      <c r="K71" s="27"/>
      <c r="L71" s="27">
        <v>20000</v>
      </c>
      <c r="M71" s="27">
        <v>12000</v>
      </c>
      <c r="N71" s="27"/>
      <c r="O71" s="27"/>
      <c r="P71" s="27"/>
      <c r="Q71" s="27"/>
      <c r="R71" s="92">
        <f t="shared" si="2"/>
        <v>32000</v>
      </c>
    </row>
    <row r="72" spans="2:18" ht="31.5" x14ac:dyDescent="0.3">
      <c r="B72" s="28"/>
      <c r="C72" s="45"/>
      <c r="D72" s="31"/>
      <c r="E72" s="32"/>
      <c r="F72" s="640">
        <v>11248</v>
      </c>
      <c r="G72" s="446" t="s">
        <v>1525</v>
      </c>
      <c r="H72" s="258" t="s">
        <v>1461</v>
      </c>
      <c r="I72" s="305" t="s">
        <v>999</v>
      </c>
      <c r="J72" s="27"/>
      <c r="K72" s="27"/>
      <c r="L72" s="27"/>
      <c r="M72" s="27">
        <v>10000</v>
      </c>
      <c r="N72" s="27"/>
      <c r="O72" s="27"/>
      <c r="P72" s="27"/>
      <c r="Q72" s="27"/>
      <c r="R72" s="92">
        <f t="shared" si="2"/>
        <v>10000</v>
      </c>
    </row>
    <row r="73" spans="2:18" ht="18.75" customHeight="1" x14ac:dyDescent="0.3">
      <c r="B73" s="28"/>
      <c r="C73" s="45"/>
      <c r="D73" s="31"/>
      <c r="E73" s="32"/>
      <c r="F73" s="640">
        <v>11249</v>
      </c>
      <c r="G73" s="446" t="s">
        <v>1099</v>
      </c>
      <c r="H73" s="258" t="s">
        <v>1461</v>
      </c>
      <c r="I73" s="283" t="s">
        <v>1526</v>
      </c>
      <c r="J73" s="27"/>
      <c r="K73" s="27"/>
      <c r="L73" s="27">
        <v>7000</v>
      </c>
      <c r="M73" s="27">
        <v>7000</v>
      </c>
      <c r="N73" s="27"/>
      <c r="O73" s="27"/>
      <c r="P73" s="27"/>
      <c r="Q73" s="27"/>
      <c r="R73" s="92">
        <f t="shared" si="2"/>
        <v>14000</v>
      </c>
    </row>
    <row r="74" spans="2:18" ht="20.25" customHeight="1" x14ac:dyDescent="0.3">
      <c r="B74" s="28"/>
      <c r="C74" s="45"/>
      <c r="D74" s="31"/>
      <c r="E74" s="32"/>
      <c r="F74" s="640">
        <v>11250</v>
      </c>
      <c r="G74" s="15" t="s">
        <v>1099</v>
      </c>
      <c r="H74" s="258" t="s">
        <v>1463</v>
      </c>
      <c r="I74" s="94" t="s">
        <v>1637</v>
      </c>
      <c r="J74" s="27"/>
      <c r="K74" s="27"/>
      <c r="L74" s="27">
        <v>29000</v>
      </c>
      <c r="M74" s="27">
        <v>5000</v>
      </c>
      <c r="N74" s="27"/>
      <c r="O74" s="27"/>
      <c r="P74" s="27"/>
      <c r="Q74" s="27"/>
      <c r="R74" s="92">
        <f t="shared" si="2"/>
        <v>34000</v>
      </c>
    </row>
    <row r="75" spans="2:18" ht="33.75" customHeight="1" x14ac:dyDescent="0.3">
      <c r="B75" s="28"/>
      <c r="C75" s="45"/>
      <c r="D75" s="31"/>
      <c r="E75" s="32"/>
      <c r="F75" s="640">
        <v>11251</v>
      </c>
      <c r="G75" s="446" t="s">
        <v>1537</v>
      </c>
      <c r="H75" s="26" t="s">
        <v>1463</v>
      </c>
      <c r="I75" s="189" t="s">
        <v>958</v>
      </c>
      <c r="J75" s="27"/>
      <c r="K75" s="27"/>
      <c r="L75" s="27">
        <v>20000</v>
      </c>
      <c r="M75" s="27"/>
      <c r="N75" s="27"/>
      <c r="O75" s="27"/>
      <c r="P75" s="27"/>
      <c r="Q75" s="27"/>
      <c r="R75" s="92">
        <f t="shared" si="2"/>
        <v>20000</v>
      </c>
    </row>
    <row r="76" spans="2:18" ht="32.25" customHeight="1" x14ac:dyDescent="0.3">
      <c r="B76" s="28"/>
      <c r="C76" s="45"/>
      <c r="D76" s="31"/>
      <c r="E76" s="32"/>
      <c r="F76" s="640">
        <v>11252</v>
      </c>
      <c r="G76" s="446" t="s">
        <v>1538</v>
      </c>
      <c r="H76" s="26" t="s">
        <v>1539</v>
      </c>
      <c r="I76" s="189" t="s">
        <v>263</v>
      </c>
      <c r="J76" s="27"/>
      <c r="K76" s="27"/>
      <c r="L76" s="27"/>
      <c r="M76" s="27">
        <v>20000</v>
      </c>
      <c r="N76" s="27"/>
      <c r="O76" s="27"/>
      <c r="P76" s="27"/>
      <c r="Q76" s="27"/>
      <c r="R76" s="92">
        <f t="shared" si="2"/>
        <v>20000</v>
      </c>
    </row>
    <row r="77" spans="2:18" ht="32.25" customHeight="1" x14ac:dyDescent="0.3">
      <c r="B77" s="28"/>
      <c r="C77" s="45"/>
      <c r="D77" s="31"/>
      <c r="E77" s="32"/>
      <c r="F77" s="640">
        <v>11253</v>
      </c>
      <c r="G77" s="446" t="s">
        <v>1540</v>
      </c>
      <c r="H77" s="26" t="s">
        <v>1539</v>
      </c>
      <c r="I77" s="189" t="s">
        <v>1541</v>
      </c>
      <c r="J77" s="27"/>
      <c r="K77" s="27"/>
      <c r="L77" s="27"/>
      <c r="M77" s="27">
        <v>1000</v>
      </c>
      <c r="N77" s="27"/>
      <c r="O77" s="27"/>
      <c r="P77" s="27"/>
      <c r="Q77" s="27"/>
      <c r="R77" s="92">
        <f t="shared" si="2"/>
        <v>1000</v>
      </c>
    </row>
    <row r="78" spans="2:18" ht="18" customHeight="1" x14ac:dyDescent="0.3">
      <c r="B78" s="67"/>
      <c r="C78" s="68"/>
      <c r="D78" s="62"/>
      <c r="E78" s="21"/>
      <c r="F78" s="640">
        <v>11254</v>
      </c>
      <c r="G78" s="446" t="s">
        <v>1544</v>
      </c>
      <c r="H78" s="459" t="s">
        <v>1543</v>
      </c>
      <c r="I78" s="189" t="s">
        <v>1545</v>
      </c>
      <c r="J78" s="27"/>
      <c r="K78" s="27"/>
      <c r="L78" s="27">
        <v>10000</v>
      </c>
      <c r="M78" s="27">
        <v>7500</v>
      </c>
      <c r="N78" s="27"/>
      <c r="O78" s="27"/>
      <c r="P78" s="27"/>
      <c r="Q78" s="27"/>
      <c r="R78" s="92">
        <f t="shared" si="2"/>
        <v>17500</v>
      </c>
    </row>
    <row r="79" spans="2:18" s="13" customFormat="1" ht="21" hidden="1" customHeight="1" x14ac:dyDescent="0.3">
      <c r="B79" s="76"/>
      <c r="C79" s="77"/>
      <c r="D79" s="77"/>
      <c r="E79" s="78" t="s">
        <v>99</v>
      </c>
      <c r="F79" s="640">
        <v>60</v>
      </c>
      <c r="G79" s="33"/>
      <c r="H79" s="14"/>
      <c r="I79" s="56"/>
      <c r="J79" s="86">
        <f>SUM(J80:J82)</f>
        <v>0</v>
      </c>
      <c r="K79" s="86">
        <f t="shared" ref="K79:R79" si="3">SUM(K80:K82)</f>
        <v>0</v>
      </c>
      <c r="L79" s="86">
        <f t="shared" si="3"/>
        <v>0</v>
      </c>
      <c r="M79" s="86">
        <f t="shared" si="3"/>
        <v>0</v>
      </c>
      <c r="N79" s="86">
        <f t="shared" si="3"/>
        <v>0</v>
      </c>
      <c r="O79" s="86">
        <f t="shared" si="3"/>
        <v>0</v>
      </c>
      <c r="P79" s="86">
        <f t="shared" si="3"/>
        <v>0</v>
      </c>
      <c r="Q79" s="86">
        <f t="shared" si="3"/>
        <v>0</v>
      </c>
      <c r="R79" s="86">
        <f t="shared" si="3"/>
        <v>0</v>
      </c>
    </row>
    <row r="80" spans="2:18" ht="19.5" hidden="1" customHeight="1" x14ac:dyDescent="0.3">
      <c r="B80" s="38"/>
      <c r="C80" s="39"/>
      <c r="D80" s="39"/>
      <c r="E80" s="40"/>
      <c r="F80" s="640">
        <v>61</v>
      </c>
      <c r="G80" s="15"/>
      <c r="H80" s="93"/>
      <c r="I80" s="140"/>
      <c r="J80" s="92"/>
      <c r="K80" s="92"/>
      <c r="L80" s="92"/>
      <c r="M80" s="92"/>
      <c r="N80" s="92"/>
      <c r="O80" s="92"/>
      <c r="P80" s="92"/>
      <c r="Q80" s="92"/>
      <c r="R80" s="92">
        <f>SUM(J80:Q80)</f>
        <v>0</v>
      </c>
    </row>
    <row r="81" spans="2:20" ht="19.5" hidden="1" customHeight="1" x14ac:dyDescent="0.3">
      <c r="B81" s="57"/>
      <c r="C81" s="58"/>
      <c r="D81" s="58"/>
      <c r="E81" s="59"/>
      <c r="F81" s="640">
        <v>62</v>
      </c>
      <c r="G81" s="15"/>
      <c r="H81" s="93"/>
      <c r="I81" s="140"/>
      <c r="J81" s="92"/>
      <c r="K81" s="92"/>
      <c r="L81" s="92"/>
      <c r="M81" s="92"/>
      <c r="N81" s="92"/>
      <c r="O81" s="92"/>
      <c r="P81" s="92"/>
      <c r="Q81" s="92"/>
      <c r="R81" s="92">
        <f>SUM(J81:Q81)</f>
        <v>0</v>
      </c>
    </row>
    <row r="82" spans="2:20" ht="19.5" hidden="1" customHeight="1" x14ac:dyDescent="0.3">
      <c r="B82" s="28"/>
      <c r="C82" s="45"/>
      <c r="D82" s="31"/>
      <c r="E82" s="32"/>
      <c r="F82" s="640">
        <v>63</v>
      </c>
      <c r="G82" s="15"/>
      <c r="H82" s="16"/>
      <c r="I82" s="17"/>
      <c r="J82" s="27"/>
      <c r="K82" s="27"/>
      <c r="L82" s="27"/>
      <c r="M82" s="27"/>
      <c r="N82" s="27"/>
      <c r="O82" s="27"/>
      <c r="P82" s="27"/>
      <c r="Q82" s="27"/>
      <c r="R82" s="92">
        <f>SUM(J82:Q82)</f>
        <v>0</v>
      </c>
    </row>
    <row r="83" spans="2:20" s="12" customFormat="1" ht="18" customHeight="1" x14ac:dyDescent="0.2">
      <c r="B83" s="535" t="s">
        <v>81</v>
      </c>
      <c r="C83" s="536"/>
      <c r="D83" s="536"/>
      <c r="E83" s="536"/>
      <c r="F83" s="536"/>
      <c r="G83" s="536"/>
      <c r="H83" s="536"/>
      <c r="I83" s="536"/>
      <c r="J83" s="705"/>
      <c r="K83" s="705"/>
      <c r="L83" s="705"/>
      <c r="M83" s="705"/>
      <c r="N83" s="705"/>
      <c r="O83" s="705"/>
      <c r="P83" s="705"/>
      <c r="Q83" s="705"/>
      <c r="R83" s="704"/>
    </row>
    <row r="84" spans="2:20" s="12" customFormat="1" ht="17.25" customHeight="1" x14ac:dyDescent="0.2">
      <c r="B84" s="481" t="s">
        <v>1955</v>
      </c>
      <c r="C84" s="482"/>
      <c r="D84" s="482"/>
      <c r="E84" s="482"/>
      <c r="F84" s="482"/>
      <c r="G84" s="482"/>
      <c r="H84" s="482"/>
      <c r="I84" s="482"/>
      <c r="J84" s="633"/>
      <c r="K84" s="633"/>
      <c r="L84" s="633"/>
      <c r="M84" s="633"/>
      <c r="N84" s="633"/>
      <c r="O84" s="633"/>
      <c r="P84" s="633"/>
      <c r="Q84" s="633"/>
      <c r="R84" s="631"/>
    </row>
    <row r="85" spans="2:20" s="13" customFormat="1" ht="17.25" customHeight="1" x14ac:dyDescent="0.3">
      <c r="B85" s="35"/>
      <c r="C85" s="278" t="s">
        <v>26</v>
      </c>
      <c r="D85" s="278"/>
      <c r="E85" s="278"/>
      <c r="F85" s="278"/>
      <c r="G85" s="278"/>
      <c r="H85" s="278"/>
      <c r="I85" s="278"/>
      <c r="J85" s="562"/>
      <c r="K85" s="562"/>
      <c r="L85" s="562"/>
      <c r="M85" s="562"/>
      <c r="N85" s="562"/>
      <c r="O85" s="562"/>
      <c r="P85" s="562"/>
      <c r="Q85" s="562"/>
      <c r="R85" s="274"/>
    </row>
    <row r="86" spans="2:20" s="13" customFormat="1" ht="18" customHeight="1" x14ac:dyDescent="0.3">
      <c r="B86" s="35"/>
      <c r="C86" s="37"/>
      <c r="D86" s="278" t="s">
        <v>17</v>
      </c>
      <c r="E86" s="278"/>
      <c r="F86" s="278"/>
      <c r="G86" s="278"/>
      <c r="H86" s="278"/>
      <c r="I86" s="278"/>
      <c r="J86" s="562"/>
      <c r="K86" s="562"/>
      <c r="L86" s="562"/>
      <c r="M86" s="562"/>
      <c r="N86" s="562"/>
      <c r="O86" s="562"/>
      <c r="P86" s="562"/>
      <c r="Q86" s="562"/>
      <c r="R86" s="274"/>
    </row>
    <row r="87" spans="2:20" s="13" customFormat="1" ht="17.25" customHeight="1" x14ac:dyDescent="0.3">
      <c r="B87" s="35"/>
      <c r="C87" s="37"/>
      <c r="D87" s="37"/>
      <c r="E87" s="278" t="s">
        <v>18</v>
      </c>
      <c r="F87" s="278"/>
      <c r="G87" s="278"/>
      <c r="H87" s="278"/>
      <c r="I87" s="278"/>
      <c r="J87" s="562"/>
      <c r="K87" s="562"/>
      <c r="L87" s="562"/>
      <c r="M87" s="562"/>
      <c r="N87" s="562"/>
      <c r="O87" s="562"/>
      <c r="P87" s="562"/>
      <c r="Q87" s="562"/>
      <c r="R87" s="274"/>
    </row>
    <row r="88" spans="2:20" s="525" customFormat="1" ht="16.5" customHeight="1" x14ac:dyDescent="0.3">
      <c r="B88" s="615"/>
      <c r="C88" s="619"/>
      <c r="D88" s="619"/>
      <c r="E88" s="565">
        <v>121</v>
      </c>
      <c r="F88" s="565" t="s">
        <v>1818</v>
      </c>
      <c r="G88" s="565"/>
      <c r="H88" s="565"/>
      <c r="I88" s="565"/>
      <c r="J88" s="617"/>
      <c r="K88" s="617"/>
      <c r="L88" s="617"/>
      <c r="M88" s="617"/>
      <c r="N88" s="617"/>
      <c r="O88" s="617"/>
      <c r="P88" s="617"/>
      <c r="Q88" s="617"/>
      <c r="R88" s="618"/>
    </row>
    <row r="89" spans="2:20" ht="47.25" x14ac:dyDescent="0.3">
      <c r="B89" s="311"/>
      <c r="C89" s="146"/>
      <c r="D89" s="147"/>
      <c r="E89" s="184"/>
      <c r="F89" s="661">
        <v>12101</v>
      </c>
      <c r="G89" s="15" t="s">
        <v>1559</v>
      </c>
      <c r="H89" s="16" t="s">
        <v>1503</v>
      </c>
      <c r="I89" s="189" t="s">
        <v>263</v>
      </c>
      <c r="J89" s="27"/>
      <c r="K89" s="27"/>
      <c r="L89" s="27"/>
      <c r="M89" s="27">
        <v>30000</v>
      </c>
      <c r="N89" s="27"/>
      <c r="O89" s="27"/>
      <c r="P89" s="27"/>
      <c r="Q89" s="27"/>
      <c r="R89" s="92">
        <f t="shared" ref="R89:R96" si="4">SUM(J89:Q89)</f>
        <v>30000</v>
      </c>
      <c r="T89" s="30"/>
    </row>
    <row r="90" spans="2:20" ht="31.5" x14ac:dyDescent="0.3">
      <c r="B90" s="28"/>
      <c r="C90" s="45"/>
      <c r="D90" s="31"/>
      <c r="E90" s="32"/>
      <c r="F90" s="661">
        <v>12102</v>
      </c>
      <c r="G90" s="15" t="s">
        <v>1560</v>
      </c>
      <c r="H90" s="16" t="s">
        <v>1463</v>
      </c>
      <c r="I90" s="17" t="s">
        <v>981</v>
      </c>
      <c r="J90" s="27"/>
      <c r="K90" s="27"/>
      <c r="L90" s="27">
        <v>10000</v>
      </c>
      <c r="M90" s="27">
        <v>50000</v>
      </c>
      <c r="N90" s="27"/>
      <c r="O90" s="27"/>
      <c r="P90" s="27"/>
      <c r="Q90" s="27"/>
      <c r="R90" s="92">
        <f t="shared" si="4"/>
        <v>60000</v>
      </c>
    </row>
    <row r="91" spans="2:20" ht="31.5" x14ac:dyDescent="0.3">
      <c r="B91" s="19"/>
      <c r="C91" s="20"/>
      <c r="D91" s="20"/>
      <c r="E91" s="79"/>
      <c r="F91" s="661">
        <v>12103</v>
      </c>
      <c r="G91" s="15" t="s">
        <v>1554</v>
      </c>
      <c r="H91" s="93" t="s">
        <v>1452</v>
      </c>
      <c r="I91" s="140" t="s">
        <v>1555</v>
      </c>
      <c r="J91" s="92"/>
      <c r="K91" s="92"/>
      <c r="L91" s="92"/>
      <c r="M91" s="92">
        <v>21000</v>
      </c>
      <c r="N91" s="92"/>
      <c r="O91" s="92"/>
      <c r="P91" s="92"/>
      <c r="Q91" s="92"/>
      <c r="R91" s="92">
        <f t="shared" si="4"/>
        <v>21000</v>
      </c>
    </row>
    <row r="92" spans="2:20" ht="31.5" x14ac:dyDescent="0.3">
      <c r="B92" s="28"/>
      <c r="C92" s="45"/>
      <c r="D92" s="31"/>
      <c r="E92" s="32"/>
      <c r="F92" s="663">
        <v>12104</v>
      </c>
      <c r="G92" s="21" t="s">
        <v>1556</v>
      </c>
      <c r="H92" s="16" t="s">
        <v>1452</v>
      </c>
      <c r="I92" s="17" t="s">
        <v>252</v>
      </c>
      <c r="J92" s="27"/>
      <c r="K92" s="27"/>
      <c r="L92" s="27"/>
      <c r="M92" s="27">
        <v>5000</v>
      </c>
      <c r="N92" s="27"/>
      <c r="O92" s="27"/>
      <c r="P92" s="27"/>
      <c r="Q92" s="27"/>
      <c r="R92" s="92">
        <f t="shared" si="4"/>
        <v>5000</v>
      </c>
    </row>
    <row r="93" spans="2:20" ht="33.75" customHeight="1" x14ac:dyDescent="0.3">
      <c r="B93" s="28"/>
      <c r="C93" s="45"/>
      <c r="D93" s="31"/>
      <c r="E93" s="32"/>
      <c r="F93" s="661">
        <v>12105</v>
      </c>
      <c r="G93" s="15" t="s">
        <v>1557</v>
      </c>
      <c r="H93" s="16" t="s">
        <v>1456</v>
      </c>
      <c r="I93" s="189" t="s">
        <v>263</v>
      </c>
      <c r="J93" s="27"/>
      <c r="K93" s="27"/>
      <c r="L93" s="27"/>
      <c r="M93" s="27">
        <v>10000</v>
      </c>
      <c r="N93" s="27"/>
      <c r="O93" s="27"/>
      <c r="P93" s="27"/>
      <c r="Q93" s="27"/>
      <c r="R93" s="92">
        <f t="shared" si="4"/>
        <v>10000</v>
      </c>
    </row>
    <row r="94" spans="2:20" ht="36.75" customHeight="1" x14ac:dyDescent="0.3">
      <c r="B94" s="57"/>
      <c r="C94" s="58"/>
      <c r="D94" s="58"/>
      <c r="E94" s="59"/>
      <c r="F94" s="661">
        <v>12106</v>
      </c>
      <c r="G94" s="15" t="s">
        <v>1563</v>
      </c>
      <c r="H94" s="93" t="s">
        <v>1467</v>
      </c>
      <c r="I94" s="189" t="s">
        <v>263</v>
      </c>
      <c r="J94" s="92"/>
      <c r="K94" s="92"/>
      <c r="L94" s="92"/>
      <c r="M94" s="92"/>
      <c r="N94" s="92"/>
      <c r="O94" s="92"/>
      <c r="P94" s="92">
        <v>85000</v>
      </c>
      <c r="Q94" s="92"/>
      <c r="R94" s="92">
        <f t="shared" si="4"/>
        <v>85000</v>
      </c>
    </row>
    <row r="95" spans="2:20" ht="38.25" customHeight="1" x14ac:dyDescent="0.3">
      <c r="B95" s="57"/>
      <c r="C95" s="58"/>
      <c r="D95" s="58"/>
      <c r="E95" s="59"/>
      <c r="F95" s="661">
        <v>12107</v>
      </c>
      <c r="G95" s="15" t="s">
        <v>1564</v>
      </c>
      <c r="H95" s="93" t="s">
        <v>1565</v>
      </c>
      <c r="I95" s="189" t="s">
        <v>263</v>
      </c>
      <c r="J95" s="92"/>
      <c r="K95" s="92"/>
      <c r="L95" s="92">
        <v>7000</v>
      </c>
      <c r="M95" s="92">
        <v>25000</v>
      </c>
      <c r="N95" s="92"/>
      <c r="O95" s="92"/>
      <c r="P95" s="92"/>
      <c r="Q95" s="92"/>
      <c r="R95" s="92">
        <f t="shared" si="4"/>
        <v>32000</v>
      </c>
    </row>
    <row r="96" spans="2:20" ht="31.5" x14ac:dyDescent="0.3">
      <c r="B96" s="57"/>
      <c r="C96" s="58"/>
      <c r="D96" s="58"/>
      <c r="E96" s="79"/>
      <c r="F96" s="661">
        <v>12108</v>
      </c>
      <c r="G96" s="461" t="s">
        <v>1588</v>
      </c>
      <c r="H96" s="258"/>
      <c r="I96" s="448" t="s">
        <v>1638</v>
      </c>
      <c r="J96" s="223"/>
      <c r="K96" s="223"/>
      <c r="L96" s="223"/>
      <c r="M96" s="92">
        <v>10000</v>
      </c>
      <c r="N96" s="92"/>
      <c r="O96" s="92"/>
      <c r="P96" s="92"/>
      <c r="Q96" s="92"/>
      <c r="R96" s="92">
        <f t="shared" si="4"/>
        <v>10000</v>
      </c>
    </row>
    <row r="97" spans="2:23" s="13" customFormat="1" ht="19.5" customHeight="1" x14ac:dyDescent="0.3">
      <c r="B97" s="35"/>
      <c r="C97" s="37"/>
      <c r="D97" s="37"/>
      <c r="E97" s="280" t="s">
        <v>19</v>
      </c>
      <c r="F97" s="70"/>
      <c r="G97" s="33"/>
      <c r="H97" s="114"/>
      <c r="I97" s="322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23" s="525" customFormat="1" ht="16.5" customHeight="1" x14ac:dyDescent="0.3">
      <c r="B98" s="615"/>
      <c r="C98" s="616"/>
      <c r="D98" s="616"/>
      <c r="E98" s="547">
        <v>123</v>
      </c>
      <c r="F98" s="1724" t="s">
        <v>1820</v>
      </c>
      <c r="G98" s="1724"/>
      <c r="H98" s="1724"/>
      <c r="I98" s="1724"/>
      <c r="J98" s="617"/>
      <c r="K98" s="617"/>
      <c r="L98" s="617"/>
      <c r="M98" s="617"/>
      <c r="N98" s="617"/>
      <c r="O98" s="617"/>
      <c r="P98" s="617"/>
      <c r="Q98" s="617"/>
      <c r="R98" s="618"/>
    </row>
    <row r="99" spans="2:23" ht="44.25" customHeight="1" x14ac:dyDescent="0.3">
      <c r="B99" s="89"/>
      <c r="C99" s="90"/>
      <c r="D99" s="90"/>
      <c r="E99" s="91"/>
      <c r="F99" s="661">
        <v>12301</v>
      </c>
      <c r="G99" s="15" t="s">
        <v>1562</v>
      </c>
      <c r="H99" s="93" t="s">
        <v>1467</v>
      </c>
      <c r="I99" s="189" t="s">
        <v>263</v>
      </c>
      <c r="J99" s="92"/>
      <c r="K99" s="92"/>
      <c r="L99" s="92"/>
      <c r="M99" s="92">
        <v>120000</v>
      </c>
      <c r="N99" s="92"/>
      <c r="O99" s="92"/>
      <c r="P99" s="92"/>
      <c r="Q99" s="92"/>
      <c r="R99" s="92">
        <f>SUM(J99:Q99)</f>
        <v>120000</v>
      </c>
      <c r="W99" s="30"/>
    </row>
    <row r="100" spans="2:23" ht="23.25" hidden="1" customHeight="1" x14ac:dyDescent="0.3">
      <c r="B100" s="57"/>
      <c r="C100" s="58"/>
      <c r="D100" s="58"/>
      <c r="E100" s="59"/>
      <c r="F100" s="663">
        <v>16</v>
      </c>
      <c r="G100" s="21"/>
      <c r="H100" s="165"/>
      <c r="I100" s="140"/>
      <c r="J100" s="92"/>
      <c r="K100" s="92"/>
      <c r="L100" s="92"/>
      <c r="M100" s="92"/>
      <c r="N100" s="92"/>
      <c r="O100" s="92"/>
      <c r="P100" s="92"/>
      <c r="Q100" s="92"/>
      <c r="R100" s="92">
        <f t="shared" ref="R100:R101" si="5">SUM(J100:Q100)</f>
        <v>0</v>
      </c>
    </row>
    <row r="101" spans="2:23" ht="23.25" hidden="1" customHeight="1" x14ac:dyDescent="0.3">
      <c r="B101" s="28"/>
      <c r="C101" s="45"/>
      <c r="D101" s="31"/>
      <c r="E101" s="32"/>
      <c r="F101" s="661">
        <v>17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92">
        <f t="shared" si="5"/>
        <v>0</v>
      </c>
    </row>
    <row r="102" spans="2:23" ht="23.25" hidden="1" customHeight="1" x14ac:dyDescent="0.3">
      <c r="B102" s="67"/>
      <c r="C102" s="68"/>
      <c r="D102" s="62"/>
      <c r="E102" s="21"/>
      <c r="F102" s="661">
        <v>18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92">
        <f>SUM(J102:Q102)</f>
        <v>0</v>
      </c>
    </row>
    <row r="103" spans="2:23" s="13" customFormat="1" ht="23.25" hidden="1" customHeight="1" x14ac:dyDescent="0.3">
      <c r="B103" s="35"/>
      <c r="C103" s="37"/>
      <c r="D103" s="37"/>
      <c r="E103" s="280" t="s">
        <v>20</v>
      </c>
      <c r="F103" s="70"/>
      <c r="G103" s="33"/>
      <c r="H103" s="14"/>
      <c r="I103" s="56"/>
      <c r="J103" s="86">
        <f>SUM(J104:J106)</f>
        <v>0</v>
      </c>
      <c r="K103" s="86">
        <f t="shared" ref="K103:R103" si="6">SUM(K104:K106)</f>
        <v>0</v>
      </c>
      <c r="L103" s="86">
        <f t="shared" si="6"/>
        <v>0</v>
      </c>
      <c r="M103" s="86">
        <f t="shared" si="6"/>
        <v>0</v>
      </c>
      <c r="N103" s="86">
        <f t="shared" si="6"/>
        <v>0</v>
      </c>
      <c r="O103" s="86">
        <f t="shared" si="6"/>
        <v>0</v>
      </c>
      <c r="P103" s="86">
        <f t="shared" si="6"/>
        <v>0</v>
      </c>
      <c r="Q103" s="86">
        <f t="shared" si="6"/>
        <v>0</v>
      </c>
      <c r="R103" s="86">
        <f t="shared" si="6"/>
        <v>0</v>
      </c>
    </row>
    <row r="104" spans="2:23" ht="23.25" hidden="1" customHeight="1" x14ac:dyDescent="0.3">
      <c r="B104" s="38"/>
      <c r="C104" s="39"/>
      <c r="D104" s="39"/>
      <c r="E104" s="40"/>
      <c r="F104" s="661">
        <v>19</v>
      </c>
      <c r="G104" s="15"/>
      <c r="H104" s="93"/>
      <c r="I104" s="140"/>
      <c r="J104" s="92"/>
      <c r="K104" s="92"/>
      <c r="L104" s="92"/>
      <c r="M104" s="92"/>
      <c r="N104" s="92"/>
      <c r="O104" s="92"/>
      <c r="P104" s="92"/>
      <c r="Q104" s="92"/>
      <c r="R104" s="92">
        <f t="shared" ref="R104:R105" si="7">SUM(J104:Q104)</f>
        <v>0</v>
      </c>
    </row>
    <row r="105" spans="2:23" ht="23.25" hidden="1" customHeight="1" x14ac:dyDescent="0.3">
      <c r="B105" s="28"/>
      <c r="C105" s="45"/>
      <c r="D105" s="31"/>
      <c r="E105" s="32"/>
      <c r="F105" s="661">
        <v>20</v>
      </c>
      <c r="G105" s="15"/>
      <c r="H105" s="16"/>
      <c r="I105" s="17"/>
      <c r="J105" s="27"/>
      <c r="K105" s="27"/>
      <c r="L105" s="27"/>
      <c r="M105" s="27"/>
      <c r="N105" s="27"/>
      <c r="O105" s="27"/>
      <c r="P105" s="27"/>
      <c r="Q105" s="27"/>
      <c r="R105" s="92">
        <f t="shared" si="7"/>
        <v>0</v>
      </c>
    </row>
    <row r="106" spans="2:23" ht="23.25" hidden="1" customHeight="1" x14ac:dyDescent="0.3">
      <c r="B106" s="28"/>
      <c r="C106" s="45"/>
      <c r="D106" s="31"/>
      <c r="E106" s="32"/>
      <c r="F106" s="661">
        <v>21</v>
      </c>
      <c r="G106" s="15"/>
      <c r="H106" s="16"/>
      <c r="I106" s="17"/>
      <c r="J106" s="27"/>
      <c r="K106" s="27"/>
      <c r="L106" s="27"/>
      <c r="M106" s="27"/>
      <c r="N106" s="27"/>
      <c r="O106" s="27"/>
      <c r="P106" s="27"/>
      <c r="Q106" s="27"/>
      <c r="R106" s="92">
        <f>SUM(J106:Q106)</f>
        <v>0</v>
      </c>
    </row>
    <row r="107" spans="2:23" s="43" customFormat="1" ht="49.5" hidden="1" customHeight="1" x14ac:dyDescent="0.2">
      <c r="B107" s="42"/>
      <c r="C107" s="46"/>
      <c r="D107" s="1661" t="s">
        <v>21</v>
      </c>
      <c r="E107" s="1661"/>
      <c r="F107" s="1661"/>
      <c r="G107" s="1661"/>
      <c r="H107" s="1661"/>
      <c r="I107" s="1661"/>
      <c r="J107" s="115">
        <f>SUM(J108)</f>
        <v>0</v>
      </c>
      <c r="K107" s="115">
        <f t="shared" ref="K107:R107" si="8">SUM(K108)</f>
        <v>0</v>
      </c>
      <c r="L107" s="115">
        <f t="shared" si="8"/>
        <v>0</v>
      </c>
      <c r="M107" s="115">
        <f t="shared" si="8"/>
        <v>0</v>
      </c>
      <c r="N107" s="115">
        <f t="shared" si="8"/>
        <v>0</v>
      </c>
      <c r="O107" s="115">
        <f t="shared" si="8"/>
        <v>0</v>
      </c>
      <c r="P107" s="115">
        <f t="shared" si="8"/>
        <v>0</v>
      </c>
      <c r="Q107" s="115">
        <f t="shared" si="8"/>
        <v>0</v>
      </c>
      <c r="R107" s="115">
        <f t="shared" si="8"/>
        <v>0</v>
      </c>
    </row>
    <row r="108" spans="2:23" s="13" customFormat="1" ht="36" hidden="1" customHeight="1" x14ac:dyDescent="0.3">
      <c r="B108" s="35"/>
      <c r="C108" s="37"/>
      <c r="D108" s="37"/>
      <c r="E108" s="1661" t="s">
        <v>22</v>
      </c>
      <c r="F108" s="1661"/>
      <c r="G108" s="1661"/>
      <c r="H108" s="1661"/>
      <c r="I108" s="1661"/>
      <c r="J108" s="86">
        <f>SUM(J109:J111)</f>
        <v>0</v>
      </c>
      <c r="K108" s="86">
        <f t="shared" ref="K108:R108" si="9">SUM(K109:K111)</f>
        <v>0</v>
      </c>
      <c r="L108" s="86">
        <f t="shared" si="9"/>
        <v>0</v>
      </c>
      <c r="M108" s="86">
        <f t="shared" si="9"/>
        <v>0</v>
      </c>
      <c r="N108" s="86">
        <f t="shared" si="9"/>
        <v>0</v>
      </c>
      <c r="O108" s="86">
        <f t="shared" si="9"/>
        <v>0</v>
      </c>
      <c r="P108" s="86">
        <f t="shared" si="9"/>
        <v>0</v>
      </c>
      <c r="Q108" s="86">
        <f t="shared" si="9"/>
        <v>0</v>
      </c>
      <c r="R108" s="86">
        <f t="shared" si="9"/>
        <v>0</v>
      </c>
    </row>
    <row r="109" spans="2:23" ht="20.25" hidden="1" customHeight="1" x14ac:dyDescent="0.3">
      <c r="B109" s="38"/>
      <c r="C109" s="39"/>
      <c r="D109" s="39"/>
      <c r="E109" s="40"/>
      <c r="F109" s="661">
        <v>22</v>
      </c>
      <c r="G109" s="15"/>
      <c r="H109" s="93"/>
      <c r="I109" s="140"/>
      <c r="J109" s="92"/>
      <c r="K109" s="92"/>
      <c r="L109" s="92"/>
      <c r="M109" s="92"/>
      <c r="N109" s="92"/>
      <c r="O109" s="92"/>
      <c r="P109" s="92"/>
      <c r="Q109" s="92"/>
      <c r="R109" s="92">
        <f t="shared" ref="R109:R110" si="10">SUM(J109:Q109)</f>
        <v>0</v>
      </c>
    </row>
    <row r="110" spans="2:23" ht="20.25" hidden="1" customHeight="1" x14ac:dyDescent="0.3">
      <c r="B110" s="28"/>
      <c r="C110" s="45"/>
      <c r="D110" s="31"/>
      <c r="E110" s="32"/>
      <c r="F110" s="661">
        <v>23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92">
        <f t="shared" si="10"/>
        <v>0</v>
      </c>
    </row>
    <row r="111" spans="2:23" ht="20.25" hidden="1" customHeight="1" x14ac:dyDescent="0.3">
      <c r="B111" s="28"/>
      <c r="C111" s="45"/>
      <c r="D111" s="31"/>
      <c r="E111" s="32"/>
      <c r="F111" s="661">
        <v>24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92">
        <f>SUM(J111:Q111)</f>
        <v>0</v>
      </c>
    </row>
    <row r="112" spans="2:23" s="13" customFormat="1" ht="19.5" customHeight="1" x14ac:dyDescent="0.3">
      <c r="B112" s="35"/>
      <c r="C112" s="1661" t="s">
        <v>25</v>
      </c>
      <c r="D112" s="1661"/>
      <c r="E112" s="1661"/>
      <c r="F112" s="1661"/>
      <c r="G112" s="1661"/>
      <c r="H112" s="1661"/>
      <c r="I112" s="1661"/>
      <c r="J112" s="562"/>
      <c r="K112" s="562"/>
      <c r="L112" s="562"/>
      <c r="M112" s="562"/>
      <c r="N112" s="562"/>
      <c r="O112" s="562"/>
      <c r="P112" s="562"/>
      <c r="Q112" s="562"/>
      <c r="R112" s="274"/>
    </row>
    <row r="113" spans="2:18" s="13" customFormat="1" ht="18" customHeight="1" x14ac:dyDescent="0.3">
      <c r="B113" s="35"/>
      <c r="C113" s="37"/>
      <c r="D113" s="278" t="s">
        <v>24</v>
      </c>
      <c r="E113" s="278"/>
      <c r="F113" s="278"/>
      <c r="G113" s="278"/>
      <c r="H113" s="278"/>
      <c r="I113" s="278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18" s="13" customFormat="1" ht="18.75" customHeight="1" x14ac:dyDescent="0.3">
      <c r="B114" s="35"/>
      <c r="C114" s="37"/>
      <c r="D114" s="37"/>
      <c r="E114" s="278" t="s">
        <v>23</v>
      </c>
      <c r="F114" s="278"/>
      <c r="G114" s="278"/>
      <c r="H114" s="278"/>
      <c r="I114" s="278"/>
      <c r="J114" s="562"/>
      <c r="K114" s="562"/>
      <c r="L114" s="562"/>
      <c r="M114" s="562"/>
      <c r="N114" s="562"/>
      <c r="O114" s="562"/>
      <c r="P114" s="562"/>
      <c r="Q114" s="562"/>
      <c r="R114" s="274"/>
    </row>
    <row r="115" spans="2:18" s="525" customFormat="1" ht="21.75" customHeight="1" x14ac:dyDescent="0.3">
      <c r="B115" s="615"/>
      <c r="C115" s="616"/>
      <c r="D115" s="616"/>
      <c r="E115" s="547">
        <v>127</v>
      </c>
      <c r="F115" s="1724" t="s">
        <v>1824</v>
      </c>
      <c r="G115" s="1724"/>
      <c r="H115" s="1724"/>
      <c r="I115" s="1724"/>
      <c r="J115" s="617"/>
      <c r="K115" s="617"/>
      <c r="L115" s="617"/>
      <c r="M115" s="617"/>
      <c r="N115" s="617"/>
      <c r="O115" s="617"/>
      <c r="P115" s="617"/>
      <c r="Q115" s="617"/>
      <c r="R115" s="618"/>
    </row>
    <row r="116" spans="2:18" ht="27.75" customHeight="1" x14ac:dyDescent="0.3">
      <c r="B116" s="38"/>
      <c r="C116" s="39"/>
      <c r="D116" s="39"/>
      <c r="E116" s="40"/>
      <c r="F116" s="661">
        <v>12701</v>
      </c>
      <c r="G116" s="15" t="s">
        <v>1566</v>
      </c>
      <c r="H116" s="93" t="s">
        <v>1449</v>
      </c>
      <c r="I116" s="140" t="s">
        <v>1567</v>
      </c>
      <c r="J116" s="92"/>
      <c r="K116" s="92"/>
      <c r="L116" s="92">
        <v>3000</v>
      </c>
      <c r="M116" s="92">
        <v>7000</v>
      </c>
      <c r="N116" s="92"/>
      <c r="O116" s="92"/>
      <c r="P116" s="92"/>
      <c r="Q116" s="92"/>
      <c r="R116" s="92">
        <f>SUM(J116:Q116)</f>
        <v>10000</v>
      </c>
    </row>
    <row r="117" spans="2:18" ht="36.75" customHeight="1" x14ac:dyDescent="0.3">
      <c r="B117" s="28"/>
      <c r="C117" s="45"/>
      <c r="D117" s="31"/>
      <c r="E117" s="32"/>
      <c r="F117" s="661">
        <v>12702</v>
      </c>
      <c r="G117" s="15" t="s">
        <v>1568</v>
      </c>
      <c r="H117" s="16" t="s">
        <v>1549</v>
      </c>
      <c r="I117" s="17" t="s">
        <v>1569</v>
      </c>
      <c r="J117" s="27"/>
      <c r="K117" s="27"/>
      <c r="L117" s="27">
        <v>32300</v>
      </c>
      <c r="M117" s="27">
        <v>17700</v>
      </c>
      <c r="N117" s="27"/>
      <c r="O117" s="27"/>
      <c r="P117" s="27"/>
      <c r="Q117" s="27"/>
      <c r="R117" s="92">
        <f>SUM(J117:Q117)</f>
        <v>50000</v>
      </c>
    </row>
    <row r="118" spans="2:18" ht="30.75" customHeight="1" x14ac:dyDescent="0.3">
      <c r="B118" s="28"/>
      <c r="C118" s="45"/>
      <c r="D118" s="31"/>
      <c r="E118" s="32"/>
      <c r="F118" s="661">
        <v>12703</v>
      </c>
      <c r="G118" s="446" t="s">
        <v>1572</v>
      </c>
      <c r="H118" s="26" t="s">
        <v>1463</v>
      </c>
      <c r="I118" s="448" t="s">
        <v>1639</v>
      </c>
      <c r="J118" s="223"/>
      <c r="K118" s="92">
        <v>3600</v>
      </c>
      <c r="L118" s="92">
        <v>6000</v>
      </c>
      <c r="M118" s="92">
        <v>400</v>
      </c>
      <c r="N118" s="27"/>
      <c r="O118" s="27"/>
      <c r="P118" s="27"/>
      <c r="Q118" s="27"/>
      <c r="R118" s="92">
        <f>SUM(J118:Q118)</f>
        <v>10000</v>
      </c>
    </row>
    <row r="119" spans="2:18" ht="56.25" customHeight="1" x14ac:dyDescent="0.3">
      <c r="B119" s="19"/>
      <c r="C119" s="20"/>
      <c r="D119" s="20"/>
      <c r="E119" s="79"/>
      <c r="F119" s="661">
        <v>12704</v>
      </c>
      <c r="G119" s="15" t="s">
        <v>1575</v>
      </c>
      <c r="H119" s="93" t="s">
        <v>1467</v>
      </c>
      <c r="I119" s="140" t="s">
        <v>1574</v>
      </c>
      <c r="J119" s="92"/>
      <c r="K119" s="92"/>
      <c r="L119" s="92"/>
      <c r="M119" s="92">
        <v>10000</v>
      </c>
      <c r="N119" s="92"/>
      <c r="O119" s="92"/>
      <c r="P119" s="92"/>
      <c r="Q119" s="92"/>
      <c r="R119" s="92">
        <f>SUM(J119:Q119)</f>
        <v>10000</v>
      </c>
    </row>
    <row r="120" spans="2:18" s="525" customFormat="1" ht="16.5" customHeight="1" x14ac:dyDescent="0.3">
      <c r="B120" s="615"/>
      <c r="C120" s="616"/>
      <c r="D120" s="619"/>
      <c r="E120" s="565">
        <v>212</v>
      </c>
      <c r="F120" s="1724" t="s">
        <v>1909</v>
      </c>
      <c r="G120" s="1724"/>
      <c r="H120" s="1724"/>
      <c r="I120" s="1724"/>
      <c r="J120" s="617"/>
      <c r="K120" s="617"/>
      <c r="L120" s="617"/>
      <c r="M120" s="617"/>
      <c r="N120" s="617"/>
      <c r="O120" s="617"/>
      <c r="P120" s="617"/>
      <c r="Q120" s="617"/>
      <c r="R120" s="618"/>
    </row>
    <row r="121" spans="2:18" ht="82.5" customHeight="1" x14ac:dyDescent="0.3">
      <c r="B121" s="57"/>
      <c r="C121" s="39"/>
      <c r="D121" s="58"/>
      <c r="E121" s="58"/>
      <c r="F121" s="661">
        <v>21201</v>
      </c>
      <c r="G121" s="15" t="s">
        <v>2073</v>
      </c>
      <c r="H121" s="16" t="s">
        <v>2095</v>
      </c>
      <c r="I121" s="16" t="s">
        <v>263</v>
      </c>
      <c r="J121" s="92"/>
      <c r="K121" s="92"/>
      <c r="L121" s="92"/>
      <c r="M121" s="92"/>
      <c r="N121" s="92"/>
      <c r="O121" s="92"/>
      <c r="P121" s="92"/>
      <c r="Q121" s="92">
        <v>150000</v>
      </c>
      <c r="R121" s="92">
        <f>SUM(J121:Q121)</f>
        <v>150000</v>
      </c>
    </row>
    <row r="122" spans="2:18" ht="52.5" customHeight="1" x14ac:dyDescent="0.3">
      <c r="B122" s="57"/>
      <c r="C122" s="58"/>
      <c r="D122" s="58"/>
      <c r="E122" s="58"/>
      <c r="F122" s="661">
        <v>21202</v>
      </c>
      <c r="G122" s="15" t="s">
        <v>2074</v>
      </c>
      <c r="H122" s="16" t="s">
        <v>2096</v>
      </c>
      <c r="I122" s="16" t="s">
        <v>263</v>
      </c>
      <c r="J122" s="92"/>
      <c r="K122" s="92"/>
      <c r="L122" s="92"/>
      <c r="M122" s="92"/>
      <c r="N122" s="92"/>
      <c r="O122" s="92"/>
      <c r="P122" s="92"/>
      <c r="Q122" s="92">
        <v>150000</v>
      </c>
      <c r="R122" s="92">
        <f t="shared" ref="R122:R123" si="11">SUM(J122:Q122)</f>
        <v>150000</v>
      </c>
    </row>
    <row r="123" spans="2:18" ht="82.5" customHeight="1" x14ac:dyDescent="0.3">
      <c r="B123" s="57"/>
      <c r="C123" s="58"/>
      <c r="D123" s="58"/>
      <c r="E123" s="58"/>
      <c r="F123" s="661">
        <v>21203</v>
      </c>
      <c r="G123" s="15" t="s">
        <v>2075</v>
      </c>
      <c r="H123" s="16" t="s">
        <v>2097</v>
      </c>
      <c r="I123" s="16" t="s">
        <v>263</v>
      </c>
      <c r="J123" s="92"/>
      <c r="K123" s="92"/>
      <c r="L123" s="92"/>
      <c r="M123" s="92"/>
      <c r="N123" s="92"/>
      <c r="O123" s="92"/>
      <c r="P123" s="92"/>
      <c r="Q123" s="92">
        <v>100000</v>
      </c>
      <c r="R123" s="92">
        <f t="shared" si="11"/>
        <v>100000</v>
      </c>
    </row>
    <row r="124" spans="2:18" s="525" customFormat="1" ht="18" customHeight="1" x14ac:dyDescent="0.3">
      <c r="B124" s="615"/>
      <c r="C124" s="619"/>
      <c r="D124" s="619"/>
      <c r="E124" s="565">
        <v>211</v>
      </c>
      <c r="F124" s="1724" t="s">
        <v>1975</v>
      </c>
      <c r="G124" s="1724"/>
      <c r="H124" s="1724"/>
      <c r="I124" s="1724"/>
      <c r="J124" s="617"/>
      <c r="K124" s="617"/>
      <c r="L124" s="617"/>
      <c r="M124" s="617"/>
      <c r="N124" s="617"/>
      <c r="O124" s="617"/>
      <c r="P124" s="617"/>
      <c r="Q124" s="617"/>
      <c r="R124" s="618"/>
    </row>
    <row r="125" spans="2:18" ht="53.25" customHeight="1" x14ac:dyDescent="0.3">
      <c r="B125" s="38"/>
      <c r="C125" s="39"/>
      <c r="D125" s="39"/>
      <c r="E125" s="39"/>
      <c r="F125" s="661">
        <v>21101</v>
      </c>
      <c r="G125" s="15" t="s">
        <v>2076</v>
      </c>
      <c r="H125" s="16" t="s">
        <v>2098</v>
      </c>
      <c r="I125" s="16" t="s">
        <v>263</v>
      </c>
      <c r="J125" s="92"/>
      <c r="K125" s="92"/>
      <c r="L125" s="92"/>
      <c r="M125" s="92"/>
      <c r="N125" s="92"/>
      <c r="O125" s="92"/>
      <c r="P125" s="92"/>
      <c r="Q125" s="92">
        <v>150000</v>
      </c>
      <c r="R125" s="92">
        <f>SUM(J125:Q125)</f>
        <v>150000</v>
      </c>
    </row>
    <row r="126" spans="2:18" ht="64.5" customHeight="1" x14ac:dyDescent="0.3">
      <c r="B126" s="57"/>
      <c r="C126" s="58"/>
      <c r="D126" s="58"/>
      <c r="E126" s="58"/>
      <c r="F126" s="661">
        <v>21102</v>
      </c>
      <c r="G126" s="15" t="s">
        <v>2077</v>
      </c>
      <c r="H126" s="16" t="s">
        <v>2099</v>
      </c>
      <c r="I126" s="16" t="s">
        <v>263</v>
      </c>
      <c r="J126" s="92"/>
      <c r="K126" s="92"/>
      <c r="L126" s="92"/>
      <c r="M126" s="92"/>
      <c r="N126" s="92"/>
      <c r="O126" s="92"/>
      <c r="P126" s="92"/>
      <c r="Q126" s="92">
        <v>150000</v>
      </c>
      <c r="R126" s="92">
        <f t="shared" ref="R126:R131" si="12">SUM(J126:Q126)</f>
        <v>150000</v>
      </c>
    </row>
    <row r="127" spans="2:18" ht="53.25" customHeight="1" x14ac:dyDescent="0.3">
      <c r="B127" s="19"/>
      <c r="C127" s="20"/>
      <c r="D127" s="20"/>
      <c r="E127" s="20"/>
      <c r="F127" s="661">
        <v>21103</v>
      </c>
      <c r="G127" s="15" t="s">
        <v>2078</v>
      </c>
      <c r="H127" s="16" t="s">
        <v>2100</v>
      </c>
      <c r="I127" s="16" t="s">
        <v>263</v>
      </c>
      <c r="J127" s="92"/>
      <c r="K127" s="92"/>
      <c r="L127" s="92"/>
      <c r="M127" s="92"/>
      <c r="N127" s="92"/>
      <c r="O127" s="92"/>
      <c r="P127" s="92"/>
      <c r="Q127" s="92">
        <v>150000</v>
      </c>
      <c r="R127" s="92">
        <f t="shared" si="12"/>
        <v>150000</v>
      </c>
    </row>
    <row r="128" spans="2:18" ht="63.75" customHeight="1" x14ac:dyDescent="0.3">
      <c r="B128" s="57"/>
      <c r="C128" s="58"/>
      <c r="D128" s="58"/>
      <c r="E128" s="58"/>
      <c r="F128" s="663">
        <v>21104</v>
      </c>
      <c r="G128" s="21" t="s">
        <v>2079</v>
      </c>
      <c r="H128" s="735" t="s">
        <v>2101</v>
      </c>
      <c r="I128" s="16" t="s">
        <v>263</v>
      </c>
      <c r="J128" s="92"/>
      <c r="K128" s="92"/>
      <c r="L128" s="92"/>
      <c r="M128" s="92"/>
      <c r="N128" s="92"/>
      <c r="O128" s="92"/>
      <c r="P128" s="92"/>
      <c r="Q128" s="92">
        <v>150000</v>
      </c>
      <c r="R128" s="92">
        <f t="shared" si="12"/>
        <v>150000</v>
      </c>
    </row>
    <row r="129" spans="2:21" ht="63.75" customHeight="1" x14ac:dyDescent="0.3">
      <c r="B129" s="57"/>
      <c r="C129" s="58"/>
      <c r="D129" s="58"/>
      <c r="E129" s="58"/>
      <c r="F129" s="661">
        <v>21105</v>
      </c>
      <c r="G129" s="15" t="s">
        <v>2080</v>
      </c>
      <c r="H129" s="16" t="s">
        <v>2102</v>
      </c>
      <c r="I129" s="16" t="s">
        <v>263</v>
      </c>
      <c r="J129" s="92"/>
      <c r="K129" s="92"/>
      <c r="L129" s="92"/>
      <c r="M129" s="92"/>
      <c r="N129" s="92"/>
      <c r="O129" s="92"/>
      <c r="P129" s="92"/>
      <c r="Q129" s="92">
        <v>200000</v>
      </c>
      <c r="R129" s="92">
        <f t="shared" si="12"/>
        <v>200000</v>
      </c>
    </row>
    <row r="130" spans="2:21" ht="95.25" customHeight="1" x14ac:dyDescent="0.3">
      <c r="B130" s="57"/>
      <c r="C130" s="58"/>
      <c r="D130" s="58"/>
      <c r="E130" s="58"/>
      <c r="F130" s="661">
        <v>21106</v>
      </c>
      <c r="G130" s="15" t="s">
        <v>2081</v>
      </c>
      <c r="H130" s="16" t="s">
        <v>2103</v>
      </c>
      <c r="I130" s="16" t="s">
        <v>263</v>
      </c>
      <c r="J130" s="92"/>
      <c r="K130" s="92"/>
      <c r="L130" s="92"/>
      <c r="M130" s="92"/>
      <c r="N130" s="92"/>
      <c r="O130" s="92"/>
      <c r="P130" s="92"/>
      <c r="Q130" s="92">
        <v>150000</v>
      </c>
      <c r="R130" s="92">
        <f t="shared" si="12"/>
        <v>150000</v>
      </c>
    </row>
    <row r="131" spans="2:21" ht="47.25" customHeight="1" x14ac:dyDescent="0.3">
      <c r="B131" s="57"/>
      <c r="C131" s="58"/>
      <c r="D131" s="58"/>
      <c r="E131" s="58"/>
      <c r="F131" s="661">
        <v>21107</v>
      </c>
      <c r="G131" s="15" t="s">
        <v>2082</v>
      </c>
      <c r="H131" s="16" t="s">
        <v>2104</v>
      </c>
      <c r="I131" s="16" t="s">
        <v>263</v>
      </c>
      <c r="J131" s="92"/>
      <c r="K131" s="92"/>
      <c r="L131" s="92"/>
      <c r="M131" s="92"/>
      <c r="N131" s="92"/>
      <c r="O131" s="92"/>
      <c r="P131" s="92"/>
      <c r="Q131" s="92">
        <v>200000</v>
      </c>
      <c r="R131" s="92">
        <f t="shared" si="12"/>
        <v>200000</v>
      </c>
    </row>
    <row r="132" spans="2:21" s="525" customFormat="1" ht="16.5" customHeight="1" x14ac:dyDescent="0.3">
      <c r="B132" s="615"/>
      <c r="C132" s="619"/>
      <c r="D132" s="619"/>
      <c r="E132" s="565">
        <v>214</v>
      </c>
      <c r="F132" s="1724" t="s">
        <v>1851</v>
      </c>
      <c r="G132" s="1724"/>
      <c r="H132" s="1724"/>
      <c r="I132" s="1724"/>
      <c r="J132" s="617"/>
      <c r="K132" s="617"/>
      <c r="L132" s="617"/>
      <c r="M132" s="617"/>
      <c r="N132" s="617"/>
      <c r="O132" s="617"/>
      <c r="P132" s="617"/>
      <c r="Q132" s="617"/>
      <c r="R132" s="618"/>
    </row>
    <row r="133" spans="2:21" ht="81" customHeight="1" x14ac:dyDescent="0.3">
      <c r="B133" s="38"/>
      <c r="C133" s="39"/>
      <c r="D133" s="39"/>
      <c r="E133" s="39"/>
      <c r="F133" s="661">
        <v>21401</v>
      </c>
      <c r="G133" s="15" t="s">
        <v>2083</v>
      </c>
      <c r="H133" s="16" t="s">
        <v>2105</v>
      </c>
      <c r="I133" s="16" t="s">
        <v>263</v>
      </c>
      <c r="J133" s="92"/>
      <c r="K133" s="92"/>
      <c r="L133" s="92"/>
      <c r="M133" s="92"/>
      <c r="N133" s="92"/>
      <c r="O133" s="92"/>
      <c r="P133" s="92"/>
      <c r="Q133" s="92">
        <v>80000</v>
      </c>
      <c r="R133" s="92">
        <f>SUM(J133:Q133)</f>
        <v>80000</v>
      </c>
    </row>
    <row r="134" spans="2:21" ht="48" customHeight="1" x14ac:dyDescent="0.3">
      <c r="B134" s="57"/>
      <c r="C134" s="58"/>
      <c r="D134" s="58"/>
      <c r="E134" s="58"/>
      <c r="F134" s="661">
        <v>21402</v>
      </c>
      <c r="G134" s="15" t="s">
        <v>2084</v>
      </c>
      <c r="H134" s="16" t="s">
        <v>2106</v>
      </c>
      <c r="I134" s="16" t="s">
        <v>263</v>
      </c>
      <c r="J134" s="92"/>
      <c r="K134" s="92"/>
      <c r="L134" s="92"/>
      <c r="M134" s="92"/>
      <c r="N134" s="92"/>
      <c r="O134" s="92"/>
      <c r="P134" s="92"/>
      <c r="Q134" s="92">
        <v>80000</v>
      </c>
      <c r="R134" s="92">
        <f t="shared" ref="R134:R135" si="13">SUM(J134:Q134)</f>
        <v>80000</v>
      </c>
      <c r="U134" s="30"/>
    </row>
    <row r="135" spans="2:21" ht="63.75" customHeight="1" x14ac:dyDescent="0.3">
      <c r="B135" s="19"/>
      <c r="C135" s="20"/>
      <c r="D135" s="20"/>
      <c r="E135" s="20"/>
      <c r="F135" s="661">
        <v>21403</v>
      </c>
      <c r="G135" s="15" t="s">
        <v>2085</v>
      </c>
      <c r="H135" s="16" t="s">
        <v>2107</v>
      </c>
      <c r="I135" s="16" t="s">
        <v>263</v>
      </c>
      <c r="J135" s="92"/>
      <c r="K135" s="92"/>
      <c r="L135" s="92"/>
      <c r="M135" s="92"/>
      <c r="N135" s="92"/>
      <c r="O135" s="92"/>
      <c r="P135" s="92"/>
      <c r="Q135" s="92">
        <v>200000</v>
      </c>
      <c r="R135" s="92">
        <f t="shared" si="13"/>
        <v>200000</v>
      </c>
    </row>
    <row r="136" spans="2:21" s="525" customFormat="1" ht="16.5" customHeight="1" x14ac:dyDescent="0.3">
      <c r="B136" s="615"/>
      <c r="C136" s="619"/>
      <c r="D136" s="619"/>
      <c r="E136" s="565">
        <v>221</v>
      </c>
      <c r="F136" s="1724" t="s">
        <v>1854</v>
      </c>
      <c r="G136" s="1724"/>
      <c r="H136" s="1724"/>
      <c r="I136" s="1724"/>
      <c r="J136" s="617"/>
      <c r="K136" s="617"/>
      <c r="L136" s="617"/>
      <c r="M136" s="617"/>
      <c r="N136" s="617"/>
      <c r="O136" s="617"/>
      <c r="P136" s="617"/>
      <c r="Q136" s="617"/>
      <c r="R136" s="618"/>
    </row>
    <row r="137" spans="2:21" ht="48" customHeight="1" x14ac:dyDescent="0.3">
      <c r="B137" s="57"/>
      <c r="C137" s="58"/>
      <c r="D137" s="58"/>
      <c r="E137" s="58"/>
      <c r="F137" s="661">
        <v>22101</v>
      </c>
      <c r="G137" s="15" t="s">
        <v>2087</v>
      </c>
      <c r="H137" s="16" t="s">
        <v>2108</v>
      </c>
      <c r="I137" s="16" t="s">
        <v>263</v>
      </c>
      <c r="J137" s="92"/>
      <c r="K137" s="92"/>
      <c r="L137" s="92"/>
      <c r="M137" s="92"/>
      <c r="N137" s="92"/>
      <c r="O137" s="92"/>
      <c r="P137" s="92"/>
      <c r="Q137" s="92">
        <v>100000</v>
      </c>
      <c r="R137" s="92">
        <f>SUM(J137:Q137)</f>
        <v>100000</v>
      </c>
    </row>
    <row r="138" spans="2:21" s="525" customFormat="1" ht="16.5" customHeight="1" x14ac:dyDescent="0.3">
      <c r="B138" s="615"/>
      <c r="C138" s="619"/>
      <c r="D138" s="619"/>
      <c r="E138" s="565">
        <v>233</v>
      </c>
      <c r="F138" s="1724" t="s">
        <v>1858</v>
      </c>
      <c r="G138" s="1724"/>
      <c r="H138" s="1724"/>
      <c r="I138" s="1724"/>
      <c r="J138" s="617"/>
      <c r="K138" s="617"/>
      <c r="L138" s="617"/>
      <c r="M138" s="617"/>
      <c r="N138" s="617"/>
      <c r="O138" s="617"/>
      <c r="P138" s="617"/>
      <c r="Q138" s="617"/>
      <c r="R138" s="618"/>
    </row>
    <row r="139" spans="2:21" ht="61.5" customHeight="1" x14ac:dyDescent="0.3">
      <c r="B139" s="57"/>
      <c r="C139" s="58"/>
      <c r="D139" s="58"/>
      <c r="E139" s="58"/>
      <c r="F139" s="661">
        <v>23301</v>
      </c>
      <c r="G139" s="15" t="s">
        <v>2088</v>
      </c>
      <c r="H139" s="16" t="s">
        <v>2109</v>
      </c>
      <c r="I139" s="16" t="s">
        <v>263</v>
      </c>
      <c r="J139" s="92"/>
      <c r="K139" s="92"/>
      <c r="L139" s="92"/>
      <c r="M139" s="92"/>
      <c r="N139" s="92"/>
      <c r="O139" s="92"/>
      <c r="P139" s="92"/>
      <c r="Q139" s="92">
        <v>100000</v>
      </c>
      <c r="R139" s="92">
        <f>SUM(J139:Q139)</f>
        <v>100000</v>
      </c>
    </row>
    <row r="140" spans="2:21" ht="48" customHeight="1" x14ac:dyDescent="0.3">
      <c r="B140" s="57"/>
      <c r="C140" s="58"/>
      <c r="D140" s="58"/>
      <c r="E140" s="58"/>
      <c r="F140" s="661">
        <v>23302</v>
      </c>
      <c r="G140" s="15" t="s">
        <v>2089</v>
      </c>
      <c r="H140" s="16" t="s">
        <v>2090</v>
      </c>
      <c r="I140" s="16" t="s">
        <v>263</v>
      </c>
      <c r="J140" s="92"/>
      <c r="K140" s="92"/>
      <c r="L140" s="92"/>
      <c r="M140" s="92"/>
      <c r="N140" s="92"/>
      <c r="O140" s="92"/>
      <c r="P140" s="92"/>
      <c r="Q140" s="92">
        <v>100000</v>
      </c>
      <c r="R140" s="92">
        <f>SUM(J140:Q140)</f>
        <v>100000</v>
      </c>
    </row>
    <row r="141" spans="2:21" s="525" customFormat="1" ht="16.5" customHeight="1" x14ac:dyDescent="0.3">
      <c r="B141" s="615"/>
      <c r="C141" s="616"/>
      <c r="D141" s="619"/>
      <c r="E141" s="565">
        <v>236</v>
      </c>
      <c r="F141" s="1724" t="s">
        <v>1860</v>
      </c>
      <c r="G141" s="1724"/>
      <c r="H141" s="1724"/>
      <c r="I141" s="1724"/>
      <c r="J141" s="617"/>
      <c r="K141" s="617"/>
      <c r="L141" s="617"/>
      <c r="M141" s="617"/>
      <c r="N141" s="617"/>
      <c r="O141" s="617"/>
      <c r="P141" s="617"/>
      <c r="Q141" s="617"/>
      <c r="R141" s="618"/>
    </row>
    <row r="142" spans="2:21" ht="48.75" customHeight="1" x14ac:dyDescent="0.3">
      <c r="B142" s="57"/>
      <c r="C142" s="90"/>
      <c r="D142" s="58"/>
      <c r="E142" s="58"/>
      <c r="F142" s="661">
        <v>23601</v>
      </c>
      <c r="G142" s="15" t="s">
        <v>2091</v>
      </c>
      <c r="H142" s="16" t="s">
        <v>2110</v>
      </c>
      <c r="I142" s="16" t="s">
        <v>263</v>
      </c>
      <c r="J142" s="92"/>
      <c r="K142" s="92"/>
      <c r="L142" s="92"/>
      <c r="M142" s="92"/>
      <c r="N142" s="92"/>
      <c r="O142" s="92"/>
      <c r="P142" s="92"/>
      <c r="Q142" s="92">
        <v>300000</v>
      </c>
      <c r="R142" s="92">
        <f>SUM(J142:Q142)</f>
        <v>300000</v>
      </c>
    </row>
    <row r="143" spans="2:21" s="525" customFormat="1" ht="16.5" customHeight="1" x14ac:dyDescent="0.3">
      <c r="B143" s="615"/>
      <c r="C143" s="619"/>
      <c r="D143" s="619"/>
      <c r="E143" s="565">
        <v>244</v>
      </c>
      <c r="F143" s="1724" t="s">
        <v>1920</v>
      </c>
      <c r="G143" s="1724"/>
      <c r="H143" s="1724"/>
      <c r="I143" s="1724"/>
      <c r="J143" s="617"/>
      <c r="K143" s="617"/>
      <c r="L143" s="617"/>
      <c r="M143" s="617"/>
      <c r="N143" s="617"/>
      <c r="O143" s="617"/>
      <c r="P143" s="617"/>
      <c r="Q143" s="617"/>
      <c r="R143" s="618"/>
    </row>
    <row r="144" spans="2:21" ht="47.25" customHeight="1" x14ac:dyDescent="0.3">
      <c r="B144" s="57"/>
      <c r="C144" s="58"/>
      <c r="D144" s="58"/>
      <c r="E144" s="58"/>
      <c r="F144" s="661">
        <v>24401</v>
      </c>
      <c r="G144" s="15" t="s">
        <v>2093</v>
      </c>
      <c r="H144" s="16" t="s">
        <v>2094</v>
      </c>
      <c r="I144" s="16" t="s">
        <v>263</v>
      </c>
      <c r="J144" s="92"/>
      <c r="K144" s="92"/>
      <c r="L144" s="92"/>
      <c r="M144" s="92"/>
      <c r="N144" s="92"/>
      <c r="O144" s="92"/>
      <c r="P144" s="92"/>
      <c r="Q144" s="92">
        <v>200000</v>
      </c>
      <c r="R144" s="92">
        <f>SUM(J144:Q144)</f>
        <v>200000</v>
      </c>
    </row>
    <row r="145" spans="2:18" s="13" customFormat="1" ht="16.5" customHeight="1" x14ac:dyDescent="0.3">
      <c r="B145" s="65"/>
      <c r="C145" s="66"/>
      <c r="D145" s="105" t="s">
        <v>1844</v>
      </c>
      <c r="E145" s="105"/>
      <c r="F145" s="105"/>
      <c r="G145" s="105"/>
      <c r="H145" s="105"/>
      <c r="I145" s="105"/>
      <c r="J145" s="588"/>
      <c r="K145" s="588"/>
      <c r="L145" s="588"/>
      <c r="M145" s="588"/>
      <c r="N145" s="588"/>
      <c r="O145" s="588"/>
      <c r="P145" s="588"/>
      <c r="Q145" s="588"/>
      <c r="R145" s="596"/>
    </row>
    <row r="146" spans="2:18" s="13" customFormat="1" ht="16.5" customHeight="1" x14ac:dyDescent="0.3">
      <c r="B146" s="76"/>
      <c r="C146" s="77"/>
      <c r="D146" s="556" t="s">
        <v>1843</v>
      </c>
      <c r="E146" s="556"/>
      <c r="F146" s="556"/>
      <c r="G146" s="556"/>
      <c r="H146" s="556"/>
      <c r="I146" s="556"/>
      <c r="J146" s="572"/>
      <c r="K146" s="572"/>
      <c r="L146" s="572"/>
      <c r="M146" s="572"/>
      <c r="N146" s="572"/>
      <c r="O146" s="572"/>
      <c r="P146" s="572"/>
      <c r="Q146" s="572"/>
      <c r="R146" s="571"/>
    </row>
    <row r="147" spans="2:18" s="13" customFormat="1" ht="16.5" customHeight="1" x14ac:dyDescent="0.3">
      <c r="B147" s="35"/>
      <c r="C147" s="37"/>
      <c r="D147" s="37"/>
      <c r="E147" s="278" t="s">
        <v>28</v>
      </c>
      <c r="F147" s="278"/>
      <c r="G147" s="278"/>
      <c r="H147" s="278"/>
      <c r="I147" s="278"/>
      <c r="J147" s="562"/>
      <c r="K147" s="562"/>
      <c r="L147" s="562"/>
      <c r="M147" s="562"/>
      <c r="N147" s="562"/>
      <c r="O147" s="562"/>
      <c r="P147" s="562"/>
      <c r="Q147" s="562"/>
      <c r="R147" s="274"/>
    </row>
    <row r="148" spans="2:18" s="525" customFormat="1" ht="16.5" customHeight="1" x14ac:dyDescent="0.3">
      <c r="B148" s="615"/>
      <c r="C148" s="619"/>
      <c r="D148" s="619"/>
      <c r="E148" s="565">
        <v>128</v>
      </c>
      <c r="F148" s="565" t="s">
        <v>1881</v>
      </c>
      <c r="G148" s="565"/>
      <c r="H148" s="565"/>
      <c r="I148" s="565"/>
      <c r="J148" s="617"/>
      <c r="K148" s="617"/>
      <c r="L148" s="617"/>
      <c r="M148" s="617"/>
      <c r="N148" s="617"/>
      <c r="O148" s="617"/>
      <c r="P148" s="617"/>
      <c r="Q148" s="617"/>
      <c r="R148" s="618"/>
    </row>
    <row r="149" spans="2:18" ht="33" customHeight="1" x14ac:dyDescent="0.3">
      <c r="B149" s="38"/>
      <c r="C149" s="39"/>
      <c r="D149" s="39"/>
      <c r="E149" s="40"/>
      <c r="F149" s="661">
        <v>12801</v>
      </c>
      <c r="G149" s="446" t="s">
        <v>1570</v>
      </c>
      <c r="H149" s="258" t="s">
        <v>1459</v>
      </c>
      <c r="I149" s="448" t="s">
        <v>1571</v>
      </c>
      <c r="J149" s="223"/>
      <c r="K149" s="223"/>
      <c r="L149" s="223"/>
      <c r="M149" s="92">
        <v>5000</v>
      </c>
      <c r="N149" s="92"/>
      <c r="O149" s="92"/>
      <c r="P149" s="92"/>
      <c r="Q149" s="92"/>
      <c r="R149" s="92">
        <f>SUM(J149:Q149)</f>
        <v>5000</v>
      </c>
    </row>
    <row r="150" spans="2:18" s="525" customFormat="1" ht="20.25" customHeight="1" x14ac:dyDescent="0.3">
      <c r="B150" s="615"/>
      <c r="C150" s="619"/>
      <c r="D150" s="619"/>
      <c r="E150" s="565">
        <v>235</v>
      </c>
      <c r="F150" s="565" t="s">
        <v>1918</v>
      </c>
      <c r="G150" s="565"/>
      <c r="H150" s="565"/>
      <c r="I150" s="565"/>
      <c r="J150" s="617"/>
      <c r="K150" s="617"/>
      <c r="L150" s="617"/>
      <c r="M150" s="617"/>
      <c r="N150" s="617"/>
      <c r="O150" s="617"/>
      <c r="P150" s="617"/>
      <c r="Q150" s="617"/>
      <c r="R150" s="618"/>
    </row>
    <row r="151" spans="2:18" ht="45" customHeight="1" x14ac:dyDescent="0.3">
      <c r="B151" s="89"/>
      <c r="C151" s="90"/>
      <c r="D151" s="90"/>
      <c r="E151" s="91"/>
      <c r="F151" s="661">
        <v>23501</v>
      </c>
      <c r="G151" s="15" t="s">
        <v>2092</v>
      </c>
      <c r="H151" s="16" t="s">
        <v>2111</v>
      </c>
      <c r="I151" s="16" t="s">
        <v>263</v>
      </c>
      <c r="J151" s="92"/>
      <c r="K151" s="92"/>
      <c r="L151" s="92"/>
      <c r="M151" s="92"/>
      <c r="N151" s="92"/>
      <c r="O151" s="92"/>
      <c r="P151" s="92"/>
      <c r="Q151" s="92">
        <v>360000</v>
      </c>
      <c r="R151" s="92">
        <f>SUM(J151:Q151)</f>
        <v>360000</v>
      </c>
    </row>
    <row r="152" spans="2:18" s="13" customFormat="1" ht="18" customHeight="1" x14ac:dyDescent="0.3">
      <c r="B152" s="35"/>
      <c r="C152" s="37"/>
      <c r="D152" s="278" t="s">
        <v>29</v>
      </c>
      <c r="E152" s="278"/>
      <c r="F152" s="278"/>
      <c r="G152" s="278"/>
      <c r="H152" s="278"/>
      <c r="I152" s="278"/>
      <c r="J152" s="562"/>
      <c r="K152" s="562"/>
      <c r="L152" s="562"/>
      <c r="M152" s="562"/>
      <c r="N152" s="562"/>
      <c r="O152" s="562"/>
      <c r="P152" s="562"/>
      <c r="Q152" s="562"/>
      <c r="R152" s="274"/>
    </row>
    <row r="153" spans="2:18" s="13" customFormat="1" ht="18" customHeight="1" x14ac:dyDescent="0.3">
      <c r="B153" s="35"/>
      <c r="C153" s="37"/>
      <c r="D153" s="37"/>
      <c r="E153" s="278" t="s">
        <v>30</v>
      </c>
      <c r="F153" s="278"/>
      <c r="G153" s="278"/>
      <c r="H153" s="278"/>
      <c r="I153" s="278"/>
      <c r="J153" s="562"/>
      <c r="K153" s="562"/>
      <c r="L153" s="562"/>
      <c r="M153" s="562"/>
      <c r="N153" s="562"/>
      <c r="O153" s="562"/>
      <c r="P153" s="562"/>
      <c r="Q153" s="562"/>
      <c r="R153" s="274"/>
    </row>
    <row r="154" spans="2:18" s="525" customFormat="1" ht="17.25" customHeight="1" x14ac:dyDescent="0.3">
      <c r="B154" s="615"/>
      <c r="C154" s="619"/>
      <c r="D154" s="619"/>
      <c r="E154" s="565">
        <v>129</v>
      </c>
      <c r="F154" s="565" t="s">
        <v>1935</v>
      </c>
      <c r="G154" s="565"/>
      <c r="H154" s="565"/>
      <c r="I154" s="565"/>
      <c r="J154" s="617"/>
      <c r="K154" s="617"/>
      <c r="L154" s="617"/>
      <c r="M154" s="617"/>
      <c r="N154" s="617"/>
      <c r="O154" s="617"/>
      <c r="P154" s="617"/>
      <c r="Q154" s="617"/>
      <c r="R154" s="618"/>
    </row>
    <row r="155" spans="2:18" ht="36.75" customHeight="1" x14ac:dyDescent="0.3">
      <c r="B155" s="311"/>
      <c r="C155" s="146"/>
      <c r="D155" s="147"/>
      <c r="E155" s="184"/>
      <c r="F155" s="661">
        <v>12901</v>
      </c>
      <c r="G155" s="15" t="s">
        <v>1561</v>
      </c>
      <c r="H155" s="16" t="s">
        <v>1467</v>
      </c>
      <c r="I155" s="17" t="s">
        <v>1215</v>
      </c>
      <c r="J155" s="27"/>
      <c r="K155" s="27"/>
      <c r="L155" s="27">
        <v>20000</v>
      </c>
      <c r="M155" s="27">
        <v>20000</v>
      </c>
      <c r="N155" s="27"/>
      <c r="O155" s="27"/>
      <c r="P155" s="27"/>
      <c r="Q155" s="27"/>
      <c r="R155" s="92">
        <f>SUM(J155:Q155)</f>
        <v>40000</v>
      </c>
    </row>
    <row r="156" spans="2:18" ht="40.5" customHeight="1" x14ac:dyDescent="0.3">
      <c r="B156" s="57"/>
      <c r="C156" s="58"/>
      <c r="D156" s="58"/>
      <c r="E156" s="59"/>
      <c r="F156" s="661">
        <v>12902</v>
      </c>
      <c r="G156" s="15" t="s">
        <v>1573</v>
      </c>
      <c r="H156" s="93" t="s">
        <v>1549</v>
      </c>
      <c r="I156" s="140" t="s">
        <v>1574</v>
      </c>
      <c r="J156" s="92"/>
      <c r="K156" s="92"/>
      <c r="L156" s="92">
        <v>51600</v>
      </c>
      <c r="M156" s="92">
        <v>49000</v>
      </c>
      <c r="N156" s="92"/>
      <c r="O156" s="92"/>
      <c r="P156" s="92"/>
      <c r="Q156" s="92"/>
      <c r="R156" s="92">
        <f>SUM(J156:Q156)</f>
        <v>100600</v>
      </c>
    </row>
    <row r="157" spans="2:18" s="13" customFormat="1" ht="33" hidden="1" customHeight="1" x14ac:dyDescent="0.3">
      <c r="B157" s="35"/>
      <c r="C157" s="37"/>
      <c r="D157" s="37"/>
      <c r="E157" s="1662" t="s">
        <v>31</v>
      </c>
      <c r="F157" s="1662"/>
      <c r="G157" s="1662"/>
      <c r="H157" s="1662"/>
      <c r="I157" s="1662"/>
      <c r="J157" s="86">
        <f t="shared" ref="J157:R157" si="14">SUM(J158:J160)</f>
        <v>0</v>
      </c>
      <c r="K157" s="86">
        <f t="shared" si="14"/>
        <v>0</v>
      </c>
      <c r="L157" s="86">
        <f t="shared" si="14"/>
        <v>0</v>
      </c>
      <c r="M157" s="86">
        <f t="shared" si="14"/>
        <v>0</v>
      </c>
      <c r="N157" s="86">
        <f t="shared" si="14"/>
        <v>0</v>
      </c>
      <c r="O157" s="86">
        <f t="shared" si="14"/>
        <v>0</v>
      </c>
      <c r="P157" s="86">
        <f t="shared" si="14"/>
        <v>0</v>
      </c>
      <c r="Q157" s="86">
        <f t="shared" si="14"/>
        <v>0</v>
      </c>
      <c r="R157" s="86">
        <f t="shared" si="14"/>
        <v>0</v>
      </c>
    </row>
    <row r="158" spans="2:18" ht="23.25" hidden="1" customHeight="1" x14ac:dyDescent="0.3">
      <c r="B158" s="38"/>
      <c r="C158" s="39"/>
      <c r="D158" s="39"/>
      <c r="E158" s="40"/>
      <c r="F158" s="661">
        <v>34</v>
      </c>
      <c r="G158" s="15"/>
      <c r="H158" s="93"/>
      <c r="I158" s="140"/>
      <c r="J158" s="27"/>
      <c r="K158" s="27"/>
      <c r="L158" s="27"/>
      <c r="M158" s="27"/>
      <c r="N158" s="27"/>
      <c r="O158" s="27"/>
      <c r="P158" s="27"/>
      <c r="Q158" s="27"/>
      <c r="R158" s="92">
        <f>SUM(J158:Q158)</f>
        <v>0</v>
      </c>
    </row>
    <row r="159" spans="2:18" ht="23.25" hidden="1" customHeight="1" x14ac:dyDescent="0.3">
      <c r="B159" s="57"/>
      <c r="C159" s="58"/>
      <c r="D159" s="58"/>
      <c r="E159" s="59"/>
      <c r="F159" s="661">
        <v>35</v>
      </c>
      <c r="G159" s="15"/>
      <c r="H159" s="93"/>
      <c r="I159" s="140"/>
      <c r="J159" s="92"/>
      <c r="K159" s="92"/>
      <c r="L159" s="92"/>
      <c r="M159" s="92"/>
      <c r="N159" s="92"/>
      <c r="O159" s="92"/>
      <c r="P159" s="92"/>
      <c r="Q159" s="92"/>
      <c r="R159" s="92">
        <f t="shared" ref="R159:R160" si="15">SUM(J159:Q159)</f>
        <v>0</v>
      </c>
    </row>
    <row r="160" spans="2:18" ht="23.25" hidden="1" customHeight="1" x14ac:dyDescent="0.3">
      <c r="B160" s="19"/>
      <c r="C160" s="20"/>
      <c r="D160" s="20"/>
      <c r="E160" s="79"/>
      <c r="F160" s="661">
        <v>36</v>
      </c>
      <c r="G160" s="15"/>
      <c r="H160" s="93"/>
      <c r="I160" s="140"/>
      <c r="J160" s="92"/>
      <c r="K160" s="92"/>
      <c r="L160" s="92"/>
      <c r="M160" s="92"/>
      <c r="N160" s="92"/>
      <c r="O160" s="92"/>
      <c r="P160" s="92"/>
      <c r="Q160" s="92"/>
      <c r="R160" s="92">
        <f t="shared" si="15"/>
        <v>0</v>
      </c>
    </row>
    <row r="161" spans="2:18" s="12" customFormat="1" ht="18.75" customHeight="1" x14ac:dyDescent="0.2">
      <c r="B161" s="50" t="s">
        <v>83</v>
      </c>
      <c r="C161" s="51"/>
      <c r="D161" s="52"/>
      <c r="E161" s="52"/>
      <c r="F161" s="71"/>
      <c r="G161" s="52"/>
      <c r="H161" s="438"/>
      <c r="I161" s="438"/>
      <c r="J161" s="705"/>
      <c r="K161" s="705"/>
      <c r="L161" s="705"/>
      <c r="M161" s="705"/>
      <c r="N161" s="705"/>
      <c r="O161" s="705"/>
      <c r="P161" s="705"/>
      <c r="Q161" s="705"/>
      <c r="R161" s="704"/>
    </row>
    <row r="162" spans="2:18" s="12" customFormat="1" ht="18" customHeight="1" x14ac:dyDescent="0.2">
      <c r="B162" s="481" t="s">
        <v>1900</v>
      </c>
      <c r="C162" s="482"/>
      <c r="D162" s="482"/>
      <c r="E162" s="482"/>
      <c r="F162" s="482"/>
      <c r="G162" s="482"/>
      <c r="H162" s="482"/>
      <c r="I162" s="482"/>
      <c r="J162" s="633"/>
      <c r="K162" s="633"/>
      <c r="L162" s="633"/>
      <c r="M162" s="633"/>
      <c r="N162" s="633"/>
      <c r="O162" s="633"/>
      <c r="P162" s="633"/>
      <c r="Q162" s="633"/>
      <c r="R162" s="631"/>
    </row>
    <row r="163" spans="2:18" s="13" customFormat="1" ht="18" customHeight="1" x14ac:dyDescent="0.3">
      <c r="B163" s="35"/>
      <c r="C163" s="278" t="s">
        <v>32</v>
      </c>
      <c r="D163" s="278"/>
      <c r="E163" s="278"/>
      <c r="F163" s="278"/>
      <c r="G163" s="278"/>
      <c r="H163" s="278"/>
      <c r="I163" s="278"/>
      <c r="J163" s="562"/>
      <c r="K163" s="562"/>
      <c r="L163" s="562"/>
      <c r="M163" s="562"/>
      <c r="N163" s="562"/>
      <c r="O163" s="562"/>
      <c r="P163" s="562"/>
      <c r="Q163" s="562"/>
      <c r="R163" s="274"/>
    </row>
    <row r="164" spans="2:18" s="13" customFormat="1" ht="16.5" customHeight="1" x14ac:dyDescent="0.3">
      <c r="B164" s="35"/>
      <c r="C164" s="37"/>
      <c r="D164" s="278" t="s">
        <v>33</v>
      </c>
      <c r="E164" s="278"/>
      <c r="F164" s="278"/>
      <c r="G164" s="278"/>
      <c r="H164" s="278"/>
      <c r="I164" s="278"/>
      <c r="J164" s="562"/>
      <c r="K164" s="562"/>
      <c r="L164" s="562"/>
      <c r="M164" s="562"/>
      <c r="N164" s="562"/>
      <c r="O164" s="562"/>
      <c r="P164" s="562"/>
      <c r="Q164" s="562"/>
      <c r="R164" s="274"/>
    </row>
    <row r="165" spans="2:18" s="13" customFormat="1" x14ac:dyDescent="0.3">
      <c r="B165" s="35"/>
      <c r="C165" s="37"/>
      <c r="D165" s="37"/>
      <c r="E165" s="280" t="s">
        <v>34</v>
      </c>
      <c r="F165" s="70"/>
      <c r="G165" s="33"/>
      <c r="H165" s="114"/>
      <c r="I165" s="322"/>
      <c r="J165" s="562"/>
      <c r="K165" s="562"/>
      <c r="L165" s="562"/>
      <c r="M165" s="562"/>
      <c r="N165" s="562"/>
      <c r="O165" s="562"/>
      <c r="P165" s="562"/>
      <c r="Q165" s="562"/>
      <c r="R165" s="274"/>
    </row>
    <row r="166" spans="2:18" s="525" customFormat="1" ht="17.25" customHeight="1" x14ac:dyDescent="0.3">
      <c r="B166" s="615"/>
      <c r="C166" s="619"/>
      <c r="D166" s="619"/>
      <c r="E166" s="565">
        <v>131</v>
      </c>
      <c r="F166" s="565" t="s">
        <v>1825</v>
      </c>
      <c r="G166" s="565"/>
      <c r="H166" s="565"/>
      <c r="I166" s="565"/>
      <c r="J166" s="617"/>
      <c r="K166" s="617"/>
      <c r="L166" s="617"/>
      <c r="M166" s="617"/>
      <c r="N166" s="617"/>
      <c r="O166" s="617"/>
      <c r="P166" s="617"/>
      <c r="Q166" s="617"/>
      <c r="R166" s="618"/>
    </row>
    <row r="167" spans="2:18" ht="40.5" customHeight="1" x14ac:dyDescent="0.3">
      <c r="B167" s="28"/>
      <c r="C167" s="45"/>
      <c r="D167" s="31"/>
      <c r="E167" s="32"/>
      <c r="F167" s="661">
        <v>13101</v>
      </c>
      <c r="G167" s="15" t="s">
        <v>1558</v>
      </c>
      <c r="H167" s="16" t="s">
        <v>1456</v>
      </c>
      <c r="I167" s="148" t="s">
        <v>950</v>
      </c>
      <c r="J167" s="27"/>
      <c r="K167" s="27"/>
      <c r="L167" s="27"/>
      <c r="M167" s="27">
        <v>8000</v>
      </c>
      <c r="N167" s="27"/>
      <c r="O167" s="27"/>
      <c r="P167" s="27"/>
      <c r="Q167" s="27"/>
      <c r="R167" s="92">
        <f>SUM(J167:Q167)</f>
        <v>8000</v>
      </c>
    </row>
    <row r="168" spans="2:18" ht="25.5" hidden="1" customHeight="1" x14ac:dyDescent="0.3">
      <c r="B168" s="28"/>
      <c r="C168" s="45"/>
      <c r="D168" s="31"/>
      <c r="E168" s="32"/>
      <c r="F168" s="661">
        <v>38</v>
      </c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92">
        <f>SUM(J168:Q168)</f>
        <v>0</v>
      </c>
    </row>
    <row r="169" spans="2:18" ht="25.5" hidden="1" customHeight="1" x14ac:dyDescent="0.3">
      <c r="B169" s="28"/>
      <c r="C169" s="45"/>
      <c r="D169" s="31"/>
      <c r="E169" s="32"/>
      <c r="F169" s="661">
        <v>39</v>
      </c>
      <c r="G169" s="15"/>
      <c r="H169" s="16"/>
      <c r="I169" s="17"/>
      <c r="J169" s="92"/>
      <c r="K169" s="92"/>
      <c r="L169" s="92"/>
      <c r="M169" s="92"/>
      <c r="N169" s="92"/>
      <c r="O169" s="92"/>
      <c r="P169" s="92"/>
      <c r="Q169" s="92"/>
      <c r="R169" s="92">
        <f>SUM(J169:Q169)</f>
        <v>0</v>
      </c>
    </row>
    <row r="170" spans="2:18" ht="25.5" hidden="1" customHeight="1" x14ac:dyDescent="0.3">
      <c r="B170" s="57"/>
      <c r="C170" s="58"/>
      <c r="D170" s="58"/>
      <c r="E170" s="59"/>
      <c r="F170" s="661">
        <v>40</v>
      </c>
      <c r="G170" s="15"/>
      <c r="H170" s="93"/>
      <c r="I170" s="140"/>
      <c r="J170" s="92"/>
      <c r="K170" s="92"/>
      <c r="L170" s="92"/>
      <c r="M170" s="92"/>
      <c r="N170" s="92"/>
      <c r="O170" s="92"/>
      <c r="P170" s="92"/>
      <c r="Q170" s="92"/>
      <c r="R170" s="92">
        <f t="shared" ref="R170" si="16">SUM(J170:Q170)</f>
        <v>0</v>
      </c>
    </row>
    <row r="171" spans="2:18" ht="25.5" hidden="1" customHeight="1" x14ac:dyDescent="0.3">
      <c r="B171" s="57"/>
      <c r="C171" s="58"/>
      <c r="D171" s="58"/>
      <c r="E171" s="59"/>
      <c r="F171" s="661">
        <v>41</v>
      </c>
      <c r="G171" s="15"/>
      <c r="H171" s="93"/>
      <c r="I171" s="140"/>
      <c r="J171" s="92"/>
      <c r="K171" s="92"/>
      <c r="L171" s="92"/>
      <c r="M171" s="92"/>
      <c r="N171" s="92"/>
      <c r="O171" s="92"/>
      <c r="P171" s="92"/>
      <c r="Q171" s="92"/>
      <c r="R171" s="92">
        <f>SUM(J171:Q171)</f>
        <v>0</v>
      </c>
    </row>
    <row r="172" spans="2:18" s="13" customFormat="1" ht="21" hidden="1" customHeight="1" x14ac:dyDescent="0.3">
      <c r="B172" s="35"/>
      <c r="C172" s="37"/>
      <c r="D172" s="1663" t="s">
        <v>35</v>
      </c>
      <c r="E172" s="1663"/>
      <c r="F172" s="1663"/>
      <c r="G172" s="1663"/>
      <c r="H172" s="1663"/>
      <c r="I172" s="1663"/>
      <c r="J172" s="86">
        <f>SUM(J173)</f>
        <v>0</v>
      </c>
      <c r="K172" s="86">
        <f t="shared" ref="K172:Q172" si="17">SUM(K173)</f>
        <v>0</v>
      </c>
      <c r="L172" s="86">
        <f t="shared" si="17"/>
        <v>0</v>
      </c>
      <c r="M172" s="86">
        <f t="shared" si="17"/>
        <v>0</v>
      </c>
      <c r="N172" s="86">
        <f t="shared" si="17"/>
        <v>0</v>
      </c>
      <c r="O172" s="86">
        <f t="shared" si="17"/>
        <v>0</v>
      </c>
      <c r="P172" s="86">
        <f t="shared" si="17"/>
        <v>0</v>
      </c>
      <c r="Q172" s="86">
        <f t="shared" si="17"/>
        <v>0</v>
      </c>
      <c r="R172" s="86">
        <f>SUM(R173)</f>
        <v>0</v>
      </c>
    </row>
    <row r="173" spans="2:18" s="13" customFormat="1" ht="21" hidden="1" customHeight="1" x14ac:dyDescent="0.3">
      <c r="B173" s="35"/>
      <c r="C173" s="37"/>
      <c r="D173" s="37"/>
      <c r="E173" s="1662" t="s">
        <v>36</v>
      </c>
      <c r="F173" s="1662"/>
      <c r="G173" s="1662"/>
      <c r="H173" s="1662"/>
      <c r="I173" s="1662"/>
      <c r="J173" s="86">
        <f>SUM(J174:J179)</f>
        <v>0</v>
      </c>
      <c r="K173" s="86">
        <f t="shared" ref="K173:R173" si="18">SUM(K174:K179)</f>
        <v>0</v>
      </c>
      <c r="L173" s="86">
        <f t="shared" si="18"/>
        <v>0</v>
      </c>
      <c r="M173" s="86">
        <f t="shared" si="18"/>
        <v>0</v>
      </c>
      <c r="N173" s="86">
        <f t="shared" si="18"/>
        <v>0</v>
      </c>
      <c r="O173" s="86">
        <f t="shared" si="18"/>
        <v>0</v>
      </c>
      <c r="P173" s="86">
        <f t="shared" si="18"/>
        <v>0</v>
      </c>
      <c r="Q173" s="86">
        <f t="shared" si="18"/>
        <v>0</v>
      </c>
      <c r="R173" s="86">
        <f t="shared" si="18"/>
        <v>0</v>
      </c>
    </row>
    <row r="174" spans="2:18" ht="25.5" hidden="1" customHeight="1" x14ac:dyDescent="0.3">
      <c r="B174" s="38"/>
      <c r="C174" s="39"/>
      <c r="D174" s="39"/>
      <c r="E174" s="40"/>
      <c r="F174" s="661">
        <v>42</v>
      </c>
      <c r="G174" s="15"/>
      <c r="H174" s="93"/>
      <c r="I174" s="140"/>
      <c r="J174" s="92"/>
      <c r="K174" s="92"/>
      <c r="L174" s="92"/>
      <c r="M174" s="92"/>
      <c r="N174" s="92"/>
      <c r="O174" s="92"/>
      <c r="P174" s="92"/>
      <c r="Q174" s="92"/>
      <c r="R174" s="92">
        <f>SUM(J174:Q174)</f>
        <v>0</v>
      </c>
    </row>
    <row r="175" spans="2:18" ht="25.5" hidden="1" customHeight="1" x14ac:dyDescent="0.3">
      <c r="B175" s="57"/>
      <c r="C175" s="58"/>
      <c r="D175" s="58"/>
      <c r="E175" s="59"/>
      <c r="F175" s="661">
        <v>43</v>
      </c>
      <c r="G175" s="15"/>
      <c r="H175" s="93"/>
      <c r="I175" s="140"/>
      <c r="J175" s="92"/>
      <c r="K175" s="92"/>
      <c r="L175" s="92"/>
      <c r="M175" s="92"/>
      <c r="N175" s="92"/>
      <c r="O175" s="92"/>
      <c r="P175" s="92"/>
      <c r="Q175" s="92"/>
      <c r="R175" s="92">
        <f t="shared" ref="R175:R179" si="19">SUM(J175:Q175)</f>
        <v>0</v>
      </c>
    </row>
    <row r="176" spans="2:18" ht="25.5" hidden="1" customHeight="1" x14ac:dyDescent="0.3">
      <c r="B176" s="57"/>
      <c r="C176" s="58"/>
      <c r="D176" s="58"/>
      <c r="E176" s="59"/>
      <c r="F176" s="661">
        <v>44</v>
      </c>
      <c r="G176" s="15"/>
      <c r="H176" s="93"/>
      <c r="I176" s="140"/>
      <c r="J176" s="92"/>
      <c r="K176" s="92"/>
      <c r="L176" s="92"/>
      <c r="M176" s="92"/>
      <c r="N176" s="92"/>
      <c r="O176" s="92"/>
      <c r="P176" s="92"/>
      <c r="Q176" s="92"/>
      <c r="R176" s="92">
        <f t="shared" si="19"/>
        <v>0</v>
      </c>
    </row>
    <row r="177" spans="2:18" ht="25.5" hidden="1" customHeight="1" x14ac:dyDescent="0.3">
      <c r="B177" s="57"/>
      <c r="C177" s="58"/>
      <c r="D177" s="58"/>
      <c r="E177" s="59"/>
      <c r="F177" s="661">
        <v>45</v>
      </c>
      <c r="G177" s="15"/>
      <c r="H177" s="93"/>
      <c r="I177" s="140"/>
      <c r="J177" s="92"/>
      <c r="K177" s="92"/>
      <c r="L177" s="92"/>
      <c r="M177" s="92"/>
      <c r="N177" s="92"/>
      <c r="O177" s="92"/>
      <c r="P177" s="92"/>
      <c r="Q177" s="92"/>
      <c r="R177" s="92">
        <f t="shared" si="19"/>
        <v>0</v>
      </c>
    </row>
    <row r="178" spans="2:18" ht="25.5" hidden="1" customHeight="1" x14ac:dyDescent="0.3">
      <c r="B178" s="57"/>
      <c r="C178" s="58"/>
      <c r="D178" s="58"/>
      <c r="E178" s="59"/>
      <c r="F178" s="661">
        <v>46</v>
      </c>
      <c r="G178" s="15"/>
      <c r="H178" s="93"/>
      <c r="I178" s="140"/>
      <c r="J178" s="92"/>
      <c r="K178" s="92"/>
      <c r="L178" s="92"/>
      <c r="M178" s="92"/>
      <c r="N178" s="92"/>
      <c r="O178" s="92"/>
      <c r="P178" s="92"/>
      <c r="Q178" s="92"/>
      <c r="R178" s="92">
        <f t="shared" si="19"/>
        <v>0</v>
      </c>
    </row>
    <row r="179" spans="2:18" ht="25.5" hidden="1" customHeight="1" x14ac:dyDescent="0.3">
      <c r="B179" s="19"/>
      <c r="C179" s="20"/>
      <c r="D179" s="20"/>
      <c r="E179" s="79"/>
      <c r="F179" s="661">
        <v>47</v>
      </c>
      <c r="G179" s="15"/>
      <c r="H179" s="93"/>
      <c r="I179" s="140"/>
      <c r="J179" s="92"/>
      <c r="K179" s="92"/>
      <c r="L179" s="92"/>
      <c r="M179" s="92"/>
      <c r="N179" s="92"/>
      <c r="O179" s="92"/>
      <c r="P179" s="92"/>
      <c r="Q179" s="92"/>
      <c r="R179" s="92">
        <f t="shared" si="19"/>
        <v>0</v>
      </c>
    </row>
    <row r="180" spans="2:18" s="12" customFormat="1" ht="18" customHeight="1" x14ac:dyDescent="0.2">
      <c r="B180" s="535" t="s">
        <v>86</v>
      </c>
      <c r="C180" s="536"/>
      <c r="D180" s="536"/>
      <c r="E180" s="536"/>
      <c r="F180" s="536"/>
      <c r="G180" s="536"/>
      <c r="H180" s="536"/>
      <c r="I180" s="536"/>
      <c r="J180" s="705"/>
      <c r="K180" s="705"/>
      <c r="L180" s="705"/>
      <c r="M180" s="705"/>
      <c r="N180" s="705"/>
      <c r="O180" s="705"/>
      <c r="P180" s="705"/>
      <c r="Q180" s="705"/>
      <c r="R180" s="704"/>
    </row>
    <row r="181" spans="2:18" s="12" customFormat="1" ht="15.75" customHeight="1" x14ac:dyDescent="0.2">
      <c r="B181" s="582" t="s">
        <v>2051</v>
      </c>
      <c r="C181" s="583"/>
      <c r="D181" s="583"/>
      <c r="E181" s="583"/>
      <c r="F181" s="583"/>
      <c r="G181" s="583"/>
      <c r="H181" s="583"/>
      <c r="I181" s="583"/>
      <c r="J181" s="731"/>
      <c r="K181" s="731"/>
      <c r="L181" s="731"/>
      <c r="M181" s="731"/>
      <c r="N181" s="731"/>
      <c r="O181" s="731"/>
      <c r="P181" s="731"/>
      <c r="Q181" s="731"/>
      <c r="R181" s="732"/>
    </row>
    <row r="182" spans="2:18" s="12" customFormat="1" ht="18" customHeight="1" x14ac:dyDescent="0.2">
      <c r="B182" s="736" t="s">
        <v>2112</v>
      </c>
      <c r="C182" s="737"/>
      <c r="D182" s="737"/>
      <c r="E182" s="737"/>
      <c r="F182" s="737"/>
      <c r="G182" s="737"/>
      <c r="H182" s="737"/>
      <c r="I182" s="737"/>
      <c r="J182" s="729"/>
      <c r="K182" s="729"/>
      <c r="L182" s="729"/>
      <c r="M182" s="729"/>
      <c r="N182" s="729"/>
      <c r="O182" s="729"/>
      <c r="P182" s="729"/>
      <c r="Q182" s="729"/>
      <c r="R182" s="730"/>
    </row>
    <row r="183" spans="2:18" s="13" customFormat="1" ht="17.25" customHeight="1" x14ac:dyDescent="0.3">
      <c r="B183" s="35"/>
      <c r="C183" s="278" t="s">
        <v>37</v>
      </c>
      <c r="D183" s="278"/>
      <c r="E183" s="278"/>
      <c r="F183" s="278"/>
      <c r="G183" s="278"/>
      <c r="H183" s="278"/>
      <c r="I183" s="278"/>
      <c r="J183" s="562"/>
      <c r="K183" s="562"/>
      <c r="L183" s="562"/>
      <c r="M183" s="562"/>
      <c r="N183" s="562"/>
      <c r="O183" s="562"/>
      <c r="P183" s="562"/>
      <c r="Q183" s="562"/>
      <c r="R183" s="274"/>
    </row>
    <row r="184" spans="2:18" s="13" customFormat="1" ht="16.5" customHeight="1" x14ac:dyDescent="0.3">
      <c r="B184" s="35"/>
      <c r="C184" s="37"/>
      <c r="D184" s="278" t="s">
        <v>38</v>
      </c>
      <c r="E184" s="278"/>
      <c r="F184" s="278"/>
      <c r="G184" s="278"/>
      <c r="H184" s="278"/>
      <c r="I184" s="278"/>
      <c r="J184" s="562"/>
      <c r="K184" s="562"/>
      <c r="L184" s="562"/>
      <c r="M184" s="562"/>
      <c r="N184" s="562"/>
      <c r="O184" s="562"/>
      <c r="P184" s="562"/>
      <c r="Q184" s="562"/>
      <c r="R184" s="274"/>
    </row>
    <row r="185" spans="2:18" s="13" customFormat="1" ht="17.25" customHeight="1" x14ac:dyDescent="0.3">
      <c r="B185" s="35"/>
      <c r="C185" s="37"/>
      <c r="D185" s="37"/>
      <c r="E185" s="278" t="s">
        <v>39</v>
      </c>
      <c r="F185" s="278"/>
      <c r="G185" s="278"/>
      <c r="H185" s="278"/>
      <c r="I185" s="278"/>
      <c r="J185" s="562"/>
      <c r="K185" s="562"/>
      <c r="L185" s="562"/>
      <c r="M185" s="562"/>
      <c r="N185" s="562"/>
      <c r="O185" s="562"/>
      <c r="P185" s="562"/>
      <c r="Q185" s="562"/>
      <c r="R185" s="274"/>
    </row>
    <row r="186" spans="2:18" s="525" customFormat="1" ht="18" customHeight="1" x14ac:dyDescent="0.3">
      <c r="B186" s="615"/>
      <c r="C186" s="619"/>
      <c r="D186" s="619"/>
      <c r="E186" s="733">
        <v>141</v>
      </c>
      <c r="F186" s="565" t="s">
        <v>1826</v>
      </c>
      <c r="G186" s="565"/>
      <c r="H186" s="565"/>
      <c r="I186" s="565"/>
      <c r="J186" s="617"/>
      <c r="K186" s="617"/>
      <c r="L186" s="617"/>
      <c r="M186" s="617"/>
      <c r="N186" s="617"/>
      <c r="O186" s="617"/>
      <c r="P186" s="617"/>
      <c r="Q186" s="617"/>
      <c r="R186" s="618"/>
    </row>
    <row r="187" spans="2:18" ht="39.75" customHeight="1" x14ac:dyDescent="0.3">
      <c r="B187" s="38"/>
      <c r="C187" s="39"/>
      <c r="D187" s="39"/>
      <c r="E187" s="40"/>
      <c r="F187" s="661">
        <v>14101</v>
      </c>
      <c r="G187" s="446" t="s">
        <v>1578</v>
      </c>
      <c r="H187" s="258" t="s">
        <v>1459</v>
      </c>
      <c r="I187" s="460" t="s">
        <v>1579</v>
      </c>
      <c r="J187" s="462"/>
      <c r="K187" s="462"/>
      <c r="L187" s="462"/>
      <c r="M187" s="160">
        <v>5000</v>
      </c>
      <c r="N187" s="92"/>
      <c r="O187" s="92"/>
      <c r="P187" s="92"/>
      <c r="Q187" s="92"/>
      <c r="R187" s="92">
        <f>SUM(J187:Q187)</f>
        <v>5000</v>
      </c>
    </row>
    <row r="188" spans="2:18" ht="33.75" customHeight="1" x14ac:dyDescent="0.3">
      <c r="B188" s="67"/>
      <c r="C188" s="68"/>
      <c r="D188" s="62"/>
      <c r="E188" s="21"/>
      <c r="F188" s="661">
        <v>14102</v>
      </c>
      <c r="G188" s="15" t="s">
        <v>1581</v>
      </c>
      <c r="H188" s="16" t="s">
        <v>1467</v>
      </c>
      <c r="I188" s="94" t="s">
        <v>1582</v>
      </c>
      <c r="J188" s="27"/>
      <c r="K188" s="27"/>
      <c r="L188" s="27"/>
      <c r="M188" s="27">
        <v>20000</v>
      </c>
      <c r="N188" s="27"/>
      <c r="O188" s="27"/>
      <c r="P188" s="27"/>
      <c r="Q188" s="27"/>
      <c r="R188" s="92">
        <f>SUM(J188:Q188)</f>
        <v>20000</v>
      </c>
    </row>
    <row r="189" spans="2:18" ht="22.5" hidden="1" customHeight="1" x14ac:dyDescent="0.3">
      <c r="B189" s="38"/>
      <c r="C189" s="39"/>
      <c r="D189" s="39"/>
      <c r="E189" s="40"/>
      <c r="F189" s="661">
        <v>48</v>
      </c>
      <c r="G189" s="15"/>
      <c r="H189" s="93"/>
      <c r="I189" s="140"/>
      <c r="J189" s="620"/>
      <c r="K189" s="620"/>
      <c r="L189" s="620"/>
      <c r="M189" s="620"/>
      <c r="N189" s="620"/>
      <c r="O189" s="620"/>
      <c r="P189" s="620"/>
      <c r="Q189" s="620"/>
      <c r="R189" s="175"/>
    </row>
    <row r="190" spans="2:18" ht="22.5" hidden="1" customHeight="1" x14ac:dyDescent="0.3">
      <c r="B190" s="28"/>
      <c r="C190" s="45"/>
      <c r="D190" s="31"/>
      <c r="E190" s="32"/>
      <c r="F190" s="661">
        <v>49</v>
      </c>
      <c r="G190" s="15"/>
      <c r="H190" s="16"/>
      <c r="I190" s="17"/>
      <c r="J190" s="592"/>
      <c r="K190" s="592"/>
      <c r="L190" s="592"/>
      <c r="M190" s="592"/>
      <c r="N190" s="592"/>
      <c r="O190" s="592"/>
      <c r="P190" s="592"/>
      <c r="Q190" s="592"/>
      <c r="R190" s="175"/>
    </row>
    <row r="191" spans="2:18" ht="22.5" hidden="1" customHeight="1" x14ac:dyDescent="0.3">
      <c r="B191" s="67"/>
      <c r="C191" s="68"/>
      <c r="D191" s="62"/>
      <c r="E191" s="21"/>
      <c r="F191" s="661">
        <v>50</v>
      </c>
      <c r="G191" s="15"/>
      <c r="H191" s="16"/>
      <c r="I191" s="17"/>
      <c r="J191" s="592"/>
      <c r="K191" s="592"/>
      <c r="L191" s="592"/>
      <c r="M191" s="592"/>
      <c r="N191" s="592"/>
      <c r="O191" s="592"/>
      <c r="P191" s="592"/>
      <c r="Q191" s="592"/>
      <c r="R191" s="175"/>
    </row>
    <row r="192" spans="2:18" s="13" customFormat="1" ht="18.75" customHeight="1" x14ac:dyDescent="0.3">
      <c r="B192" s="35"/>
      <c r="C192" s="37"/>
      <c r="D192" s="278" t="s">
        <v>40</v>
      </c>
      <c r="E192" s="278"/>
      <c r="F192" s="278"/>
      <c r="G192" s="278"/>
      <c r="H192" s="278"/>
      <c r="I192" s="278"/>
      <c r="J192" s="562"/>
      <c r="K192" s="562"/>
      <c r="L192" s="562"/>
      <c r="M192" s="562"/>
      <c r="N192" s="562"/>
      <c r="O192" s="562"/>
      <c r="P192" s="562"/>
      <c r="Q192" s="562"/>
      <c r="R192" s="274"/>
    </row>
    <row r="193" spans="2:18" s="13" customFormat="1" ht="18" customHeight="1" x14ac:dyDescent="0.3">
      <c r="B193" s="35"/>
      <c r="C193" s="37"/>
      <c r="D193" s="37"/>
      <c r="E193" s="1661" t="s">
        <v>41</v>
      </c>
      <c r="F193" s="1661"/>
      <c r="G193" s="1661"/>
      <c r="H193" s="1661"/>
      <c r="I193" s="1661"/>
      <c r="J193" s="562"/>
      <c r="K193" s="562"/>
      <c r="L193" s="562"/>
      <c r="M193" s="562"/>
      <c r="N193" s="562"/>
      <c r="O193" s="562"/>
      <c r="P193" s="562"/>
      <c r="Q193" s="562"/>
      <c r="R193" s="274"/>
    </row>
    <row r="194" spans="2:18" s="738" customFormat="1" ht="18" customHeight="1" x14ac:dyDescent="0.3">
      <c r="B194" s="739"/>
      <c r="C194" s="740"/>
      <c r="D194" s="740"/>
      <c r="E194" s="733">
        <v>142</v>
      </c>
      <c r="F194" s="733" t="s">
        <v>2113</v>
      </c>
      <c r="G194" s="733"/>
      <c r="H194" s="733"/>
      <c r="I194" s="733"/>
      <c r="J194" s="741"/>
      <c r="K194" s="741"/>
      <c r="L194" s="741"/>
      <c r="M194" s="741"/>
      <c r="N194" s="741"/>
      <c r="O194" s="741"/>
      <c r="P194" s="741"/>
      <c r="Q194" s="741"/>
      <c r="R194" s="742"/>
    </row>
    <row r="195" spans="2:18" ht="45" customHeight="1" x14ac:dyDescent="0.3">
      <c r="B195" s="38"/>
      <c r="C195" s="39"/>
      <c r="D195" s="39"/>
      <c r="E195" s="40"/>
      <c r="F195" s="661">
        <v>14201</v>
      </c>
      <c r="G195" s="15" t="s">
        <v>1576</v>
      </c>
      <c r="H195" s="93" t="s">
        <v>1467</v>
      </c>
      <c r="I195" s="140" t="s">
        <v>1577</v>
      </c>
      <c r="J195" s="92"/>
      <c r="K195" s="92"/>
      <c r="L195" s="92"/>
      <c r="M195" s="92">
        <v>10000</v>
      </c>
      <c r="N195" s="92"/>
      <c r="O195" s="92"/>
      <c r="P195" s="92"/>
      <c r="Q195" s="92"/>
      <c r="R195" s="92">
        <f>SUM(J195:Q195)</f>
        <v>10000</v>
      </c>
    </row>
    <row r="196" spans="2:18" s="13" customFormat="1" ht="31.5" hidden="1" customHeight="1" x14ac:dyDescent="0.3">
      <c r="B196" s="35"/>
      <c r="C196" s="37"/>
      <c r="D196" s="1661" t="s">
        <v>42</v>
      </c>
      <c r="E196" s="1661"/>
      <c r="F196" s="1661"/>
      <c r="G196" s="1661"/>
      <c r="H196" s="1661"/>
      <c r="I196" s="1661"/>
      <c r="J196" s="86">
        <f>SUM(J197)</f>
        <v>0</v>
      </c>
      <c r="K196" s="86">
        <f t="shared" ref="K196:R196" si="20">SUM(K197)</f>
        <v>0</v>
      </c>
      <c r="L196" s="86">
        <f t="shared" si="20"/>
        <v>0</v>
      </c>
      <c r="M196" s="86">
        <f t="shared" si="20"/>
        <v>0</v>
      </c>
      <c r="N196" s="86">
        <f t="shared" si="20"/>
        <v>0</v>
      </c>
      <c r="O196" s="86">
        <f t="shared" si="20"/>
        <v>0</v>
      </c>
      <c r="P196" s="86">
        <f t="shared" si="20"/>
        <v>0</v>
      </c>
      <c r="Q196" s="86">
        <f t="shared" si="20"/>
        <v>0</v>
      </c>
      <c r="R196" s="86">
        <f t="shared" si="20"/>
        <v>0</v>
      </c>
    </row>
    <row r="197" spans="2:18" s="13" customFormat="1" ht="34.5" hidden="1" customHeight="1" x14ac:dyDescent="0.3">
      <c r="B197" s="35"/>
      <c r="C197" s="37"/>
      <c r="D197" s="37"/>
      <c r="E197" s="1661" t="s">
        <v>43</v>
      </c>
      <c r="F197" s="1661"/>
      <c r="G197" s="1661"/>
      <c r="H197" s="1661"/>
      <c r="I197" s="1661"/>
      <c r="J197" s="86">
        <f>SUM(J198:J200)</f>
        <v>0</v>
      </c>
      <c r="K197" s="86">
        <f t="shared" ref="K197:R197" si="21">SUM(K198:K200)</f>
        <v>0</v>
      </c>
      <c r="L197" s="86">
        <f t="shared" si="21"/>
        <v>0</v>
      </c>
      <c r="M197" s="86">
        <f t="shared" si="21"/>
        <v>0</v>
      </c>
      <c r="N197" s="86">
        <f t="shared" si="21"/>
        <v>0</v>
      </c>
      <c r="O197" s="86">
        <f t="shared" si="21"/>
        <v>0</v>
      </c>
      <c r="P197" s="86">
        <f t="shared" si="21"/>
        <v>0</v>
      </c>
      <c r="Q197" s="86">
        <f t="shared" si="21"/>
        <v>0</v>
      </c>
      <c r="R197" s="86">
        <f t="shared" si="21"/>
        <v>0</v>
      </c>
    </row>
    <row r="198" spans="2:18" ht="20.25" hidden="1" customHeight="1" x14ac:dyDescent="0.3">
      <c r="B198" s="38"/>
      <c r="C198" s="39"/>
      <c r="D198" s="39"/>
      <c r="E198" s="40"/>
      <c r="F198" s="661">
        <v>54</v>
      </c>
      <c r="G198" s="15"/>
      <c r="H198" s="93"/>
      <c r="I198" s="140"/>
      <c r="J198" s="92"/>
      <c r="K198" s="92"/>
      <c r="L198" s="92"/>
      <c r="M198" s="92"/>
      <c r="N198" s="92"/>
      <c r="O198" s="92"/>
      <c r="P198" s="92"/>
      <c r="Q198" s="92"/>
      <c r="R198" s="92">
        <f t="shared" ref="R198:R199" si="22">SUM(J198:Q198)</f>
        <v>0</v>
      </c>
    </row>
    <row r="199" spans="2:18" ht="20.25" hidden="1" customHeight="1" x14ac:dyDescent="0.3">
      <c r="B199" s="28"/>
      <c r="C199" s="45"/>
      <c r="D199" s="31"/>
      <c r="E199" s="32"/>
      <c r="F199" s="661">
        <v>55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92">
        <f t="shared" si="22"/>
        <v>0</v>
      </c>
    </row>
    <row r="200" spans="2:18" ht="8.25" hidden="1" customHeight="1" x14ac:dyDescent="0.3">
      <c r="B200" s="28"/>
      <c r="C200" s="45"/>
      <c r="D200" s="31"/>
      <c r="E200" s="32"/>
      <c r="F200" s="661">
        <v>56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92">
        <f>SUM(J200:Q200)</f>
        <v>0</v>
      </c>
    </row>
    <row r="201" spans="2:18" s="12" customFormat="1" ht="17.25" customHeight="1" x14ac:dyDescent="0.2">
      <c r="B201" s="535" t="s">
        <v>88</v>
      </c>
      <c r="C201" s="536"/>
      <c r="D201" s="536"/>
      <c r="E201" s="536"/>
      <c r="F201" s="536"/>
      <c r="G201" s="536"/>
      <c r="H201" s="536"/>
      <c r="I201" s="536"/>
      <c r="J201" s="705"/>
      <c r="K201" s="705"/>
      <c r="L201" s="705"/>
      <c r="M201" s="705"/>
      <c r="N201" s="705"/>
      <c r="O201" s="705"/>
      <c r="P201" s="705"/>
      <c r="Q201" s="705"/>
      <c r="R201" s="704"/>
    </row>
    <row r="202" spans="2:18" s="12" customFormat="1" ht="18.75" customHeight="1" x14ac:dyDescent="0.2">
      <c r="B202" s="481" t="s">
        <v>118</v>
      </c>
      <c r="C202" s="482"/>
      <c r="D202" s="482"/>
      <c r="E202" s="482"/>
      <c r="F202" s="482"/>
      <c r="G202" s="482"/>
      <c r="H202" s="482"/>
      <c r="I202" s="482"/>
      <c r="J202" s="633"/>
      <c r="K202" s="633"/>
      <c r="L202" s="633"/>
      <c r="M202" s="633"/>
      <c r="N202" s="633"/>
      <c r="O202" s="633"/>
      <c r="P202" s="633"/>
      <c r="Q202" s="633"/>
      <c r="R202" s="631"/>
    </row>
    <row r="203" spans="2:18" s="13" customFormat="1" ht="18" customHeight="1" x14ac:dyDescent="0.3">
      <c r="B203" s="35"/>
      <c r="C203" s="278" t="s">
        <v>44</v>
      </c>
      <c r="D203" s="278"/>
      <c r="E203" s="278"/>
      <c r="F203" s="278"/>
      <c r="G203" s="278"/>
      <c r="H203" s="278"/>
      <c r="I203" s="278"/>
      <c r="J203" s="562"/>
      <c r="K203" s="562"/>
      <c r="L203" s="562"/>
      <c r="M203" s="562"/>
      <c r="N203" s="562"/>
      <c r="O203" s="562"/>
      <c r="P203" s="562"/>
      <c r="Q203" s="562"/>
      <c r="R203" s="274"/>
    </row>
    <row r="204" spans="2:18" s="13" customFormat="1" ht="17.25" customHeight="1" x14ac:dyDescent="0.3">
      <c r="B204" s="35"/>
      <c r="C204" s="37"/>
      <c r="D204" s="278" t="s">
        <v>45</v>
      </c>
      <c r="E204" s="278"/>
      <c r="F204" s="278"/>
      <c r="G204" s="278"/>
      <c r="H204" s="278"/>
      <c r="I204" s="278"/>
      <c r="J204" s="562"/>
      <c r="K204" s="562"/>
      <c r="L204" s="562"/>
      <c r="M204" s="562"/>
      <c r="N204" s="562"/>
      <c r="O204" s="562"/>
      <c r="P204" s="562"/>
      <c r="Q204" s="562"/>
      <c r="R204" s="274"/>
    </row>
    <row r="205" spans="2:18" s="13" customFormat="1" ht="35.25" hidden="1" customHeight="1" x14ac:dyDescent="0.3">
      <c r="B205" s="35"/>
      <c r="C205" s="37"/>
      <c r="D205" s="37"/>
      <c r="E205" s="1661" t="s">
        <v>46</v>
      </c>
      <c r="F205" s="1661"/>
      <c r="G205" s="1661"/>
      <c r="H205" s="1661"/>
      <c r="I205" s="1661"/>
      <c r="J205" s="562"/>
      <c r="K205" s="562"/>
      <c r="L205" s="562"/>
      <c r="M205" s="562"/>
      <c r="N205" s="562"/>
      <c r="O205" s="562"/>
      <c r="P205" s="562"/>
      <c r="Q205" s="562"/>
      <c r="R205" s="274"/>
    </row>
    <row r="206" spans="2:18" ht="19.5" hidden="1" customHeight="1" x14ac:dyDescent="0.3">
      <c r="B206" s="38"/>
      <c r="C206" s="39"/>
      <c r="D206" s="39"/>
      <c r="E206" s="40"/>
      <c r="F206" s="661">
        <v>57</v>
      </c>
      <c r="G206" s="15"/>
      <c r="H206" s="93"/>
      <c r="I206" s="140"/>
      <c r="J206" s="620"/>
      <c r="K206" s="620"/>
      <c r="L206" s="620"/>
      <c r="M206" s="620"/>
      <c r="N206" s="620"/>
      <c r="O206" s="620"/>
      <c r="P206" s="620"/>
      <c r="Q206" s="620"/>
      <c r="R206" s="175"/>
    </row>
    <row r="207" spans="2:18" ht="19.5" hidden="1" customHeight="1" x14ac:dyDescent="0.3">
      <c r="B207" s="28"/>
      <c r="C207" s="45"/>
      <c r="D207" s="31"/>
      <c r="E207" s="32"/>
      <c r="F207" s="661">
        <v>58</v>
      </c>
      <c r="G207" s="15"/>
      <c r="H207" s="16"/>
      <c r="I207" s="17"/>
      <c r="J207" s="592"/>
      <c r="K207" s="592"/>
      <c r="L207" s="592"/>
      <c r="M207" s="592"/>
      <c r="N207" s="592"/>
      <c r="O207" s="592"/>
      <c r="P207" s="592"/>
      <c r="Q207" s="592"/>
      <c r="R207" s="175"/>
    </row>
    <row r="208" spans="2:18" ht="19.5" hidden="1" customHeight="1" x14ac:dyDescent="0.3">
      <c r="B208" s="67"/>
      <c r="C208" s="68"/>
      <c r="D208" s="62"/>
      <c r="E208" s="21"/>
      <c r="F208" s="661">
        <v>59</v>
      </c>
      <c r="G208" s="15"/>
      <c r="H208" s="16"/>
      <c r="I208" s="17"/>
      <c r="J208" s="592"/>
      <c r="K208" s="592"/>
      <c r="L208" s="592"/>
      <c r="M208" s="592"/>
      <c r="N208" s="592"/>
      <c r="O208" s="592"/>
      <c r="P208" s="592"/>
      <c r="Q208" s="592"/>
      <c r="R208" s="175"/>
    </row>
    <row r="209" spans="2:22" s="13" customFormat="1" ht="17.25" customHeight="1" x14ac:dyDescent="0.3">
      <c r="B209" s="35"/>
      <c r="C209" s="37"/>
      <c r="D209" s="37"/>
      <c r="E209" s="278" t="s">
        <v>47</v>
      </c>
      <c r="F209" s="278"/>
      <c r="G209" s="278"/>
      <c r="H209" s="278"/>
      <c r="I209" s="278"/>
      <c r="J209" s="562"/>
      <c r="K209" s="562"/>
      <c r="L209" s="562"/>
      <c r="M209" s="562"/>
      <c r="N209" s="562"/>
      <c r="O209" s="562"/>
      <c r="P209" s="562"/>
      <c r="Q209" s="562"/>
      <c r="R209" s="274"/>
    </row>
    <row r="210" spans="2:22" s="525" customFormat="1" ht="19.5" customHeight="1" x14ac:dyDescent="0.3">
      <c r="B210" s="615"/>
      <c r="C210" s="619"/>
      <c r="D210" s="619"/>
      <c r="E210" s="565">
        <v>151</v>
      </c>
      <c r="F210" s="565" t="s">
        <v>1827</v>
      </c>
      <c r="G210" s="565"/>
      <c r="H210" s="565"/>
      <c r="I210" s="565"/>
      <c r="J210" s="617"/>
      <c r="K210" s="617"/>
      <c r="L210" s="617"/>
      <c r="M210" s="617"/>
      <c r="N210" s="617"/>
      <c r="O210" s="617"/>
      <c r="P210" s="617"/>
      <c r="Q210" s="617"/>
      <c r="R210" s="618"/>
    </row>
    <row r="211" spans="2:22" ht="33.75" customHeight="1" x14ac:dyDescent="0.3">
      <c r="B211" s="123"/>
      <c r="C211" s="122"/>
      <c r="D211" s="61"/>
      <c r="E211" s="15"/>
      <c r="F211" s="661">
        <v>15101</v>
      </c>
      <c r="G211" s="446" t="s">
        <v>1546</v>
      </c>
      <c r="H211" s="458" t="s">
        <v>1463</v>
      </c>
      <c r="I211" s="189" t="s">
        <v>1547</v>
      </c>
      <c r="J211" s="27"/>
      <c r="K211" s="27"/>
      <c r="L211" s="27"/>
      <c r="M211" s="27">
        <v>10000</v>
      </c>
      <c r="N211" s="27"/>
      <c r="O211" s="27"/>
      <c r="P211" s="27"/>
      <c r="Q211" s="27"/>
      <c r="R211" s="92">
        <f>SUM(J211:Q211)</f>
        <v>10000</v>
      </c>
    </row>
    <row r="212" spans="2:22" s="525" customFormat="1" ht="19.5" customHeight="1" x14ac:dyDescent="0.3">
      <c r="B212" s="615"/>
      <c r="C212" s="619"/>
      <c r="D212" s="619"/>
      <c r="E212" s="565">
        <v>215</v>
      </c>
      <c r="F212" s="1774" t="s">
        <v>1853</v>
      </c>
      <c r="G212" s="1724"/>
      <c r="H212" s="1724"/>
      <c r="I212" s="1724"/>
      <c r="J212" s="617"/>
      <c r="K212" s="617"/>
      <c r="L212" s="617"/>
      <c r="M212" s="617"/>
      <c r="N212" s="617"/>
      <c r="O212" s="617"/>
      <c r="P212" s="617"/>
      <c r="Q212" s="617"/>
      <c r="R212" s="618"/>
      <c r="V212" s="695"/>
    </row>
    <row r="213" spans="2:22" ht="118.5" customHeight="1" x14ac:dyDescent="0.3">
      <c r="B213" s="311"/>
      <c r="C213" s="146"/>
      <c r="D213" s="147"/>
      <c r="E213" s="184"/>
      <c r="F213" s="661">
        <v>21501</v>
      </c>
      <c r="G213" s="446" t="s">
        <v>2086</v>
      </c>
      <c r="H213" s="458" t="s">
        <v>2114</v>
      </c>
      <c r="I213" s="16" t="s">
        <v>263</v>
      </c>
      <c r="J213" s="27"/>
      <c r="K213" s="27"/>
      <c r="L213" s="27"/>
      <c r="M213" s="27"/>
      <c r="N213" s="27"/>
      <c r="O213" s="27"/>
      <c r="P213" s="27"/>
      <c r="Q213" s="27">
        <v>100000</v>
      </c>
      <c r="R213" s="92">
        <f>SUM(J213:Q213)</f>
        <v>100000</v>
      </c>
    </row>
    <row r="214" spans="2:22" ht="87.75" customHeight="1" x14ac:dyDescent="0.3">
      <c r="B214" s="67"/>
      <c r="C214" s="68"/>
      <c r="D214" s="62"/>
      <c r="E214" s="21"/>
      <c r="F214" s="661">
        <v>21502</v>
      </c>
      <c r="G214" s="446" t="s">
        <v>2116</v>
      </c>
      <c r="H214" s="458" t="s">
        <v>2115</v>
      </c>
      <c r="I214" s="16" t="s">
        <v>263</v>
      </c>
      <c r="J214" s="27"/>
      <c r="K214" s="27"/>
      <c r="L214" s="27"/>
      <c r="M214" s="27"/>
      <c r="N214" s="27"/>
      <c r="O214" s="27"/>
      <c r="P214" s="27"/>
      <c r="Q214" s="27">
        <v>100000</v>
      </c>
      <c r="R214" s="92">
        <f>SUM(J214:Q214)</f>
        <v>100000</v>
      </c>
    </row>
    <row r="215" spans="2:22" ht="19.5" hidden="1" customHeight="1" x14ac:dyDescent="0.3">
      <c r="B215" s="28"/>
      <c r="C215" s="45"/>
      <c r="D215" s="31"/>
      <c r="E215" s="32"/>
      <c r="F215" s="661">
        <v>61</v>
      </c>
      <c r="G215" s="15"/>
      <c r="H215" s="16"/>
      <c r="I215" s="16"/>
      <c r="J215" s="27"/>
      <c r="K215" s="27"/>
      <c r="L215" s="27"/>
      <c r="M215" s="27"/>
      <c r="N215" s="27"/>
      <c r="O215" s="27"/>
      <c r="P215" s="27"/>
      <c r="Q215" s="27"/>
      <c r="R215" s="92">
        <f t="shared" ref="R215" si="23">SUM(J215:Q215)</f>
        <v>0</v>
      </c>
    </row>
    <row r="216" spans="2:22" ht="19.5" hidden="1" customHeight="1" x14ac:dyDescent="0.3">
      <c r="B216" s="67"/>
      <c r="C216" s="68"/>
      <c r="D216" s="62"/>
      <c r="E216" s="21"/>
      <c r="F216" s="661">
        <v>62</v>
      </c>
      <c r="G216" s="15"/>
      <c r="H216" s="16"/>
      <c r="I216" s="16"/>
      <c r="J216" s="27"/>
      <c r="K216" s="27"/>
      <c r="L216" s="27"/>
      <c r="M216" s="27"/>
      <c r="N216" s="27"/>
      <c r="O216" s="27"/>
      <c r="P216" s="27"/>
      <c r="Q216" s="27"/>
      <c r="R216" s="92">
        <f>SUM(J216:Q216)</f>
        <v>0</v>
      </c>
    </row>
    <row r="217" spans="2:22" s="13" customFormat="1" ht="34.5" hidden="1" customHeight="1" x14ac:dyDescent="0.3">
      <c r="B217" s="35"/>
      <c r="C217" s="37"/>
      <c r="D217" s="1662" t="s">
        <v>48</v>
      </c>
      <c r="E217" s="1662"/>
      <c r="F217" s="1662"/>
      <c r="G217" s="1662"/>
      <c r="H217" s="1662"/>
      <c r="I217" s="1766"/>
      <c r="J217" s="86">
        <f>SUM(J218)</f>
        <v>0</v>
      </c>
      <c r="K217" s="86">
        <f t="shared" ref="K217:R217" si="24">SUM(K218)</f>
        <v>0</v>
      </c>
      <c r="L217" s="86">
        <f t="shared" si="24"/>
        <v>0</v>
      </c>
      <c r="M217" s="86">
        <f t="shared" si="24"/>
        <v>0</v>
      </c>
      <c r="N217" s="86">
        <f t="shared" si="24"/>
        <v>0</v>
      </c>
      <c r="O217" s="86">
        <f t="shared" si="24"/>
        <v>0</v>
      </c>
      <c r="P217" s="86">
        <f t="shared" si="24"/>
        <v>0</v>
      </c>
      <c r="Q217" s="86">
        <f t="shared" si="24"/>
        <v>0</v>
      </c>
      <c r="R217" s="86">
        <f t="shared" si="24"/>
        <v>0</v>
      </c>
    </row>
    <row r="218" spans="2:22" s="13" customFormat="1" ht="49.5" hidden="1" customHeight="1" x14ac:dyDescent="0.3">
      <c r="B218" s="35"/>
      <c r="C218" s="37"/>
      <c r="D218" s="37"/>
      <c r="E218" s="1661" t="s">
        <v>49</v>
      </c>
      <c r="F218" s="1661"/>
      <c r="G218" s="1661"/>
      <c r="H218" s="1661"/>
      <c r="I218" s="1728"/>
      <c r="J218" s="86">
        <f>SUM(J219:J221)</f>
        <v>0</v>
      </c>
      <c r="K218" s="86">
        <f t="shared" ref="K218:P218" si="25">SUM(K219:K221)</f>
        <v>0</v>
      </c>
      <c r="L218" s="86">
        <f t="shared" si="25"/>
        <v>0</v>
      </c>
      <c r="M218" s="86">
        <f t="shared" si="25"/>
        <v>0</v>
      </c>
      <c r="N218" s="86">
        <f t="shared" si="25"/>
        <v>0</v>
      </c>
      <c r="O218" s="86">
        <f t="shared" si="25"/>
        <v>0</v>
      </c>
      <c r="P218" s="86">
        <f t="shared" si="25"/>
        <v>0</v>
      </c>
      <c r="Q218" s="86">
        <f>SUM(Q219:Q221)</f>
        <v>0</v>
      </c>
      <c r="R218" s="86">
        <f>SUM(R219:R221)</f>
        <v>0</v>
      </c>
    </row>
    <row r="219" spans="2:22" ht="21.75" hidden="1" customHeight="1" x14ac:dyDescent="0.3">
      <c r="B219" s="38"/>
      <c r="C219" s="39"/>
      <c r="D219" s="39"/>
      <c r="E219" s="40"/>
      <c r="F219" s="661">
        <v>63</v>
      </c>
      <c r="G219" s="15"/>
      <c r="H219" s="93"/>
      <c r="I219" s="93"/>
      <c r="J219" s="92"/>
      <c r="K219" s="92"/>
      <c r="L219" s="92"/>
      <c r="M219" s="92"/>
      <c r="N219" s="92"/>
      <c r="O219" s="92"/>
      <c r="P219" s="92"/>
      <c r="Q219" s="92"/>
      <c r="R219" s="92">
        <f t="shared" ref="R219:R220" si="26">SUM(J219:Q219)</f>
        <v>0</v>
      </c>
    </row>
    <row r="220" spans="2:22" ht="21.75" hidden="1" customHeight="1" x14ac:dyDescent="0.3">
      <c r="B220" s="28"/>
      <c r="C220" s="45"/>
      <c r="D220" s="31"/>
      <c r="E220" s="32"/>
      <c r="F220" s="661">
        <v>64</v>
      </c>
      <c r="G220" s="15"/>
      <c r="H220" s="16"/>
      <c r="I220" s="16"/>
      <c r="J220" s="27"/>
      <c r="K220" s="27"/>
      <c r="L220" s="27"/>
      <c r="M220" s="27"/>
      <c r="N220" s="27"/>
      <c r="O220" s="27"/>
      <c r="P220" s="27"/>
      <c r="Q220" s="27"/>
      <c r="R220" s="92">
        <f t="shared" si="26"/>
        <v>0</v>
      </c>
    </row>
    <row r="221" spans="2:22" ht="21.75" hidden="1" customHeight="1" x14ac:dyDescent="0.3">
      <c r="B221" s="67"/>
      <c r="C221" s="68"/>
      <c r="D221" s="62"/>
      <c r="E221" s="21"/>
      <c r="F221" s="661">
        <v>65</v>
      </c>
      <c r="G221" s="15"/>
      <c r="H221" s="16"/>
      <c r="I221" s="16"/>
      <c r="J221" s="27"/>
      <c r="K221" s="27"/>
      <c r="L221" s="27"/>
      <c r="M221" s="27"/>
      <c r="N221" s="27"/>
      <c r="O221" s="27"/>
      <c r="P221" s="27"/>
      <c r="Q221" s="27"/>
      <c r="R221" s="92">
        <f>SUM(J221:Q221)</f>
        <v>0</v>
      </c>
    </row>
    <row r="222" spans="2:22" s="12" customFormat="1" ht="18.75" customHeight="1" x14ac:dyDescent="0.2">
      <c r="B222" s="535" t="s">
        <v>91</v>
      </c>
      <c r="C222" s="536"/>
      <c r="D222" s="536"/>
      <c r="E222" s="536"/>
      <c r="F222" s="536"/>
      <c r="G222" s="536"/>
      <c r="H222" s="536"/>
      <c r="I222" s="536"/>
      <c r="J222" s="705"/>
      <c r="K222" s="705"/>
      <c r="L222" s="705"/>
      <c r="M222" s="705"/>
      <c r="N222" s="705"/>
      <c r="O222" s="705"/>
      <c r="P222" s="705"/>
      <c r="Q222" s="705"/>
      <c r="R222" s="704"/>
    </row>
    <row r="223" spans="2:22" s="12" customFormat="1" ht="18" customHeight="1" x14ac:dyDescent="0.2">
      <c r="B223" s="481" t="s">
        <v>2018</v>
      </c>
      <c r="C223" s="482"/>
      <c r="D223" s="482"/>
      <c r="E223" s="482"/>
      <c r="F223" s="482"/>
      <c r="G223" s="482"/>
      <c r="H223" s="482"/>
      <c r="I223" s="482"/>
      <c r="J223" s="633"/>
      <c r="K223" s="633"/>
      <c r="L223" s="633"/>
      <c r="M223" s="633"/>
      <c r="N223" s="633"/>
      <c r="O223" s="633"/>
      <c r="P223" s="633"/>
      <c r="Q223" s="633"/>
      <c r="R223" s="631"/>
    </row>
    <row r="224" spans="2:22" s="13" customFormat="1" ht="18" customHeight="1" x14ac:dyDescent="0.3">
      <c r="B224" s="35"/>
      <c r="C224" s="278" t="s">
        <v>50</v>
      </c>
      <c r="D224" s="278"/>
      <c r="E224" s="278"/>
      <c r="F224" s="278"/>
      <c r="G224" s="278"/>
      <c r="H224" s="278"/>
      <c r="I224" s="278"/>
      <c r="J224" s="562"/>
      <c r="K224" s="562"/>
      <c r="L224" s="562"/>
      <c r="M224" s="562"/>
      <c r="N224" s="562"/>
      <c r="O224" s="562"/>
      <c r="P224" s="562"/>
      <c r="Q224" s="562"/>
      <c r="R224" s="274"/>
    </row>
    <row r="225" spans="2:22" s="13" customFormat="1" ht="18" customHeight="1" x14ac:dyDescent="0.3">
      <c r="B225" s="35"/>
      <c r="C225" s="37"/>
      <c r="D225" s="278" t="s">
        <v>51</v>
      </c>
      <c r="E225" s="278"/>
      <c r="F225" s="278"/>
      <c r="G225" s="278"/>
      <c r="H225" s="278"/>
      <c r="I225" s="278"/>
      <c r="J225" s="562"/>
      <c r="K225" s="562"/>
      <c r="L225" s="562"/>
      <c r="M225" s="562"/>
      <c r="N225" s="562"/>
      <c r="O225" s="562"/>
      <c r="P225" s="562"/>
      <c r="Q225" s="562"/>
      <c r="R225" s="274"/>
    </row>
    <row r="226" spans="2:22" s="13" customFormat="1" ht="19.5" customHeight="1" x14ac:dyDescent="0.3">
      <c r="B226" s="35"/>
      <c r="C226" s="37"/>
      <c r="D226" s="37"/>
      <c r="E226" s="1661" t="s">
        <v>52</v>
      </c>
      <c r="F226" s="1661"/>
      <c r="G226" s="1661"/>
      <c r="H226" s="1661"/>
      <c r="I226" s="1661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22" s="525" customFormat="1" ht="16.5" customHeight="1" x14ac:dyDescent="0.3">
      <c r="B227" s="708"/>
      <c r="C227" s="616"/>
      <c r="D227" s="616"/>
      <c r="E227" s="547">
        <v>161</v>
      </c>
      <c r="F227" s="1774" t="s">
        <v>1829</v>
      </c>
      <c r="G227" s="1724"/>
      <c r="H227" s="1724"/>
      <c r="I227" s="1724"/>
      <c r="J227" s="617"/>
      <c r="K227" s="617"/>
      <c r="L227" s="617"/>
      <c r="M227" s="617"/>
      <c r="N227" s="617"/>
      <c r="O227" s="617"/>
      <c r="P227" s="617"/>
      <c r="Q227" s="617"/>
      <c r="R227" s="618"/>
      <c r="V227" s="695"/>
    </row>
    <row r="228" spans="2:22" ht="31.5" x14ac:dyDescent="0.3">
      <c r="B228" s="311"/>
      <c r="C228" s="146"/>
      <c r="D228" s="147"/>
      <c r="E228" s="184"/>
      <c r="F228" s="640">
        <v>16101</v>
      </c>
      <c r="G228" s="446" t="s">
        <v>1512</v>
      </c>
      <c r="H228" s="258" t="s">
        <v>1459</v>
      </c>
      <c r="I228" s="261" t="s">
        <v>1640</v>
      </c>
      <c r="J228" s="27"/>
      <c r="K228" s="27">
        <v>3600</v>
      </c>
      <c r="L228" s="27"/>
      <c r="M228" s="27">
        <v>6400</v>
      </c>
      <c r="N228" s="27"/>
      <c r="O228" s="27"/>
      <c r="P228" s="27"/>
      <c r="Q228" s="27"/>
      <c r="R228" s="92">
        <f t="shared" ref="R228:R234" si="27">SUM(J228:Q228)</f>
        <v>10000</v>
      </c>
      <c r="T228" s="30"/>
    </row>
    <row r="229" spans="2:22" ht="31.5" x14ac:dyDescent="0.3">
      <c r="B229" s="28"/>
      <c r="C229" s="45"/>
      <c r="D229" s="31"/>
      <c r="E229" s="32"/>
      <c r="F229" s="640">
        <v>16102</v>
      </c>
      <c r="G229" s="446" t="s">
        <v>1515</v>
      </c>
      <c r="H229" s="258" t="s">
        <v>1459</v>
      </c>
      <c r="I229" s="283" t="s">
        <v>1516</v>
      </c>
      <c r="J229" s="27"/>
      <c r="K229" s="27"/>
      <c r="L229" s="27"/>
      <c r="M229" s="27">
        <v>5000</v>
      </c>
      <c r="N229" s="27"/>
      <c r="O229" s="27"/>
      <c r="P229" s="27"/>
      <c r="Q229" s="27"/>
      <c r="R229" s="92">
        <f t="shared" si="27"/>
        <v>5000</v>
      </c>
    </row>
    <row r="230" spans="2:22" ht="31.5" x14ac:dyDescent="0.3">
      <c r="B230" s="28"/>
      <c r="C230" s="45"/>
      <c r="D230" s="31"/>
      <c r="E230" s="32"/>
      <c r="F230" s="640">
        <v>16103</v>
      </c>
      <c r="G230" s="446" t="s">
        <v>1528</v>
      </c>
      <c r="H230" s="258" t="s">
        <v>1463</v>
      </c>
      <c r="I230" s="283" t="s">
        <v>1529</v>
      </c>
      <c r="J230" s="27"/>
      <c r="K230" s="27"/>
      <c r="L230" s="27">
        <v>15000</v>
      </c>
      <c r="M230" s="27">
        <v>3000</v>
      </c>
      <c r="N230" s="27"/>
      <c r="O230" s="27"/>
      <c r="P230" s="27"/>
      <c r="Q230" s="27"/>
      <c r="R230" s="92">
        <f t="shared" si="27"/>
        <v>18000</v>
      </c>
    </row>
    <row r="231" spans="2:22" ht="31.5" x14ac:dyDescent="0.3">
      <c r="B231" s="28"/>
      <c r="C231" s="45"/>
      <c r="D231" s="31"/>
      <c r="E231" s="32"/>
      <c r="F231" s="640">
        <v>16104</v>
      </c>
      <c r="G231" s="15" t="s">
        <v>1530</v>
      </c>
      <c r="H231" s="258" t="s">
        <v>1463</v>
      </c>
      <c r="I231" s="148" t="s">
        <v>1641</v>
      </c>
      <c r="J231" s="27"/>
      <c r="K231" s="27"/>
      <c r="L231" s="27">
        <v>8000</v>
      </c>
      <c r="M231" s="27">
        <v>2000</v>
      </c>
      <c r="N231" s="27"/>
      <c r="O231" s="27"/>
      <c r="P231" s="27"/>
      <c r="Q231" s="27"/>
      <c r="R231" s="92">
        <f t="shared" si="27"/>
        <v>10000</v>
      </c>
    </row>
    <row r="232" spans="2:22" ht="31.5" x14ac:dyDescent="0.3">
      <c r="B232" s="28"/>
      <c r="C232" s="45"/>
      <c r="D232" s="31"/>
      <c r="E232" s="32"/>
      <c r="F232" s="640">
        <v>16105</v>
      </c>
      <c r="G232" s="15" t="s">
        <v>1531</v>
      </c>
      <c r="H232" s="258" t="s">
        <v>1463</v>
      </c>
      <c r="I232" s="94" t="s">
        <v>1642</v>
      </c>
      <c r="J232" s="27"/>
      <c r="K232" s="27">
        <v>14000</v>
      </c>
      <c r="L232" s="27">
        <v>6000</v>
      </c>
      <c r="M232" s="27">
        <v>10000</v>
      </c>
      <c r="N232" s="27"/>
      <c r="O232" s="27"/>
      <c r="P232" s="27"/>
      <c r="Q232" s="27"/>
      <c r="R232" s="92">
        <f t="shared" si="27"/>
        <v>30000</v>
      </c>
    </row>
    <row r="233" spans="2:22" ht="47.25" x14ac:dyDescent="0.3">
      <c r="B233" s="57"/>
      <c r="C233" s="58"/>
      <c r="D233" s="58"/>
      <c r="E233" s="59"/>
      <c r="F233" s="640">
        <v>16106</v>
      </c>
      <c r="G233" s="15" t="s">
        <v>1583</v>
      </c>
      <c r="H233" s="93" t="s">
        <v>1456</v>
      </c>
      <c r="I233" s="148" t="s">
        <v>771</v>
      </c>
      <c r="J233" s="92"/>
      <c r="K233" s="92"/>
      <c r="L233" s="92"/>
      <c r="M233" s="92">
        <v>10000</v>
      </c>
      <c r="N233" s="92"/>
      <c r="O233" s="92"/>
      <c r="P233" s="92"/>
      <c r="Q233" s="92"/>
      <c r="R233" s="92">
        <f t="shared" si="27"/>
        <v>10000</v>
      </c>
    </row>
    <row r="234" spans="2:22" ht="18" customHeight="1" x14ac:dyDescent="0.3">
      <c r="B234" s="67"/>
      <c r="C234" s="68"/>
      <c r="D234" s="62"/>
      <c r="E234" s="21"/>
      <c r="F234" s="640">
        <v>16107</v>
      </c>
      <c r="G234" s="15" t="s">
        <v>1584</v>
      </c>
      <c r="H234" s="16" t="s">
        <v>1467</v>
      </c>
      <c r="I234" s="17" t="s">
        <v>1585</v>
      </c>
      <c r="J234" s="27"/>
      <c r="K234" s="27"/>
      <c r="L234" s="27">
        <v>60000</v>
      </c>
      <c r="M234" s="27">
        <v>40000</v>
      </c>
      <c r="N234" s="27"/>
      <c r="O234" s="27"/>
      <c r="P234" s="27"/>
      <c r="Q234" s="27"/>
      <c r="R234" s="92">
        <f t="shared" si="27"/>
        <v>100000</v>
      </c>
    </row>
    <row r="235" spans="2:22" s="13" customFormat="1" ht="46.5" hidden="1" customHeight="1" x14ac:dyDescent="0.3">
      <c r="B235" s="35"/>
      <c r="C235" s="37"/>
      <c r="D235" s="1662" t="s">
        <v>53</v>
      </c>
      <c r="E235" s="1662"/>
      <c r="F235" s="1662"/>
      <c r="G235" s="1662"/>
      <c r="H235" s="1662"/>
      <c r="I235" s="1662"/>
      <c r="J235" s="86">
        <f t="shared" ref="J235:R235" si="28">SUM(J236+J242+J248)</f>
        <v>0</v>
      </c>
      <c r="K235" s="86">
        <f t="shared" si="28"/>
        <v>0</v>
      </c>
      <c r="L235" s="86">
        <f t="shared" si="28"/>
        <v>0</v>
      </c>
      <c r="M235" s="86">
        <f t="shared" si="28"/>
        <v>0</v>
      </c>
      <c r="N235" s="86">
        <f t="shared" si="28"/>
        <v>0</v>
      </c>
      <c r="O235" s="86">
        <f t="shared" si="28"/>
        <v>0</v>
      </c>
      <c r="P235" s="86">
        <f t="shared" si="28"/>
        <v>0</v>
      </c>
      <c r="Q235" s="86">
        <f t="shared" si="28"/>
        <v>0</v>
      </c>
      <c r="R235" s="86">
        <f t="shared" si="28"/>
        <v>0</v>
      </c>
    </row>
    <row r="236" spans="2:22" s="13" customFormat="1" hidden="1" x14ac:dyDescent="0.3">
      <c r="B236" s="35"/>
      <c r="C236" s="37"/>
      <c r="D236" s="37"/>
      <c r="E236" s="280" t="s">
        <v>54</v>
      </c>
      <c r="F236" s="70"/>
      <c r="G236" s="33"/>
      <c r="H236" s="14"/>
      <c r="I236" s="56"/>
      <c r="J236" s="86">
        <f>SUM(J237:J241)</f>
        <v>0</v>
      </c>
      <c r="K236" s="86">
        <f>SUM(K237:K241)</f>
        <v>0</v>
      </c>
      <c r="L236" s="86">
        <f t="shared" ref="L236:Q236" si="29">SUM(L237:L241)</f>
        <v>0</v>
      </c>
      <c r="M236" s="86">
        <f t="shared" si="29"/>
        <v>0</v>
      </c>
      <c r="N236" s="86">
        <f t="shared" si="29"/>
        <v>0</v>
      </c>
      <c r="O236" s="86">
        <f t="shared" si="29"/>
        <v>0</v>
      </c>
      <c r="P236" s="86">
        <f t="shared" si="29"/>
        <v>0</v>
      </c>
      <c r="Q236" s="86">
        <f t="shared" si="29"/>
        <v>0</v>
      </c>
      <c r="R236" s="86">
        <f>SUM(R237:R241)</f>
        <v>0</v>
      </c>
    </row>
    <row r="237" spans="2:22" ht="19.5" hidden="1" customHeight="1" x14ac:dyDescent="0.3">
      <c r="B237" s="38"/>
      <c r="C237" s="39"/>
      <c r="D237" s="39"/>
      <c r="E237" s="40"/>
      <c r="F237" s="661">
        <v>69</v>
      </c>
      <c r="G237" s="15"/>
      <c r="H237" s="93"/>
      <c r="I237" s="140"/>
      <c r="J237" s="92"/>
      <c r="K237" s="92"/>
      <c r="L237" s="92"/>
      <c r="M237" s="92"/>
      <c r="N237" s="92"/>
      <c r="O237" s="92"/>
      <c r="P237" s="92"/>
      <c r="Q237" s="92"/>
      <c r="R237" s="92">
        <f t="shared" ref="R237:R240" si="30">SUM(J237:Q237)</f>
        <v>0</v>
      </c>
    </row>
    <row r="238" spans="2:22" ht="19.5" hidden="1" customHeight="1" x14ac:dyDescent="0.3">
      <c r="B238" s="28"/>
      <c r="C238" s="45"/>
      <c r="D238" s="31"/>
      <c r="E238" s="32"/>
      <c r="F238" s="661">
        <v>70</v>
      </c>
      <c r="G238" s="15"/>
      <c r="H238" s="16"/>
      <c r="I238" s="17"/>
      <c r="J238" s="27"/>
      <c r="K238" s="27"/>
      <c r="L238" s="27"/>
      <c r="M238" s="27"/>
      <c r="N238" s="27"/>
      <c r="O238" s="27"/>
      <c r="P238" s="27"/>
      <c r="Q238" s="27"/>
      <c r="R238" s="92">
        <f t="shared" si="30"/>
        <v>0</v>
      </c>
    </row>
    <row r="239" spans="2:22" ht="19.5" hidden="1" customHeight="1" x14ac:dyDescent="0.3">
      <c r="B239" s="28"/>
      <c r="C239" s="45"/>
      <c r="D239" s="31"/>
      <c r="E239" s="32"/>
      <c r="F239" s="661">
        <v>71</v>
      </c>
      <c r="G239" s="15"/>
      <c r="H239" s="16"/>
      <c r="I239" s="17"/>
      <c r="J239" s="27"/>
      <c r="K239" s="27"/>
      <c r="L239" s="27"/>
      <c r="M239" s="27"/>
      <c r="N239" s="27"/>
      <c r="O239" s="27"/>
      <c r="P239" s="27"/>
      <c r="Q239" s="27"/>
      <c r="R239" s="92">
        <f t="shared" si="30"/>
        <v>0</v>
      </c>
    </row>
    <row r="240" spans="2:22" ht="22.5" hidden="1" customHeight="1" x14ac:dyDescent="0.3">
      <c r="B240" s="57"/>
      <c r="C240" s="58"/>
      <c r="D240" s="58"/>
      <c r="E240" s="59"/>
      <c r="F240" s="661">
        <v>72</v>
      </c>
      <c r="G240" s="15"/>
      <c r="H240" s="93"/>
      <c r="I240" s="140"/>
      <c r="J240" s="92"/>
      <c r="K240" s="92"/>
      <c r="L240" s="92"/>
      <c r="M240" s="92"/>
      <c r="N240" s="92"/>
      <c r="O240" s="92"/>
      <c r="P240" s="92"/>
      <c r="Q240" s="92"/>
      <c r="R240" s="92">
        <f t="shared" si="30"/>
        <v>0</v>
      </c>
    </row>
    <row r="241" spans="2:18" ht="22.5" hidden="1" customHeight="1" x14ac:dyDescent="0.3">
      <c r="B241" s="28"/>
      <c r="C241" s="45"/>
      <c r="D241" s="31"/>
      <c r="E241" s="32"/>
      <c r="F241" s="661">
        <v>73</v>
      </c>
      <c r="G241" s="15"/>
      <c r="H241" s="16"/>
      <c r="I241" s="17"/>
      <c r="J241" s="27"/>
      <c r="K241" s="27"/>
      <c r="L241" s="27"/>
      <c r="M241" s="27"/>
      <c r="N241" s="27"/>
      <c r="O241" s="27"/>
      <c r="P241" s="27"/>
      <c r="Q241" s="27"/>
      <c r="R241" s="92">
        <f>SUM(J241:Q241)</f>
        <v>0</v>
      </c>
    </row>
    <row r="242" spans="2:18" s="13" customFormat="1" hidden="1" x14ac:dyDescent="0.3">
      <c r="B242" s="35"/>
      <c r="C242" s="37"/>
      <c r="D242" s="37"/>
      <c r="E242" s="280" t="s">
        <v>55</v>
      </c>
      <c r="F242" s="70"/>
      <c r="G242" s="33"/>
      <c r="H242" s="14"/>
      <c r="I242" s="56"/>
      <c r="J242" s="86">
        <f>SUM(J243:J247)</f>
        <v>0</v>
      </c>
      <c r="K242" s="86">
        <f t="shared" ref="K242:R242" si="31">SUM(K243:K247)</f>
        <v>0</v>
      </c>
      <c r="L242" s="86">
        <f t="shared" si="31"/>
        <v>0</v>
      </c>
      <c r="M242" s="86">
        <f t="shared" si="31"/>
        <v>0</v>
      </c>
      <c r="N242" s="86">
        <f t="shared" si="31"/>
        <v>0</v>
      </c>
      <c r="O242" s="86">
        <f t="shared" si="31"/>
        <v>0</v>
      </c>
      <c r="P242" s="86">
        <f t="shared" si="31"/>
        <v>0</v>
      </c>
      <c r="Q242" s="86">
        <f t="shared" si="31"/>
        <v>0</v>
      </c>
      <c r="R242" s="86">
        <f t="shared" si="31"/>
        <v>0</v>
      </c>
    </row>
    <row r="243" spans="2:18" ht="22.5" hidden="1" customHeight="1" x14ac:dyDescent="0.3">
      <c r="B243" s="38"/>
      <c r="C243" s="39"/>
      <c r="D243" s="39"/>
      <c r="E243" s="40"/>
      <c r="F243" s="661">
        <v>74</v>
      </c>
      <c r="G243" s="15"/>
      <c r="H243" s="93"/>
      <c r="I243" s="140"/>
      <c r="J243" s="92"/>
      <c r="K243" s="92"/>
      <c r="L243" s="92"/>
      <c r="M243" s="92"/>
      <c r="N243" s="92"/>
      <c r="O243" s="92"/>
      <c r="P243" s="92"/>
      <c r="Q243" s="92"/>
      <c r="R243" s="92">
        <f t="shared" ref="R243:R246" si="32">SUM(J243:Q243)</f>
        <v>0</v>
      </c>
    </row>
    <row r="244" spans="2:18" ht="22.5" hidden="1" customHeight="1" x14ac:dyDescent="0.3">
      <c r="B244" s="28"/>
      <c r="C244" s="45"/>
      <c r="D244" s="31"/>
      <c r="E244" s="32"/>
      <c r="F244" s="661">
        <v>75</v>
      </c>
      <c r="G244" s="15"/>
      <c r="H244" s="16"/>
      <c r="I244" s="17"/>
      <c r="J244" s="27"/>
      <c r="K244" s="27"/>
      <c r="L244" s="27"/>
      <c r="M244" s="27"/>
      <c r="N244" s="27"/>
      <c r="O244" s="27"/>
      <c r="P244" s="27"/>
      <c r="Q244" s="27"/>
      <c r="R244" s="92">
        <f t="shared" si="32"/>
        <v>0</v>
      </c>
    </row>
    <row r="245" spans="2:18" ht="22.5" hidden="1" customHeight="1" x14ac:dyDescent="0.3">
      <c r="B245" s="28"/>
      <c r="C245" s="45"/>
      <c r="D245" s="31"/>
      <c r="E245" s="32"/>
      <c r="F245" s="661">
        <v>76</v>
      </c>
      <c r="G245" s="15"/>
      <c r="H245" s="16"/>
      <c r="I245" s="17"/>
      <c r="J245" s="27"/>
      <c r="K245" s="27"/>
      <c r="L245" s="27"/>
      <c r="M245" s="27"/>
      <c r="N245" s="27"/>
      <c r="O245" s="27"/>
      <c r="P245" s="27"/>
      <c r="Q245" s="27"/>
      <c r="R245" s="92">
        <f t="shared" si="32"/>
        <v>0</v>
      </c>
    </row>
    <row r="246" spans="2:18" ht="22.5" hidden="1" customHeight="1" x14ac:dyDescent="0.3">
      <c r="B246" s="57"/>
      <c r="C246" s="58"/>
      <c r="D246" s="58"/>
      <c r="E246" s="59"/>
      <c r="F246" s="661">
        <v>77</v>
      </c>
      <c r="G246" s="15"/>
      <c r="H246" s="93"/>
      <c r="I246" s="140"/>
      <c r="J246" s="92"/>
      <c r="K246" s="92"/>
      <c r="L246" s="92"/>
      <c r="M246" s="92"/>
      <c r="N246" s="92"/>
      <c r="O246" s="92"/>
      <c r="P246" s="92"/>
      <c r="Q246" s="92"/>
      <c r="R246" s="92">
        <f t="shared" si="32"/>
        <v>0</v>
      </c>
    </row>
    <row r="247" spans="2:18" ht="22.5" hidden="1" customHeight="1" x14ac:dyDescent="0.3">
      <c r="B247" s="28"/>
      <c r="C247" s="45"/>
      <c r="D247" s="31"/>
      <c r="E247" s="32"/>
      <c r="F247" s="661">
        <v>78</v>
      </c>
      <c r="G247" s="15"/>
      <c r="H247" s="16"/>
      <c r="I247" s="17"/>
      <c r="J247" s="27"/>
      <c r="K247" s="27"/>
      <c r="L247" s="27"/>
      <c r="M247" s="27"/>
      <c r="N247" s="27"/>
      <c r="O247" s="27"/>
      <c r="P247" s="27"/>
      <c r="Q247" s="27"/>
      <c r="R247" s="92">
        <f>SUM(J247:Q247)</f>
        <v>0</v>
      </c>
    </row>
    <row r="248" spans="2:18" s="13" customFormat="1" ht="30.75" hidden="1" customHeight="1" x14ac:dyDescent="0.3">
      <c r="B248" s="35"/>
      <c r="C248" s="37"/>
      <c r="D248" s="37"/>
      <c r="E248" s="1661" t="s">
        <v>90</v>
      </c>
      <c r="F248" s="1661"/>
      <c r="G248" s="1661"/>
      <c r="H248" s="1661"/>
      <c r="I248" s="1661"/>
      <c r="J248" s="86">
        <f t="shared" ref="J248:R248" si="33">SUM(J249:J253)</f>
        <v>0</v>
      </c>
      <c r="K248" s="86">
        <f t="shared" si="33"/>
        <v>0</v>
      </c>
      <c r="L248" s="86">
        <f t="shared" si="33"/>
        <v>0</v>
      </c>
      <c r="M248" s="86">
        <f t="shared" si="33"/>
        <v>0</v>
      </c>
      <c r="N248" s="86">
        <f t="shared" si="33"/>
        <v>0</v>
      </c>
      <c r="O248" s="86">
        <f t="shared" si="33"/>
        <v>0</v>
      </c>
      <c r="P248" s="86">
        <f t="shared" si="33"/>
        <v>0</v>
      </c>
      <c r="Q248" s="86">
        <f t="shared" si="33"/>
        <v>0</v>
      </c>
      <c r="R248" s="86">
        <f t="shared" si="33"/>
        <v>0</v>
      </c>
    </row>
    <row r="249" spans="2:18" ht="22.5" hidden="1" customHeight="1" x14ac:dyDescent="0.3">
      <c r="B249" s="38"/>
      <c r="C249" s="39"/>
      <c r="D249" s="39"/>
      <c r="E249" s="40"/>
      <c r="F249" s="661">
        <v>79</v>
      </c>
      <c r="G249" s="15"/>
      <c r="H249" s="93"/>
      <c r="I249" s="140"/>
      <c r="J249" s="92"/>
      <c r="K249" s="92"/>
      <c r="L249" s="92"/>
      <c r="M249" s="92"/>
      <c r="N249" s="92"/>
      <c r="O249" s="92"/>
      <c r="P249" s="92"/>
      <c r="Q249" s="92"/>
      <c r="R249" s="92">
        <f t="shared" ref="R249:R252" si="34">SUM(J249:Q249)</f>
        <v>0</v>
      </c>
    </row>
    <row r="250" spans="2:18" ht="22.5" hidden="1" customHeight="1" x14ac:dyDescent="0.3">
      <c r="B250" s="28"/>
      <c r="C250" s="45"/>
      <c r="D250" s="31"/>
      <c r="E250" s="32"/>
      <c r="F250" s="661">
        <v>80</v>
      </c>
      <c r="G250" s="15"/>
      <c r="H250" s="16"/>
      <c r="I250" s="17"/>
      <c r="J250" s="27"/>
      <c r="K250" s="27"/>
      <c r="L250" s="27"/>
      <c r="M250" s="27"/>
      <c r="N250" s="27"/>
      <c r="O250" s="27"/>
      <c r="P250" s="27"/>
      <c r="Q250" s="27"/>
      <c r="R250" s="92">
        <f t="shared" si="34"/>
        <v>0</v>
      </c>
    </row>
    <row r="251" spans="2:18" ht="22.5" hidden="1" customHeight="1" x14ac:dyDescent="0.3">
      <c r="B251" s="28"/>
      <c r="C251" s="45"/>
      <c r="D251" s="31"/>
      <c r="E251" s="32"/>
      <c r="F251" s="661">
        <v>81</v>
      </c>
      <c r="G251" s="15"/>
      <c r="H251" s="16"/>
      <c r="I251" s="17"/>
      <c r="J251" s="27"/>
      <c r="K251" s="27"/>
      <c r="L251" s="27"/>
      <c r="M251" s="27"/>
      <c r="N251" s="27"/>
      <c r="O251" s="27"/>
      <c r="P251" s="27"/>
      <c r="Q251" s="27"/>
      <c r="R251" s="92">
        <f t="shared" si="34"/>
        <v>0</v>
      </c>
    </row>
    <row r="252" spans="2:18" ht="22.5" hidden="1" customHeight="1" x14ac:dyDescent="0.3">
      <c r="B252" s="57"/>
      <c r="C252" s="58"/>
      <c r="D252" s="58"/>
      <c r="E252" s="59"/>
      <c r="F252" s="661">
        <v>82</v>
      </c>
      <c r="G252" s="15"/>
      <c r="H252" s="93"/>
      <c r="I252" s="140"/>
      <c r="J252" s="92"/>
      <c r="K252" s="92"/>
      <c r="L252" s="92"/>
      <c r="M252" s="92"/>
      <c r="N252" s="92"/>
      <c r="O252" s="92"/>
      <c r="P252" s="92"/>
      <c r="Q252" s="92"/>
      <c r="R252" s="92">
        <f t="shared" si="34"/>
        <v>0</v>
      </c>
    </row>
    <row r="253" spans="2:18" ht="22.5" hidden="1" customHeight="1" x14ac:dyDescent="0.3">
      <c r="B253" s="67"/>
      <c r="C253" s="68"/>
      <c r="D253" s="62"/>
      <c r="E253" s="21"/>
      <c r="F253" s="661">
        <v>83</v>
      </c>
      <c r="G253" s="15"/>
      <c r="H253" s="16"/>
      <c r="I253" s="17"/>
      <c r="J253" s="27"/>
      <c r="K253" s="27"/>
      <c r="L253" s="27"/>
      <c r="M253" s="27"/>
      <c r="N253" s="27"/>
      <c r="O253" s="27"/>
      <c r="P253" s="27"/>
      <c r="Q253" s="27"/>
      <c r="R253" s="92">
        <f>SUM(J253:Q253)</f>
        <v>0</v>
      </c>
    </row>
    <row r="254" spans="2:18" s="12" customFormat="1" ht="16.5" customHeight="1" x14ac:dyDescent="0.2">
      <c r="B254" s="1667" t="s">
        <v>93</v>
      </c>
      <c r="C254" s="1668"/>
      <c r="D254" s="1668"/>
      <c r="E254" s="1668"/>
      <c r="F254" s="1668"/>
      <c r="G254" s="1668"/>
      <c r="H254" s="1668"/>
      <c r="I254" s="1668"/>
      <c r="J254" s="705"/>
      <c r="K254" s="705"/>
      <c r="L254" s="705"/>
      <c r="M254" s="705"/>
      <c r="N254" s="705"/>
      <c r="O254" s="705"/>
      <c r="P254" s="705"/>
      <c r="Q254" s="705"/>
      <c r="R254" s="704"/>
    </row>
    <row r="255" spans="2:18" s="12" customFormat="1" ht="15.75" customHeight="1" x14ac:dyDescent="0.2">
      <c r="B255" s="481" t="s">
        <v>120</v>
      </c>
      <c r="C255" s="482"/>
      <c r="D255" s="482"/>
      <c r="E255" s="482"/>
      <c r="F255" s="482"/>
      <c r="G255" s="482"/>
      <c r="H255" s="482"/>
      <c r="I255" s="482"/>
      <c r="J255" s="633"/>
      <c r="K255" s="633"/>
      <c r="L255" s="633"/>
      <c r="M255" s="633"/>
      <c r="N255" s="633"/>
      <c r="O255" s="633"/>
      <c r="P255" s="633"/>
      <c r="Q255" s="633"/>
      <c r="R255" s="631"/>
    </row>
    <row r="256" spans="2:18" s="13" customFormat="1" ht="18" customHeight="1" x14ac:dyDescent="0.3">
      <c r="B256" s="35"/>
      <c r="C256" s="278" t="s">
        <v>56</v>
      </c>
      <c r="D256" s="278"/>
      <c r="E256" s="278"/>
      <c r="F256" s="278"/>
      <c r="G256" s="278"/>
      <c r="H256" s="278"/>
      <c r="I256" s="278"/>
      <c r="J256" s="562"/>
      <c r="K256" s="562"/>
      <c r="L256" s="562"/>
      <c r="M256" s="562"/>
      <c r="N256" s="562"/>
      <c r="O256" s="562"/>
      <c r="P256" s="562"/>
      <c r="Q256" s="562"/>
      <c r="R256" s="274"/>
    </row>
    <row r="257" spans="2:22" s="13" customFormat="1" ht="15.75" customHeight="1" x14ac:dyDescent="0.3">
      <c r="B257" s="65"/>
      <c r="C257" s="66"/>
      <c r="D257" s="105" t="s">
        <v>2117</v>
      </c>
      <c r="E257" s="105"/>
      <c r="F257" s="105"/>
      <c r="G257" s="105"/>
      <c r="H257" s="105"/>
      <c r="I257" s="105"/>
      <c r="J257" s="588"/>
      <c r="K257" s="588"/>
      <c r="L257" s="588"/>
      <c r="M257" s="588"/>
      <c r="N257" s="588"/>
      <c r="O257" s="588"/>
      <c r="P257" s="588"/>
      <c r="Q257" s="588"/>
      <c r="R257" s="596"/>
    </row>
    <row r="258" spans="2:22" s="13" customFormat="1" ht="15" customHeight="1" x14ac:dyDescent="0.3">
      <c r="B258" s="76"/>
      <c r="C258" s="77"/>
      <c r="D258" s="556" t="s">
        <v>2062</v>
      </c>
      <c r="E258" s="556"/>
      <c r="F258" s="556"/>
      <c r="G258" s="556"/>
      <c r="H258" s="556"/>
      <c r="I258" s="556"/>
      <c r="J258" s="572"/>
      <c r="K258" s="572"/>
      <c r="L258" s="572"/>
      <c r="M258" s="572"/>
      <c r="N258" s="572"/>
      <c r="O258" s="572"/>
      <c r="P258" s="572"/>
      <c r="Q258" s="572"/>
      <c r="R258" s="571"/>
    </row>
    <row r="259" spans="2:22" s="13" customFormat="1" ht="18" customHeight="1" x14ac:dyDescent="0.3">
      <c r="B259" s="35"/>
      <c r="C259" s="37"/>
      <c r="D259" s="37"/>
      <c r="E259" s="278" t="s">
        <v>57</v>
      </c>
      <c r="F259" s="278"/>
      <c r="G259" s="278"/>
      <c r="H259" s="278"/>
      <c r="I259" s="278"/>
      <c r="J259" s="562"/>
      <c r="K259" s="562"/>
      <c r="L259" s="562"/>
      <c r="M259" s="562"/>
      <c r="N259" s="562"/>
      <c r="O259" s="562"/>
      <c r="P259" s="562"/>
      <c r="Q259" s="562"/>
      <c r="R259" s="274"/>
    </row>
    <row r="260" spans="2:22" s="525" customFormat="1" ht="16.5" customHeight="1" x14ac:dyDescent="0.3">
      <c r="B260" s="615"/>
      <c r="C260" s="616"/>
      <c r="D260" s="616"/>
      <c r="E260" s="547">
        <v>171</v>
      </c>
      <c r="F260" s="565" t="s">
        <v>1830</v>
      </c>
      <c r="G260" s="565"/>
      <c r="H260" s="565"/>
      <c r="I260" s="565"/>
      <c r="J260" s="617"/>
      <c r="K260" s="617"/>
      <c r="L260" s="617"/>
      <c r="M260" s="617"/>
      <c r="N260" s="617"/>
      <c r="O260" s="617"/>
      <c r="P260" s="617"/>
      <c r="Q260" s="617"/>
      <c r="R260" s="618"/>
      <c r="V260" s="695"/>
    </row>
    <row r="261" spans="2:22" ht="33" customHeight="1" x14ac:dyDescent="0.3">
      <c r="B261" s="89"/>
      <c r="C261" s="90"/>
      <c r="D261" s="90"/>
      <c r="E261" s="91"/>
      <c r="F261" s="661">
        <v>17101</v>
      </c>
      <c r="G261" s="446" t="s">
        <v>1586</v>
      </c>
      <c r="H261" s="258" t="s">
        <v>1459</v>
      </c>
      <c r="I261" s="448" t="s">
        <v>1643</v>
      </c>
      <c r="J261" s="223"/>
      <c r="K261" s="223"/>
      <c r="L261" s="223"/>
      <c r="M261" s="92">
        <v>10000</v>
      </c>
      <c r="N261" s="92"/>
      <c r="O261" s="92"/>
      <c r="P261" s="92"/>
      <c r="Q261" s="92"/>
      <c r="R261" s="92">
        <f>SUM(J261:Q261)</f>
        <v>10000</v>
      </c>
    </row>
    <row r="262" spans="2:22" ht="31.5" x14ac:dyDescent="0.3">
      <c r="B262" s="28"/>
      <c r="C262" s="45"/>
      <c r="D262" s="31"/>
      <c r="E262" s="32"/>
      <c r="F262" s="661">
        <v>17102</v>
      </c>
      <c r="G262" s="15" t="s">
        <v>1587</v>
      </c>
      <c r="H262" s="16" t="s">
        <v>1467</v>
      </c>
      <c r="I262" s="94" t="s">
        <v>1582</v>
      </c>
      <c r="J262" s="27"/>
      <c r="K262" s="27"/>
      <c r="L262" s="27">
        <v>10000</v>
      </c>
      <c r="M262" s="27">
        <v>30000</v>
      </c>
      <c r="N262" s="27"/>
      <c r="O262" s="27"/>
      <c r="P262" s="27"/>
      <c r="Q262" s="27"/>
      <c r="R262" s="92">
        <f>SUM(J262:Q262)</f>
        <v>40000</v>
      </c>
    </row>
    <row r="263" spans="2:22" ht="20.25" hidden="1" customHeight="1" x14ac:dyDescent="0.3">
      <c r="B263" s="28"/>
      <c r="C263" s="45"/>
      <c r="D263" s="31"/>
      <c r="E263" s="32"/>
      <c r="F263" s="661">
        <v>85</v>
      </c>
      <c r="G263" s="15"/>
      <c r="H263" s="16"/>
      <c r="I263" s="17"/>
      <c r="J263" s="27"/>
      <c r="K263" s="27"/>
      <c r="L263" s="27"/>
      <c r="M263" s="27"/>
      <c r="N263" s="27"/>
      <c r="O263" s="27"/>
      <c r="P263" s="27"/>
      <c r="Q263" s="27"/>
      <c r="R263" s="92">
        <f t="shared" ref="R263" si="35">SUM(J263:Q263)</f>
        <v>0</v>
      </c>
    </row>
    <row r="264" spans="2:22" ht="20.25" hidden="1" customHeight="1" x14ac:dyDescent="0.3">
      <c r="B264" s="28"/>
      <c r="C264" s="45"/>
      <c r="D264" s="31"/>
      <c r="E264" s="32"/>
      <c r="F264" s="661">
        <v>86</v>
      </c>
      <c r="G264" s="15"/>
      <c r="H264" s="16"/>
      <c r="I264" s="17"/>
      <c r="J264" s="27"/>
      <c r="K264" s="27"/>
      <c r="L264" s="27"/>
      <c r="M264" s="27"/>
      <c r="N264" s="27"/>
      <c r="O264" s="27"/>
      <c r="P264" s="27"/>
      <c r="Q264" s="27"/>
      <c r="R264" s="92">
        <f>SUM(J264:Q264)</f>
        <v>0</v>
      </c>
    </row>
    <row r="265" spans="2:22" s="13" customFormat="1" ht="33.75" hidden="1" customHeight="1" x14ac:dyDescent="0.3">
      <c r="B265" s="35"/>
      <c r="C265" s="37"/>
      <c r="D265" s="37"/>
      <c r="E265" s="1661" t="s">
        <v>58</v>
      </c>
      <c r="F265" s="1661"/>
      <c r="G265" s="1661"/>
      <c r="H265" s="1661"/>
      <c r="I265" s="1661"/>
      <c r="J265" s="86">
        <f>SUM(J266:J268)</f>
        <v>0</v>
      </c>
      <c r="K265" s="86">
        <f t="shared" ref="K265:R265" si="36">SUM(K266:K268)</f>
        <v>0</v>
      </c>
      <c r="L265" s="86">
        <f t="shared" si="36"/>
        <v>0</v>
      </c>
      <c r="M265" s="86">
        <f t="shared" si="36"/>
        <v>0</v>
      </c>
      <c r="N265" s="86">
        <f t="shared" si="36"/>
        <v>0</v>
      </c>
      <c r="O265" s="86">
        <f t="shared" si="36"/>
        <v>0</v>
      </c>
      <c r="P265" s="86">
        <f t="shared" si="36"/>
        <v>0</v>
      </c>
      <c r="Q265" s="86">
        <f t="shared" si="36"/>
        <v>0</v>
      </c>
      <c r="R265" s="86">
        <f t="shared" si="36"/>
        <v>0</v>
      </c>
    </row>
    <row r="266" spans="2:22" ht="21" hidden="1" customHeight="1" x14ac:dyDescent="0.3">
      <c r="B266" s="38"/>
      <c r="C266" s="39"/>
      <c r="D266" s="39"/>
      <c r="E266" s="40"/>
      <c r="F266" s="661">
        <v>87</v>
      </c>
      <c r="G266" s="15"/>
      <c r="H266" s="93"/>
      <c r="I266" s="140"/>
      <c r="J266" s="92"/>
      <c r="K266" s="92"/>
      <c r="L266" s="92"/>
      <c r="M266" s="92"/>
      <c r="N266" s="92"/>
      <c r="O266" s="92"/>
      <c r="P266" s="92"/>
      <c r="Q266" s="92"/>
      <c r="R266" s="92">
        <f t="shared" ref="R266:R267" si="37">SUM(J266:Q266)</f>
        <v>0</v>
      </c>
    </row>
    <row r="267" spans="2:22" ht="21" hidden="1" customHeight="1" x14ac:dyDescent="0.3">
      <c r="B267" s="28"/>
      <c r="C267" s="45"/>
      <c r="D267" s="31"/>
      <c r="E267" s="32"/>
      <c r="F267" s="661">
        <v>88</v>
      </c>
      <c r="G267" s="15"/>
      <c r="H267" s="16"/>
      <c r="I267" s="17"/>
      <c r="J267" s="27"/>
      <c r="K267" s="27"/>
      <c r="L267" s="27"/>
      <c r="M267" s="27"/>
      <c r="N267" s="27"/>
      <c r="O267" s="27"/>
      <c r="P267" s="27"/>
      <c r="Q267" s="27"/>
      <c r="R267" s="92">
        <f t="shared" si="37"/>
        <v>0</v>
      </c>
    </row>
    <row r="268" spans="2:22" ht="21" hidden="1" customHeight="1" x14ac:dyDescent="0.3">
      <c r="B268" s="28"/>
      <c r="C268" s="45"/>
      <c r="D268" s="31"/>
      <c r="E268" s="32"/>
      <c r="F268" s="661">
        <v>89</v>
      </c>
      <c r="G268" s="15"/>
      <c r="H268" s="16"/>
      <c r="I268" s="17"/>
      <c r="J268" s="27"/>
      <c r="K268" s="27"/>
      <c r="L268" s="27"/>
      <c r="M268" s="27"/>
      <c r="N268" s="27"/>
      <c r="O268" s="27"/>
      <c r="P268" s="27"/>
      <c r="Q268" s="27"/>
      <c r="R268" s="92">
        <f>SUM(J268:Q268)</f>
        <v>0</v>
      </c>
    </row>
    <row r="269" spans="2:22" s="13" customFormat="1" hidden="1" x14ac:dyDescent="0.3">
      <c r="B269" s="35"/>
      <c r="C269" s="37"/>
      <c r="D269" s="37"/>
      <c r="E269" s="280" t="s">
        <v>59</v>
      </c>
      <c r="F269" s="70"/>
      <c r="G269" s="33"/>
      <c r="H269" s="14"/>
      <c r="I269" s="56"/>
      <c r="J269" s="86">
        <f>SUM(J270:J272)</f>
        <v>0</v>
      </c>
      <c r="K269" s="86">
        <f t="shared" ref="K269:R269" si="38">SUM(K270:K272)</f>
        <v>0</v>
      </c>
      <c r="L269" s="86">
        <f t="shared" si="38"/>
        <v>0</v>
      </c>
      <c r="M269" s="86">
        <f t="shared" si="38"/>
        <v>0</v>
      </c>
      <c r="N269" s="86">
        <f t="shared" si="38"/>
        <v>0</v>
      </c>
      <c r="O269" s="86">
        <f t="shared" si="38"/>
        <v>0</v>
      </c>
      <c r="P269" s="86">
        <f t="shared" si="38"/>
        <v>0</v>
      </c>
      <c r="Q269" s="86">
        <f t="shared" si="38"/>
        <v>0</v>
      </c>
      <c r="R269" s="86">
        <f t="shared" si="38"/>
        <v>0</v>
      </c>
    </row>
    <row r="270" spans="2:22" ht="24.75" hidden="1" customHeight="1" x14ac:dyDescent="0.3">
      <c r="B270" s="38"/>
      <c r="C270" s="39"/>
      <c r="D270" s="39"/>
      <c r="E270" s="40"/>
      <c r="F270" s="661">
        <v>90</v>
      </c>
      <c r="G270" s="15"/>
      <c r="H270" s="93"/>
      <c r="I270" s="140"/>
      <c r="J270" s="92"/>
      <c r="K270" s="92"/>
      <c r="L270" s="92"/>
      <c r="M270" s="92"/>
      <c r="N270" s="92"/>
      <c r="O270" s="92"/>
      <c r="P270" s="92"/>
      <c r="Q270" s="92"/>
      <c r="R270" s="92">
        <f t="shared" ref="R270:R271" si="39">SUM(J270:Q270)</f>
        <v>0</v>
      </c>
    </row>
    <row r="271" spans="2:22" ht="24.75" hidden="1" customHeight="1" x14ac:dyDescent="0.3">
      <c r="B271" s="28"/>
      <c r="C271" s="45"/>
      <c r="D271" s="31"/>
      <c r="E271" s="32"/>
      <c r="F271" s="661">
        <v>91</v>
      </c>
      <c r="G271" s="15"/>
      <c r="H271" s="16"/>
      <c r="I271" s="17"/>
      <c r="J271" s="27"/>
      <c r="K271" s="27"/>
      <c r="L271" s="27"/>
      <c r="M271" s="27"/>
      <c r="N271" s="27"/>
      <c r="O271" s="27"/>
      <c r="P271" s="27"/>
      <c r="Q271" s="27"/>
      <c r="R271" s="92">
        <f t="shared" si="39"/>
        <v>0</v>
      </c>
    </row>
    <row r="272" spans="2:22" ht="24.75" hidden="1" customHeight="1" x14ac:dyDescent="0.3">
      <c r="B272" s="67"/>
      <c r="C272" s="68"/>
      <c r="D272" s="62"/>
      <c r="E272" s="21"/>
      <c r="F272" s="661">
        <v>92</v>
      </c>
      <c r="G272" s="15"/>
      <c r="H272" s="16"/>
      <c r="I272" s="17"/>
      <c r="J272" s="27"/>
      <c r="K272" s="27"/>
      <c r="L272" s="27"/>
      <c r="M272" s="27"/>
      <c r="N272" s="27"/>
      <c r="O272" s="27"/>
      <c r="P272" s="27"/>
      <c r="Q272" s="27"/>
      <c r="R272" s="92">
        <f>SUM(J272:Q272)</f>
        <v>0</v>
      </c>
    </row>
    <row r="273" spans="2:24" s="13" customFormat="1" ht="30.75" hidden="1" customHeight="1" x14ac:dyDescent="0.3">
      <c r="B273" s="35"/>
      <c r="C273" s="37"/>
      <c r="D273" s="37"/>
      <c r="E273" s="1662" t="s">
        <v>60</v>
      </c>
      <c r="F273" s="1662"/>
      <c r="G273" s="1662"/>
      <c r="H273" s="1662"/>
      <c r="I273" s="1662"/>
      <c r="J273" s="86">
        <f>SUM(J274:J276)</f>
        <v>0</v>
      </c>
      <c r="K273" s="86">
        <f t="shared" ref="K273:R273" si="40">SUM(K274:K276)</f>
        <v>0</v>
      </c>
      <c r="L273" s="86">
        <f t="shared" si="40"/>
        <v>0</v>
      </c>
      <c r="M273" s="86">
        <f t="shared" si="40"/>
        <v>0</v>
      </c>
      <c r="N273" s="86">
        <f t="shared" si="40"/>
        <v>0</v>
      </c>
      <c r="O273" s="86">
        <f t="shared" si="40"/>
        <v>0</v>
      </c>
      <c r="P273" s="86">
        <f t="shared" si="40"/>
        <v>0</v>
      </c>
      <c r="Q273" s="86">
        <f t="shared" si="40"/>
        <v>0</v>
      </c>
      <c r="R273" s="86">
        <f t="shared" si="40"/>
        <v>0</v>
      </c>
    </row>
    <row r="274" spans="2:24" ht="22.5" hidden="1" customHeight="1" x14ac:dyDescent="0.3">
      <c r="B274" s="38"/>
      <c r="C274" s="39"/>
      <c r="D274" s="39"/>
      <c r="E274" s="40"/>
      <c r="F274" s="661">
        <v>93</v>
      </c>
      <c r="G274" s="15"/>
      <c r="H274" s="93"/>
      <c r="I274" s="140"/>
      <c r="J274" s="92"/>
      <c r="K274" s="92"/>
      <c r="L274" s="92"/>
      <c r="M274" s="92"/>
      <c r="N274" s="92"/>
      <c r="O274" s="92"/>
      <c r="P274" s="92"/>
      <c r="Q274" s="92"/>
      <c r="R274" s="92">
        <f t="shared" ref="R274:R275" si="41">SUM(J274:Q274)</f>
        <v>0</v>
      </c>
    </row>
    <row r="275" spans="2:24" ht="22.5" hidden="1" customHeight="1" x14ac:dyDescent="0.3">
      <c r="B275" s="28"/>
      <c r="C275" s="45"/>
      <c r="D275" s="31"/>
      <c r="E275" s="32"/>
      <c r="F275" s="661">
        <v>94</v>
      </c>
      <c r="G275" s="15"/>
      <c r="H275" s="16"/>
      <c r="I275" s="17"/>
      <c r="J275" s="27"/>
      <c r="K275" s="27"/>
      <c r="L275" s="27"/>
      <c r="M275" s="27"/>
      <c r="N275" s="27"/>
      <c r="O275" s="27"/>
      <c r="P275" s="27"/>
      <c r="Q275" s="27"/>
      <c r="R275" s="92">
        <f t="shared" si="41"/>
        <v>0</v>
      </c>
    </row>
    <row r="276" spans="2:24" ht="22.5" hidden="1" customHeight="1" x14ac:dyDescent="0.3">
      <c r="B276" s="28"/>
      <c r="C276" s="45"/>
      <c r="D276" s="31"/>
      <c r="E276" s="32"/>
      <c r="F276" s="661">
        <v>95</v>
      </c>
      <c r="G276" s="15"/>
      <c r="H276" s="16"/>
      <c r="I276" s="17"/>
      <c r="J276" s="27"/>
      <c r="K276" s="27"/>
      <c r="L276" s="27"/>
      <c r="M276" s="27"/>
      <c r="N276" s="27"/>
      <c r="O276" s="27"/>
      <c r="P276" s="27"/>
      <c r="Q276" s="27"/>
      <c r="R276" s="92">
        <f>SUM(J276:Q276)</f>
        <v>0</v>
      </c>
    </row>
    <row r="277" spans="2:24" s="13" customFormat="1" ht="33.75" hidden="1" customHeight="1" x14ac:dyDescent="0.3">
      <c r="B277" s="35"/>
      <c r="C277" s="37"/>
      <c r="D277" s="1661" t="s">
        <v>61</v>
      </c>
      <c r="E277" s="1661"/>
      <c r="F277" s="1661"/>
      <c r="G277" s="1661"/>
      <c r="H277" s="1661"/>
      <c r="I277" s="1661"/>
      <c r="J277" s="86">
        <f>SUM(J278)</f>
        <v>0</v>
      </c>
      <c r="K277" s="86">
        <f t="shared" ref="K277:R277" si="42">SUM(K278)</f>
        <v>0</v>
      </c>
      <c r="L277" s="86">
        <f t="shared" si="42"/>
        <v>0</v>
      </c>
      <c r="M277" s="86">
        <f t="shared" si="42"/>
        <v>0</v>
      </c>
      <c r="N277" s="86">
        <f t="shared" si="42"/>
        <v>0</v>
      </c>
      <c r="O277" s="86">
        <f t="shared" si="42"/>
        <v>0</v>
      </c>
      <c r="P277" s="86">
        <f t="shared" si="42"/>
        <v>0</v>
      </c>
      <c r="Q277" s="86">
        <f t="shared" si="42"/>
        <v>0</v>
      </c>
      <c r="R277" s="86">
        <f t="shared" si="42"/>
        <v>0</v>
      </c>
    </row>
    <row r="278" spans="2:24" s="13" customFormat="1" hidden="1" x14ac:dyDescent="0.3">
      <c r="B278" s="35"/>
      <c r="C278" s="37"/>
      <c r="D278" s="37"/>
      <c r="E278" s="280" t="s">
        <v>62</v>
      </c>
      <c r="F278" s="70"/>
      <c r="G278" s="33"/>
      <c r="H278" s="14"/>
      <c r="I278" s="56"/>
      <c r="J278" s="86">
        <f>SUM(J279:J281)</f>
        <v>0</v>
      </c>
      <c r="K278" s="86">
        <f t="shared" ref="K278:Q278" si="43">SUM(K279:K281)</f>
        <v>0</v>
      </c>
      <c r="L278" s="86">
        <f t="shared" si="43"/>
        <v>0</v>
      </c>
      <c r="M278" s="86">
        <f t="shared" si="43"/>
        <v>0</v>
      </c>
      <c r="N278" s="86">
        <f t="shared" si="43"/>
        <v>0</v>
      </c>
      <c r="O278" s="86">
        <f t="shared" si="43"/>
        <v>0</v>
      </c>
      <c r="P278" s="86">
        <f t="shared" si="43"/>
        <v>0</v>
      </c>
      <c r="Q278" s="86">
        <f t="shared" si="43"/>
        <v>0</v>
      </c>
      <c r="R278" s="86">
        <f>SUM(R279:R281)</f>
        <v>0</v>
      </c>
    </row>
    <row r="279" spans="2:24" ht="22.5" hidden="1" customHeight="1" x14ac:dyDescent="0.3">
      <c r="B279" s="38"/>
      <c r="C279" s="39"/>
      <c r="D279" s="39"/>
      <c r="E279" s="40"/>
      <c r="F279" s="661">
        <v>96</v>
      </c>
      <c r="G279" s="15"/>
      <c r="H279" s="93"/>
      <c r="I279" s="140"/>
      <c r="J279" s="92"/>
      <c r="K279" s="92"/>
      <c r="L279" s="92"/>
      <c r="M279" s="92"/>
      <c r="N279" s="92"/>
      <c r="O279" s="92"/>
      <c r="P279" s="92"/>
      <c r="Q279" s="92"/>
      <c r="R279" s="92">
        <f>SUM(J279:Q279)</f>
        <v>0</v>
      </c>
    </row>
    <row r="280" spans="2:24" ht="22.5" hidden="1" customHeight="1" x14ac:dyDescent="0.3">
      <c r="B280" s="28"/>
      <c r="C280" s="45"/>
      <c r="D280" s="31"/>
      <c r="E280" s="32"/>
      <c r="F280" s="661">
        <v>97</v>
      </c>
      <c r="G280" s="15"/>
      <c r="H280" s="16"/>
      <c r="I280" s="17"/>
      <c r="J280" s="27"/>
      <c r="K280" s="27"/>
      <c r="L280" s="27"/>
      <c r="M280" s="27"/>
      <c r="N280" s="27"/>
      <c r="O280" s="27"/>
      <c r="P280" s="27"/>
      <c r="Q280" s="27"/>
      <c r="R280" s="92">
        <f>SUM(J280:Q280)</f>
        <v>0</v>
      </c>
    </row>
    <row r="281" spans="2:24" ht="21" hidden="1" customHeight="1" x14ac:dyDescent="0.3">
      <c r="B281" s="28"/>
      <c r="C281" s="45"/>
      <c r="D281" s="31"/>
      <c r="E281" s="32"/>
      <c r="F281" s="661">
        <v>98</v>
      </c>
      <c r="G281" s="15"/>
      <c r="H281" s="16"/>
      <c r="I281" s="17"/>
      <c r="J281" s="27"/>
      <c r="K281" s="27"/>
      <c r="L281" s="27"/>
      <c r="M281" s="27"/>
      <c r="N281" s="27"/>
      <c r="O281" s="27"/>
      <c r="P281" s="27"/>
      <c r="Q281" s="27"/>
      <c r="R281" s="92">
        <f>SUM(J281:Q281)</f>
        <v>0</v>
      </c>
    </row>
    <row r="282" spans="2:24" s="12" customFormat="1" ht="18.75" customHeight="1" x14ac:dyDescent="0.2">
      <c r="B282" s="50" t="s">
        <v>95</v>
      </c>
      <c r="C282" s="51"/>
      <c r="D282" s="52"/>
      <c r="E282" s="52"/>
      <c r="F282" s="71"/>
      <c r="G282" s="52"/>
      <c r="H282" s="438"/>
      <c r="I282" s="438"/>
      <c r="J282" s="705"/>
      <c r="K282" s="705"/>
      <c r="L282" s="705"/>
      <c r="M282" s="705"/>
      <c r="N282" s="705"/>
      <c r="O282" s="705"/>
      <c r="P282" s="705"/>
      <c r="Q282" s="705"/>
      <c r="R282" s="704"/>
    </row>
    <row r="283" spans="2:24" s="12" customFormat="1" ht="18" customHeight="1" x14ac:dyDescent="0.2">
      <c r="B283" s="481" t="s">
        <v>121</v>
      </c>
      <c r="C283" s="482"/>
      <c r="D283" s="482"/>
      <c r="E283" s="482"/>
      <c r="F283" s="482"/>
      <c r="G283" s="482"/>
      <c r="H283" s="482"/>
      <c r="I283" s="482"/>
      <c r="J283" s="633"/>
      <c r="K283" s="633"/>
      <c r="L283" s="633"/>
      <c r="M283" s="633"/>
      <c r="N283" s="633"/>
      <c r="O283" s="633"/>
      <c r="P283" s="633"/>
      <c r="Q283" s="633"/>
      <c r="R283" s="631"/>
    </row>
    <row r="284" spans="2:24" s="13" customFormat="1" ht="18" customHeight="1" x14ac:dyDescent="0.3">
      <c r="B284" s="35"/>
      <c r="C284" s="278" t="s">
        <v>63</v>
      </c>
      <c r="D284" s="278"/>
      <c r="E284" s="278"/>
      <c r="F284" s="278"/>
      <c r="G284" s="278"/>
      <c r="H284" s="278"/>
      <c r="I284" s="278"/>
      <c r="J284" s="562"/>
      <c r="K284" s="562"/>
      <c r="L284" s="562"/>
      <c r="M284" s="562"/>
      <c r="N284" s="562"/>
      <c r="O284" s="562"/>
      <c r="P284" s="562"/>
      <c r="Q284" s="562"/>
      <c r="R284" s="274"/>
      <c r="V284" s="49"/>
      <c r="X284" s="49"/>
    </row>
    <row r="285" spans="2:24" s="13" customFormat="1" hidden="1" x14ac:dyDescent="0.3">
      <c r="B285" s="35"/>
      <c r="C285" s="37"/>
      <c r="D285" s="280" t="s">
        <v>64</v>
      </c>
      <c r="E285" s="34"/>
      <c r="F285" s="70"/>
      <c r="G285" s="33"/>
      <c r="H285" s="114"/>
      <c r="I285" s="322"/>
      <c r="J285" s="562"/>
      <c r="K285" s="562"/>
      <c r="L285" s="562"/>
      <c r="M285" s="562"/>
      <c r="N285" s="562"/>
      <c r="O285" s="562"/>
      <c r="P285" s="562"/>
      <c r="Q285" s="562"/>
      <c r="R285" s="274"/>
    </row>
    <row r="286" spans="2:24" s="13" customFormat="1" ht="18" hidden="1" customHeight="1" x14ac:dyDescent="0.3">
      <c r="B286" s="35"/>
      <c r="C286" s="37"/>
      <c r="D286" s="37"/>
      <c r="E286" s="278" t="s">
        <v>65</v>
      </c>
      <c r="F286" s="278"/>
      <c r="G286" s="278"/>
      <c r="H286" s="278"/>
      <c r="I286" s="278"/>
      <c r="J286" s="562"/>
      <c r="K286" s="562"/>
      <c r="L286" s="562"/>
      <c r="M286" s="562"/>
      <c r="N286" s="562"/>
      <c r="O286" s="562"/>
      <c r="P286" s="562"/>
      <c r="Q286" s="562"/>
      <c r="R286" s="274"/>
    </row>
    <row r="287" spans="2:24" s="13" customFormat="1" ht="18" customHeight="1" x14ac:dyDescent="0.3">
      <c r="B287" s="35"/>
      <c r="C287" s="37"/>
      <c r="D287" s="278" t="s">
        <v>66</v>
      </c>
      <c r="E287" s="278"/>
      <c r="F287" s="278"/>
      <c r="G287" s="278"/>
      <c r="H287" s="278"/>
      <c r="I287" s="278"/>
      <c r="J287" s="562"/>
      <c r="K287" s="562"/>
      <c r="L287" s="562"/>
      <c r="M287" s="562"/>
      <c r="N287" s="562"/>
      <c r="O287" s="562"/>
      <c r="P287" s="562"/>
      <c r="Q287" s="562"/>
      <c r="R287" s="274"/>
    </row>
    <row r="288" spans="2:24" s="13" customFormat="1" x14ac:dyDescent="0.3">
      <c r="B288" s="35"/>
      <c r="C288" s="37"/>
      <c r="D288" s="37"/>
      <c r="E288" s="280" t="s">
        <v>67</v>
      </c>
      <c r="F288" s="70"/>
      <c r="G288" s="515"/>
      <c r="H288" s="293"/>
      <c r="I288" s="322"/>
      <c r="J288" s="562"/>
      <c r="K288" s="562"/>
      <c r="L288" s="562"/>
      <c r="M288" s="562"/>
      <c r="N288" s="562"/>
      <c r="O288" s="562"/>
      <c r="P288" s="562"/>
      <c r="Q288" s="562"/>
      <c r="R288" s="274"/>
    </row>
    <row r="289" spans="2:21" s="525" customFormat="1" ht="16.5" customHeight="1" x14ac:dyDescent="0.3">
      <c r="B289" s="615"/>
      <c r="C289" s="619"/>
      <c r="D289" s="619"/>
      <c r="E289" s="565">
        <v>183</v>
      </c>
      <c r="F289" s="565" t="s">
        <v>1832</v>
      </c>
      <c r="G289" s="565"/>
      <c r="H289" s="565"/>
      <c r="I289" s="565"/>
      <c r="J289" s="617"/>
      <c r="K289" s="617"/>
      <c r="L289" s="617"/>
      <c r="M289" s="617"/>
      <c r="N289" s="617"/>
      <c r="O289" s="617"/>
      <c r="P289" s="617"/>
      <c r="Q289" s="617"/>
      <c r="R289" s="618"/>
    </row>
    <row r="290" spans="2:21" x14ac:dyDescent="0.3">
      <c r="B290" s="311"/>
      <c r="C290" s="146"/>
      <c r="D290" s="147"/>
      <c r="E290" s="184"/>
      <c r="F290" s="640">
        <v>18301</v>
      </c>
      <c r="G290" s="15" t="s">
        <v>1509</v>
      </c>
      <c r="H290" s="16" t="s">
        <v>1503</v>
      </c>
      <c r="I290" s="94" t="s">
        <v>1582</v>
      </c>
      <c r="J290" s="27"/>
      <c r="K290" s="27"/>
      <c r="L290" s="27">
        <v>60000</v>
      </c>
      <c r="M290" s="27"/>
      <c r="N290" s="27"/>
      <c r="O290" s="27"/>
      <c r="P290" s="27"/>
      <c r="Q290" s="27"/>
      <c r="R290" s="92">
        <f>SUM(J290:Q290)</f>
        <v>60000</v>
      </c>
    </row>
    <row r="291" spans="2:21" ht="33.75" customHeight="1" x14ac:dyDescent="0.3">
      <c r="B291" s="28"/>
      <c r="C291" s="45"/>
      <c r="D291" s="31"/>
      <c r="E291" s="32"/>
      <c r="F291" s="698">
        <v>18302</v>
      </c>
      <c r="G291" s="467" t="s">
        <v>1511</v>
      </c>
      <c r="H291" s="258" t="s">
        <v>1459</v>
      </c>
      <c r="I291" s="283" t="s">
        <v>1483</v>
      </c>
      <c r="J291" s="27"/>
      <c r="K291" s="27">
        <v>3600</v>
      </c>
      <c r="L291" s="27"/>
      <c r="M291" s="27">
        <v>6400</v>
      </c>
      <c r="N291" s="27"/>
      <c r="O291" s="27"/>
      <c r="P291" s="27"/>
      <c r="Q291" s="27"/>
      <c r="R291" s="92">
        <f>SUM(J291:Q291)</f>
        <v>10000</v>
      </c>
    </row>
    <row r="292" spans="2:21" ht="34.5" customHeight="1" x14ac:dyDescent="0.3">
      <c r="B292" s="28"/>
      <c r="C292" s="45"/>
      <c r="D292" s="31"/>
      <c r="E292" s="32"/>
      <c r="F292" s="640">
        <v>18303</v>
      </c>
      <c r="G292" s="446" t="s">
        <v>1548</v>
      </c>
      <c r="H292" s="458" t="s">
        <v>1549</v>
      </c>
      <c r="I292" s="94" t="s">
        <v>1582</v>
      </c>
      <c r="J292" s="27"/>
      <c r="K292" s="27"/>
      <c r="L292" s="27">
        <v>40000</v>
      </c>
      <c r="M292" s="27"/>
      <c r="N292" s="27"/>
      <c r="O292" s="27"/>
      <c r="P292" s="27"/>
      <c r="Q292" s="27"/>
      <c r="R292" s="92">
        <f>SUM(J292:Q292)</f>
        <v>40000</v>
      </c>
    </row>
    <row r="293" spans="2:21" ht="31.5" x14ac:dyDescent="0.3">
      <c r="B293" s="57"/>
      <c r="C293" s="58"/>
      <c r="D293" s="58"/>
      <c r="E293" s="59"/>
      <c r="F293" s="698">
        <v>18304</v>
      </c>
      <c r="G293" s="15" t="s">
        <v>1590</v>
      </c>
      <c r="H293" s="93" t="s">
        <v>1449</v>
      </c>
      <c r="I293" s="140" t="s">
        <v>1644</v>
      </c>
      <c r="J293" s="92"/>
      <c r="K293" s="92"/>
      <c r="L293" s="92"/>
      <c r="M293" s="92">
        <v>25000</v>
      </c>
      <c r="N293" s="696"/>
      <c r="O293" s="175"/>
      <c r="P293" s="92"/>
      <c r="Q293" s="92"/>
      <c r="R293" s="92">
        <f t="shared" ref="R293:R301" si="44">SUM(J293:Q293)</f>
        <v>25000</v>
      </c>
    </row>
    <row r="294" spans="2:21" ht="31.5" x14ac:dyDescent="0.3">
      <c r="B294" s="28"/>
      <c r="C294" s="45"/>
      <c r="D294" s="31"/>
      <c r="E294" s="32"/>
      <c r="F294" s="640">
        <v>18305</v>
      </c>
      <c r="G294" s="15" t="s">
        <v>1591</v>
      </c>
      <c r="H294" s="16" t="s">
        <v>1487</v>
      </c>
      <c r="I294" s="94" t="s">
        <v>1582</v>
      </c>
      <c r="J294" s="27"/>
      <c r="K294" s="27"/>
      <c r="L294" s="27"/>
      <c r="M294" s="27">
        <v>21000</v>
      </c>
      <c r="N294" s="27"/>
      <c r="O294" s="27"/>
      <c r="P294" s="27"/>
      <c r="Q294" s="27"/>
      <c r="R294" s="92">
        <f t="shared" si="44"/>
        <v>21000</v>
      </c>
    </row>
    <row r="295" spans="2:21" ht="47.25" x14ac:dyDescent="0.3">
      <c r="B295" s="28"/>
      <c r="C295" s="45"/>
      <c r="D295" s="31"/>
      <c r="E295" s="32"/>
      <c r="F295" s="698">
        <v>18306</v>
      </c>
      <c r="G295" s="446" t="s">
        <v>1592</v>
      </c>
      <c r="H295" s="258" t="s">
        <v>1459</v>
      </c>
      <c r="I295" s="94" t="s">
        <v>1582</v>
      </c>
      <c r="J295" s="223"/>
      <c r="K295" s="223"/>
      <c r="L295" s="92">
        <v>16000</v>
      </c>
      <c r="M295" s="92"/>
      <c r="N295" s="27"/>
      <c r="O295" s="27"/>
      <c r="P295" s="27"/>
      <c r="Q295" s="27"/>
      <c r="R295" s="92">
        <f t="shared" si="44"/>
        <v>16000</v>
      </c>
    </row>
    <row r="296" spans="2:21" ht="31.5" x14ac:dyDescent="0.3">
      <c r="B296" s="28"/>
      <c r="C296" s="45"/>
      <c r="D296" s="31"/>
      <c r="E296" s="32"/>
      <c r="F296" s="640">
        <v>18307</v>
      </c>
      <c r="G296" s="446" t="s">
        <v>1593</v>
      </c>
      <c r="H296" s="26" t="s">
        <v>1459</v>
      </c>
      <c r="I296" s="94" t="s">
        <v>1582</v>
      </c>
      <c r="J296" s="27"/>
      <c r="K296" s="27"/>
      <c r="L296" s="27">
        <v>16000</v>
      </c>
      <c r="M296" s="27">
        <v>8000</v>
      </c>
      <c r="N296" s="27"/>
      <c r="O296" s="27"/>
      <c r="P296" s="27"/>
      <c r="Q296" s="27"/>
      <c r="R296" s="92">
        <f t="shared" si="44"/>
        <v>24000</v>
      </c>
    </row>
    <row r="297" spans="2:21" x14ac:dyDescent="0.3">
      <c r="B297" s="28"/>
      <c r="C297" s="45"/>
      <c r="D297" s="31"/>
      <c r="E297" s="32"/>
      <c r="F297" s="698">
        <v>18308</v>
      </c>
      <c r="G297" s="446" t="s">
        <v>1594</v>
      </c>
      <c r="H297" s="26" t="s">
        <v>1461</v>
      </c>
      <c r="I297" s="261" t="s">
        <v>1595</v>
      </c>
      <c r="J297" s="27"/>
      <c r="K297" s="27"/>
      <c r="L297" s="27">
        <v>5000</v>
      </c>
      <c r="M297" s="27">
        <v>10000</v>
      </c>
      <c r="N297" s="27"/>
      <c r="O297" s="27"/>
      <c r="P297" s="27"/>
      <c r="Q297" s="27"/>
      <c r="R297" s="92">
        <f t="shared" si="44"/>
        <v>15000</v>
      </c>
      <c r="U297" s="30"/>
    </row>
    <row r="298" spans="2:21" x14ac:dyDescent="0.3">
      <c r="B298" s="28"/>
      <c r="C298" s="45"/>
      <c r="D298" s="31"/>
      <c r="E298" s="32"/>
      <c r="F298" s="640">
        <v>18309</v>
      </c>
      <c r="G298" s="446" t="s">
        <v>1596</v>
      </c>
      <c r="H298" s="26" t="s">
        <v>1461</v>
      </c>
      <c r="I298" s="94" t="s">
        <v>1582</v>
      </c>
      <c r="J298" s="27"/>
      <c r="K298" s="27"/>
      <c r="L298" s="27"/>
      <c r="M298" s="27">
        <v>84449</v>
      </c>
      <c r="N298" s="27"/>
      <c r="O298" s="27"/>
      <c r="P298" s="27"/>
      <c r="Q298" s="27"/>
      <c r="R298" s="92">
        <f t="shared" si="44"/>
        <v>84449</v>
      </c>
    </row>
    <row r="299" spans="2:21" ht="31.5" x14ac:dyDescent="0.3">
      <c r="B299" s="28"/>
      <c r="C299" s="45"/>
      <c r="D299" s="31"/>
      <c r="E299" s="32"/>
      <c r="F299" s="698">
        <v>18310</v>
      </c>
      <c r="G299" s="467" t="s">
        <v>1597</v>
      </c>
      <c r="H299" s="26" t="s">
        <v>1463</v>
      </c>
      <c r="I299" s="94" t="s">
        <v>1582</v>
      </c>
      <c r="J299" s="27"/>
      <c r="K299" s="27"/>
      <c r="L299" s="27">
        <v>34000</v>
      </c>
      <c r="M299" s="27">
        <v>34000</v>
      </c>
      <c r="N299" s="27"/>
      <c r="O299" s="27"/>
      <c r="P299" s="27"/>
      <c r="Q299" s="27"/>
      <c r="R299" s="92">
        <f t="shared" si="44"/>
        <v>68000</v>
      </c>
    </row>
    <row r="300" spans="2:21" ht="18.75" customHeight="1" x14ac:dyDescent="0.3">
      <c r="B300" s="28"/>
      <c r="C300" s="45"/>
      <c r="D300" s="31"/>
      <c r="E300" s="32"/>
      <c r="F300" s="640">
        <v>18311</v>
      </c>
      <c r="G300" s="446" t="s">
        <v>1598</v>
      </c>
      <c r="H300" s="26" t="s">
        <v>1543</v>
      </c>
      <c r="I300" s="94" t="s">
        <v>1582</v>
      </c>
      <c r="J300" s="27"/>
      <c r="K300" s="27"/>
      <c r="L300" s="27">
        <v>20000</v>
      </c>
      <c r="M300" s="27">
        <v>20000</v>
      </c>
      <c r="N300" s="27"/>
      <c r="O300" s="27"/>
      <c r="P300" s="27"/>
      <c r="Q300" s="27"/>
      <c r="R300" s="92">
        <f t="shared" si="44"/>
        <v>40000</v>
      </c>
    </row>
    <row r="301" spans="2:21" x14ac:dyDescent="0.3">
      <c r="B301" s="67"/>
      <c r="C301" s="68"/>
      <c r="D301" s="62"/>
      <c r="E301" s="21"/>
      <c r="F301" s="698">
        <v>18312</v>
      </c>
      <c r="G301" s="446" t="s">
        <v>1599</v>
      </c>
      <c r="H301" s="26" t="s">
        <v>1467</v>
      </c>
      <c r="I301" s="94" t="s">
        <v>1582</v>
      </c>
      <c r="J301" s="27"/>
      <c r="K301" s="27"/>
      <c r="L301" s="27">
        <v>150000</v>
      </c>
      <c r="M301" s="27">
        <v>376000</v>
      </c>
      <c r="N301" s="27"/>
      <c r="O301" s="27"/>
      <c r="P301" s="27"/>
      <c r="Q301" s="27"/>
      <c r="R301" s="92">
        <f t="shared" si="44"/>
        <v>526000</v>
      </c>
    </row>
    <row r="302" spans="2:21" s="13" customFormat="1" hidden="1" x14ac:dyDescent="0.3">
      <c r="B302" s="35"/>
      <c r="C302" s="37"/>
      <c r="D302" s="37"/>
      <c r="E302" s="280" t="s">
        <v>68</v>
      </c>
      <c r="F302" s="640">
        <v>18313</v>
      </c>
      <c r="G302" s="33"/>
      <c r="H302" s="14"/>
      <c r="I302" s="56"/>
      <c r="J302" s="86">
        <f>SUM(J303:J305)</f>
        <v>0</v>
      </c>
      <c r="K302" s="86">
        <f t="shared" ref="K302:Q302" si="45">SUM(K303:K305)</f>
        <v>0</v>
      </c>
      <c r="L302" s="86">
        <f t="shared" si="45"/>
        <v>0</v>
      </c>
      <c r="M302" s="86">
        <f t="shared" si="45"/>
        <v>0</v>
      </c>
      <c r="N302" s="86">
        <f t="shared" si="45"/>
        <v>0</v>
      </c>
      <c r="O302" s="86">
        <f t="shared" si="45"/>
        <v>0</v>
      </c>
      <c r="P302" s="86">
        <f t="shared" si="45"/>
        <v>0</v>
      </c>
      <c r="Q302" s="86">
        <f t="shared" si="45"/>
        <v>0</v>
      </c>
      <c r="R302" s="86">
        <f>SUM(R303:R305)</f>
        <v>0</v>
      </c>
    </row>
    <row r="303" spans="2:21" ht="21" hidden="1" customHeight="1" x14ac:dyDescent="0.3">
      <c r="B303" s="38"/>
      <c r="C303" s="39"/>
      <c r="D303" s="39"/>
      <c r="E303" s="40"/>
      <c r="F303" s="698">
        <v>18314</v>
      </c>
      <c r="G303" s="15"/>
      <c r="H303" s="93"/>
      <c r="I303" s="140"/>
      <c r="J303" s="92"/>
      <c r="K303" s="92"/>
      <c r="L303" s="92"/>
      <c r="M303" s="92"/>
      <c r="N303" s="92"/>
      <c r="O303" s="92"/>
      <c r="P303" s="92"/>
      <c r="Q303" s="92"/>
      <c r="R303" s="92">
        <f t="shared" ref="R303:R304" si="46">SUM(J303:Q303)</f>
        <v>0</v>
      </c>
    </row>
    <row r="304" spans="2:21" ht="21" hidden="1" customHeight="1" x14ac:dyDescent="0.3">
      <c r="B304" s="28"/>
      <c r="C304" s="45"/>
      <c r="D304" s="31"/>
      <c r="E304" s="32"/>
      <c r="F304" s="640">
        <v>18315</v>
      </c>
      <c r="G304" s="15"/>
      <c r="H304" s="16"/>
      <c r="I304" s="17"/>
      <c r="J304" s="27"/>
      <c r="K304" s="27"/>
      <c r="L304" s="27"/>
      <c r="M304" s="27"/>
      <c r="N304" s="27"/>
      <c r="O304" s="27"/>
      <c r="P304" s="27"/>
      <c r="Q304" s="27"/>
      <c r="R304" s="92">
        <f t="shared" si="46"/>
        <v>0</v>
      </c>
    </row>
    <row r="305" spans="2:18" ht="21" hidden="1" customHeight="1" x14ac:dyDescent="0.3">
      <c r="B305" s="28"/>
      <c r="C305" s="45"/>
      <c r="D305" s="31"/>
      <c r="E305" s="32"/>
      <c r="F305" s="698">
        <v>18316</v>
      </c>
      <c r="G305" s="15"/>
      <c r="H305" s="16"/>
      <c r="I305" s="17"/>
      <c r="J305" s="27"/>
      <c r="K305" s="27"/>
      <c r="L305" s="27"/>
      <c r="M305" s="27"/>
      <c r="N305" s="27"/>
      <c r="O305" s="27"/>
      <c r="P305" s="27"/>
      <c r="Q305" s="27"/>
      <c r="R305" s="92">
        <f>SUM(J305:Q305)</f>
        <v>0</v>
      </c>
    </row>
    <row r="306" spans="2:18" s="12" customFormat="1" ht="18.75" customHeight="1" x14ac:dyDescent="0.2">
      <c r="B306" s="50" t="s">
        <v>97</v>
      </c>
      <c r="C306" s="51"/>
      <c r="D306" s="52"/>
      <c r="E306" s="52"/>
      <c r="F306" s="71"/>
      <c r="G306" s="52"/>
      <c r="H306" s="438"/>
      <c r="I306" s="438"/>
      <c r="J306" s="705"/>
      <c r="K306" s="705"/>
      <c r="L306" s="705"/>
      <c r="M306" s="705"/>
      <c r="N306" s="705"/>
      <c r="O306" s="705"/>
      <c r="P306" s="705"/>
      <c r="Q306" s="705"/>
      <c r="R306" s="704"/>
    </row>
    <row r="307" spans="2:18" s="12" customFormat="1" ht="18.75" customHeight="1" x14ac:dyDescent="0.2">
      <c r="B307" s="481" t="s">
        <v>145</v>
      </c>
      <c r="C307" s="482"/>
      <c r="D307" s="482"/>
      <c r="E307" s="482"/>
      <c r="F307" s="482"/>
      <c r="G307" s="482"/>
      <c r="H307" s="482"/>
      <c r="I307" s="482"/>
      <c r="J307" s="633"/>
      <c r="K307" s="633"/>
      <c r="L307" s="633"/>
      <c r="M307" s="633"/>
      <c r="N307" s="633"/>
      <c r="O307" s="633"/>
      <c r="P307" s="633"/>
      <c r="Q307" s="633"/>
      <c r="R307" s="631"/>
    </row>
    <row r="308" spans="2:18" s="13" customFormat="1" ht="18.75" customHeight="1" x14ac:dyDescent="0.3">
      <c r="B308" s="35"/>
      <c r="C308" s="278" t="s">
        <v>69</v>
      </c>
      <c r="D308" s="278"/>
      <c r="E308" s="278"/>
      <c r="F308" s="278"/>
      <c r="G308" s="278"/>
      <c r="H308" s="278"/>
      <c r="I308" s="278"/>
      <c r="J308" s="562"/>
      <c r="K308" s="562"/>
      <c r="L308" s="562"/>
      <c r="M308" s="562"/>
      <c r="N308" s="562"/>
      <c r="O308" s="562"/>
      <c r="P308" s="562"/>
      <c r="Q308" s="562"/>
      <c r="R308" s="274"/>
    </row>
    <row r="309" spans="2:18" s="13" customFormat="1" hidden="1" x14ac:dyDescent="0.3">
      <c r="B309" s="35"/>
      <c r="C309" s="37"/>
      <c r="D309" s="280" t="s">
        <v>70</v>
      </c>
      <c r="E309" s="34"/>
      <c r="F309" s="70"/>
      <c r="G309" s="33"/>
      <c r="H309" s="14"/>
      <c r="I309" s="56"/>
      <c r="J309" s="562"/>
      <c r="K309" s="562"/>
      <c r="L309" s="274"/>
      <c r="M309" s="561"/>
      <c r="N309" s="562"/>
      <c r="O309" s="562"/>
      <c r="P309" s="562"/>
      <c r="Q309" s="562"/>
      <c r="R309" s="274"/>
    </row>
    <row r="310" spans="2:18" s="13" customFormat="1" hidden="1" x14ac:dyDescent="0.3">
      <c r="B310" s="35"/>
      <c r="C310" s="37"/>
      <c r="D310" s="37"/>
      <c r="E310" s="280" t="s">
        <v>71</v>
      </c>
      <c r="F310" s="72"/>
      <c r="G310" s="64"/>
      <c r="H310" s="439"/>
      <c r="I310" s="439"/>
      <c r="J310" s="562"/>
      <c r="K310" s="562"/>
      <c r="L310" s="274"/>
      <c r="M310" s="561"/>
      <c r="N310" s="562"/>
      <c r="O310" s="562"/>
      <c r="P310" s="562"/>
      <c r="Q310" s="562"/>
      <c r="R310" s="274"/>
    </row>
    <row r="311" spans="2:18" ht="24.75" hidden="1" customHeight="1" x14ac:dyDescent="0.3">
      <c r="B311" s="38"/>
      <c r="C311" s="39"/>
      <c r="D311" s="39"/>
      <c r="E311" s="40"/>
      <c r="F311" s="661">
        <v>108</v>
      </c>
      <c r="G311" s="15"/>
      <c r="H311" s="93"/>
      <c r="I311" s="140"/>
      <c r="J311" s="620"/>
      <c r="K311" s="620"/>
      <c r="L311" s="175"/>
      <c r="M311" s="696"/>
      <c r="N311" s="620"/>
      <c r="O311" s="620"/>
      <c r="P311" s="620"/>
      <c r="Q311" s="620"/>
      <c r="R311" s="175"/>
    </row>
    <row r="312" spans="2:18" ht="24.75" hidden="1" customHeight="1" x14ac:dyDescent="0.3">
      <c r="B312" s="28"/>
      <c r="C312" s="45"/>
      <c r="D312" s="31"/>
      <c r="E312" s="32"/>
      <c r="F312" s="661">
        <v>109</v>
      </c>
      <c r="G312" s="15"/>
      <c r="H312" s="16"/>
      <c r="I312" s="17"/>
      <c r="J312" s="592"/>
      <c r="K312" s="592"/>
      <c r="L312" s="465"/>
      <c r="M312" s="712"/>
      <c r="N312" s="592"/>
      <c r="O312" s="592"/>
      <c r="P312" s="592"/>
      <c r="Q312" s="592"/>
      <c r="R312" s="175"/>
    </row>
    <row r="313" spans="2:18" ht="25.5" hidden="1" customHeight="1" x14ac:dyDescent="0.3">
      <c r="B313" s="28"/>
      <c r="C313" s="45"/>
      <c r="D313" s="31"/>
      <c r="E313" s="32"/>
      <c r="F313" s="661">
        <v>110</v>
      </c>
      <c r="G313" s="15"/>
      <c r="H313" s="16"/>
      <c r="I313" s="17"/>
      <c r="J313" s="592"/>
      <c r="K313" s="592"/>
      <c r="L313" s="465"/>
      <c r="M313" s="712"/>
      <c r="N313" s="592"/>
      <c r="O313" s="592"/>
      <c r="P313" s="592"/>
      <c r="Q313" s="592"/>
      <c r="R313" s="175"/>
    </row>
    <row r="314" spans="2:18" ht="24.75" hidden="1" customHeight="1" x14ac:dyDescent="0.3">
      <c r="B314" s="28"/>
      <c r="C314" s="45"/>
      <c r="D314" s="31"/>
      <c r="E314" s="32"/>
      <c r="F314" s="661">
        <v>111</v>
      </c>
      <c r="G314" s="15"/>
      <c r="H314" s="16"/>
      <c r="I314" s="17"/>
      <c r="J314" s="592"/>
      <c r="K314" s="592"/>
      <c r="L314" s="465"/>
      <c r="M314" s="712"/>
      <c r="N314" s="592"/>
      <c r="O314" s="592"/>
      <c r="P314" s="592"/>
      <c r="Q314" s="592"/>
      <c r="R314" s="175"/>
    </row>
    <row r="315" spans="2:18" ht="25.5" hidden="1" customHeight="1" x14ac:dyDescent="0.3">
      <c r="B315" s="67"/>
      <c r="C315" s="68"/>
      <c r="D315" s="62"/>
      <c r="E315" s="21"/>
      <c r="F315" s="661">
        <v>112</v>
      </c>
      <c r="G315" s="15"/>
      <c r="H315" s="16"/>
      <c r="I315" s="17"/>
      <c r="J315" s="592"/>
      <c r="K315" s="592"/>
      <c r="L315" s="465"/>
      <c r="M315" s="712"/>
      <c r="N315" s="592"/>
      <c r="O315" s="592"/>
      <c r="P315" s="592"/>
      <c r="Q315" s="592"/>
      <c r="R315" s="175"/>
    </row>
    <row r="316" spans="2:18" s="13" customFormat="1" ht="33" hidden="1" customHeight="1" x14ac:dyDescent="0.3">
      <c r="B316" s="35"/>
      <c r="C316" s="37"/>
      <c r="D316" s="1661" t="s">
        <v>72</v>
      </c>
      <c r="E316" s="1661"/>
      <c r="F316" s="1661"/>
      <c r="G316" s="1661"/>
      <c r="H316" s="1661"/>
      <c r="I316" s="1661"/>
      <c r="J316" s="562"/>
      <c r="K316" s="562"/>
      <c r="L316" s="274"/>
      <c r="M316" s="561"/>
      <c r="N316" s="562"/>
      <c r="O316" s="562"/>
      <c r="P316" s="562"/>
      <c r="Q316" s="562"/>
      <c r="R316" s="274"/>
    </row>
    <row r="317" spans="2:18" s="13" customFormat="1" ht="30.75" hidden="1" customHeight="1" x14ac:dyDescent="0.3">
      <c r="B317" s="35"/>
      <c r="C317" s="37"/>
      <c r="D317" s="37"/>
      <c r="E317" s="1662" t="s">
        <v>73</v>
      </c>
      <c r="F317" s="1662"/>
      <c r="G317" s="1662"/>
      <c r="H317" s="1662"/>
      <c r="I317" s="1662"/>
      <c r="J317" s="562"/>
      <c r="K317" s="562"/>
      <c r="L317" s="274"/>
      <c r="M317" s="561"/>
      <c r="N317" s="562"/>
      <c r="O317" s="562"/>
      <c r="P317" s="562"/>
      <c r="Q317" s="562"/>
      <c r="R317" s="274"/>
    </row>
    <row r="318" spans="2:18" ht="24.75" hidden="1" customHeight="1" x14ac:dyDescent="0.3">
      <c r="B318" s="38"/>
      <c r="C318" s="39"/>
      <c r="D318" s="39"/>
      <c r="E318" s="40"/>
      <c r="F318" s="661">
        <v>113</v>
      </c>
      <c r="G318" s="15"/>
      <c r="H318" s="93"/>
      <c r="I318" s="140"/>
      <c r="J318" s="620"/>
      <c r="K318" s="620"/>
      <c r="L318" s="175"/>
      <c r="M318" s="696"/>
      <c r="N318" s="620"/>
      <c r="O318" s="620"/>
      <c r="P318" s="620"/>
      <c r="Q318" s="620"/>
      <c r="R318" s="175"/>
    </row>
    <row r="319" spans="2:18" ht="24.75" hidden="1" customHeight="1" x14ac:dyDescent="0.3">
      <c r="B319" s="28"/>
      <c r="C319" s="45"/>
      <c r="D319" s="31"/>
      <c r="E319" s="32"/>
      <c r="F319" s="661">
        <v>114</v>
      </c>
      <c r="G319" s="15"/>
      <c r="H319" s="16"/>
      <c r="I319" s="17"/>
      <c r="J319" s="592"/>
      <c r="K319" s="592"/>
      <c r="L319" s="465"/>
      <c r="M319" s="712"/>
      <c r="N319" s="592"/>
      <c r="O319" s="592"/>
      <c r="P319" s="592"/>
      <c r="Q319" s="592"/>
      <c r="R319" s="175"/>
    </row>
    <row r="320" spans="2:18" ht="24.75" hidden="1" customHeight="1" x14ac:dyDescent="0.3">
      <c r="B320" s="28"/>
      <c r="C320" s="45"/>
      <c r="D320" s="31"/>
      <c r="E320" s="32"/>
      <c r="F320" s="661">
        <v>115</v>
      </c>
      <c r="G320" s="15"/>
      <c r="H320" s="16"/>
      <c r="I320" s="17"/>
      <c r="J320" s="592"/>
      <c r="K320" s="592"/>
      <c r="L320" s="465"/>
      <c r="M320" s="712"/>
      <c r="N320" s="592"/>
      <c r="O320" s="592"/>
      <c r="P320" s="592"/>
      <c r="Q320" s="592"/>
      <c r="R320" s="175"/>
    </row>
    <row r="321" spans="2:18" s="13" customFormat="1" hidden="1" x14ac:dyDescent="0.3">
      <c r="B321" s="35"/>
      <c r="C321" s="37"/>
      <c r="D321" s="37"/>
      <c r="E321" s="1663" t="s">
        <v>74</v>
      </c>
      <c r="F321" s="1663"/>
      <c r="G321" s="1663"/>
      <c r="H321" s="1663"/>
      <c r="I321" s="1663"/>
      <c r="J321" s="562"/>
      <c r="K321" s="562"/>
      <c r="L321" s="274"/>
      <c r="M321" s="561"/>
      <c r="N321" s="562"/>
      <c r="O321" s="562"/>
      <c r="P321" s="562"/>
      <c r="Q321" s="562"/>
      <c r="R321" s="274"/>
    </row>
    <row r="322" spans="2:18" ht="23.25" hidden="1" customHeight="1" x14ac:dyDescent="0.3">
      <c r="B322" s="38"/>
      <c r="C322" s="39"/>
      <c r="D322" s="39"/>
      <c r="E322" s="40"/>
      <c r="F322" s="661">
        <v>116</v>
      </c>
      <c r="G322" s="15"/>
      <c r="H322" s="93"/>
      <c r="I322" s="140"/>
      <c r="J322" s="620"/>
      <c r="K322" s="620"/>
      <c r="L322" s="175"/>
      <c r="M322" s="696"/>
      <c r="N322" s="620"/>
      <c r="O322" s="620"/>
      <c r="P322" s="620"/>
      <c r="Q322" s="620"/>
      <c r="R322" s="175"/>
    </row>
    <row r="323" spans="2:18" ht="23.25" hidden="1" customHeight="1" x14ac:dyDescent="0.3">
      <c r="B323" s="28"/>
      <c r="C323" s="45"/>
      <c r="D323" s="31"/>
      <c r="E323" s="32"/>
      <c r="F323" s="661">
        <v>117</v>
      </c>
      <c r="G323" s="15"/>
      <c r="H323" s="16"/>
      <c r="I323" s="17"/>
      <c r="J323" s="592"/>
      <c r="K323" s="592"/>
      <c r="L323" s="465"/>
      <c r="M323" s="712"/>
      <c r="N323" s="592"/>
      <c r="O323" s="592"/>
      <c r="P323" s="592"/>
      <c r="Q323" s="592"/>
      <c r="R323" s="175"/>
    </row>
    <row r="324" spans="2:18" ht="23.25" hidden="1" customHeight="1" x14ac:dyDescent="0.3">
      <c r="B324" s="28"/>
      <c r="C324" s="45"/>
      <c r="D324" s="31"/>
      <c r="E324" s="32"/>
      <c r="F324" s="661">
        <v>118</v>
      </c>
      <c r="G324" s="15"/>
      <c r="H324" s="16"/>
      <c r="I324" s="17"/>
      <c r="J324" s="592"/>
      <c r="K324" s="592"/>
      <c r="L324" s="465"/>
      <c r="M324" s="712"/>
      <c r="N324" s="592"/>
      <c r="O324" s="592"/>
      <c r="P324" s="592"/>
      <c r="Q324" s="592"/>
      <c r="R324" s="175"/>
    </row>
    <row r="325" spans="2:18" s="13" customFormat="1" hidden="1" x14ac:dyDescent="0.3">
      <c r="B325" s="35"/>
      <c r="C325" s="37"/>
      <c r="D325" s="37"/>
      <c r="E325" s="280" t="s">
        <v>75</v>
      </c>
      <c r="F325" s="70"/>
      <c r="G325" s="33"/>
      <c r="H325" s="14"/>
      <c r="I325" s="56"/>
      <c r="J325" s="562"/>
      <c r="K325" s="562"/>
      <c r="L325" s="274"/>
      <c r="M325" s="561"/>
      <c r="N325" s="562"/>
      <c r="O325" s="562"/>
      <c r="P325" s="562"/>
      <c r="Q325" s="562"/>
      <c r="R325" s="274"/>
    </row>
    <row r="326" spans="2:18" ht="23.25" hidden="1" customHeight="1" x14ac:dyDescent="0.3">
      <c r="B326" s="38"/>
      <c r="C326" s="39"/>
      <c r="D326" s="39"/>
      <c r="E326" s="40"/>
      <c r="F326" s="661">
        <v>119</v>
      </c>
      <c r="G326" s="15"/>
      <c r="H326" s="93"/>
      <c r="I326" s="140"/>
      <c r="J326" s="620"/>
      <c r="K326" s="620"/>
      <c r="L326" s="175"/>
      <c r="M326" s="696"/>
      <c r="N326" s="620"/>
      <c r="O326" s="620"/>
      <c r="P326" s="620"/>
      <c r="Q326" s="620"/>
      <c r="R326" s="175"/>
    </row>
    <row r="327" spans="2:18" ht="23.25" hidden="1" customHeight="1" x14ac:dyDescent="0.3">
      <c r="B327" s="28"/>
      <c r="C327" s="45"/>
      <c r="D327" s="31"/>
      <c r="E327" s="32"/>
      <c r="F327" s="661">
        <v>120</v>
      </c>
      <c r="G327" s="15"/>
      <c r="H327" s="16"/>
      <c r="I327" s="17"/>
      <c r="J327" s="592"/>
      <c r="K327" s="592"/>
      <c r="L327" s="465"/>
      <c r="M327" s="712"/>
      <c r="N327" s="592"/>
      <c r="O327" s="592"/>
      <c r="P327" s="592"/>
      <c r="Q327" s="592"/>
      <c r="R327" s="175"/>
    </row>
    <row r="328" spans="2:18" ht="23.25" hidden="1" customHeight="1" x14ac:dyDescent="0.3">
      <c r="B328" s="28"/>
      <c r="C328" s="45"/>
      <c r="D328" s="31"/>
      <c r="E328" s="32"/>
      <c r="F328" s="661">
        <v>121</v>
      </c>
      <c r="G328" s="15"/>
      <c r="H328" s="16"/>
      <c r="I328" s="17"/>
      <c r="J328" s="592"/>
      <c r="K328" s="592"/>
      <c r="L328" s="465"/>
      <c r="M328" s="712"/>
      <c r="N328" s="592"/>
      <c r="O328" s="592"/>
      <c r="P328" s="592"/>
      <c r="Q328" s="592"/>
      <c r="R328" s="175"/>
    </row>
    <row r="329" spans="2:18" s="13" customFormat="1" hidden="1" x14ac:dyDescent="0.3">
      <c r="B329" s="35"/>
      <c r="C329" s="37"/>
      <c r="D329" s="37"/>
      <c r="E329" s="280" t="s">
        <v>76</v>
      </c>
      <c r="F329" s="70"/>
      <c r="G329" s="33"/>
      <c r="H329" s="14"/>
      <c r="I329" s="56"/>
      <c r="J329" s="562"/>
      <c r="K329" s="562"/>
      <c r="L329" s="274"/>
      <c r="M329" s="561"/>
      <c r="N329" s="562"/>
      <c r="O329" s="562"/>
      <c r="P329" s="562"/>
      <c r="Q329" s="562"/>
      <c r="R329" s="274"/>
    </row>
    <row r="330" spans="2:18" ht="21.75" hidden="1" customHeight="1" x14ac:dyDescent="0.3">
      <c r="B330" s="38"/>
      <c r="C330" s="39"/>
      <c r="D330" s="39"/>
      <c r="E330" s="40"/>
      <c r="F330" s="661">
        <v>122</v>
      </c>
      <c r="G330" s="15"/>
      <c r="H330" s="93"/>
      <c r="I330" s="140"/>
      <c r="J330" s="620"/>
      <c r="K330" s="620"/>
      <c r="L330" s="175"/>
      <c r="M330" s="696"/>
      <c r="N330" s="620"/>
      <c r="O330" s="620"/>
      <c r="P330" s="620"/>
      <c r="Q330" s="620"/>
      <c r="R330" s="175"/>
    </row>
    <row r="331" spans="2:18" ht="21.75" hidden="1" customHeight="1" x14ac:dyDescent="0.3">
      <c r="B331" s="28"/>
      <c r="C331" s="45"/>
      <c r="D331" s="31"/>
      <c r="E331" s="32"/>
      <c r="F331" s="661">
        <v>123</v>
      </c>
      <c r="G331" s="15"/>
      <c r="H331" s="16"/>
      <c r="I331" s="17"/>
      <c r="J331" s="592"/>
      <c r="K331" s="592"/>
      <c r="L331" s="465"/>
      <c r="M331" s="712"/>
      <c r="N331" s="592"/>
      <c r="O331" s="592"/>
      <c r="P331" s="592"/>
      <c r="Q331" s="592"/>
      <c r="R331" s="175"/>
    </row>
    <row r="332" spans="2:18" ht="21.75" hidden="1" customHeight="1" x14ac:dyDescent="0.3">
      <c r="B332" s="67"/>
      <c r="C332" s="68"/>
      <c r="D332" s="62"/>
      <c r="E332" s="21"/>
      <c r="F332" s="661">
        <v>124</v>
      </c>
      <c r="G332" s="15"/>
      <c r="H332" s="16"/>
      <c r="I332" s="17"/>
      <c r="J332" s="592"/>
      <c r="K332" s="592"/>
      <c r="L332" s="465"/>
      <c r="M332" s="712"/>
      <c r="N332" s="592"/>
      <c r="O332" s="592"/>
      <c r="P332" s="592"/>
      <c r="Q332" s="592"/>
      <c r="R332" s="175"/>
    </row>
    <row r="333" spans="2:18" s="525" customFormat="1" ht="19.5" customHeight="1" x14ac:dyDescent="0.3">
      <c r="B333" s="615"/>
      <c r="C333" s="619"/>
      <c r="D333" s="619"/>
      <c r="E333" s="565">
        <v>197</v>
      </c>
      <c r="F333" s="565" t="s">
        <v>1937</v>
      </c>
      <c r="G333" s="565"/>
      <c r="H333" s="565"/>
      <c r="I333" s="565"/>
      <c r="J333" s="617"/>
      <c r="K333" s="617"/>
      <c r="L333" s="617"/>
      <c r="M333" s="617"/>
      <c r="N333" s="617"/>
      <c r="O333" s="617"/>
      <c r="P333" s="617"/>
      <c r="Q333" s="617"/>
      <c r="R333" s="618"/>
    </row>
    <row r="334" spans="2:18" ht="31.5" x14ac:dyDescent="0.3">
      <c r="B334" s="38"/>
      <c r="C334" s="39"/>
      <c r="D334" s="39"/>
      <c r="E334" s="40"/>
      <c r="F334" s="661">
        <v>19701</v>
      </c>
      <c r="G334" s="15" t="s">
        <v>1448</v>
      </c>
      <c r="H334" s="93" t="s">
        <v>1449</v>
      </c>
      <c r="I334" s="140" t="s">
        <v>1450</v>
      </c>
      <c r="J334" s="92"/>
      <c r="K334" s="92"/>
      <c r="L334" s="92"/>
      <c r="M334" s="92">
        <v>10000</v>
      </c>
      <c r="N334" s="92"/>
      <c r="O334" s="92"/>
      <c r="P334" s="92"/>
      <c r="Q334" s="92"/>
      <c r="R334" s="92">
        <f t="shared" ref="R334:R352" si="47">SUM(J334:Q334)</f>
        <v>10000</v>
      </c>
    </row>
    <row r="335" spans="2:18" ht="31.5" x14ac:dyDescent="0.3">
      <c r="B335" s="28"/>
      <c r="C335" s="45"/>
      <c r="D335" s="31"/>
      <c r="E335" s="32"/>
      <c r="F335" s="661">
        <v>19702</v>
      </c>
      <c r="G335" s="15" t="s">
        <v>1453</v>
      </c>
      <c r="H335" s="16" t="s">
        <v>1452</v>
      </c>
      <c r="I335" s="17" t="s">
        <v>1454</v>
      </c>
      <c r="J335" s="27"/>
      <c r="K335" s="27"/>
      <c r="L335" s="27"/>
      <c r="M335" s="27">
        <v>5000</v>
      </c>
      <c r="N335" s="27"/>
      <c r="O335" s="27"/>
      <c r="P335" s="27"/>
      <c r="Q335" s="27"/>
      <c r="R335" s="92">
        <f t="shared" si="47"/>
        <v>5000</v>
      </c>
    </row>
    <row r="336" spans="2:18" ht="31.5" x14ac:dyDescent="0.3">
      <c r="B336" s="28"/>
      <c r="C336" s="45"/>
      <c r="D336" s="31"/>
      <c r="E336" s="32"/>
      <c r="F336" s="661">
        <v>19703</v>
      </c>
      <c r="G336" s="446" t="s">
        <v>1462</v>
      </c>
      <c r="H336" s="26" t="s">
        <v>1463</v>
      </c>
      <c r="I336" s="463" t="s">
        <v>692</v>
      </c>
      <c r="J336" s="223"/>
      <c r="K336" s="92"/>
      <c r="L336" s="92"/>
      <c r="M336" s="92">
        <v>20000</v>
      </c>
      <c r="N336" s="27"/>
      <c r="O336" s="27"/>
      <c r="P336" s="27"/>
      <c r="Q336" s="27"/>
      <c r="R336" s="92">
        <f t="shared" si="47"/>
        <v>20000</v>
      </c>
    </row>
    <row r="337" spans="2:18" x14ac:dyDescent="0.3">
      <c r="B337" s="28"/>
      <c r="C337" s="45"/>
      <c r="D337" s="31"/>
      <c r="E337" s="32"/>
      <c r="F337" s="661">
        <v>19704</v>
      </c>
      <c r="G337" s="446" t="s">
        <v>1466</v>
      </c>
      <c r="H337" s="26" t="s">
        <v>1467</v>
      </c>
      <c r="I337" s="448" t="s">
        <v>1645</v>
      </c>
      <c r="J337" s="223"/>
      <c r="K337" s="92"/>
      <c r="L337" s="92"/>
      <c r="M337" s="92">
        <v>150000</v>
      </c>
      <c r="N337" s="27"/>
      <c r="O337" s="27"/>
      <c r="P337" s="27"/>
      <c r="Q337" s="27"/>
      <c r="R337" s="92">
        <f t="shared" si="47"/>
        <v>150000</v>
      </c>
    </row>
    <row r="338" spans="2:18" ht="31.5" x14ac:dyDescent="0.3">
      <c r="B338" s="57"/>
      <c r="C338" s="58"/>
      <c r="D338" s="58"/>
      <c r="E338" s="59"/>
      <c r="F338" s="661">
        <v>19705</v>
      </c>
      <c r="G338" s="15" t="s">
        <v>1600</v>
      </c>
      <c r="H338" s="93" t="s">
        <v>1456</v>
      </c>
      <c r="I338" s="94" t="s">
        <v>1582</v>
      </c>
      <c r="J338" s="92"/>
      <c r="K338" s="92"/>
      <c r="L338" s="92"/>
      <c r="M338" s="92">
        <v>38998</v>
      </c>
      <c r="N338" s="92"/>
      <c r="O338" s="92"/>
      <c r="P338" s="92"/>
      <c r="Q338" s="92"/>
      <c r="R338" s="92">
        <f t="shared" si="47"/>
        <v>38998</v>
      </c>
    </row>
    <row r="339" spans="2:18" ht="31.5" x14ac:dyDescent="0.3">
      <c r="B339" s="28"/>
      <c r="C339" s="45"/>
      <c r="D339" s="31"/>
      <c r="E339" s="32"/>
      <c r="F339" s="661">
        <v>19706</v>
      </c>
      <c r="G339" s="15" t="s">
        <v>1601</v>
      </c>
      <c r="H339" s="16" t="s">
        <v>1503</v>
      </c>
      <c r="I339" s="94" t="s">
        <v>1582</v>
      </c>
      <c r="J339" s="27"/>
      <c r="K339" s="27"/>
      <c r="L339" s="27"/>
      <c r="M339" s="27">
        <v>251794</v>
      </c>
      <c r="N339" s="27"/>
      <c r="O339" s="27"/>
      <c r="P339" s="27"/>
      <c r="Q339" s="27"/>
      <c r="R339" s="92">
        <f t="shared" si="47"/>
        <v>251794</v>
      </c>
    </row>
    <row r="340" spans="2:18" ht="31.5" x14ac:dyDescent="0.3">
      <c r="B340" s="28"/>
      <c r="C340" s="45"/>
      <c r="D340" s="31"/>
      <c r="E340" s="32"/>
      <c r="F340" s="661">
        <v>19707</v>
      </c>
      <c r="G340" s="467" t="s">
        <v>1602</v>
      </c>
      <c r="H340" s="468" t="s">
        <v>1459</v>
      </c>
      <c r="I340" s="448" t="s">
        <v>2118</v>
      </c>
      <c r="J340" s="223"/>
      <c r="K340" s="223"/>
      <c r="L340" s="223"/>
      <c r="M340" s="92">
        <v>15394</v>
      </c>
      <c r="N340" s="27"/>
      <c r="O340" s="27"/>
      <c r="P340" s="27"/>
      <c r="Q340" s="27"/>
      <c r="R340" s="92">
        <f t="shared" si="47"/>
        <v>15394</v>
      </c>
    </row>
    <row r="341" spans="2:18" ht="31.5" x14ac:dyDescent="0.3">
      <c r="B341" s="28"/>
      <c r="C341" s="45"/>
      <c r="D341" s="31"/>
      <c r="E341" s="32"/>
      <c r="F341" s="661">
        <v>19708</v>
      </c>
      <c r="G341" s="15" t="s">
        <v>1603</v>
      </c>
      <c r="H341" s="16" t="s">
        <v>1520</v>
      </c>
      <c r="I341" s="94" t="s">
        <v>1582</v>
      </c>
      <c r="J341" s="27">
        <v>119700</v>
      </c>
      <c r="K341" s="27"/>
      <c r="L341" s="27"/>
      <c r="M341" s="27"/>
      <c r="N341" s="27"/>
      <c r="O341" s="27"/>
      <c r="P341" s="27"/>
      <c r="Q341" s="27"/>
      <c r="R341" s="92">
        <f t="shared" si="47"/>
        <v>119700</v>
      </c>
    </row>
    <row r="342" spans="2:18" x14ac:dyDescent="0.3">
      <c r="B342" s="28"/>
      <c r="C342" s="45"/>
      <c r="D342" s="31"/>
      <c r="E342" s="32"/>
      <c r="F342" s="661">
        <v>19709</v>
      </c>
      <c r="G342" s="15" t="s">
        <v>1604</v>
      </c>
      <c r="H342" s="16" t="s">
        <v>1520</v>
      </c>
      <c r="I342" s="94" t="s">
        <v>1582</v>
      </c>
      <c r="J342" s="27"/>
      <c r="K342" s="27"/>
      <c r="L342" s="27"/>
      <c r="M342" s="27">
        <v>170221</v>
      </c>
      <c r="N342" s="27"/>
      <c r="O342" s="27"/>
      <c r="P342" s="27"/>
      <c r="Q342" s="27"/>
      <c r="R342" s="92">
        <f t="shared" si="47"/>
        <v>170221</v>
      </c>
    </row>
    <row r="343" spans="2:18" ht="31.5" x14ac:dyDescent="0.3">
      <c r="B343" s="28"/>
      <c r="C343" s="45"/>
      <c r="D343" s="31"/>
      <c r="E343" s="32"/>
      <c r="F343" s="661">
        <v>19710</v>
      </c>
      <c r="G343" s="15" t="s">
        <v>1605</v>
      </c>
      <c r="H343" s="16" t="s">
        <v>1520</v>
      </c>
      <c r="I343" s="16" t="s">
        <v>1646</v>
      </c>
      <c r="J343" s="27"/>
      <c r="K343" s="27"/>
      <c r="L343" s="27"/>
      <c r="M343" s="27"/>
      <c r="N343" s="27">
        <v>30000</v>
      </c>
      <c r="O343" s="27"/>
      <c r="P343" s="27"/>
      <c r="Q343" s="27"/>
      <c r="R343" s="92">
        <f t="shared" si="47"/>
        <v>30000</v>
      </c>
    </row>
    <row r="344" spans="2:18" ht="31.5" x14ac:dyDescent="0.3">
      <c r="B344" s="28"/>
      <c r="C344" s="45"/>
      <c r="D344" s="31"/>
      <c r="E344" s="32"/>
      <c r="F344" s="661">
        <v>19711</v>
      </c>
      <c r="G344" s="15" t="s">
        <v>1606</v>
      </c>
      <c r="H344" s="16" t="s">
        <v>1463</v>
      </c>
      <c r="I344" s="94" t="s">
        <v>1582</v>
      </c>
      <c r="J344" s="27"/>
      <c r="K344" s="27"/>
      <c r="L344" s="27"/>
      <c r="M344" s="27">
        <v>50000</v>
      </c>
      <c r="N344" s="27"/>
      <c r="O344" s="27"/>
      <c r="P344" s="27"/>
      <c r="Q344" s="27"/>
      <c r="R344" s="92">
        <f t="shared" si="47"/>
        <v>50000</v>
      </c>
    </row>
    <row r="345" spans="2:18" ht="47.25" x14ac:dyDescent="0.3">
      <c r="B345" s="28"/>
      <c r="C345" s="45"/>
      <c r="D345" s="31"/>
      <c r="E345" s="32"/>
      <c r="F345" s="661">
        <v>19712</v>
      </c>
      <c r="G345" s="15" t="s">
        <v>1607</v>
      </c>
      <c r="H345" s="16" t="s">
        <v>1463</v>
      </c>
      <c r="I345" s="94" t="s">
        <v>1582</v>
      </c>
      <c r="J345" s="27"/>
      <c r="K345" s="27"/>
      <c r="L345" s="27"/>
      <c r="M345" s="27">
        <v>87736</v>
      </c>
      <c r="N345" s="27"/>
      <c r="O345" s="27"/>
      <c r="P345" s="27"/>
      <c r="Q345" s="27"/>
      <c r="R345" s="92">
        <f t="shared" si="47"/>
        <v>87736</v>
      </c>
    </row>
    <row r="346" spans="2:18" ht="31.5" x14ac:dyDescent="0.3">
      <c r="B346" s="67"/>
      <c r="C346" s="68"/>
      <c r="D346" s="62"/>
      <c r="E346" s="21"/>
      <c r="F346" s="661">
        <v>19713</v>
      </c>
      <c r="G346" s="15" t="s">
        <v>1608</v>
      </c>
      <c r="H346" s="16" t="s">
        <v>1539</v>
      </c>
      <c r="I346" s="94" t="s">
        <v>1582</v>
      </c>
      <c r="J346" s="27"/>
      <c r="K346" s="27">
        <v>5000</v>
      </c>
      <c r="L346" s="27"/>
      <c r="M346" s="27">
        <v>16868</v>
      </c>
      <c r="N346" s="27"/>
      <c r="O346" s="27"/>
      <c r="P346" s="27"/>
      <c r="Q346" s="27"/>
      <c r="R346" s="92">
        <f t="shared" si="47"/>
        <v>21868</v>
      </c>
    </row>
    <row r="347" spans="2:18" ht="31.5" x14ac:dyDescent="0.3">
      <c r="B347" s="28"/>
      <c r="C347" s="45"/>
      <c r="D347" s="31"/>
      <c r="E347" s="31"/>
      <c r="F347" s="661">
        <v>19714</v>
      </c>
      <c r="G347" s="15" t="s">
        <v>1609</v>
      </c>
      <c r="H347" s="16" t="s">
        <v>1610</v>
      </c>
      <c r="I347" s="94" t="s">
        <v>1582</v>
      </c>
      <c r="J347" s="27"/>
      <c r="K347" s="27"/>
      <c r="L347" s="27"/>
      <c r="M347" s="27">
        <v>17923</v>
      </c>
      <c r="N347" s="27"/>
      <c r="O347" s="27"/>
      <c r="P347" s="27"/>
      <c r="Q347" s="27"/>
      <c r="R347" s="92">
        <f t="shared" si="47"/>
        <v>17923</v>
      </c>
    </row>
    <row r="348" spans="2:18" x14ac:dyDescent="0.3">
      <c r="B348" s="28"/>
      <c r="C348" s="45"/>
      <c r="D348" s="31"/>
      <c r="E348" s="31"/>
      <c r="F348" s="661">
        <v>19715</v>
      </c>
      <c r="G348" s="15" t="s">
        <v>1611</v>
      </c>
      <c r="H348" s="16" t="s">
        <v>1543</v>
      </c>
      <c r="I348" s="94" t="s">
        <v>1582</v>
      </c>
      <c r="J348" s="27"/>
      <c r="K348" s="27"/>
      <c r="L348" s="27"/>
      <c r="M348" s="27">
        <v>148168</v>
      </c>
      <c r="N348" s="27"/>
      <c r="O348" s="27"/>
      <c r="P348" s="27"/>
      <c r="Q348" s="27"/>
      <c r="R348" s="92">
        <f t="shared" si="47"/>
        <v>148168</v>
      </c>
    </row>
    <row r="349" spans="2:18" ht="32.25" customHeight="1" x14ac:dyDescent="0.3">
      <c r="B349" s="28"/>
      <c r="C349" s="45"/>
      <c r="D349" s="31"/>
      <c r="E349" s="31"/>
      <c r="F349" s="661">
        <v>19716</v>
      </c>
      <c r="G349" s="15" t="s">
        <v>1612</v>
      </c>
      <c r="H349" s="16" t="s">
        <v>1549</v>
      </c>
      <c r="I349" s="94" t="s">
        <v>1582</v>
      </c>
      <c r="J349" s="27"/>
      <c r="K349" s="27"/>
      <c r="L349" s="27">
        <v>56400</v>
      </c>
      <c r="M349" s="27">
        <v>103000</v>
      </c>
      <c r="N349" s="27"/>
      <c r="O349" s="27"/>
      <c r="P349" s="27"/>
      <c r="Q349" s="27"/>
      <c r="R349" s="92">
        <f t="shared" si="47"/>
        <v>159400</v>
      </c>
    </row>
    <row r="350" spans="2:18" ht="17.25" customHeight="1" x14ac:dyDescent="0.3">
      <c r="B350" s="57"/>
      <c r="C350" s="58"/>
      <c r="D350" s="58"/>
      <c r="E350" s="59"/>
      <c r="F350" s="661">
        <v>19717</v>
      </c>
      <c r="G350" s="15" t="s">
        <v>1589</v>
      </c>
      <c r="H350" s="93" t="s">
        <v>1467</v>
      </c>
      <c r="I350" s="140" t="s">
        <v>2126</v>
      </c>
      <c r="J350" s="92"/>
      <c r="K350" s="92"/>
      <c r="L350" s="92">
        <v>5000</v>
      </c>
      <c r="M350" s="92">
        <v>35000</v>
      </c>
      <c r="N350" s="92"/>
      <c r="O350" s="92"/>
      <c r="P350" s="92"/>
      <c r="Q350" s="92"/>
      <c r="R350" s="92">
        <f>SUM(J350:Q350)</f>
        <v>40000</v>
      </c>
    </row>
    <row r="351" spans="2:18" ht="17.25" customHeight="1" x14ac:dyDescent="0.3">
      <c r="B351" s="28"/>
      <c r="C351" s="45"/>
      <c r="D351" s="31"/>
      <c r="E351" s="31"/>
      <c r="F351" s="661">
        <v>19718</v>
      </c>
      <c r="G351" s="15" t="s">
        <v>1613</v>
      </c>
      <c r="H351" s="16" t="s">
        <v>1467</v>
      </c>
      <c r="I351" s="94" t="s">
        <v>1582</v>
      </c>
      <c r="J351" s="27"/>
      <c r="K351" s="27"/>
      <c r="L351" s="27"/>
      <c r="M351" s="27">
        <v>424905</v>
      </c>
      <c r="N351" s="27"/>
      <c r="O351" s="27"/>
      <c r="P351" s="27"/>
      <c r="Q351" s="27"/>
      <c r="R351" s="92">
        <f t="shared" si="47"/>
        <v>424905</v>
      </c>
    </row>
    <row r="352" spans="2:18" ht="17.25" customHeight="1" x14ac:dyDescent="0.3">
      <c r="B352" s="67"/>
      <c r="C352" s="68"/>
      <c r="D352" s="62"/>
      <c r="E352" s="21"/>
      <c r="F352" s="661">
        <v>19719</v>
      </c>
      <c r="G352" s="15" t="s">
        <v>1614</v>
      </c>
      <c r="H352" s="16" t="s">
        <v>1467</v>
      </c>
      <c r="I352" s="94" t="s">
        <v>1582</v>
      </c>
      <c r="J352" s="27"/>
      <c r="K352" s="27"/>
      <c r="L352" s="27"/>
      <c r="M352" s="27"/>
      <c r="N352" s="27">
        <v>439704</v>
      </c>
      <c r="O352" s="27"/>
      <c r="P352" s="27"/>
      <c r="Q352" s="27"/>
      <c r="R352" s="92">
        <f t="shared" si="47"/>
        <v>439704</v>
      </c>
    </row>
    <row r="353" spans="2:18" ht="9" customHeight="1" x14ac:dyDescent="0.3"/>
    <row r="354" spans="2:18" s="253" customFormat="1" ht="20.25" customHeight="1" x14ac:dyDescent="0.25">
      <c r="B354" s="1744" t="s">
        <v>1875</v>
      </c>
      <c r="C354" s="1744"/>
      <c r="D354" s="1744"/>
      <c r="E354" s="1744"/>
      <c r="F354" s="1744"/>
      <c r="G354" s="1744"/>
      <c r="H354" s="601"/>
      <c r="I354" s="5"/>
      <c r="J354" s="602"/>
      <c r="K354" s="603"/>
      <c r="L354" s="603"/>
      <c r="M354" s="603"/>
      <c r="N354" s="603"/>
      <c r="O354" s="603"/>
      <c r="P354" s="603"/>
      <c r="Q354" s="603"/>
      <c r="R354" s="604"/>
    </row>
    <row r="355" spans="2:18" s="253" customFormat="1" ht="19.5" customHeight="1" x14ac:dyDescent="0.25">
      <c r="B355" s="1752" t="s">
        <v>1876</v>
      </c>
      <c r="C355" s="1752"/>
      <c r="D355" s="1752"/>
      <c r="E355" s="1752"/>
      <c r="F355" s="1738" t="s">
        <v>1862</v>
      </c>
      <c r="G355" s="1738"/>
      <c r="H355" s="1739"/>
      <c r="I355" s="1762" t="s">
        <v>9</v>
      </c>
      <c r="J355" s="1763"/>
      <c r="K355" s="1764"/>
      <c r="L355" s="1762" t="s">
        <v>1872</v>
      </c>
      <c r="M355" s="1763"/>
      <c r="N355" s="1764"/>
      <c r="O355" s="605"/>
      <c r="P355" s="1759" t="s">
        <v>1873</v>
      </c>
      <c r="Q355" s="1760"/>
      <c r="R355" s="1761"/>
    </row>
    <row r="356" spans="2:18" s="253" customFormat="1" ht="19.5" customHeight="1" x14ac:dyDescent="0.25">
      <c r="B356" s="1778" t="s">
        <v>2119</v>
      </c>
      <c r="C356" s="1779"/>
      <c r="D356" s="1779"/>
      <c r="E356" s="1780"/>
      <c r="F356" s="1740" t="s">
        <v>3</v>
      </c>
      <c r="G356" s="1741"/>
      <c r="H356" s="601"/>
      <c r="I356" s="1781"/>
      <c r="J356" s="1782"/>
      <c r="K356" s="1783"/>
      <c r="L356" s="1781"/>
      <c r="M356" s="1782"/>
      <c r="N356" s="1783"/>
      <c r="O356" s="606"/>
      <c r="P356" s="1778"/>
      <c r="Q356" s="1779"/>
      <c r="R356" s="1780"/>
    </row>
    <row r="357" spans="2:18" s="253" customFormat="1" ht="16.5" customHeight="1" x14ac:dyDescent="0.25">
      <c r="B357" s="252"/>
      <c r="C357" s="254"/>
      <c r="D357" s="254"/>
      <c r="E357" s="254"/>
      <c r="F357" s="138"/>
      <c r="G357" s="607" t="s">
        <v>2121</v>
      </c>
      <c r="H357" s="744"/>
      <c r="I357" s="1735">
        <f>J8</f>
        <v>119700</v>
      </c>
      <c r="J357" s="1736"/>
      <c r="K357" s="1737"/>
      <c r="L357" s="1735"/>
      <c r="M357" s="1736"/>
      <c r="N357" s="1737"/>
      <c r="O357" s="743"/>
      <c r="P357" s="1745"/>
      <c r="Q357" s="1746"/>
      <c r="R357" s="1747"/>
    </row>
    <row r="358" spans="2:18" s="253" customFormat="1" ht="17.25" customHeight="1" x14ac:dyDescent="0.25">
      <c r="B358" s="1745"/>
      <c r="C358" s="1746"/>
      <c r="D358" s="1746"/>
      <c r="E358" s="1747"/>
      <c r="F358" s="1742" t="s">
        <v>1863</v>
      </c>
      <c r="G358" s="1743"/>
      <c r="H358" s="601"/>
      <c r="I358" s="1735"/>
      <c r="J358" s="1736"/>
      <c r="K358" s="1737"/>
      <c r="L358" s="1735"/>
      <c r="M358" s="1736"/>
      <c r="N358" s="1737"/>
      <c r="O358" s="606"/>
      <c r="P358" s="1745"/>
      <c r="Q358" s="1746"/>
      <c r="R358" s="1747"/>
    </row>
    <row r="359" spans="2:18" s="253" customFormat="1" ht="19.5" customHeight="1" x14ac:dyDescent="0.25">
      <c r="B359" s="252"/>
      <c r="C359" s="254"/>
      <c r="D359" s="254"/>
      <c r="F359" s="138"/>
      <c r="G359" s="607" t="s">
        <v>1864</v>
      </c>
      <c r="H359" s="607"/>
      <c r="I359" s="1735">
        <f>K8</f>
        <v>124600</v>
      </c>
      <c r="J359" s="1736"/>
      <c r="K359" s="1737"/>
      <c r="L359" s="1735"/>
      <c r="M359" s="1736"/>
      <c r="N359" s="1737"/>
      <c r="O359" s="606"/>
      <c r="P359" s="1745"/>
      <c r="Q359" s="1746"/>
      <c r="R359" s="1747"/>
    </row>
    <row r="360" spans="2:18" s="253" customFormat="1" ht="19.5" customHeight="1" x14ac:dyDescent="0.25">
      <c r="B360" s="252"/>
      <c r="C360" s="254"/>
      <c r="D360" s="254"/>
      <c r="F360" s="138"/>
      <c r="G360" s="607" t="s">
        <v>1865</v>
      </c>
      <c r="H360" s="607"/>
      <c r="I360" s="1735">
        <f>L8</f>
        <v>1049180</v>
      </c>
      <c r="J360" s="1736"/>
      <c r="K360" s="1737"/>
      <c r="L360" s="1735"/>
      <c r="M360" s="1736"/>
      <c r="N360" s="1737"/>
      <c r="O360" s="606"/>
      <c r="P360" s="1745"/>
      <c r="Q360" s="1746"/>
      <c r="R360" s="1747"/>
    </row>
    <row r="361" spans="2:18" s="253" customFormat="1" ht="19.5" customHeight="1" x14ac:dyDescent="0.25">
      <c r="B361" s="252"/>
      <c r="C361" s="254"/>
      <c r="D361" s="254"/>
      <c r="F361" s="138"/>
      <c r="G361" s="607" t="s">
        <v>1866</v>
      </c>
      <c r="H361" s="607"/>
      <c r="I361" s="1735">
        <f>M8</f>
        <v>3549116</v>
      </c>
      <c r="J361" s="1736"/>
      <c r="K361" s="1737"/>
      <c r="L361" s="1735"/>
      <c r="M361" s="1736"/>
      <c r="N361" s="1737"/>
      <c r="O361" s="606"/>
      <c r="P361" s="1745"/>
      <c r="Q361" s="1746"/>
      <c r="R361" s="1747"/>
    </row>
    <row r="362" spans="2:18" s="253" customFormat="1" ht="18" customHeight="1" x14ac:dyDescent="0.25">
      <c r="B362" s="252"/>
      <c r="C362" s="254"/>
      <c r="D362" s="254"/>
      <c r="F362" s="1742" t="s">
        <v>7</v>
      </c>
      <c r="G362" s="1743"/>
      <c r="H362" s="601"/>
      <c r="I362" s="1735"/>
      <c r="J362" s="1736"/>
      <c r="K362" s="1737"/>
      <c r="L362" s="1735"/>
      <c r="M362" s="1736"/>
      <c r="N362" s="1737"/>
      <c r="O362" s="606"/>
      <c r="P362" s="1745"/>
      <c r="Q362" s="1746"/>
      <c r="R362" s="1747"/>
    </row>
    <row r="363" spans="2:18" s="253" customFormat="1" ht="19.5" customHeight="1" x14ac:dyDescent="0.25">
      <c r="B363" s="252"/>
      <c r="C363" s="254"/>
      <c r="D363" s="254"/>
      <c r="F363" s="721"/>
      <c r="G363" s="710" t="s">
        <v>2124</v>
      </c>
      <c r="H363" s="607"/>
      <c r="I363" s="1735">
        <f>P8</f>
        <v>85000</v>
      </c>
      <c r="J363" s="1736"/>
      <c r="K363" s="1737"/>
      <c r="L363" s="1735"/>
      <c r="M363" s="1736"/>
      <c r="N363" s="1737"/>
      <c r="O363" s="606"/>
      <c r="P363" s="1745"/>
      <c r="Q363" s="1746"/>
      <c r="R363" s="1747"/>
    </row>
    <row r="364" spans="2:18" s="253" customFormat="1" ht="19.5" customHeight="1" x14ac:dyDescent="0.25">
      <c r="B364" s="252"/>
      <c r="C364" s="254"/>
      <c r="D364" s="254"/>
      <c r="F364" s="1742" t="s">
        <v>1867</v>
      </c>
      <c r="G364" s="1743"/>
      <c r="H364" s="601"/>
      <c r="I364" s="1735"/>
      <c r="J364" s="1736"/>
      <c r="K364" s="1737"/>
      <c r="L364" s="1735"/>
      <c r="M364" s="1736"/>
      <c r="N364" s="1737"/>
      <c r="O364" s="606"/>
      <c r="P364" s="1745"/>
      <c r="Q364" s="1746"/>
      <c r="R364" s="1747"/>
    </row>
    <row r="365" spans="2:18" s="253" customFormat="1" ht="19.5" customHeight="1" x14ac:dyDescent="0.25">
      <c r="B365" s="252"/>
      <c r="C365" s="254"/>
      <c r="D365" s="254"/>
      <c r="F365" s="721"/>
      <c r="G365" s="722" t="s">
        <v>2122</v>
      </c>
      <c r="H365" s="601"/>
      <c r="I365" s="1735">
        <f>N352</f>
        <v>439704</v>
      </c>
      <c r="J365" s="1736"/>
      <c r="K365" s="1737"/>
      <c r="L365" s="718"/>
      <c r="M365" s="719"/>
      <c r="N365" s="720"/>
      <c r="O365" s="606"/>
      <c r="P365" s="723"/>
      <c r="Q365" s="724"/>
      <c r="R365" s="725"/>
    </row>
    <row r="366" spans="2:18" s="253" customFormat="1" ht="19.5" customHeight="1" x14ac:dyDescent="0.25">
      <c r="B366" s="252"/>
      <c r="C366" s="254"/>
      <c r="D366" s="254"/>
      <c r="F366" s="721"/>
      <c r="G366" s="710" t="s">
        <v>2123</v>
      </c>
      <c r="H366" s="607"/>
      <c r="I366" s="1735">
        <f>N343</f>
        <v>30000</v>
      </c>
      <c r="J366" s="1736"/>
      <c r="K366" s="1737"/>
      <c r="L366" s="1735"/>
      <c r="M366" s="1736"/>
      <c r="N366" s="1737"/>
      <c r="O366" s="606"/>
      <c r="P366" s="1745"/>
      <c r="Q366" s="1746"/>
      <c r="R366" s="1747"/>
    </row>
    <row r="367" spans="2:18" s="253" customFormat="1" ht="15.75" x14ac:dyDescent="0.25">
      <c r="B367" s="252"/>
      <c r="C367" s="254"/>
      <c r="D367" s="254"/>
      <c r="F367" s="677" t="s">
        <v>1868</v>
      </c>
      <c r="G367" s="722"/>
      <c r="H367" s="607"/>
      <c r="I367" s="1735"/>
      <c r="J367" s="1736"/>
      <c r="K367" s="1737"/>
      <c r="L367" s="1735"/>
      <c r="M367" s="1736"/>
      <c r="N367" s="1737"/>
      <c r="O367" s="606"/>
      <c r="P367" s="1745"/>
      <c r="Q367" s="1746"/>
      <c r="R367" s="1747"/>
    </row>
    <row r="368" spans="2:18" s="253" customFormat="1" ht="18.75" customHeight="1" x14ac:dyDescent="0.25">
      <c r="B368" s="252"/>
      <c r="C368" s="254"/>
      <c r="D368" s="254"/>
      <c r="F368" s="677"/>
      <c r="G368" s="1750" t="s">
        <v>1869</v>
      </c>
      <c r="H368" s="1751"/>
      <c r="I368" s="1735">
        <f>Q8</f>
        <v>3270000</v>
      </c>
      <c r="J368" s="1736"/>
      <c r="K368" s="1737"/>
      <c r="L368" s="1735"/>
      <c r="M368" s="1736"/>
      <c r="N368" s="1737"/>
      <c r="O368" s="606"/>
      <c r="P368" s="1745"/>
      <c r="Q368" s="1746"/>
      <c r="R368" s="1747"/>
    </row>
    <row r="369" spans="2:21" s="614" customFormat="1" ht="19.5" customHeight="1" x14ac:dyDescent="0.2">
      <c r="B369" s="611"/>
      <c r="C369" s="612"/>
      <c r="D369" s="612"/>
      <c r="E369" s="612"/>
      <c r="F369" s="1718" t="s">
        <v>1870</v>
      </c>
      <c r="G369" s="1719"/>
      <c r="H369" s="1720"/>
      <c r="I369" s="1730">
        <f>SUM(L369:R369)</f>
        <v>8667300</v>
      </c>
      <c r="J369" s="1730"/>
      <c r="K369" s="1730"/>
      <c r="L369" s="1730">
        <v>4573700</v>
      </c>
      <c r="M369" s="1730"/>
      <c r="N369" s="1730"/>
      <c r="O369" s="613"/>
      <c r="P369" s="1730">
        <v>4093600</v>
      </c>
      <c r="Q369" s="1730"/>
      <c r="R369" s="1730"/>
      <c r="T369" s="643"/>
      <c r="U369" s="643"/>
    </row>
    <row r="370" spans="2:21" s="195" customFormat="1" x14ac:dyDescent="0.2">
      <c r="B370" s="609" t="s">
        <v>1871</v>
      </c>
      <c r="C370" s="187"/>
      <c r="D370" s="187"/>
      <c r="F370" s="641" t="s">
        <v>2127</v>
      </c>
      <c r="G370" s="245"/>
      <c r="H370" s="609"/>
      <c r="I370" s="3"/>
      <c r="J370" s="610"/>
      <c r="K370" s="642"/>
      <c r="L370" s="642"/>
      <c r="M370" s="642"/>
      <c r="N370" s="642"/>
      <c r="O370" s="642"/>
      <c r="P370" s="642"/>
      <c r="Q370" s="642"/>
      <c r="R370" s="642"/>
    </row>
    <row r="371" spans="2:21" x14ac:dyDescent="0.3">
      <c r="F371" s="73" t="s">
        <v>1945</v>
      </c>
      <c r="G371" s="245" t="s">
        <v>2128</v>
      </c>
      <c r="J371" s="719"/>
      <c r="K371" s="719"/>
      <c r="L371" s="719"/>
      <c r="M371" s="719"/>
      <c r="N371" s="719"/>
      <c r="O371" s="719"/>
      <c r="P371" s="719"/>
      <c r="Q371" s="719"/>
      <c r="R371" s="719"/>
    </row>
    <row r="373" spans="2:21" x14ac:dyDescent="0.3">
      <c r="P373" s="700"/>
    </row>
  </sheetData>
  <mergeCells count="92">
    <mergeCell ref="B1:R1"/>
    <mergeCell ref="D107:I107"/>
    <mergeCell ref="E22:I22"/>
    <mergeCell ref="P2:R2"/>
    <mergeCell ref="F98:I98"/>
    <mergeCell ref="B7:G7"/>
    <mergeCell ref="B8:G8"/>
    <mergeCell ref="E173:I173"/>
    <mergeCell ref="E193:I193"/>
    <mergeCell ref="D196:I196"/>
    <mergeCell ref="E197:I197"/>
    <mergeCell ref="E108:I108"/>
    <mergeCell ref="C112:I112"/>
    <mergeCell ref="E157:I157"/>
    <mergeCell ref="F115:I115"/>
    <mergeCell ref="F120:I120"/>
    <mergeCell ref="F124:I124"/>
    <mergeCell ref="F132:I132"/>
    <mergeCell ref="F136:I136"/>
    <mergeCell ref="F138:I138"/>
    <mergeCell ref="F141:I141"/>
    <mergeCell ref="F143:I143"/>
    <mergeCell ref="D172:I172"/>
    <mergeCell ref="D316:I316"/>
    <mergeCell ref="E317:I317"/>
    <mergeCell ref="E265:I265"/>
    <mergeCell ref="E273:I273"/>
    <mergeCell ref="D277:I277"/>
    <mergeCell ref="D235:I235"/>
    <mergeCell ref="E248:I248"/>
    <mergeCell ref="B254:I254"/>
    <mergeCell ref="E226:I226"/>
    <mergeCell ref="E205:I205"/>
    <mergeCell ref="D217:I217"/>
    <mergeCell ref="E218:I218"/>
    <mergeCell ref="F212:I212"/>
    <mergeCell ref="F227:I227"/>
    <mergeCell ref="B354:G354"/>
    <mergeCell ref="B355:E355"/>
    <mergeCell ref="F355:H355"/>
    <mergeCell ref="I355:K355"/>
    <mergeCell ref="E321:I321"/>
    <mergeCell ref="L355:N355"/>
    <mergeCell ref="P355:R355"/>
    <mergeCell ref="B358:E358"/>
    <mergeCell ref="F358:G358"/>
    <mergeCell ref="I358:K358"/>
    <mergeCell ref="L358:N358"/>
    <mergeCell ref="P358:R358"/>
    <mergeCell ref="B356:E356"/>
    <mergeCell ref="F356:G356"/>
    <mergeCell ref="I356:K356"/>
    <mergeCell ref="L356:N356"/>
    <mergeCell ref="P356:R356"/>
    <mergeCell ref="I357:K357"/>
    <mergeCell ref="L357:N357"/>
    <mergeCell ref="P357:R357"/>
    <mergeCell ref="I359:K359"/>
    <mergeCell ref="L359:N359"/>
    <mergeCell ref="P359:R359"/>
    <mergeCell ref="I360:K360"/>
    <mergeCell ref="L360:N360"/>
    <mergeCell ref="P360:R360"/>
    <mergeCell ref="I361:K361"/>
    <mergeCell ref="L361:N361"/>
    <mergeCell ref="P361:R361"/>
    <mergeCell ref="F364:G364"/>
    <mergeCell ref="I364:K364"/>
    <mergeCell ref="L364:N364"/>
    <mergeCell ref="P364:R364"/>
    <mergeCell ref="P362:R362"/>
    <mergeCell ref="P363:R363"/>
    <mergeCell ref="I366:K366"/>
    <mergeCell ref="L366:N366"/>
    <mergeCell ref="P366:R366"/>
    <mergeCell ref="I367:K367"/>
    <mergeCell ref="L367:N367"/>
    <mergeCell ref="P367:R367"/>
    <mergeCell ref="G368:H368"/>
    <mergeCell ref="I368:K368"/>
    <mergeCell ref="L368:N368"/>
    <mergeCell ref="P368:R368"/>
    <mergeCell ref="F369:H369"/>
    <mergeCell ref="I369:K369"/>
    <mergeCell ref="L369:N369"/>
    <mergeCell ref="P369:R369"/>
    <mergeCell ref="I365:K365"/>
    <mergeCell ref="F362:G362"/>
    <mergeCell ref="I362:K362"/>
    <mergeCell ref="L362:N362"/>
    <mergeCell ref="I363:K363"/>
    <mergeCell ref="L363:N363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1:G21"/>
  <sheetViews>
    <sheetView workbookViewId="0">
      <selection activeCell="K34" sqref="K34"/>
    </sheetView>
  </sheetViews>
  <sheetFormatPr defaultRowHeight="14.25" x14ac:dyDescent="0.2"/>
  <sheetData>
    <row r="21" spans="3:7" s="490" customFormat="1" ht="36" x14ac:dyDescent="0.55000000000000004">
      <c r="C21" s="1686" t="s">
        <v>1758</v>
      </c>
      <c r="D21" s="1686"/>
      <c r="E21" s="1686"/>
      <c r="F21" s="1686"/>
      <c r="G21" s="168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Z301"/>
  <sheetViews>
    <sheetView zoomScaleNormal="100" workbookViewId="0">
      <pane ySplit="8" topLeftCell="A237" activePane="bottomLeft" state="frozen"/>
      <selection pane="bottomLeft" activeCell="K87" sqref="K87"/>
    </sheetView>
  </sheetViews>
  <sheetFormatPr defaultRowHeight="18.75" x14ac:dyDescent="0.3"/>
  <cols>
    <col min="1" max="1" width="0.875" style="7" customWidth="1"/>
    <col min="2" max="2" width="1.375" style="22" customWidth="1"/>
    <col min="3" max="3" width="1" style="22" customWidth="1"/>
    <col min="4" max="4" width="1.625" style="22" customWidth="1"/>
    <col min="5" max="5" width="4.25" style="871" customWidth="1"/>
    <col min="6" max="6" width="5.25" style="1121" customWidth="1"/>
    <col min="7" max="7" width="29" style="23" customWidth="1"/>
    <col min="8" max="8" width="13.5" style="6" customWidth="1"/>
    <col min="9" max="9" width="14.625" style="24" customWidth="1"/>
    <col min="10" max="10" width="7.75" style="799" hidden="1" customWidth="1"/>
    <col min="11" max="11" width="8.875" style="799" customWidth="1"/>
    <col min="12" max="12" width="8.625" style="799" customWidth="1"/>
    <col min="13" max="13" width="8.75" style="799" customWidth="1"/>
    <col min="14" max="14" width="8.625" style="799" customWidth="1"/>
    <col min="15" max="15" width="7.75" style="799" hidden="1" customWidth="1"/>
    <col min="16" max="16" width="8.25" style="799" customWidth="1"/>
    <col min="17" max="17" width="8.5" style="799" customWidth="1"/>
    <col min="18" max="18" width="8.875" style="799" customWidth="1"/>
    <col min="19" max="16384" width="9" style="7"/>
  </cols>
  <sheetData>
    <row r="1" spans="1:18" s="1" customFormat="1" ht="21.75" thickBot="1" x14ac:dyDescent="0.4">
      <c r="B1" s="1673" t="s">
        <v>1359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97"/>
      <c r="C2" s="797"/>
      <c r="D2" s="797"/>
      <c r="E2" s="1259"/>
      <c r="F2" s="1091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2019</v>
      </c>
      <c r="Q2" s="1726"/>
      <c r="R2" s="1727"/>
    </row>
    <row r="3" spans="1:18" s="187" customFormat="1" ht="18" customHeight="1" thickTop="1" x14ac:dyDescent="0.2">
      <c r="A3" s="644"/>
      <c r="B3" s="564" t="s">
        <v>2021</v>
      </c>
      <c r="C3" s="564"/>
      <c r="D3" s="564"/>
      <c r="E3" s="1260"/>
      <c r="F3" s="1092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2022</v>
      </c>
      <c r="C4" s="564"/>
      <c r="D4" s="564"/>
      <c r="E4" s="1260"/>
      <c r="F4" s="1093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1260"/>
      <c r="F5" s="1093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846"/>
      <c r="F6" s="1123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12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0.25" customHeight="1" x14ac:dyDescent="0.2">
      <c r="B8" s="1682" t="s">
        <v>2020</v>
      </c>
      <c r="C8" s="1771"/>
      <c r="D8" s="1771"/>
      <c r="E8" s="1771"/>
      <c r="F8" s="1771"/>
      <c r="G8" s="1683"/>
      <c r="H8" s="74"/>
      <c r="I8" s="75"/>
      <c r="J8" s="81">
        <f>SUM(J9:J287)</f>
        <v>0</v>
      </c>
      <c r="K8" s="81">
        <f>SUM(K9:K287)</f>
        <v>37200</v>
      </c>
      <c r="L8" s="81">
        <f t="shared" ref="L8:R8" si="0">SUM(L9:L287)</f>
        <v>352500</v>
      </c>
      <c r="M8" s="81">
        <f t="shared" si="0"/>
        <v>1005800</v>
      </c>
      <c r="N8" s="81">
        <f t="shared" si="0"/>
        <v>20000</v>
      </c>
      <c r="O8" s="81">
        <f t="shared" si="0"/>
        <v>0</v>
      </c>
      <c r="P8" s="81">
        <f t="shared" si="0"/>
        <v>2400000</v>
      </c>
      <c r="Q8" s="81">
        <f t="shared" si="0"/>
        <v>0</v>
      </c>
      <c r="R8" s="81">
        <f t="shared" si="0"/>
        <v>3815500</v>
      </c>
    </row>
    <row r="9" spans="1:18" s="12" customFormat="1" ht="17.25" customHeight="1" x14ac:dyDescent="0.2">
      <c r="B9" s="535" t="s">
        <v>79</v>
      </c>
      <c r="C9" s="536"/>
      <c r="D9" s="536"/>
      <c r="E9" s="847"/>
      <c r="F9" s="1095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12" customFormat="1" ht="16.5" customHeight="1" x14ac:dyDescent="0.2">
      <c r="B10" s="481" t="s">
        <v>1895</v>
      </c>
      <c r="C10" s="482"/>
      <c r="D10" s="482"/>
      <c r="E10" s="848"/>
      <c r="F10" s="1096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s="13" customFormat="1" ht="17.25" customHeight="1" x14ac:dyDescent="0.3">
      <c r="B11" s="63"/>
      <c r="C11" s="539" t="s">
        <v>12</v>
      </c>
      <c r="D11" s="539"/>
      <c r="E11" s="849"/>
      <c r="F11" s="1097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s="13" customFormat="1" ht="17.25" customHeight="1" x14ac:dyDescent="0.3">
      <c r="B12" s="54"/>
      <c r="C12" s="55"/>
      <c r="D12" s="532" t="s">
        <v>13</v>
      </c>
      <c r="E12" s="850"/>
      <c r="F12" s="1098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8" customHeight="1" x14ac:dyDescent="0.3">
      <c r="B13" s="54"/>
      <c r="C13" s="55"/>
      <c r="D13" s="55"/>
      <c r="E13" s="851" t="s">
        <v>14</v>
      </c>
      <c r="F13" s="1098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5.75" customHeight="1" x14ac:dyDescent="0.3">
      <c r="B14" s="531"/>
      <c r="C14" s="780"/>
      <c r="D14" s="780"/>
      <c r="E14" s="852">
        <v>111</v>
      </c>
      <c r="F14" s="681" t="s">
        <v>1816</v>
      </c>
      <c r="G14" s="532"/>
      <c r="H14" s="79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3" customHeight="1" x14ac:dyDescent="0.3">
      <c r="B15" s="38"/>
      <c r="C15" s="1378"/>
      <c r="D15" s="1378"/>
      <c r="E15" s="1284" t="s">
        <v>2371</v>
      </c>
      <c r="F15" s="1359">
        <v>11101</v>
      </c>
      <c r="G15" s="1014" t="s">
        <v>1360</v>
      </c>
      <c r="H15" s="1015" t="s">
        <v>837</v>
      </c>
      <c r="I15" s="1449" t="s">
        <v>1441</v>
      </c>
      <c r="J15" s="1017"/>
      <c r="K15" s="1017"/>
      <c r="L15" s="1017">
        <v>3000</v>
      </c>
      <c r="M15" s="1017">
        <v>2000</v>
      </c>
      <c r="N15" s="1017"/>
      <c r="O15" s="1017"/>
      <c r="P15" s="1017"/>
      <c r="Q15" s="1017"/>
      <c r="R15" s="1017">
        <f t="shared" ref="R15:R17" si="1">SUM(J15:Q15)</f>
        <v>5000</v>
      </c>
    </row>
    <row r="16" spans="1:18" ht="34.5" customHeight="1" x14ac:dyDescent="0.3">
      <c r="B16" s="1206"/>
      <c r="C16" s="1207"/>
      <c r="D16" s="1207"/>
      <c r="E16" s="1274" t="s">
        <v>2379</v>
      </c>
      <c r="F16" s="1363">
        <v>11102</v>
      </c>
      <c r="G16" s="1020" t="s">
        <v>1361</v>
      </c>
      <c r="H16" s="1430" t="s">
        <v>1362</v>
      </c>
      <c r="I16" s="1425" t="s">
        <v>263</v>
      </c>
      <c r="J16" s="1022"/>
      <c r="K16" s="1022"/>
      <c r="L16" s="1022">
        <v>5000</v>
      </c>
      <c r="M16" s="1022">
        <v>5000</v>
      </c>
      <c r="N16" s="1023"/>
      <c r="O16" s="1023"/>
      <c r="P16" s="1023"/>
      <c r="Q16" s="1023"/>
      <c r="R16" s="1023">
        <f t="shared" si="1"/>
        <v>10000</v>
      </c>
    </row>
    <row r="17" spans="2:26" ht="20.25" customHeight="1" x14ac:dyDescent="0.3">
      <c r="B17" s="248"/>
      <c r="C17" s="1036"/>
      <c r="D17" s="1036"/>
      <c r="E17" s="1047" t="s">
        <v>2375</v>
      </c>
      <c r="F17" s="1101">
        <v>11103</v>
      </c>
      <c r="G17" s="1028" t="s">
        <v>1364</v>
      </c>
      <c r="H17" s="1074" t="s">
        <v>1365</v>
      </c>
      <c r="I17" s="1439" t="s">
        <v>263</v>
      </c>
      <c r="J17" s="1030"/>
      <c r="K17" s="1030"/>
      <c r="L17" s="1031">
        <v>2000</v>
      </c>
      <c r="M17" s="1031">
        <v>3000</v>
      </c>
      <c r="N17" s="1030"/>
      <c r="O17" s="1030"/>
      <c r="P17" s="1030"/>
      <c r="Q17" s="1030"/>
      <c r="R17" s="1030">
        <f t="shared" si="1"/>
        <v>5000</v>
      </c>
    </row>
    <row r="18" spans="2:26" s="43" customFormat="1" ht="15" customHeight="1" x14ac:dyDescent="0.2">
      <c r="B18" s="553"/>
      <c r="C18" s="554"/>
      <c r="D18" s="555" t="s">
        <v>2023</v>
      </c>
      <c r="E18" s="853"/>
      <c r="F18" s="1102"/>
      <c r="G18" s="105"/>
      <c r="H18" s="105"/>
      <c r="I18" s="105"/>
      <c r="J18" s="667"/>
      <c r="K18" s="667"/>
      <c r="L18" s="667"/>
      <c r="M18" s="667"/>
      <c r="N18" s="667"/>
      <c r="O18" s="667"/>
      <c r="P18" s="667"/>
      <c r="Q18" s="667"/>
      <c r="R18" s="668"/>
    </row>
    <row r="19" spans="2:26" s="43" customFormat="1" ht="17.25" customHeight="1" x14ac:dyDescent="0.2">
      <c r="B19" s="526"/>
      <c r="C19" s="527"/>
      <c r="D19" s="556" t="s">
        <v>1835</v>
      </c>
      <c r="E19" s="859"/>
      <c r="F19" s="1108"/>
      <c r="G19" s="556"/>
      <c r="H19" s="556"/>
      <c r="I19" s="556"/>
      <c r="J19" s="560"/>
      <c r="K19" s="560"/>
      <c r="L19" s="560"/>
      <c r="M19" s="560"/>
      <c r="N19" s="560"/>
      <c r="O19" s="560"/>
      <c r="P19" s="560"/>
      <c r="Q19" s="560"/>
      <c r="R19" s="559"/>
    </row>
    <row r="20" spans="2:26" s="13" customFormat="1" ht="18.75" customHeight="1" x14ac:dyDescent="0.3">
      <c r="B20" s="35"/>
      <c r="C20" s="37"/>
      <c r="D20" s="37"/>
      <c r="E20" s="854" t="s">
        <v>15</v>
      </c>
      <c r="F20" s="1106"/>
      <c r="G20" s="278"/>
      <c r="H20" s="278"/>
      <c r="I20" s="278"/>
      <c r="J20" s="562"/>
      <c r="K20" s="562"/>
      <c r="L20" s="562"/>
      <c r="M20" s="562"/>
      <c r="N20" s="562"/>
      <c r="O20" s="562"/>
      <c r="P20" s="562"/>
      <c r="Q20" s="562"/>
      <c r="R20" s="274"/>
    </row>
    <row r="21" spans="2:26" ht="18.75" customHeight="1" x14ac:dyDescent="0.3">
      <c r="B21" s="42"/>
      <c r="C21" s="37"/>
      <c r="D21" s="37"/>
      <c r="E21" s="855">
        <v>112</v>
      </c>
      <c r="F21" s="1133" t="s">
        <v>1817</v>
      </c>
      <c r="G21" s="565"/>
      <c r="H21" s="565"/>
      <c r="I21" s="566"/>
      <c r="J21" s="86"/>
      <c r="K21" s="128"/>
      <c r="L21" s="128"/>
      <c r="M21" s="128"/>
      <c r="N21" s="128"/>
      <c r="O21" s="128"/>
      <c r="P21" s="128"/>
      <c r="Q21" s="128"/>
      <c r="R21" s="128"/>
    </row>
    <row r="22" spans="2:26" ht="32.25" customHeight="1" x14ac:dyDescent="0.3">
      <c r="B22" s="1168"/>
      <c r="C22" s="1169"/>
      <c r="D22" s="1170"/>
      <c r="E22" s="1269" t="s">
        <v>2371</v>
      </c>
      <c r="F22" s="1359">
        <v>11201</v>
      </c>
      <c r="G22" s="1014" t="s">
        <v>1375</v>
      </c>
      <c r="H22" s="1015" t="s">
        <v>837</v>
      </c>
      <c r="I22" s="1450" t="s">
        <v>1442</v>
      </c>
      <c r="J22" s="1016"/>
      <c r="K22" s="1070">
        <v>3600</v>
      </c>
      <c r="L22" s="1017"/>
      <c r="M22" s="1017">
        <v>6400</v>
      </c>
      <c r="N22" s="1070"/>
      <c r="O22" s="1070"/>
      <c r="P22" s="1070"/>
      <c r="Q22" s="1070"/>
      <c r="R22" s="1017">
        <f>SUM(J22:Q22)</f>
        <v>10000</v>
      </c>
      <c r="V22" s="30"/>
    </row>
    <row r="23" spans="2:26" ht="33" customHeight="1" x14ac:dyDescent="0.3">
      <c r="B23" s="1032"/>
      <c r="C23" s="1033"/>
      <c r="D23" s="1034"/>
      <c r="E23" s="1046" t="s">
        <v>2379</v>
      </c>
      <c r="F23" s="1100">
        <v>11202</v>
      </c>
      <c r="G23" s="1020" t="s">
        <v>1378</v>
      </c>
      <c r="H23" s="1021" t="s">
        <v>1362</v>
      </c>
      <c r="I23" s="1425" t="s">
        <v>263</v>
      </c>
      <c r="J23" s="1072"/>
      <c r="K23" s="1072">
        <v>3600</v>
      </c>
      <c r="L23" s="1072">
        <v>5000</v>
      </c>
      <c r="M23" s="1072">
        <v>5000</v>
      </c>
      <c r="N23" s="1072"/>
      <c r="O23" s="1072"/>
      <c r="P23" s="1072"/>
      <c r="Q23" s="1072"/>
      <c r="R23" s="1022">
        <v>13600</v>
      </c>
      <c r="W23" s="30"/>
    </row>
    <row r="24" spans="2:26" ht="32.25" customHeight="1" x14ac:dyDescent="0.3">
      <c r="B24" s="1025"/>
      <c r="C24" s="1026"/>
      <c r="D24" s="1027"/>
      <c r="E24" s="1045" t="s">
        <v>2379</v>
      </c>
      <c r="F24" s="1360">
        <v>11203</v>
      </c>
      <c r="G24" s="1028" t="s">
        <v>1379</v>
      </c>
      <c r="H24" s="1029" t="s">
        <v>1362</v>
      </c>
      <c r="I24" s="1439" t="s">
        <v>263</v>
      </c>
      <c r="J24" s="1076"/>
      <c r="K24" s="1076">
        <v>3600</v>
      </c>
      <c r="L24" s="1076">
        <v>5000</v>
      </c>
      <c r="M24" s="1076">
        <v>5000</v>
      </c>
      <c r="N24" s="1076"/>
      <c r="O24" s="1076"/>
      <c r="P24" s="1076"/>
      <c r="Q24" s="1076"/>
      <c r="R24" s="1030">
        <v>13600</v>
      </c>
    </row>
    <row r="25" spans="2:26" ht="21.75" customHeight="1" x14ac:dyDescent="0.3">
      <c r="B25" s="1520"/>
      <c r="C25" s="1521"/>
      <c r="D25" s="1522"/>
      <c r="E25" s="1523" t="s">
        <v>2375</v>
      </c>
      <c r="F25" s="1107">
        <v>11204</v>
      </c>
      <c r="G25" s="1125" t="s">
        <v>1381</v>
      </c>
      <c r="H25" s="1631" t="s">
        <v>1365</v>
      </c>
      <c r="I25" s="1632" t="s">
        <v>263</v>
      </c>
      <c r="J25" s="1528"/>
      <c r="K25" s="1528">
        <v>7200</v>
      </c>
      <c r="L25" s="1528">
        <v>5000</v>
      </c>
      <c r="M25" s="1528">
        <v>27800</v>
      </c>
      <c r="N25" s="1528"/>
      <c r="O25" s="1528"/>
      <c r="P25" s="1528"/>
      <c r="Q25" s="1528"/>
      <c r="R25" s="1086">
        <f>SUM(J25:Q25)</f>
        <v>40000</v>
      </c>
    </row>
    <row r="26" spans="2:26" ht="33.75" customHeight="1" x14ac:dyDescent="0.3">
      <c r="B26" s="1381"/>
      <c r="C26" s="1382"/>
      <c r="D26" s="1225"/>
      <c r="E26" s="1230" t="s">
        <v>2377</v>
      </c>
      <c r="F26" s="1363">
        <v>11205</v>
      </c>
      <c r="G26" s="1020" t="s">
        <v>1382</v>
      </c>
      <c r="H26" s="1021" t="s">
        <v>1383</v>
      </c>
      <c r="I26" s="1425" t="s">
        <v>263</v>
      </c>
      <c r="J26" s="1022"/>
      <c r="K26" s="1072"/>
      <c r="L26" s="1072">
        <v>5000</v>
      </c>
      <c r="M26" s="1072">
        <v>15000</v>
      </c>
      <c r="N26" s="1072"/>
      <c r="O26" s="1072"/>
      <c r="P26" s="1072"/>
      <c r="Q26" s="1072"/>
      <c r="R26" s="1022">
        <f>SUM(J26:Q26)</f>
        <v>20000</v>
      </c>
    </row>
    <row r="27" spans="2:26" s="13" customFormat="1" ht="32.25" customHeight="1" x14ac:dyDescent="0.3">
      <c r="B27" s="1206"/>
      <c r="C27" s="1207"/>
      <c r="D27" s="1207"/>
      <c r="E27" s="1274" t="s">
        <v>2383</v>
      </c>
      <c r="F27" s="1100">
        <v>11206</v>
      </c>
      <c r="G27" s="1071" t="s">
        <v>1385</v>
      </c>
      <c r="H27" s="1089" t="s">
        <v>1374</v>
      </c>
      <c r="I27" s="1396" t="s">
        <v>1386</v>
      </c>
      <c r="J27" s="1023"/>
      <c r="K27" s="1023"/>
      <c r="L27" s="1023"/>
      <c r="M27" s="1023">
        <v>10000</v>
      </c>
      <c r="N27" s="1023"/>
      <c r="O27" s="1023"/>
      <c r="P27" s="1023"/>
      <c r="Q27" s="1023"/>
      <c r="R27" s="1023">
        <v>10000</v>
      </c>
      <c r="Z27" s="49"/>
    </row>
    <row r="28" spans="2:26" s="13" customFormat="1" ht="33" customHeight="1" x14ac:dyDescent="0.3">
      <c r="B28" s="1206"/>
      <c r="C28" s="1207"/>
      <c r="D28" s="1207"/>
      <c r="E28" s="1274" t="s">
        <v>2383</v>
      </c>
      <c r="F28" s="1363">
        <v>11207</v>
      </c>
      <c r="G28" s="1071" t="s">
        <v>1387</v>
      </c>
      <c r="H28" s="1395" t="s">
        <v>1374</v>
      </c>
      <c r="I28" s="1451" t="s">
        <v>1388</v>
      </c>
      <c r="J28" s="1023"/>
      <c r="K28" s="1023"/>
      <c r="L28" s="1023">
        <v>5000</v>
      </c>
      <c r="M28" s="1023">
        <v>10000</v>
      </c>
      <c r="N28" s="1023"/>
      <c r="O28" s="1023"/>
      <c r="P28" s="1023"/>
      <c r="Q28" s="1023"/>
      <c r="R28" s="1023">
        <v>15000</v>
      </c>
    </row>
    <row r="29" spans="2:26" ht="36.75" customHeight="1" x14ac:dyDescent="0.3">
      <c r="B29" s="1018"/>
      <c r="C29" s="1019"/>
      <c r="D29" s="1207"/>
      <c r="E29" s="1274" t="s">
        <v>2371</v>
      </c>
      <c r="F29" s="1100">
        <v>11208</v>
      </c>
      <c r="G29" s="1071" t="s">
        <v>1405</v>
      </c>
      <c r="H29" s="1384" t="s">
        <v>1406</v>
      </c>
      <c r="I29" s="1385" t="s">
        <v>1407</v>
      </c>
      <c r="J29" s="1022"/>
      <c r="K29" s="1022"/>
      <c r="L29" s="1022">
        <v>10000</v>
      </c>
      <c r="M29" s="1022">
        <v>5000</v>
      </c>
      <c r="N29" s="1022"/>
      <c r="O29" s="1022"/>
      <c r="P29" s="1022"/>
      <c r="Q29" s="1022"/>
      <c r="R29" s="1022">
        <f t="shared" ref="R29:R31" si="2">SUM(J29:Q29)</f>
        <v>15000</v>
      </c>
    </row>
    <row r="30" spans="2:26" ht="50.25" customHeight="1" x14ac:dyDescent="0.3">
      <c r="B30" s="1018"/>
      <c r="C30" s="1019"/>
      <c r="D30" s="1207"/>
      <c r="E30" s="1274" t="s">
        <v>2371</v>
      </c>
      <c r="F30" s="1363">
        <v>11209</v>
      </c>
      <c r="G30" s="1071" t="s">
        <v>2037</v>
      </c>
      <c r="H30" s="1384" t="s">
        <v>1406</v>
      </c>
      <c r="I30" s="1385" t="s">
        <v>924</v>
      </c>
      <c r="J30" s="1022"/>
      <c r="K30" s="1022"/>
      <c r="L30" s="1022">
        <v>5000</v>
      </c>
      <c r="M30" s="1022">
        <v>10000</v>
      </c>
      <c r="N30" s="1022"/>
      <c r="O30" s="1022"/>
      <c r="P30" s="1022"/>
      <c r="Q30" s="1022"/>
      <c r="R30" s="1022">
        <f t="shared" si="2"/>
        <v>15000</v>
      </c>
    </row>
    <row r="31" spans="2:26" ht="33.75" customHeight="1" x14ac:dyDescent="0.3">
      <c r="B31" s="1018"/>
      <c r="C31" s="1019"/>
      <c r="D31" s="1207"/>
      <c r="E31" s="1274" t="s">
        <v>2371</v>
      </c>
      <c r="F31" s="1100">
        <v>11210</v>
      </c>
      <c r="G31" s="1071" t="s">
        <v>1408</v>
      </c>
      <c r="H31" s="1384" t="s">
        <v>1406</v>
      </c>
      <c r="I31" s="1385" t="s">
        <v>1443</v>
      </c>
      <c r="J31" s="1022"/>
      <c r="K31" s="1022">
        <v>3600</v>
      </c>
      <c r="L31" s="1022">
        <v>3000</v>
      </c>
      <c r="M31" s="1022">
        <v>3400</v>
      </c>
      <c r="N31" s="1022"/>
      <c r="O31" s="1022"/>
      <c r="P31" s="1022"/>
      <c r="Q31" s="1022"/>
      <c r="R31" s="1022">
        <f t="shared" si="2"/>
        <v>10000</v>
      </c>
    </row>
    <row r="32" spans="2:26" ht="37.5" customHeight="1" x14ac:dyDescent="0.3">
      <c r="B32" s="1032"/>
      <c r="C32" s="1033"/>
      <c r="D32" s="1034"/>
      <c r="E32" s="1046" t="s">
        <v>2379</v>
      </c>
      <c r="F32" s="1363">
        <v>11211</v>
      </c>
      <c r="G32" s="1020" t="s">
        <v>1409</v>
      </c>
      <c r="H32" s="1021" t="s">
        <v>1362</v>
      </c>
      <c r="I32" s="1425" t="s">
        <v>263</v>
      </c>
      <c r="J32" s="1072"/>
      <c r="K32" s="1072"/>
      <c r="L32" s="1072"/>
      <c r="M32" s="1072">
        <v>8000</v>
      </c>
      <c r="N32" s="1072"/>
      <c r="O32" s="1072"/>
      <c r="P32" s="1072"/>
      <c r="Q32" s="1072"/>
      <c r="R32" s="1022">
        <v>8000</v>
      </c>
    </row>
    <row r="33" spans="2:18" ht="36" customHeight="1" x14ac:dyDescent="0.3">
      <c r="B33" s="1018"/>
      <c r="C33" s="1019"/>
      <c r="D33" s="1207"/>
      <c r="E33" s="1274" t="s">
        <v>2383</v>
      </c>
      <c r="F33" s="1100">
        <v>11212</v>
      </c>
      <c r="G33" s="1071" t="s">
        <v>1410</v>
      </c>
      <c r="H33" s="1384" t="s">
        <v>1374</v>
      </c>
      <c r="I33" s="1388" t="s">
        <v>1444</v>
      </c>
      <c r="J33" s="1022"/>
      <c r="K33" s="1022"/>
      <c r="L33" s="1022">
        <v>5000</v>
      </c>
      <c r="M33" s="1022">
        <v>10000</v>
      </c>
      <c r="N33" s="1022"/>
      <c r="O33" s="1022"/>
      <c r="P33" s="1022"/>
      <c r="Q33" s="1022"/>
      <c r="R33" s="1022">
        <f t="shared" ref="R33:R34" si="3">SUM(J33:Q33)</f>
        <v>15000</v>
      </c>
    </row>
    <row r="34" spans="2:18" ht="35.25" customHeight="1" x14ac:dyDescent="0.3">
      <c r="B34" s="1025"/>
      <c r="C34" s="1026"/>
      <c r="D34" s="1174"/>
      <c r="E34" s="1270" t="s">
        <v>2383</v>
      </c>
      <c r="F34" s="1360">
        <v>11213</v>
      </c>
      <c r="G34" s="1061" t="s">
        <v>1411</v>
      </c>
      <c r="H34" s="1389" t="s">
        <v>1374</v>
      </c>
      <c r="I34" s="1401" t="s">
        <v>1445</v>
      </c>
      <c r="J34" s="1076"/>
      <c r="K34" s="1076"/>
      <c r="L34" s="1076">
        <v>3000</v>
      </c>
      <c r="M34" s="1076">
        <v>7000</v>
      </c>
      <c r="N34" s="1076"/>
      <c r="O34" s="1076"/>
      <c r="P34" s="1076"/>
      <c r="Q34" s="1076"/>
      <c r="R34" s="1030">
        <f t="shared" si="3"/>
        <v>10000</v>
      </c>
    </row>
    <row r="35" spans="2:18" s="13" customFormat="1" ht="21" customHeight="1" x14ac:dyDescent="0.3">
      <c r="B35" s="76"/>
      <c r="C35" s="77"/>
      <c r="D35" s="77"/>
      <c r="E35" s="1374" t="s">
        <v>16</v>
      </c>
      <c r="F35" s="464"/>
      <c r="G35" s="33"/>
      <c r="H35" s="114"/>
      <c r="I35" s="322"/>
      <c r="J35" s="562"/>
      <c r="K35" s="562"/>
      <c r="L35" s="562"/>
      <c r="M35" s="562"/>
      <c r="N35" s="562"/>
      <c r="O35" s="562"/>
      <c r="P35" s="562"/>
      <c r="Q35" s="562"/>
      <c r="R35" s="274"/>
    </row>
    <row r="36" spans="2:18" ht="35.25" customHeight="1" x14ac:dyDescent="0.3">
      <c r="B36" s="1012"/>
      <c r="C36" s="1013"/>
      <c r="D36" s="1013"/>
      <c r="E36" s="1043" t="s">
        <v>2375</v>
      </c>
      <c r="F36" s="1099">
        <v>11214</v>
      </c>
      <c r="G36" s="1014" t="s">
        <v>1380</v>
      </c>
      <c r="H36" s="1422" t="s">
        <v>1365</v>
      </c>
      <c r="I36" s="1055" t="s">
        <v>263</v>
      </c>
      <c r="J36" s="1016"/>
      <c r="K36" s="1016"/>
      <c r="L36" s="1017">
        <v>2000</v>
      </c>
      <c r="M36" s="1017">
        <v>3000</v>
      </c>
      <c r="N36" s="1016"/>
      <c r="O36" s="1016"/>
      <c r="P36" s="1016"/>
      <c r="Q36" s="1016"/>
      <c r="R36" s="1016">
        <f>SUM(J36:Q36)</f>
        <v>5000</v>
      </c>
    </row>
    <row r="37" spans="2:18" ht="48.75" customHeight="1" x14ac:dyDescent="0.3">
      <c r="B37" s="1213"/>
      <c r="C37" s="1214"/>
      <c r="D37" s="1214"/>
      <c r="E37" s="1215" t="s">
        <v>2371</v>
      </c>
      <c r="F37" s="1360">
        <v>11215</v>
      </c>
      <c r="G37" s="1028" t="s">
        <v>1389</v>
      </c>
      <c r="H37" s="1029" t="s">
        <v>837</v>
      </c>
      <c r="I37" s="1067" t="s">
        <v>1446</v>
      </c>
      <c r="J37" s="1030"/>
      <c r="K37" s="1031"/>
      <c r="L37" s="1031">
        <v>4000</v>
      </c>
      <c r="M37" s="1031">
        <v>5000</v>
      </c>
      <c r="N37" s="1031"/>
      <c r="O37" s="1031"/>
      <c r="P37" s="1031"/>
      <c r="Q37" s="1031"/>
      <c r="R37" s="1031">
        <f>SUM(J37:Q37)</f>
        <v>9000</v>
      </c>
    </row>
    <row r="38" spans="2:18" ht="35.25" customHeight="1" x14ac:dyDescent="0.3">
      <c r="B38" s="1520"/>
      <c r="C38" s="1521"/>
      <c r="D38" s="1522"/>
      <c r="E38" s="1523" t="s">
        <v>2379</v>
      </c>
      <c r="F38" s="1107">
        <v>11216</v>
      </c>
      <c r="G38" s="1125" t="s">
        <v>1390</v>
      </c>
      <c r="H38" s="1085" t="s">
        <v>1362</v>
      </c>
      <c r="I38" s="1632" t="s">
        <v>263</v>
      </c>
      <c r="J38" s="1528"/>
      <c r="K38" s="1528">
        <v>3600</v>
      </c>
      <c r="L38" s="1528">
        <v>5000</v>
      </c>
      <c r="M38" s="1528">
        <v>5000</v>
      </c>
      <c r="N38" s="1528"/>
      <c r="O38" s="1528"/>
      <c r="P38" s="1528"/>
      <c r="Q38" s="1528"/>
      <c r="R38" s="1086">
        <f t="shared" ref="R38:R44" si="4">SUM(J38:Q38)</f>
        <v>13600</v>
      </c>
    </row>
    <row r="39" spans="2:18" ht="21" customHeight="1" x14ac:dyDescent="0.3">
      <c r="B39" s="1018"/>
      <c r="C39" s="1019"/>
      <c r="D39" s="1019"/>
      <c r="E39" s="1044" t="s">
        <v>2379</v>
      </c>
      <c r="F39" s="1363">
        <v>11217</v>
      </c>
      <c r="G39" s="1020" t="s">
        <v>1422</v>
      </c>
      <c r="H39" s="1021" t="s">
        <v>1362</v>
      </c>
      <c r="I39" s="1425" t="s">
        <v>263</v>
      </c>
      <c r="J39" s="1022"/>
      <c r="K39" s="1023"/>
      <c r="L39" s="1023">
        <v>15000</v>
      </c>
      <c r="M39" s="1023">
        <v>2700</v>
      </c>
      <c r="N39" s="1023"/>
      <c r="O39" s="1023"/>
      <c r="P39" s="1023"/>
      <c r="Q39" s="1022"/>
      <c r="R39" s="1022">
        <f t="shared" si="4"/>
        <v>17700</v>
      </c>
    </row>
    <row r="40" spans="2:18" ht="39" customHeight="1" x14ac:dyDescent="0.3">
      <c r="B40" s="1032"/>
      <c r="C40" s="1033"/>
      <c r="D40" s="1034"/>
      <c r="E40" s="1046" t="s">
        <v>2375</v>
      </c>
      <c r="F40" s="1100">
        <v>11218</v>
      </c>
      <c r="G40" s="1423" t="s">
        <v>1423</v>
      </c>
      <c r="H40" s="1430" t="s">
        <v>1365</v>
      </c>
      <c r="I40" s="1425" t="s">
        <v>263</v>
      </c>
      <c r="J40" s="1072"/>
      <c r="K40" s="1072"/>
      <c r="L40" s="1072">
        <v>5000</v>
      </c>
      <c r="M40" s="1072">
        <v>10500</v>
      </c>
      <c r="N40" s="1072"/>
      <c r="O40" s="1072"/>
      <c r="P40" s="1072"/>
      <c r="Q40" s="1072"/>
      <c r="R40" s="1022">
        <f t="shared" si="4"/>
        <v>15500</v>
      </c>
    </row>
    <row r="41" spans="2:18" ht="35.25" customHeight="1" x14ac:dyDescent="0.3">
      <c r="B41" s="1381"/>
      <c r="C41" s="1382"/>
      <c r="D41" s="1225"/>
      <c r="E41" s="1230" t="s">
        <v>2377</v>
      </c>
      <c r="F41" s="1363">
        <v>11219</v>
      </c>
      <c r="G41" s="1071" t="s">
        <v>1424</v>
      </c>
      <c r="H41" s="1089" t="s">
        <v>1372</v>
      </c>
      <c r="I41" s="1425" t="s">
        <v>263</v>
      </c>
      <c r="J41" s="1072"/>
      <c r="K41" s="1072"/>
      <c r="L41" s="1072">
        <v>5000</v>
      </c>
      <c r="M41" s="1072"/>
      <c r="N41" s="1072"/>
      <c r="O41" s="1072"/>
      <c r="P41" s="1072"/>
      <c r="Q41" s="1072"/>
      <c r="R41" s="1022">
        <f t="shared" si="4"/>
        <v>5000</v>
      </c>
    </row>
    <row r="42" spans="2:18" ht="48.75" customHeight="1" x14ac:dyDescent="0.3">
      <c r="B42" s="1032"/>
      <c r="C42" s="1033"/>
      <c r="D42" s="1034"/>
      <c r="E42" s="1046" t="s">
        <v>2383</v>
      </c>
      <c r="F42" s="1100">
        <v>11220</v>
      </c>
      <c r="G42" s="1071" t="s">
        <v>1425</v>
      </c>
      <c r="H42" s="1021" t="s">
        <v>1374</v>
      </c>
      <c r="I42" s="1388" t="s">
        <v>1447</v>
      </c>
      <c r="J42" s="1072"/>
      <c r="K42" s="1072"/>
      <c r="L42" s="1072"/>
      <c r="M42" s="1072">
        <v>5000</v>
      </c>
      <c r="N42" s="1072"/>
      <c r="O42" s="1072"/>
      <c r="P42" s="1072"/>
      <c r="Q42" s="1072"/>
      <c r="R42" s="1022">
        <f t="shared" si="4"/>
        <v>5000</v>
      </c>
    </row>
    <row r="43" spans="2:18" ht="18.75" customHeight="1" x14ac:dyDescent="0.3">
      <c r="B43" s="1035"/>
      <c r="C43" s="1036"/>
      <c r="D43" s="1036"/>
      <c r="E43" s="1047" t="s">
        <v>2375</v>
      </c>
      <c r="F43" s="1360">
        <v>11221</v>
      </c>
      <c r="G43" s="1028" t="s">
        <v>1426</v>
      </c>
      <c r="H43" s="1074" t="s">
        <v>1365</v>
      </c>
      <c r="I43" s="1439" t="s">
        <v>1366</v>
      </c>
      <c r="J43" s="1030"/>
      <c r="K43" s="1030"/>
      <c r="L43" s="1031">
        <v>3000</v>
      </c>
      <c r="M43" s="1031">
        <v>7000</v>
      </c>
      <c r="N43" s="1030"/>
      <c r="O43" s="1030"/>
      <c r="P43" s="1030"/>
      <c r="Q43" s="1030"/>
      <c r="R43" s="1030">
        <f t="shared" si="4"/>
        <v>10000</v>
      </c>
    </row>
    <row r="44" spans="2:18" ht="19.5" hidden="1" customHeight="1" x14ac:dyDescent="0.3">
      <c r="B44" s="57"/>
      <c r="C44" s="58"/>
      <c r="D44" s="58"/>
      <c r="E44" s="1264"/>
      <c r="F44" s="1128">
        <v>8</v>
      </c>
      <c r="G44" s="15"/>
      <c r="H44" s="93"/>
      <c r="I44" s="140"/>
      <c r="J44" s="92"/>
      <c r="K44" s="92"/>
      <c r="L44" s="92"/>
      <c r="M44" s="92"/>
      <c r="N44" s="92"/>
      <c r="O44" s="92"/>
      <c r="P44" s="92"/>
      <c r="Q44" s="92"/>
      <c r="R44" s="92">
        <f t="shared" si="4"/>
        <v>0</v>
      </c>
    </row>
    <row r="45" spans="2:18" ht="19.5" hidden="1" customHeight="1" x14ac:dyDescent="0.3">
      <c r="B45" s="67"/>
      <c r="C45" s="68"/>
      <c r="D45" s="62"/>
      <c r="E45" s="1265"/>
      <c r="F45" s="1128">
        <v>9</v>
      </c>
      <c r="G45" s="15"/>
      <c r="H45" s="16"/>
      <c r="I45" s="17"/>
      <c r="J45" s="27"/>
      <c r="K45" s="27"/>
      <c r="L45" s="27"/>
      <c r="M45" s="27"/>
      <c r="N45" s="27"/>
      <c r="O45" s="27"/>
      <c r="P45" s="27"/>
      <c r="Q45" s="27"/>
      <c r="R45" s="92">
        <f>SUM(J45:Q45)</f>
        <v>0</v>
      </c>
    </row>
    <row r="46" spans="2:18" s="13" customFormat="1" ht="21" hidden="1" customHeight="1" x14ac:dyDescent="0.3">
      <c r="B46" s="76"/>
      <c r="C46" s="77"/>
      <c r="D46" s="77"/>
      <c r="E46" s="1262" t="s">
        <v>99</v>
      </c>
      <c r="F46" s="1448"/>
      <c r="G46" s="33"/>
      <c r="H46" s="14"/>
      <c r="I46" s="56"/>
      <c r="J46" s="86">
        <f>SUM(J47:J49)</f>
        <v>0</v>
      </c>
      <c r="K46" s="86">
        <f t="shared" ref="K46:R46" si="5">SUM(K47:K49)</f>
        <v>0</v>
      </c>
      <c r="L46" s="86">
        <f t="shared" si="5"/>
        <v>0</v>
      </c>
      <c r="M46" s="86">
        <f t="shared" si="5"/>
        <v>0</v>
      </c>
      <c r="N46" s="86">
        <f t="shared" si="5"/>
        <v>0</v>
      </c>
      <c r="O46" s="86">
        <f t="shared" si="5"/>
        <v>0</v>
      </c>
      <c r="P46" s="86">
        <f t="shared" si="5"/>
        <v>0</v>
      </c>
      <c r="Q46" s="86">
        <f t="shared" si="5"/>
        <v>0</v>
      </c>
      <c r="R46" s="86">
        <f t="shared" si="5"/>
        <v>0</v>
      </c>
    </row>
    <row r="47" spans="2:18" ht="19.5" hidden="1" customHeight="1" x14ac:dyDescent="0.3">
      <c r="B47" s="38"/>
      <c r="C47" s="39"/>
      <c r="D47" s="39"/>
      <c r="E47" s="1263"/>
      <c r="F47" s="1128">
        <v>10</v>
      </c>
      <c r="G47" s="15"/>
      <c r="H47" s="93"/>
      <c r="I47" s="140"/>
      <c r="J47" s="92"/>
      <c r="K47" s="92"/>
      <c r="L47" s="92"/>
      <c r="M47" s="92"/>
      <c r="N47" s="92"/>
      <c r="O47" s="92"/>
      <c r="P47" s="92"/>
      <c r="Q47" s="92"/>
      <c r="R47" s="92">
        <f>SUM(J47:Q47)</f>
        <v>0</v>
      </c>
    </row>
    <row r="48" spans="2:18" ht="19.5" hidden="1" customHeight="1" x14ac:dyDescent="0.3">
      <c r="B48" s="57"/>
      <c r="C48" s="58"/>
      <c r="D48" s="58"/>
      <c r="E48" s="1264"/>
      <c r="F48" s="1128">
        <v>11</v>
      </c>
      <c r="G48" s="15"/>
      <c r="H48" s="93"/>
      <c r="I48" s="140"/>
      <c r="J48" s="92"/>
      <c r="K48" s="92"/>
      <c r="L48" s="92"/>
      <c r="M48" s="92"/>
      <c r="N48" s="92"/>
      <c r="O48" s="92"/>
      <c r="P48" s="92"/>
      <c r="Q48" s="92"/>
      <c r="R48" s="92">
        <f>SUM(J48:Q48)</f>
        <v>0</v>
      </c>
    </row>
    <row r="49" spans="2:18" ht="19.5" hidden="1" customHeight="1" x14ac:dyDescent="0.3">
      <c r="B49" s="28"/>
      <c r="C49" s="45"/>
      <c r="D49" s="31"/>
      <c r="E49" s="870"/>
      <c r="F49" s="1128">
        <v>12</v>
      </c>
      <c r="G49" s="15"/>
      <c r="H49" s="16"/>
      <c r="I49" s="17"/>
      <c r="J49" s="27"/>
      <c r="K49" s="27"/>
      <c r="L49" s="27"/>
      <c r="M49" s="27"/>
      <c r="N49" s="27"/>
      <c r="O49" s="27"/>
      <c r="P49" s="27"/>
      <c r="Q49" s="27"/>
      <c r="R49" s="92">
        <f>SUM(J49:Q49)</f>
        <v>0</v>
      </c>
    </row>
    <row r="50" spans="2:18" s="12" customFormat="1" ht="18.75" customHeight="1" x14ac:dyDescent="0.2">
      <c r="B50" s="535" t="s">
        <v>81</v>
      </c>
      <c r="C50" s="536"/>
      <c r="D50" s="536"/>
      <c r="E50" s="847"/>
      <c r="F50" s="1095"/>
      <c r="G50" s="536"/>
      <c r="H50" s="536"/>
      <c r="I50" s="536"/>
      <c r="J50" s="705"/>
      <c r="K50" s="705"/>
      <c r="L50" s="705"/>
      <c r="M50" s="705"/>
      <c r="N50" s="705"/>
      <c r="O50" s="705"/>
      <c r="P50" s="705"/>
      <c r="Q50" s="705"/>
      <c r="R50" s="704"/>
    </row>
    <row r="51" spans="2:18" s="12" customFormat="1" ht="20.25" customHeight="1" x14ac:dyDescent="0.2">
      <c r="B51" s="481" t="s">
        <v>1899</v>
      </c>
      <c r="C51" s="482"/>
      <c r="D51" s="482"/>
      <c r="E51" s="848"/>
      <c r="F51" s="1096"/>
      <c r="G51" s="482"/>
      <c r="H51" s="482"/>
      <c r="I51" s="482"/>
      <c r="J51" s="633"/>
      <c r="K51" s="633"/>
      <c r="L51" s="633"/>
      <c r="M51" s="633"/>
      <c r="N51" s="633"/>
      <c r="O51" s="633"/>
      <c r="P51" s="633"/>
      <c r="Q51" s="633"/>
      <c r="R51" s="631"/>
    </row>
    <row r="52" spans="2:18" s="13" customFormat="1" ht="18" customHeight="1" x14ac:dyDescent="0.3">
      <c r="B52" s="35"/>
      <c r="C52" s="278" t="s">
        <v>26</v>
      </c>
      <c r="D52" s="278"/>
      <c r="E52" s="856"/>
      <c r="F52" s="1106"/>
      <c r="G52" s="278"/>
      <c r="H52" s="278"/>
      <c r="I52" s="278"/>
      <c r="J52" s="562"/>
      <c r="K52" s="562"/>
      <c r="L52" s="562"/>
      <c r="M52" s="562"/>
      <c r="N52" s="562"/>
      <c r="O52" s="562"/>
      <c r="P52" s="562"/>
      <c r="Q52" s="562"/>
      <c r="R52" s="274"/>
    </row>
    <row r="53" spans="2:18" s="13" customFormat="1" ht="19.5" customHeight="1" x14ac:dyDescent="0.3">
      <c r="B53" s="35"/>
      <c r="C53" s="37"/>
      <c r="D53" s="278" t="s">
        <v>17</v>
      </c>
      <c r="E53" s="856"/>
      <c r="F53" s="1106"/>
      <c r="G53" s="278"/>
      <c r="H53" s="278"/>
      <c r="I53" s="278"/>
      <c r="J53" s="562"/>
      <c r="K53" s="562"/>
      <c r="L53" s="562"/>
      <c r="M53" s="562"/>
      <c r="N53" s="562"/>
      <c r="O53" s="562"/>
      <c r="P53" s="562"/>
      <c r="Q53" s="562"/>
      <c r="R53" s="274"/>
    </row>
    <row r="54" spans="2:18" s="13" customFormat="1" ht="18.75" customHeight="1" x14ac:dyDescent="0.3">
      <c r="B54" s="35"/>
      <c r="C54" s="37"/>
      <c r="D54" s="37"/>
      <c r="E54" s="854" t="s">
        <v>18</v>
      </c>
      <c r="F54" s="1106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525" customFormat="1" ht="16.5" customHeight="1" x14ac:dyDescent="0.3">
      <c r="B55" s="708"/>
      <c r="C55" s="616"/>
      <c r="D55" s="616"/>
      <c r="E55" s="857">
        <v>121</v>
      </c>
      <c r="F55" s="1133" t="s">
        <v>1818</v>
      </c>
      <c r="G55" s="565"/>
      <c r="H55" s="565"/>
      <c r="I55" s="565"/>
      <c r="J55" s="617"/>
      <c r="K55" s="617"/>
      <c r="L55" s="617"/>
      <c r="M55" s="617"/>
      <c r="N55" s="617"/>
      <c r="O55" s="617"/>
      <c r="P55" s="617"/>
      <c r="Q55" s="617"/>
      <c r="R55" s="618"/>
    </row>
    <row r="56" spans="2:18" ht="32.25" customHeight="1" x14ac:dyDescent="0.3">
      <c r="B56" s="516"/>
      <c r="C56" s="517"/>
      <c r="D56" s="518"/>
      <c r="E56" s="1050" t="s">
        <v>2379</v>
      </c>
      <c r="F56" s="1109">
        <v>12101</v>
      </c>
      <c r="G56" s="125" t="s">
        <v>1398</v>
      </c>
      <c r="H56" s="26" t="s">
        <v>1362</v>
      </c>
      <c r="I56" s="448" t="s">
        <v>1366</v>
      </c>
      <c r="J56" s="27"/>
      <c r="K56" s="27"/>
      <c r="L56" s="27"/>
      <c r="M56" s="27">
        <v>25000</v>
      </c>
      <c r="N56" s="27"/>
      <c r="O56" s="27"/>
      <c r="P56" s="27"/>
      <c r="Q56" s="27"/>
      <c r="R56" s="223">
        <f>SUM(J56:Q56)</f>
        <v>25000</v>
      </c>
    </row>
    <row r="57" spans="2:18" ht="23.25" hidden="1" customHeight="1" x14ac:dyDescent="0.3">
      <c r="B57" s="28"/>
      <c r="C57" s="45"/>
      <c r="D57" s="31"/>
      <c r="E57" s="870"/>
      <c r="F57" s="1128">
        <v>14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92">
        <f t="shared" ref="R57" si="6">SUM(J57:Q57)</f>
        <v>0</v>
      </c>
    </row>
    <row r="58" spans="2:18" ht="23.25" hidden="1" customHeight="1" x14ac:dyDescent="0.3">
      <c r="B58" s="67"/>
      <c r="C58" s="68"/>
      <c r="D58" s="62"/>
      <c r="E58" s="1265"/>
      <c r="F58" s="1128">
        <v>15</v>
      </c>
      <c r="G58" s="15"/>
      <c r="H58" s="16"/>
      <c r="I58" s="17"/>
      <c r="J58" s="27"/>
      <c r="K58" s="27"/>
      <c r="L58" s="27"/>
      <c r="M58" s="27"/>
      <c r="N58" s="27"/>
      <c r="O58" s="27"/>
      <c r="P58" s="27"/>
      <c r="Q58" s="27"/>
      <c r="R58" s="92">
        <f>SUM(J58:Q58)</f>
        <v>0</v>
      </c>
    </row>
    <row r="59" spans="2:18" s="13" customFormat="1" ht="23.25" hidden="1" customHeight="1" x14ac:dyDescent="0.3">
      <c r="B59" s="35"/>
      <c r="C59" s="37"/>
      <c r="D59" s="37"/>
      <c r="E59" s="860" t="s">
        <v>19</v>
      </c>
      <c r="F59" s="464"/>
      <c r="G59" s="33"/>
      <c r="H59" s="14"/>
      <c r="I59" s="56"/>
      <c r="J59" s="86">
        <f>SUM(J60:J62)</f>
        <v>0</v>
      </c>
      <c r="K59" s="86">
        <f t="shared" ref="K59:R59" si="7">SUM(K60:K62)</f>
        <v>0</v>
      </c>
      <c r="L59" s="86">
        <f t="shared" si="7"/>
        <v>0</v>
      </c>
      <c r="M59" s="86">
        <f t="shared" si="7"/>
        <v>0</v>
      </c>
      <c r="N59" s="86">
        <f t="shared" si="7"/>
        <v>0</v>
      </c>
      <c r="O59" s="86">
        <f t="shared" si="7"/>
        <v>0</v>
      </c>
      <c r="P59" s="86">
        <f t="shared" si="7"/>
        <v>0</v>
      </c>
      <c r="Q59" s="86">
        <f t="shared" si="7"/>
        <v>0</v>
      </c>
      <c r="R59" s="86">
        <f t="shared" si="7"/>
        <v>0</v>
      </c>
    </row>
    <row r="60" spans="2:18" ht="23.25" hidden="1" customHeight="1" x14ac:dyDescent="0.3">
      <c r="B60" s="38"/>
      <c r="C60" s="39"/>
      <c r="D60" s="39"/>
      <c r="E60" s="1263"/>
      <c r="F60" s="1128">
        <v>16</v>
      </c>
      <c r="G60" s="15"/>
      <c r="H60" s="93"/>
      <c r="I60" s="140"/>
      <c r="J60" s="92"/>
      <c r="K60" s="92"/>
      <c r="L60" s="92"/>
      <c r="M60" s="92"/>
      <c r="N60" s="92"/>
      <c r="O60" s="92"/>
      <c r="P60" s="92"/>
      <c r="Q60" s="92"/>
      <c r="R60" s="92">
        <f t="shared" ref="R60:R61" si="8">SUM(J60:Q60)</f>
        <v>0</v>
      </c>
    </row>
    <row r="61" spans="2:18" ht="23.25" hidden="1" customHeight="1" x14ac:dyDescent="0.3">
      <c r="B61" s="28"/>
      <c r="C61" s="45"/>
      <c r="D61" s="31"/>
      <c r="E61" s="870"/>
      <c r="F61" s="1128">
        <v>17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92">
        <f t="shared" si="8"/>
        <v>0</v>
      </c>
    </row>
    <row r="62" spans="2:18" ht="23.25" hidden="1" customHeight="1" x14ac:dyDescent="0.3">
      <c r="B62" s="67"/>
      <c r="C62" s="68"/>
      <c r="D62" s="62"/>
      <c r="E62" s="1265"/>
      <c r="F62" s="1128">
        <v>18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92">
        <f>SUM(J62:Q62)</f>
        <v>0</v>
      </c>
    </row>
    <row r="63" spans="2:18" s="13" customFormat="1" ht="23.25" hidden="1" customHeight="1" x14ac:dyDescent="0.3">
      <c r="B63" s="35"/>
      <c r="C63" s="37"/>
      <c r="D63" s="37"/>
      <c r="E63" s="860" t="s">
        <v>20</v>
      </c>
      <c r="F63" s="464"/>
      <c r="G63" s="33"/>
      <c r="H63" s="14"/>
      <c r="I63" s="56"/>
      <c r="J63" s="86">
        <f>SUM(J64:J66)</f>
        <v>0</v>
      </c>
      <c r="K63" s="86">
        <f t="shared" ref="K63:R63" si="9">SUM(K64:K66)</f>
        <v>0</v>
      </c>
      <c r="L63" s="86">
        <f t="shared" si="9"/>
        <v>0</v>
      </c>
      <c r="M63" s="86">
        <f t="shared" si="9"/>
        <v>0</v>
      </c>
      <c r="N63" s="86">
        <f t="shared" si="9"/>
        <v>0</v>
      </c>
      <c r="O63" s="86">
        <f t="shared" si="9"/>
        <v>0</v>
      </c>
      <c r="P63" s="86">
        <f t="shared" si="9"/>
        <v>0</v>
      </c>
      <c r="Q63" s="86">
        <f t="shared" si="9"/>
        <v>0</v>
      </c>
      <c r="R63" s="86">
        <f t="shared" si="9"/>
        <v>0</v>
      </c>
    </row>
    <row r="64" spans="2:18" ht="23.25" hidden="1" customHeight="1" x14ac:dyDescent="0.3">
      <c r="B64" s="38"/>
      <c r="C64" s="39"/>
      <c r="D64" s="39"/>
      <c r="E64" s="1263"/>
      <c r="F64" s="1128">
        <v>19</v>
      </c>
      <c r="G64" s="15"/>
      <c r="H64" s="93"/>
      <c r="I64" s="140"/>
      <c r="J64" s="92"/>
      <c r="K64" s="92"/>
      <c r="L64" s="92"/>
      <c r="M64" s="92"/>
      <c r="N64" s="92"/>
      <c r="O64" s="92"/>
      <c r="P64" s="92"/>
      <c r="Q64" s="92"/>
      <c r="R64" s="92">
        <f t="shared" ref="R64:R65" si="10">SUM(J64:Q64)</f>
        <v>0</v>
      </c>
    </row>
    <row r="65" spans="2:22" ht="23.25" hidden="1" customHeight="1" x14ac:dyDescent="0.3">
      <c r="B65" s="28"/>
      <c r="C65" s="45"/>
      <c r="D65" s="31"/>
      <c r="E65" s="870"/>
      <c r="F65" s="1128">
        <v>20</v>
      </c>
      <c r="G65" s="15"/>
      <c r="H65" s="16"/>
      <c r="I65" s="17"/>
      <c r="J65" s="27"/>
      <c r="K65" s="27"/>
      <c r="L65" s="27"/>
      <c r="M65" s="27"/>
      <c r="N65" s="27"/>
      <c r="O65" s="27"/>
      <c r="P65" s="27"/>
      <c r="Q65" s="27"/>
      <c r="R65" s="92">
        <f t="shared" si="10"/>
        <v>0</v>
      </c>
    </row>
    <row r="66" spans="2:22" ht="23.25" hidden="1" customHeight="1" x14ac:dyDescent="0.3">
      <c r="B66" s="28"/>
      <c r="C66" s="45"/>
      <c r="D66" s="31"/>
      <c r="E66" s="870"/>
      <c r="F66" s="1128">
        <v>21</v>
      </c>
      <c r="G66" s="15"/>
      <c r="H66" s="16"/>
      <c r="I66" s="17"/>
      <c r="J66" s="27"/>
      <c r="K66" s="27"/>
      <c r="L66" s="27"/>
      <c r="M66" s="27"/>
      <c r="N66" s="27"/>
      <c r="O66" s="27"/>
      <c r="P66" s="27"/>
      <c r="Q66" s="27"/>
      <c r="R66" s="92">
        <f>SUM(J66:Q66)</f>
        <v>0</v>
      </c>
    </row>
    <row r="67" spans="2:22" s="43" customFormat="1" ht="17.25" customHeight="1" x14ac:dyDescent="0.2">
      <c r="B67" s="533"/>
      <c r="C67" s="534"/>
      <c r="D67" s="105" t="s">
        <v>1839</v>
      </c>
      <c r="E67" s="858"/>
      <c r="F67" s="1102"/>
      <c r="G67" s="105"/>
      <c r="H67" s="105"/>
      <c r="I67" s="105"/>
      <c r="J67" s="667"/>
      <c r="K67" s="667"/>
      <c r="L67" s="667"/>
      <c r="M67" s="667"/>
      <c r="N67" s="667"/>
      <c r="O67" s="667"/>
      <c r="P67" s="667"/>
      <c r="Q67" s="667"/>
      <c r="R67" s="668"/>
    </row>
    <row r="68" spans="2:22" s="43" customFormat="1" ht="18.75" customHeight="1" x14ac:dyDescent="0.2">
      <c r="B68" s="526"/>
      <c r="C68" s="527"/>
      <c r="D68" s="556" t="s">
        <v>1840</v>
      </c>
      <c r="E68" s="859"/>
      <c r="F68" s="1108"/>
      <c r="G68" s="556"/>
      <c r="H68" s="556"/>
      <c r="I68" s="556"/>
      <c r="J68" s="560"/>
      <c r="K68" s="560"/>
      <c r="L68" s="560"/>
      <c r="M68" s="560"/>
      <c r="N68" s="560"/>
      <c r="O68" s="560"/>
      <c r="P68" s="560"/>
      <c r="Q68" s="560"/>
      <c r="R68" s="559"/>
    </row>
    <row r="69" spans="2:22" s="13" customFormat="1" ht="16.5" customHeight="1" x14ac:dyDescent="0.3">
      <c r="B69" s="35"/>
      <c r="C69" s="37"/>
      <c r="D69" s="37"/>
      <c r="E69" s="854" t="s">
        <v>22</v>
      </c>
      <c r="F69" s="1106"/>
      <c r="G69" s="278"/>
      <c r="H69" s="278"/>
      <c r="I69" s="278"/>
      <c r="J69" s="562"/>
      <c r="K69" s="562"/>
      <c r="L69" s="562"/>
      <c r="M69" s="562"/>
      <c r="N69" s="562"/>
      <c r="O69" s="562"/>
      <c r="P69" s="562"/>
      <c r="Q69" s="562"/>
      <c r="R69" s="274"/>
    </row>
    <row r="70" spans="2:22" s="525" customFormat="1" ht="16.5" customHeight="1" x14ac:dyDescent="0.3">
      <c r="B70" s="708"/>
      <c r="C70" s="616"/>
      <c r="D70" s="616"/>
      <c r="E70" s="857">
        <v>126</v>
      </c>
      <c r="F70" s="1133" t="s">
        <v>1823</v>
      </c>
      <c r="G70" s="565"/>
      <c r="H70" s="565"/>
      <c r="I70" s="565"/>
      <c r="J70" s="617"/>
      <c r="K70" s="617"/>
      <c r="L70" s="617"/>
      <c r="M70" s="617"/>
      <c r="N70" s="617"/>
      <c r="O70" s="617"/>
      <c r="P70" s="617"/>
      <c r="Q70" s="617"/>
      <c r="R70" s="618"/>
      <c r="V70" s="695"/>
    </row>
    <row r="71" spans="2:22" ht="31.5" customHeight="1" x14ac:dyDescent="0.3">
      <c r="B71" s="1377"/>
      <c r="C71" s="1378"/>
      <c r="D71" s="1378"/>
      <c r="E71" s="1284" t="s">
        <v>2371</v>
      </c>
      <c r="F71" s="1359">
        <v>12601</v>
      </c>
      <c r="G71" s="1068" t="s">
        <v>1399</v>
      </c>
      <c r="H71" s="1015" t="s">
        <v>837</v>
      </c>
      <c r="I71" s="1055" t="s">
        <v>1366</v>
      </c>
      <c r="J71" s="1017"/>
      <c r="K71" s="1017"/>
      <c r="L71" s="1017">
        <v>5000</v>
      </c>
      <c r="M71" s="1017"/>
      <c r="N71" s="1017"/>
      <c r="O71" s="1017"/>
      <c r="P71" s="1017"/>
      <c r="Q71" s="1017"/>
      <c r="R71" s="1017">
        <f t="shared" ref="R71" si="11">SUM(J71:Q71)</f>
        <v>5000</v>
      </c>
    </row>
    <row r="72" spans="2:22" ht="33.75" customHeight="1" x14ac:dyDescent="0.3">
      <c r="B72" s="1035"/>
      <c r="C72" s="1036"/>
      <c r="D72" s="1036"/>
      <c r="E72" s="1047" t="s">
        <v>2379</v>
      </c>
      <c r="F72" s="1101">
        <v>12602</v>
      </c>
      <c r="G72" s="1028" t="s">
        <v>1400</v>
      </c>
      <c r="H72" s="1029" t="s">
        <v>1362</v>
      </c>
      <c r="I72" s="1439" t="s">
        <v>1366</v>
      </c>
      <c r="J72" s="1030"/>
      <c r="K72" s="1030"/>
      <c r="L72" s="1030">
        <v>5000</v>
      </c>
      <c r="M72" s="1030">
        <v>20000</v>
      </c>
      <c r="N72" s="1030"/>
      <c r="O72" s="1030"/>
      <c r="P72" s="1030"/>
      <c r="Q72" s="1030"/>
      <c r="R72" s="1030">
        <f>SUM(J72:Q72)</f>
        <v>25000</v>
      </c>
    </row>
    <row r="73" spans="2:22" s="13" customFormat="1" ht="19.5" customHeight="1" x14ac:dyDescent="0.3">
      <c r="B73" s="35"/>
      <c r="C73" s="278" t="s">
        <v>25</v>
      </c>
      <c r="D73" s="278"/>
      <c r="E73" s="856"/>
      <c r="F73" s="1106"/>
      <c r="G73" s="278"/>
      <c r="H73" s="278"/>
      <c r="I73" s="278"/>
      <c r="J73" s="562"/>
      <c r="K73" s="562"/>
      <c r="L73" s="562"/>
      <c r="M73" s="562"/>
      <c r="N73" s="562"/>
      <c r="O73" s="562"/>
      <c r="P73" s="562"/>
      <c r="Q73" s="562"/>
      <c r="R73" s="274"/>
    </row>
    <row r="74" spans="2:22" s="43" customFormat="1" ht="18" customHeight="1" x14ac:dyDescent="0.2">
      <c r="B74" s="42"/>
      <c r="C74" s="46"/>
      <c r="D74" s="278" t="s">
        <v>24</v>
      </c>
      <c r="E74" s="856"/>
      <c r="F74" s="1362"/>
      <c r="G74" s="278"/>
      <c r="H74" s="278"/>
      <c r="I74" s="278"/>
      <c r="J74" s="562"/>
      <c r="K74" s="562"/>
      <c r="L74" s="562"/>
      <c r="M74" s="562"/>
      <c r="N74" s="562"/>
      <c r="O74" s="562"/>
      <c r="P74" s="562"/>
      <c r="Q74" s="562"/>
      <c r="R74" s="274"/>
    </row>
    <row r="75" spans="2:22" s="13" customFormat="1" ht="18" customHeight="1" x14ac:dyDescent="0.3">
      <c r="B75" s="35"/>
      <c r="C75" s="37"/>
      <c r="D75" s="37"/>
      <c r="E75" s="854" t="s">
        <v>23</v>
      </c>
      <c r="F75" s="1362"/>
      <c r="G75" s="278"/>
      <c r="H75" s="278"/>
      <c r="I75" s="278"/>
      <c r="J75" s="562"/>
      <c r="K75" s="562"/>
      <c r="L75" s="562"/>
      <c r="M75" s="562"/>
      <c r="N75" s="562"/>
      <c r="O75" s="562"/>
      <c r="P75" s="562"/>
      <c r="Q75" s="562"/>
      <c r="R75" s="274"/>
    </row>
    <row r="76" spans="2:22" s="525" customFormat="1" ht="16.5" customHeight="1" x14ac:dyDescent="0.3">
      <c r="B76" s="615"/>
      <c r="C76" s="616"/>
      <c r="D76" s="616"/>
      <c r="E76" s="857">
        <v>212</v>
      </c>
      <c r="F76" s="1724" t="s">
        <v>1909</v>
      </c>
      <c r="G76" s="1724"/>
      <c r="H76" s="1724"/>
      <c r="I76" s="1724"/>
      <c r="J76" s="617"/>
      <c r="K76" s="617"/>
      <c r="L76" s="617"/>
      <c r="M76" s="617"/>
      <c r="N76" s="617"/>
      <c r="O76" s="617"/>
      <c r="P76" s="617"/>
      <c r="Q76" s="617"/>
      <c r="R76" s="618"/>
    </row>
    <row r="77" spans="2:22" ht="49.5" customHeight="1" x14ac:dyDescent="0.3">
      <c r="B77" s="1377"/>
      <c r="C77" s="1378"/>
      <c r="D77" s="1378"/>
      <c r="E77" s="1284" t="s">
        <v>2371</v>
      </c>
      <c r="F77" s="1359">
        <v>21201</v>
      </c>
      <c r="G77" s="1068" t="s">
        <v>2024</v>
      </c>
      <c r="H77" s="1379" t="s">
        <v>2038</v>
      </c>
      <c r="I77" s="1055" t="s">
        <v>1366</v>
      </c>
      <c r="J77" s="1017"/>
      <c r="K77" s="1017"/>
      <c r="L77" s="1017"/>
      <c r="M77" s="1017"/>
      <c r="N77" s="1017"/>
      <c r="O77" s="1017"/>
      <c r="P77" s="1017">
        <v>200000</v>
      </c>
      <c r="Q77" s="1070"/>
      <c r="R77" s="1017">
        <f t="shared" ref="R77:R82" si="12">SUM(K77:P77)</f>
        <v>200000</v>
      </c>
    </row>
    <row r="78" spans="2:22" ht="64.5" customHeight="1" x14ac:dyDescent="0.3">
      <c r="B78" s="1206"/>
      <c r="C78" s="1207"/>
      <c r="D78" s="1207"/>
      <c r="E78" s="1274" t="s">
        <v>2371</v>
      </c>
      <c r="F78" s="1363">
        <v>21202</v>
      </c>
      <c r="G78" s="1071" t="s">
        <v>2025</v>
      </c>
      <c r="H78" s="1384" t="s">
        <v>2039</v>
      </c>
      <c r="I78" s="1425" t="s">
        <v>1366</v>
      </c>
      <c r="J78" s="1023"/>
      <c r="K78" s="1023"/>
      <c r="L78" s="1023"/>
      <c r="M78" s="1023"/>
      <c r="N78" s="1023"/>
      <c r="O78" s="1023"/>
      <c r="P78" s="1023">
        <v>150000</v>
      </c>
      <c r="Q78" s="1072"/>
      <c r="R78" s="1023">
        <f t="shared" si="12"/>
        <v>150000</v>
      </c>
    </row>
    <row r="79" spans="2:22" ht="63.75" customHeight="1" x14ac:dyDescent="0.3">
      <c r="B79" s="1206"/>
      <c r="C79" s="1207"/>
      <c r="D79" s="1207"/>
      <c r="E79" s="1274" t="s">
        <v>2371</v>
      </c>
      <c r="F79" s="1363">
        <v>21203</v>
      </c>
      <c r="G79" s="1071" t="s">
        <v>2026</v>
      </c>
      <c r="H79" s="1384" t="s">
        <v>2040</v>
      </c>
      <c r="I79" s="1425" t="s">
        <v>1366</v>
      </c>
      <c r="J79" s="1023"/>
      <c r="K79" s="1023"/>
      <c r="L79" s="1023"/>
      <c r="M79" s="1023"/>
      <c r="N79" s="1023"/>
      <c r="O79" s="1023"/>
      <c r="P79" s="1023">
        <v>150000</v>
      </c>
      <c r="Q79" s="1072"/>
      <c r="R79" s="1023">
        <f t="shared" si="12"/>
        <v>150000</v>
      </c>
    </row>
    <row r="80" spans="2:22" ht="50.25" customHeight="1" x14ac:dyDescent="0.3">
      <c r="B80" s="1206"/>
      <c r="C80" s="1207"/>
      <c r="D80" s="1207"/>
      <c r="E80" s="1274" t="s">
        <v>2371</v>
      </c>
      <c r="F80" s="1363">
        <v>21204</v>
      </c>
      <c r="G80" s="1071" t="s">
        <v>2027</v>
      </c>
      <c r="H80" s="1384" t="s">
        <v>2041</v>
      </c>
      <c r="I80" s="1425" t="s">
        <v>1366</v>
      </c>
      <c r="J80" s="1023"/>
      <c r="K80" s="1023"/>
      <c r="L80" s="1023"/>
      <c r="M80" s="1023"/>
      <c r="N80" s="1023"/>
      <c r="O80" s="1023"/>
      <c r="P80" s="1023">
        <v>250000</v>
      </c>
      <c r="Q80" s="1072"/>
      <c r="R80" s="1023">
        <f t="shared" si="12"/>
        <v>250000</v>
      </c>
    </row>
    <row r="81" spans="2:18" ht="34.5" customHeight="1" x14ac:dyDescent="0.3">
      <c r="B81" s="1206"/>
      <c r="C81" s="1207"/>
      <c r="D81" s="1207"/>
      <c r="E81" s="1274" t="s">
        <v>2371</v>
      </c>
      <c r="F81" s="1363">
        <v>21205</v>
      </c>
      <c r="G81" s="1071" t="s">
        <v>2028</v>
      </c>
      <c r="H81" s="1384" t="s">
        <v>2042</v>
      </c>
      <c r="I81" s="1425" t="s">
        <v>1366</v>
      </c>
      <c r="J81" s="1023"/>
      <c r="K81" s="1023"/>
      <c r="L81" s="1023"/>
      <c r="M81" s="1023"/>
      <c r="N81" s="1023"/>
      <c r="O81" s="1023"/>
      <c r="P81" s="1023">
        <v>200000</v>
      </c>
      <c r="Q81" s="1072"/>
      <c r="R81" s="1023">
        <f t="shared" si="12"/>
        <v>200000</v>
      </c>
    </row>
    <row r="82" spans="2:18" ht="63.75" customHeight="1" x14ac:dyDescent="0.3">
      <c r="B82" s="1213"/>
      <c r="C82" s="1214"/>
      <c r="D82" s="1214"/>
      <c r="E82" s="1215" t="s">
        <v>2371</v>
      </c>
      <c r="F82" s="1360">
        <v>21206</v>
      </c>
      <c r="G82" s="1061" t="s">
        <v>2029</v>
      </c>
      <c r="H82" s="1389" t="s">
        <v>2043</v>
      </c>
      <c r="I82" s="1439" t="s">
        <v>1366</v>
      </c>
      <c r="J82" s="1031"/>
      <c r="K82" s="1031"/>
      <c r="L82" s="1031"/>
      <c r="M82" s="1031"/>
      <c r="N82" s="1031"/>
      <c r="O82" s="1031"/>
      <c r="P82" s="1031">
        <v>250000</v>
      </c>
      <c r="Q82" s="1076"/>
      <c r="R82" s="1031">
        <f t="shared" si="12"/>
        <v>250000</v>
      </c>
    </row>
    <row r="83" spans="2:18" s="525" customFormat="1" ht="18" customHeight="1" x14ac:dyDescent="0.3">
      <c r="B83" s="615"/>
      <c r="C83" s="619"/>
      <c r="D83" s="619"/>
      <c r="E83" s="855">
        <v>211</v>
      </c>
      <c r="F83" s="1724" t="s">
        <v>1975</v>
      </c>
      <c r="G83" s="1724"/>
      <c r="H83" s="1724"/>
      <c r="I83" s="1724"/>
      <c r="J83" s="617"/>
      <c r="K83" s="617"/>
      <c r="L83" s="617"/>
      <c r="M83" s="617"/>
      <c r="N83" s="617"/>
      <c r="O83" s="617"/>
      <c r="P83" s="617"/>
      <c r="Q83" s="617"/>
      <c r="R83" s="618"/>
    </row>
    <row r="84" spans="2:18" ht="66.75" customHeight="1" x14ac:dyDescent="0.3">
      <c r="B84" s="89"/>
      <c r="C84" s="90"/>
      <c r="D84" s="90"/>
      <c r="E84" s="214" t="s">
        <v>2371</v>
      </c>
      <c r="F84" s="1128">
        <v>21101</v>
      </c>
      <c r="G84" s="15" t="s">
        <v>2030</v>
      </c>
      <c r="H84" s="93" t="s">
        <v>2044</v>
      </c>
      <c r="I84" s="448" t="s">
        <v>1366</v>
      </c>
      <c r="J84" s="92"/>
      <c r="K84" s="92"/>
      <c r="L84" s="92"/>
      <c r="M84" s="92"/>
      <c r="N84" s="92"/>
      <c r="O84" s="92"/>
      <c r="P84" s="92">
        <v>150000</v>
      </c>
      <c r="Q84" s="27"/>
      <c r="R84" s="92">
        <f>SUM(K84:P84)</f>
        <v>150000</v>
      </c>
    </row>
    <row r="85" spans="2:18" ht="51" customHeight="1" x14ac:dyDescent="0.3">
      <c r="B85" s="1599"/>
      <c r="C85" s="1600"/>
      <c r="D85" s="1600"/>
      <c r="E85" s="1568" t="s">
        <v>2371</v>
      </c>
      <c r="F85" s="1636">
        <v>21102</v>
      </c>
      <c r="G85" s="1611" t="s">
        <v>2055</v>
      </c>
      <c r="H85" s="1571" t="s">
        <v>2071</v>
      </c>
      <c r="I85" s="1015" t="s">
        <v>1366</v>
      </c>
      <c r="J85" s="1087"/>
      <c r="K85" s="1087"/>
      <c r="L85" s="1087"/>
      <c r="M85" s="1087"/>
      <c r="N85" s="1087"/>
      <c r="O85" s="1087"/>
      <c r="P85" s="1087">
        <v>150000</v>
      </c>
      <c r="Q85" s="1528"/>
      <c r="R85" s="1087">
        <f>SUM(K85:P85)</f>
        <v>150000</v>
      </c>
    </row>
    <row r="86" spans="2:18" ht="54.75" customHeight="1" x14ac:dyDescent="0.3">
      <c r="B86" s="1213"/>
      <c r="C86" s="1214"/>
      <c r="D86" s="1214"/>
      <c r="E86" s="1215" t="s">
        <v>2371</v>
      </c>
      <c r="F86" s="1360">
        <v>21103</v>
      </c>
      <c r="G86" s="1174" t="s">
        <v>2056</v>
      </c>
      <c r="H86" s="1062" t="s">
        <v>2072</v>
      </c>
      <c r="I86" s="251" t="s">
        <v>1366</v>
      </c>
      <c r="J86" s="1031"/>
      <c r="K86" s="1031"/>
      <c r="L86" s="1031"/>
      <c r="M86" s="1031"/>
      <c r="N86" s="1031"/>
      <c r="O86" s="1031"/>
      <c r="P86" s="1031">
        <v>150000</v>
      </c>
      <c r="Q86" s="1076"/>
      <c r="R86" s="1031">
        <f>SUM(K86:P86)</f>
        <v>150000</v>
      </c>
    </row>
    <row r="87" spans="2:18" s="525" customFormat="1" ht="16.5" customHeight="1" x14ac:dyDescent="0.3">
      <c r="B87" s="615"/>
      <c r="C87" s="619"/>
      <c r="D87" s="619"/>
      <c r="E87" s="855">
        <v>214</v>
      </c>
      <c r="F87" s="1785" t="s">
        <v>1851</v>
      </c>
      <c r="G87" s="1724"/>
      <c r="H87" s="1724"/>
      <c r="I87" s="1724"/>
      <c r="J87" s="617"/>
      <c r="K87" s="617"/>
      <c r="L87" s="617"/>
      <c r="M87" s="617"/>
      <c r="N87" s="617"/>
      <c r="O87" s="617"/>
      <c r="P87" s="617"/>
      <c r="Q87" s="617"/>
      <c r="R87" s="618"/>
    </row>
    <row r="88" spans="2:18" ht="85.5" customHeight="1" x14ac:dyDescent="0.3">
      <c r="B88" s="57"/>
      <c r="C88" s="90"/>
      <c r="D88" s="90"/>
      <c r="E88" s="214" t="s">
        <v>2371</v>
      </c>
      <c r="F88" s="1128">
        <v>21401</v>
      </c>
      <c r="G88" s="15" t="s">
        <v>2558</v>
      </c>
      <c r="H88" s="93" t="s">
        <v>2045</v>
      </c>
      <c r="I88" s="448" t="s">
        <v>1366</v>
      </c>
      <c r="J88" s="92"/>
      <c r="K88" s="92"/>
      <c r="L88" s="92"/>
      <c r="M88" s="92"/>
      <c r="N88" s="92"/>
      <c r="O88" s="92"/>
      <c r="P88" s="92">
        <v>80000</v>
      </c>
      <c r="Q88" s="27"/>
      <c r="R88" s="92">
        <f>SUM(K88:P88)</f>
        <v>80000</v>
      </c>
    </row>
    <row r="89" spans="2:18" s="525" customFormat="1" ht="16.5" customHeight="1" x14ac:dyDescent="0.3">
      <c r="B89" s="615"/>
      <c r="C89" s="619"/>
      <c r="D89" s="619"/>
      <c r="E89" s="855">
        <v>233</v>
      </c>
      <c r="F89" s="1724" t="s">
        <v>1858</v>
      </c>
      <c r="G89" s="1724"/>
      <c r="H89" s="1724"/>
      <c r="I89" s="1724"/>
      <c r="J89" s="617"/>
      <c r="K89" s="617"/>
      <c r="L89" s="617"/>
      <c r="M89" s="617"/>
      <c r="N89" s="617"/>
      <c r="O89" s="617"/>
      <c r="P89" s="617"/>
      <c r="Q89" s="617"/>
      <c r="R89" s="618"/>
    </row>
    <row r="90" spans="2:18" ht="72.75" customHeight="1" x14ac:dyDescent="0.3">
      <c r="B90" s="1377"/>
      <c r="C90" s="1378"/>
      <c r="D90" s="1378"/>
      <c r="E90" s="1284" t="s">
        <v>2371</v>
      </c>
      <c r="F90" s="1359">
        <v>23301</v>
      </c>
      <c r="G90" s="1068" t="s">
        <v>2032</v>
      </c>
      <c r="H90" s="1379" t="s">
        <v>2046</v>
      </c>
      <c r="I90" s="1055" t="s">
        <v>1366</v>
      </c>
      <c r="J90" s="1017"/>
      <c r="K90" s="1017"/>
      <c r="L90" s="1017"/>
      <c r="M90" s="1017"/>
      <c r="N90" s="1017"/>
      <c r="O90" s="1017"/>
      <c r="P90" s="1017">
        <v>100000</v>
      </c>
      <c r="Q90" s="1070"/>
      <c r="R90" s="1017">
        <f>SUM(K90:P90)</f>
        <v>100000</v>
      </c>
    </row>
    <row r="91" spans="2:18" ht="74.25" customHeight="1" x14ac:dyDescent="0.3">
      <c r="B91" s="1213"/>
      <c r="C91" s="1214"/>
      <c r="D91" s="1214"/>
      <c r="E91" s="1215" t="s">
        <v>2371</v>
      </c>
      <c r="F91" s="1360">
        <v>23302</v>
      </c>
      <c r="G91" s="1061" t="s">
        <v>2033</v>
      </c>
      <c r="H91" s="1389" t="s">
        <v>2047</v>
      </c>
      <c r="I91" s="1439" t="s">
        <v>1366</v>
      </c>
      <c r="J91" s="1031"/>
      <c r="K91" s="1031"/>
      <c r="L91" s="1031"/>
      <c r="M91" s="1031"/>
      <c r="N91" s="1031"/>
      <c r="O91" s="1031"/>
      <c r="P91" s="1031">
        <v>100000</v>
      </c>
      <c r="Q91" s="1076"/>
      <c r="R91" s="1031">
        <f>SUM(K91:P91)</f>
        <v>100000</v>
      </c>
    </row>
    <row r="92" spans="2:18" s="525" customFormat="1" ht="16.5" customHeight="1" x14ac:dyDescent="0.3">
      <c r="B92" s="615"/>
      <c r="C92" s="619"/>
      <c r="D92" s="619"/>
      <c r="E92" s="855">
        <v>244</v>
      </c>
      <c r="F92" s="1724" t="s">
        <v>1920</v>
      </c>
      <c r="G92" s="1724"/>
      <c r="H92" s="1724"/>
      <c r="I92" s="1724"/>
      <c r="J92" s="617"/>
      <c r="K92" s="617"/>
      <c r="L92" s="617"/>
      <c r="M92" s="617"/>
      <c r="N92" s="617"/>
      <c r="O92" s="617"/>
      <c r="P92" s="617"/>
      <c r="Q92" s="617"/>
      <c r="R92" s="618"/>
    </row>
    <row r="93" spans="2:18" ht="83.25" customHeight="1" x14ac:dyDescent="0.3">
      <c r="B93" s="89"/>
      <c r="C93" s="90"/>
      <c r="D93" s="90"/>
      <c r="E93" s="214" t="s">
        <v>2371</v>
      </c>
      <c r="F93" s="1128">
        <v>24401</v>
      </c>
      <c r="G93" s="15" t="s">
        <v>2035</v>
      </c>
      <c r="H93" s="16" t="s">
        <v>2036</v>
      </c>
      <c r="I93" s="26" t="s">
        <v>1366</v>
      </c>
      <c r="J93" s="92"/>
      <c r="K93" s="92"/>
      <c r="L93" s="92"/>
      <c r="M93" s="92"/>
      <c r="N93" s="92"/>
      <c r="O93" s="92"/>
      <c r="P93" s="92">
        <v>150000</v>
      </c>
      <c r="Q93" s="27"/>
      <c r="R93" s="92">
        <f>SUM(K93:P93)</f>
        <v>150000</v>
      </c>
    </row>
    <row r="94" spans="2:18" s="13" customFormat="1" ht="14.25" customHeight="1" x14ac:dyDescent="0.3">
      <c r="B94" s="65"/>
      <c r="C94" s="66"/>
      <c r="D94" s="105" t="s">
        <v>1844</v>
      </c>
      <c r="E94" s="858"/>
      <c r="F94" s="1468"/>
      <c r="G94" s="105"/>
      <c r="H94" s="105"/>
      <c r="I94" s="105"/>
      <c r="J94" s="588"/>
      <c r="K94" s="588"/>
      <c r="L94" s="588"/>
      <c r="M94" s="588"/>
      <c r="N94" s="588"/>
      <c r="O94" s="588"/>
      <c r="P94" s="588"/>
      <c r="Q94" s="588"/>
      <c r="R94" s="596"/>
    </row>
    <row r="95" spans="2:18" s="13" customFormat="1" ht="15.75" customHeight="1" x14ac:dyDescent="0.3">
      <c r="B95" s="76"/>
      <c r="C95" s="77"/>
      <c r="D95" s="556" t="s">
        <v>1843</v>
      </c>
      <c r="E95" s="859"/>
      <c r="F95" s="1469"/>
      <c r="G95" s="556"/>
      <c r="H95" s="556"/>
      <c r="I95" s="556"/>
      <c r="J95" s="572"/>
      <c r="K95" s="572"/>
      <c r="L95" s="572"/>
      <c r="M95" s="572"/>
      <c r="N95" s="572"/>
      <c r="O95" s="572"/>
      <c r="P95" s="572"/>
      <c r="Q95" s="572"/>
      <c r="R95" s="571"/>
    </row>
    <row r="96" spans="2:18" s="13" customFormat="1" ht="18.75" customHeight="1" x14ac:dyDescent="0.3">
      <c r="B96" s="35"/>
      <c r="C96" s="37"/>
      <c r="D96" s="37"/>
      <c r="E96" s="854" t="s">
        <v>28</v>
      </c>
      <c r="F96" s="1362"/>
      <c r="G96" s="278"/>
      <c r="H96" s="278"/>
      <c r="I96" s="278"/>
      <c r="J96" s="562"/>
      <c r="K96" s="562"/>
      <c r="L96" s="562"/>
      <c r="M96" s="562"/>
      <c r="N96" s="562"/>
      <c r="O96" s="562"/>
      <c r="P96" s="562"/>
      <c r="Q96" s="562"/>
      <c r="R96" s="274"/>
    </row>
    <row r="97" spans="2:23" s="525" customFormat="1" ht="20.25" customHeight="1" x14ac:dyDescent="0.3">
      <c r="B97" s="615"/>
      <c r="C97" s="619"/>
      <c r="D97" s="619"/>
      <c r="E97" s="855">
        <v>235</v>
      </c>
      <c r="F97" s="1133" t="s">
        <v>1918</v>
      </c>
      <c r="G97" s="565"/>
      <c r="H97" s="565"/>
      <c r="I97" s="565"/>
      <c r="J97" s="617"/>
      <c r="K97" s="617"/>
      <c r="L97" s="617"/>
      <c r="M97" s="617"/>
      <c r="N97" s="617"/>
      <c r="O97" s="617"/>
      <c r="P97" s="617"/>
      <c r="Q97" s="617"/>
      <c r="R97" s="618"/>
    </row>
    <row r="98" spans="2:23" ht="58.5" customHeight="1" x14ac:dyDescent="0.3">
      <c r="B98" s="38"/>
      <c r="C98" s="39"/>
      <c r="D98" s="39"/>
      <c r="E98" s="1263" t="s">
        <v>2371</v>
      </c>
      <c r="F98" s="1128">
        <v>23501</v>
      </c>
      <c r="G98" s="15" t="s">
        <v>2034</v>
      </c>
      <c r="H98" s="93" t="s">
        <v>2048</v>
      </c>
      <c r="I98" s="448" t="s">
        <v>1366</v>
      </c>
      <c r="J98" s="92"/>
      <c r="K98" s="92"/>
      <c r="L98" s="92"/>
      <c r="M98" s="92"/>
      <c r="N98" s="92"/>
      <c r="O98" s="92"/>
      <c r="P98" s="92">
        <v>120000</v>
      </c>
      <c r="Q98" s="27"/>
      <c r="R98" s="92">
        <f>SUM(K98:P98)</f>
        <v>120000</v>
      </c>
    </row>
    <row r="99" spans="2:23" s="13" customFormat="1" ht="20.25" customHeight="1" x14ac:dyDescent="0.3">
      <c r="B99" s="35"/>
      <c r="C99" s="37"/>
      <c r="D99" s="278" t="s">
        <v>29</v>
      </c>
      <c r="E99" s="856"/>
      <c r="F99" s="1106"/>
      <c r="G99" s="278"/>
      <c r="H99" s="278"/>
      <c r="I99" s="278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23" s="13" customFormat="1" ht="19.5" customHeight="1" x14ac:dyDescent="0.3">
      <c r="B100" s="35"/>
      <c r="C100" s="37"/>
      <c r="D100" s="37"/>
      <c r="E100" s="854" t="s">
        <v>30</v>
      </c>
      <c r="F100" s="1106"/>
      <c r="G100" s="278"/>
      <c r="H100" s="278"/>
      <c r="I100" s="278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23" s="525" customFormat="1" ht="19.5" customHeight="1" x14ac:dyDescent="0.3">
      <c r="B101" s="615"/>
      <c r="C101" s="619"/>
      <c r="D101" s="619"/>
      <c r="E101" s="855">
        <v>129</v>
      </c>
      <c r="F101" s="1133" t="s">
        <v>1935</v>
      </c>
      <c r="G101" s="565"/>
      <c r="H101" s="565"/>
      <c r="I101" s="565"/>
      <c r="J101" s="617"/>
      <c r="K101" s="617"/>
      <c r="L101" s="617"/>
      <c r="M101" s="617"/>
      <c r="N101" s="617"/>
      <c r="O101" s="617"/>
      <c r="P101" s="617"/>
      <c r="Q101" s="617"/>
      <c r="R101" s="618"/>
    </row>
    <row r="102" spans="2:23" ht="59.25" customHeight="1" x14ac:dyDescent="0.3">
      <c r="B102" s="1084"/>
      <c r="C102" s="1058"/>
      <c r="D102" s="1059"/>
      <c r="E102" s="1060" t="s">
        <v>2379</v>
      </c>
      <c r="F102" s="1099">
        <v>12901</v>
      </c>
      <c r="G102" s="1014" t="s">
        <v>1401</v>
      </c>
      <c r="H102" s="1015" t="s">
        <v>1362</v>
      </c>
      <c r="I102" s="1055" t="s">
        <v>1363</v>
      </c>
      <c r="J102" s="1070"/>
      <c r="K102" s="1070"/>
      <c r="L102" s="1070">
        <v>5000</v>
      </c>
      <c r="M102" s="1070">
        <v>37500</v>
      </c>
      <c r="N102" s="1070"/>
      <c r="O102" s="1070"/>
      <c r="P102" s="1070"/>
      <c r="Q102" s="1070"/>
      <c r="R102" s="1016">
        <f>SUM(J102:Q102)</f>
        <v>42500</v>
      </c>
    </row>
    <row r="103" spans="2:23" ht="58.5" customHeight="1" x14ac:dyDescent="0.3">
      <c r="B103" s="1025"/>
      <c r="C103" s="1026"/>
      <c r="D103" s="1027"/>
      <c r="E103" s="1045" t="s">
        <v>2375</v>
      </c>
      <c r="F103" s="1101">
        <v>12902</v>
      </c>
      <c r="G103" s="1028" t="s">
        <v>1402</v>
      </c>
      <c r="H103" s="1074" t="s">
        <v>1365</v>
      </c>
      <c r="I103" s="1439" t="s">
        <v>1363</v>
      </c>
      <c r="J103" s="1076"/>
      <c r="K103" s="1076"/>
      <c r="L103" s="1076">
        <v>30000</v>
      </c>
      <c r="M103" s="1076">
        <v>100000</v>
      </c>
      <c r="N103" s="1076"/>
      <c r="O103" s="1076"/>
      <c r="P103" s="1076"/>
      <c r="Q103" s="1076"/>
      <c r="R103" s="1030">
        <f>SUM(J103:Q103)</f>
        <v>130000</v>
      </c>
    </row>
    <row r="104" spans="2:23" ht="21" hidden="1" customHeight="1" x14ac:dyDescent="0.3">
      <c r="B104" s="28"/>
      <c r="C104" s="45"/>
      <c r="D104" s="31"/>
      <c r="E104" s="870"/>
      <c r="F104" s="1128">
        <v>32</v>
      </c>
      <c r="G104" s="15"/>
      <c r="H104" s="16"/>
      <c r="I104" s="17"/>
      <c r="J104" s="27"/>
      <c r="K104" s="27"/>
      <c r="L104" s="27"/>
      <c r="M104" s="27"/>
      <c r="N104" s="27"/>
      <c r="O104" s="27"/>
      <c r="P104" s="27"/>
      <c r="Q104" s="27"/>
      <c r="R104" s="92">
        <f t="shared" ref="R104" si="13">SUM(J104:Q104)</f>
        <v>0</v>
      </c>
    </row>
    <row r="105" spans="2:23" ht="21" hidden="1" customHeight="1" x14ac:dyDescent="0.3">
      <c r="B105" s="28"/>
      <c r="C105" s="45"/>
      <c r="D105" s="31"/>
      <c r="E105" s="870"/>
      <c r="F105" s="1128">
        <v>33</v>
      </c>
      <c r="G105" s="15"/>
      <c r="H105" s="16"/>
      <c r="I105" s="17"/>
      <c r="J105" s="27"/>
      <c r="K105" s="27"/>
      <c r="L105" s="27"/>
      <c r="M105" s="27"/>
      <c r="N105" s="27"/>
      <c r="O105" s="27"/>
      <c r="P105" s="27"/>
      <c r="Q105" s="27"/>
      <c r="R105" s="92">
        <f>SUM(J105:Q105)</f>
        <v>0</v>
      </c>
    </row>
    <row r="106" spans="2:23" s="13" customFormat="1" ht="33" hidden="1" customHeight="1" x14ac:dyDescent="0.3">
      <c r="B106" s="35"/>
      <c r="C106" s="37"/>
      <c r="D106" s="37"/>
      <c r="E106" s="1662" t="s">
        <v>31</v>
      </c>
      <c r="F106" s="1662"/>
      <c r="G106" s="1662"/>
      <c r="H106" s="1662"/>
      <c r="I106" s="1662"/>
      <c r="J106" s="86">
        <f t="shared" ref="J106:R106" si="14">SUM(J107:J109)</f>
        <v>0</v>
      </c>
      <c r="K106" s="86">
        <f t="shared" si="14"/>
        <v>0</v>
      </c>
      <c r="L106" s="86">
        <f t="shared" si="14"/>
        <v>0</v>
      </c>
      <c r="M106" s="86">
        <f t="shared" si="14"/>
        <v>0</v>
      </c>
      <c r="N106" s="86">
        <f t="shared" si="14"/>
        <v>0</v>
      </c>
      <c r="O106" s="86">
        <f t="shared" si="14"/>
        <v>0</v>
      </c>
      <c r="P106" s="86">
        <f t="shared" si="14"/>
        <v>0</v>
      </c>
      <c r="Q106" s="86">
        <f t="shared" si="14"/>
        <v>0</v>
      </c>
      <c r="R106" s="86">
        <f t="shared" si="14"/>
        <v>0</v>
      </c>
    </row>
    <row r="107" spans="2:23" ht="23.25" hidden="1" customHeight="1" x14ac:dyDescent="0.3">
      <c r="B107" s="38"/>
      <c r="C107" s="39"/>
      <c r="D107" s="39"/>
      <c r="E107" s="1263"/>
      <c r="F107" s="1128">
        <v>34</v>
      </c>
      <c r="G107" s="15"/>
      <c r="H107" s="93"/>
      <c r="I107" s="140"/>
      <c r="J107" s="27"/>
      <c r="K107" s="27"/>
      <c r="L107" s="27"/>
      <c r="M107" s="27"/>
      <c r="N107" s="27"/>
      <c r="O107" s="27"/>
      <c r="P107" s="27"/>
      <c r="Q107" s="27"/>
      <c r="R107" s="92">
        <f>SUM(J107:Q107)</f>
        <v>0</v>
      </c>
    </row>
    <row r="108" spans="2:23" ht="23.25" hidden="1" customHeight="1" x14ac:dyDescent="0.3">
      <c r="B108" s="57"/>
      <c r="C108" s="58"/>
      <c r="D108" s="58"/>
      <c r="E108" s="1264"/>
      <c r="F108" s="1128">
        <v>35</v>
      </c>
      <c r="G108" s="15"/>
      <c r="H108" s="93"/>
      <c r="I108" s="140"/>
      <c r="J108" s="92"/>
      <c r="K108" s="92"/>
      <c r="L108" s="92"/>
      <c r="M108" s="92"/>
      <c r="N108" s="92"/>
      <c r="O108" s="92"/>
      <c r="P108" s="92"/>
      <c r="Q108" s="92"/>
      <c r="R108" s="92">
        <f t="shared" ref="R108:R109" si="15">SUM(J108:Q108)</f>
        <v>0</v>
      </c>
    </row>
    <row r="109" spans="2:23" ht="7.5" hidden="1" customHeight="1" x14ac:dyDescent="0.3">
      <c r="B109" s="19"/>
      <c r="C109" s="20"/>
      <c r="D109" s="20"/>
      <c r="E109" s="861"/>
      <c r="F109" s="1128">
        <v>36</v>
      </c>
      <c r="G109" s="15"/>
      <c r="H109" s="93"/>
      <c r="I109" s="140"/>
      <c r="J109" s="92"/>
      <c r="K109" s="92"/>
      <c r="L109" s="92"/>
      <c r="M109" s="92"/>
      <c r="N109" s="92"/>
      <c r="O109" s="92"/>
      <c r="P109" s="92"/>
      <c r="Q109" s="92"/>
      <c r="R109" s="92">
        <f t="shared" si="15"/>
        <v>0</v>
      </c>
    </row>
    <row r="110" spans="2:23" s="12" customFormat="1" ht="21.75" customHeight="1" x14ac:dyDescent="0.2">
      <c r="B110" s="50" t="s">
        <v>83</v>
      </c>
      <c r="C110" s="51"/>
      <c r="D110" s="52"/>
      <c r="E110" s="864"/>
      <c r="F110" s="1129"/>
      <c r="G110" s="52"/>
      <c r="H110" s="438"/>
      <c r="I110" s="438"/>
      <c r="J110" s="705"/>
      <c r="K110" s="705"/>
      <c r="L110" s="705"/>
      <c r="M110" s="705"/>
      <c r="N110" s="705"/>
      <c r="O110" s="705"/>
      <c r="P110" s="705"/>
      <c r="Q110" s="705"/>
      <c r="R110" s="704"/>
      <c r="W110" s="48"/>
    </row>
    <row r="111" spans="2:23" s="12" customFormat="1" ht="21" customHeight="1" x14ac:dyDescent="0.2">
      <c r="B111" s="481" t="s">
        <v>1900</v>
      </c>
      <c r="C111" s="482"/>
      <c r="D111" s="482"/>
      <c r="E111" s="848"/>
      <c r="F111" s="1096"/>
      <c r="G111" s="482"/>
      <c r="H111" s="482"/>
      <c r="I111" s="482"/>
      <c r="J111" s="633"/>
      <c r="K111" s="633"/>
      <c r="L111" s="633"/>
      <c r="M111" s="633"/>
      <c r="N111" s="633"/>
      <c r="O111" s="633"/>
      <c r="P111" s="633"/>
      <c r="Q111" s="633"/>
      <c r="R111" s="631"/>
    </row>
    <row r="112" spans="2:23" s="13" customFormat="1" ht="21" customHeight="1" x14ac:dyDescent="0.3">
      <c r="B112" s="35"/>
      <c r="C112" s="278" t="s">
        <v>32</v>
      </c>
      <c r="D112" s="278"/>
      <c r="E112" s="856"/>
      <c r="F112" s="1106"/>
      <c r="G112" s="278"/>
      <c r="H112" s="278"/>
      <c r="I112" s="278"/>
      <c r="J112" s="562"/>
      <c r="K112" s="562"/>
      <c r="L112" s="562"/>
      <c r="M112" s="562"/>
      <c r="N112" s="562"/>
      <c r="O112" s="562"/>
      <c r="P112" s="562"/>
      <c r="Q112" s="562"/>
      <c r="R112" s="274"/>
    </row>
    <row r="113" spans="2:20" s="13" customFormat="1" ht="21" customHeight="1" x14ac:dyDescent="0.3">
      <c r="B113" s="35"/>
      <c r="C113" s="37"/>
      <c r="D113" s="278" t="s">
        <v>33</v>
      </c>
      <c r="E113" s="856"/>
      <c r="F113" s="1106"/>
      <c r="G113" s="278"/>
      <c r="H113" s="278"/>
      <c r="I113" s="278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20" s="13" customFormat="1" ht="19.5" customHeight="1" x14ac:dyDescent="0.3">
      <c r="B114" s="35"/>
      <c r="C114" s="37"/>
      <c r="D114" s="37"/>
      <c r="E114" s="1266" t="s">
        <v>34</v>
      </c>
      <c r="F114" s="464"/>
      <c r="G114" s="33"/>
      <c r="H114" s="114"/>
      <c r="I114" s="322"/>
      <c r="J114" s="562"/>
      <c r="K114" s="562"/>
      <c r="L114" s="562"/>
      <c r="M114" s="562"/>
      <c r="N114" s="562"/>
      <c r="O114" s="562"/>
      <c r="P114" s="562"/>
      <c r="Q114" s="562"/>
      <c r="R114" s="274"/>
      <c r="T114" s="49"/>
    </row>
    <row r="115" spans="2:20" s="525" customFormat="1" ht="19.5" customHeight="1" x14ac:dyDescent="0.3">
      <c r="B115" s="615"/>
      <c r="C115" s="619"/>
      <c r="D115" s="619"/>
      <c r="E115" s="855">
        <v>131</v>
      </c>
      <c r="F115" s="1133" t="s">
        <v>1825</v>
      </c>
      <c r="G115" s="565"/>
      <c r="H115" s="565"/>
      <c r="I115" s="565"/>
      <c r="J115" s="617"/>
      <c r="K115" s="617"/>
      <c r="L115" s="617"/>
      <c r="M115" s="617"/>
      <c r="N115" s="617"/>
      <c r="O115" s="617"/>
      <c r="P115" s="617"/>
      <c r="Q115" s="617"/>
      <c r="R115" s="618"/>
    </row>
    <row r="116" spans="2:20" ht="41.25" customHeight="1" x14ac:dyDescent="0.3">
      <c r="B116" s="89"/>
      <c r="C116" s="90"/>
      <c r="D116" s="90"/>
      <c r="E116" s="214" t="s">
        <v>2371</v>
      </c>
      <c r="F116" s="1128">
        <v>13101</v>
      </c>
      <c r="G116" s="15" t="s">
        <v>1397</v>
      </c>
      <c r="H116" s="26" t="s">
        <v>837</v>
      </c>
      <c r="I116" s="26" t="s">
        <v>924</v>
      </c>
      <c r="J116" s="92"/>
      <c r="K116" s="92">
        <v>3600</v>
      </c>
      <c r="L116" s="92">
        <v>2000</v>
      </c>
      <c r="M116" s="92">
        <v>4400</v>
      </c>
      <c r="N116" s="92"/>
      <c r="O116" s="92"/>
      <c r="P116" s="92"/>
      <c r="Q116" s="92"/>
      <c r="R116" s="92">
        <f t="shared" ref="R116" si="16">SUM(J116:Q116)</f>
        <v>10000</v>
      </c>
    </row>
    <row r="117" spans="2:20" ht="25.5" hidden="1" customHeight="1" x14ac:dyDescent="0.3">
      <c r="B117" s="28"/>
      <c r="C117" s="45"/>
      <c r="D117" s="31"/>
      <c r="E117" s="870"/>
      <c r="F117" s="1128">
        <v>38</v>
      </c>
      <c r="G117" s="15"/>
      <c r="H117" s="16"/>
      <c r="I117" s="17"/>
      <c r="J117" s="27"/>
      <c r="K117" s="27"/>
      <c r="L117" s="27"/>
      <c r="M117" s="27"/>
      <c r="N117" s="27"/>
      <c r="O117" s="27"/>
      <c r="P117" s="27"/>
      <c r="Q117" s="27"/>
      <c r="R117" s="92">
        <f>SUM(J117:Q117)</f>
        <v>0</v>
      </c>
    </row>
    <row r="118" spans="2:20" ht="25.5" hidden="1" customHeight="1" x14ac:dyDescent="0.3">
      <c r="B118" s="28"/>
      <c r="C118" s="45"/>
      <c r="D118" s="31"/>
      <c r="E118" s="870"/>
      <c r="F118" s="1128">
        <v>39</v>
      </c>
      <c r="G118" s="15"/>
      <c r="H118" s="16"/>
      <c r="I118" s="17"/>
      <c r="J118" s="92"/>
      <c r="K118" s="92"/>
      <c r="L118" s="92"/>
      <c r="M118" s="92"/>
      <c r="N118" s="92"/>
      <c r="O118" s="92"/>
      <c r="P118" s="92"/>
      <c r="Q118" s="92"/>
      <c r="R118" s="92">
        <f>SUM(J118:Q118)</f>
        <v>0</v>
      </c>
    </row>
    <row r="119" spans="2:20" ht="25.5" hidden="1" customHeight="1" x14ac:dyDescent="0.3">
      <c r="B119" s="57"/>
      <c r="C119" s="58"/>
      <c r="D119" s="58"/>
      <c r="E119" s="1264"/>
      <c r="F119" s="1128">
        <v>40</v>
      </c>
      <c r="G119" s="15"/>
      <c r="H119" s="93"/>
      <c r="I119" s="140"/>
      <c r="J119" s="92"/>
      <c r="K119" s="92"/>
      <c r="L119" s="92"/>
      <c r="M119" s="92"/>
      <c r="N119" s="92"/>
      <c r="O119" s="92"/>
      <c r="P119" s="92"/>
      <c r="Q119" s="92"/>
      <c r="R119" s="92">
        <f t="shared" ref="R119" si="17">SUM(J119:Q119)</f>
        <v>0</v>
      </c>
    </row>
    <row r="120" spans="2:20" ht="25.5" hidden="1" customHeight="1" x14ac:dyDescent="0.3">
      <c r="B120" s="57"/>
      <c r="C120" s="58"/>
      <c r="D120" s="58"/>
      <c r="E120" s="1264"/>
      <c r="F120" s="1128">
        <v>41</v>
      </c>
      <c r="G120" s="15"/>
      <c r="H120" s="93"/>
      <c r="I120" s="140"/>
      <c r="J120" s="92"/>
      <c r="K120" s="92"/>
      <c r="L120" s="92"/>
      <c r="M120" s="92"/>
      <c r="N120" s="92"/>
      <c r="O120" s="92"/>
      <c r="P120" s="92"/>
      <c r="Q120" s="92"/>
      <c r="R120" s="92">
        <f>SUM(J120:Q120)</f>
        <v>0</v>
      </c>
    </row>
    <row r="121" spans="2:20" s="13" customFormat="1" ht="21" hidden="1" customHeight="1" x14ac:dyDescent="0.3">
      <c r="B121" s="35"/>
      <c r="C121" s="37"/>
      <c r="D121" s="1663" t="s">
        <v>35</v>
      </c>
      <c r="E121" s="1663"/>
      <c r="F121" s="1663"/>
      <c r="G121" s="1663"/>
      <c r="H121" s="1663"/>
      <c r="I121" s="1663"/>
      <c r="J121" s="86">
        <f>SUM(J122)</f>
        <v>0</v>
      </c>
      <c r="K121" s="86">
        <f t="shared" ref="K121:Q121" si="18">SUM(K122)</f>
        <v>0</v>
      </c>
      <c r="L121" s="86">
        <f t="shared" si="18"/>
        <v>0</v>
      </c>
      <c r="M121" s="86">
        <f t="shared" si="18"/>
        <v>0</v>
      </c>
      <c r="N121" s="86">
        <f t="shared" si="18"/>
        <v>0</v>
      </c>
      <c r="O121" s="86">
        <f t="shared" si="18"/>
        <v>0</v>
      </c>
      <c r="P121" s="86">
        <f t="shared" si="18"/>
        <v>0</v>
      </c>
      <c r="Q121" s="86">
        <f t="shared" si="18"/>
        <v>0</v>
      </c>
      <c r="R121" s="86">
        <f>SUM(R122)</f>
        <v>0</v>
      </c>
    </row>
    <row r="122" spans="2:20" s="13" customFormat="1" ht="21" hidden="1" customHeight="1" x14ac:dyDescent="0.3">
      <c r="B122" s="35"/>
      <c r="C122" s="37"/>
      <c r="D122" s="37"/>
      <c r="E122" s="1662" t="s">
        <v>36</v>
      </c>
      <c r="F122" s="1662"/>
      <c r="G122" s="1662"/>
      <c r="H122" s="1662"/>
      <c r="I122" s="1662"/>
      <c r="J122" s="86">
        <f>SUM(J123:J128)</f>
        <v>0</v>
      </c>
      <c r="K122" s="86">
        <f t="shared" ref="K122:R122" si="19">SUM(K123:K128)</f>
        <v>0</v>
      </c>
      <c r="L122" s="86">
        <f t="shared" si="19"/>
        <v>0</v>
      </c>
      <c r="M122" s="86">
        <f t="shared" si="19"/>
        <v>0</v>
      </c>
      <c r="N122" s="86">
        <f t="shared" si="19"/>
        <v>0</v>
      </c>
      <c r="O122" s="86">
        <f t="shared" si="19"/>
        <v>0</v>
      </c>
      <c r="P122" s="86">
        <f t="shared" si="19"/>
        <v>0</v>
      </c>
      <c r="Q122" s="86">
        <f t="shared" si="19"/>
        <v>0</v>
      </c>
      <c r="R122" s="86">
        <f t="shared" si="19"/>
        <v>0</v>
      </c>
    </row>
    <row r="123" spans="2:20" ht="25.5" hidden="1" customHeight="1" x14ac:dyDescent="0.3">
      <c r="B123" s="38"/>
      <c r="C123" s="39"/>
      <c r="D123" s="39"/>
      <c r="E123" s="1263"/>
      <c r="F123" s="1128">
        <v>42</v>
      </c>
      <c r="G123" s="15"/>
      <c r="H123" s="93"/>
      <c r="I123" s="140"/>
      <c r="J123" s="92"/>
      <c r="K123" s="92"/>
      <c r="L123" s="92"/>
      <c r="M123" s="92"/>
      <c r="N123" s="92"/>
      <c r="O123" s="92"/>
      <c r="P123" s="92"/>
      <c r="Q123" s="92"/>
      <c r="R123" s="92">
        <f>SUM(J123:Q123)</f>
        <v>0</v>
      </c>
    </row>
    <row r="124" spans="2:20" ht="25.5" hidden="1" customHeight="1" x14ac:dyDescent="0.3">
      <c r="B124" s="57"/>
      <c r="C124" s="58"/>
      <c r="D124" s="58"/>
      <c r="E124" s="1264"/>
      <c r="F124" s="1128">
        <v>43</v>
      </c>
      <c r="G124" s="15"/>
      <c r="H124" s="93"/>
      <c r="I124" s="140"/>
      <c r="J124" s="92"/>
      <c r="K124" s="92"/>
      <c r="L124" s="92"/>
      <c r="M124" s="92"/>
      <c r="N124" s="92"/>
      <c r="O124" s="92"/>
      <c r="P124" s="92"/>
      <c r="Q124" s="92"/>
      <c r="R124" s="92">
        <f t="shared" ref="R124:R128" si="20">SUM(J124:Q124)</f>
        <v>0</v>
      </c>
    </row>
    <row r="125" spans="2:20" ht="25.5" hidden="1" customHeight="1" x14ac:dyDescent="0.3">
      <c r="B125" s="57"/>
      <c r="C125" s="58"/>
      <c r="D125" s="58"/>
      <c r="E125" s="1264"/>
      <c r="F125" s="1128">
        <v>44</v>
      </c>
      <c r="G125" s="15"/>
      <c r="H125" s="93"/>
      <c r="I125" s="140"/>
      <c r="J125" s="92"/>
      <c r="K125" s="92"/>
      <c r="L125" s="92"/>
      <c r="M125" s="92"/>
      <c r="N125" s="92"/>
      <c r="O125" s="92"/>
      <c r="P125" s="92"/>
      <c r="Q125" s="92"/>
      <c r="R125" s="92">
        <f t="shared" si="20"/>
        <v>0</v>
      </c>
    </row>
    <row r="126" spans="2:20" ht="25.5" hidden="1" customHeight="1" x14ac:dyDescent="0.3">
      <c r="B126" s="57"/>
      <c r="C126" s="58"/>
      <c r="D126" s="58"/>
      <c r="E126" s="1264"/>
      <c r="F126" s="1128">
        <v>45</v>
      </c>
      <c r="G126" s="15"/>
      <c r="H126" s="93"/>
      <c r="I126" s="140"/>
      <c r="J126" s="92"/>
      <c r="K126" s="92"/>
      <c r="L126" s="92"/>
      <c r="M126" s="92"/>
      <c r="N126" s="92"/>
      <c r="O126" s="92"/>
      <c r="P126" s="92"/>
      <c r="Q126" s="92"/>
      <c r="R126" s="92">
        <f t="shared" si="20"/>
        <v>0</v>
      </c>
    </row>
    <row r="127" spans="2:20" ht="25.5" hidden="1" customHeight="1" x14ac:dyDescent="0.3">
      <c r="B127" s="57"/>
      <c r="C127" s="58"/>
      <c r="D127" s="58"/>
      <c r="E127" s="1264"/>
      <c r="F127" s="1128">
        <v>46</v>
      </c>
      <c r="G127" s="15"/>
      <c r="H127" s="93"/>
      <c r="I127" s="140"/>
      <c r="J127" s="92"/>
      <c r="K127" s="92"/>
      <c r="L127" s="92"/>
      <c r="M127" s="92"/>
      <c r="N127" s="92"/>
      <c r="O127" s="92"/>
      <c r="P127" s="92"/>
      <c r="Q127" s="92"/>
      <c r="R127" s="92">
        <f t="shared" si="20"/>
        <v>0</v>
      </c>
    </row>
    <row r="128" spans="2:20" ht="25.5" hidden="1" customHeight="1" x14ac:dyDescent="0.3">
      <c r="B128" s="19"/>
      <c r="C128" s="20"/>
      <c r="D128" s="20"/>
      <c r="E128" s="861"/>
      <c r="F128" s="1128">
        <v>47</v>
      </c>
      <c r="G128" s="15"/>
      <c r="H128" s="93"/>
      <c r="I128" s="140"/>
      <c r="J128" s="92"/>
      <c r="K128" s="92"/>
      <c r="L128" s="92"/>
      <c r="M128" s="92"/>
      <c r="N128" s="92"/>
      <c r="O128" s="92"/>
      <c r="P128" s="92"/>
      <c r="Q128" s="92"/>
      <c r="R128" s="92">
        <f t="shared" si="20"/>
        <v>0</v>
      </c>
    </row>
    <row r="129" spans="2:18" s="12" customFormat="1" ht="18" customHeight="1" x14ac:dyDescent="0.2">
      <c r="B129" s="535" t="s">
        <v>86</v>
      </c>
      <c r="C129" s="536"/>
      <c r="D129" s="536"/>
      <c r="E129" s="847"/>
      <c r="F129" s="1095"/>
      <c r="G129" s="536"/>
      <c r="H129" s="536"/>
      <c r="I129" s="536"/>
      <c r="J129" s="705"/>
      <c r="K129" s="705"/>
      <c r="L129" s="705"/>
      <c r="M129" s="705"/>
      <c r="N129" s="705"/>
      <c r="O129" s="705"/>
      <c r="P129" s="705"/>
      <c r="Q129" s="705"/>
      <c r="R129" s="704"/>
    </row>
    <row r="130" spans="2:18" s="12" customFormat="1" ht="15.75" customHeight="1" x14ac:dyDescent="0.2">
      <c r="B130" s="582" t="s">
        <v>2051</v>
      </c>
      <c r="C130" s="583"/>
      <c r="D130" s="583"/>
      <c r="E130" s="865"/>
      <c r="F130" s="1116"/>
      <c r="G130" s="583"/>
      <c r="H130" s="583"/>
      <c r="I130" s="583"/>
      <c r="J130" s="731"/>
      <c r="K130" s="731"/>
      <c r="L130" s="731"/>
      <c r="M130" s="731"/>
      <c r="N130" s="731"/>
      <c r="O130" s="731"/>
      <c r="P130" s="731"/>
      <c r="Q130" s="731"/>
      <c r="R130" s="732"/>
    </row>
    <row r="131" spans="2:18" s="12" customFormat="1" ht="20.25" customHeight="1" x14ac:dyDescent="0.2">
      <c r="B131" s="727" t="s">
        <v>2050</v>
      </c>
      <c r="C131" s="579"/>
      <c r="D131" s="579"/>
      <c r="E131" s="869"/>
      <c r="F131" s="1113"/>
      <c r="G131" s="579"/>
      <c r="H131" s="579"/>
      <c r="I131" s="579"/>
      <c r="J131" s="729"/>
      <c r="K131" s="729"/>
      <c r="L131" s="729"/>
      <c r="M131" s="729"/>
      <c r="N131" s="729"/>
      <c r="O131" s="729"/>
      <c r="P131" s="729"/>
      <c r="Q131" s="729"/>
      <c r="R131" s="730"/>
    </row>
    <row r="132" spans="2:18" s="13" customFormat="1" ht="17.25" customHeight="1" x14ac:dyDescent="0.3">
      <c r="B132" s="35"/>
      <c r="C132" s="278" t="s">
        <v>37</v>
      </c>
      <c r="D132" s="278"/>
      <c r="E132" s="856"/>
      <c r="F132" s="1106"/>
      <c r="G132" s="278"/>
      <c r="H132" s="278"/>
      <c r="I132" s="278"/>
      <c r="J132" s="562"/>
      <c r="K132" s="562"/>
      <c r="L132" s="562"/>
      <c r="M132" s="562"/>
      <c r="N132" s="562"/>
      <c r="O132" s="562"/>
      <c r="P132" s="562"/>
      <c r="Q132" s="562"/>
      <c r="R132" s="274"/>
    </row>
    <row r="133" spans="2:18" s="13" customFormat="1" ht="17.25" customHeight="1" x14ac:dyDescent="0.3">
      <c r="B133" s="35"/>
      <c r="C133" s="37"/>
      <c r="D133" s="278" t="s">
        <v>38</v>
      </c>
      <c r="E133" s="856"/>
      <c r="F133" s="1362"/>
      <c r="G133" s="278"/>
      <c r="H133" s="278"/>
      <c r="I133" s="278"/>
      <c r="J133" s="562"/>
      <c r="K133" s="562"/>
      <c r="L133" s="562"/>
      <c r="M133" s="562"/>
      <c r="N133" s="562"/>
      <c r="O133" s="562"/>
      <c r="P133" s="562"/>
      <c r="Q133" s="562"/>
      <c r="R133" s="274"/>
    </row>
    <row r="134" spans="2:18" s="13" customFormat="1" ht="18" customHeight="1" x14ac:dyDescent="0.3">
      <c r="B134" s="35"/>
      <c r="C134" s="37"/>
      <c r="D134" s="37"/>
      <c r="E134" s="1661" t="s">
        <v>39</v>
      </c>
      <c r="F134" s="1661"/>
      <c r="G134" s="1661"/>
      <c r="H134" s="1661"/>
      <c r="I134" s="1661"/>
      <c r="J134" s="562"/>
      <c r="K134" s="562"/>
      <c r="L134" s="562"/>
      <c r="M134" s="562"/>
      <c r="N134" s="562"/>
      <c r="O134" s="562"/>
      <c r="P134" s="562"/>
      <c r="Q134" s="562"/>
      <c r="R134" s="274"/>
    </row>
    <row r="135" spans="2:18" s="525" customFormat="1" ht="18" customHeight="1" x14ac:dyDescent="0.3">
      <c r="B135" s="615"/>
      <c r="C135" s="619"/>
      <c r="D135" s="619"/>
      <c r="E135" s="867">
        <v>141</v>
      </c>
      <c r="F135" s="1133" t="s">
        <v>1826</v>
      </c>
      <c r="G135" s="565"/>
      <c r="H135" s="565"/>
      <c r="I135" s="565"/>
      <c r="J135" s="617"/>
      <c r="K135" s="617"/>
      <c r="L135" s="617"/>
      <c r="M135" s="617"/>
      <c r="N135" s="617"/>
      <c r="O135" s="617"/>
      <c r="P135" s="617"/>
      <c r="Q135" s="617"/>
      <c r="R135" s="618"/>
    </row>
    <row r="136" spans="2:18" ht="31.5" customHeight="1" x14ac:dyDescent="0.3">
      <c r="B136" s="240"/>
      <c r="C136" s="241"/>
      <c r="D136" s="241"/>
      <c r="E136" s="892" t="s">
        <v>2375</v>
      </c>
      <c r="F136" s="1109">
        <v>14101</v>
      </c>
      <c r="G136" s="125" t="s">
        <v>1403</v>
      </c>
      <c r="H136" s="258" t="s">
        <v>1365</v>
      </c>
      <c r="I136" s="448" t="s">
        <v>1366</v>
      </c>
      <c r="J136" s="223"/>
      <c r="K136" s="223"/>
      <c r="L136" s="223"/>
      <c r="M136" s="92">
        <v>5000</v>
      </c>
      <c r="N136" s="92"/>
      <c r="O136" s="223"/>
      <c r="P136" s="223"/>
      <c r="Q136" s="223"/>
      <c r="R136" s="223">
        <f>SUM(J136:Q136)</f>
        <v>5000</v>
      </c>
    </row>
    <row r="137" spans="2:18" ht="22.5" hidden="1" customHeight="1" x14ac:dyDescent="0.3">
      <c r="B137" s="38"/>
      <c r="C137" s="39"/>
      <c r="D137" s="39"/>
      <c r="E137" s="1263"/>
      <c r="F137" s="1128">
        <v>48</v>
      </c>
      <c r="G137" s="15"/>
      <c r="H137" s="93"/>
      <c r="I137" s="140"/>
      <c r="J137" s="620"/>
      <c r="K137" s="620"/>
      <c r="L137" s="620"/>
      <c r="M137" s="620"/>
      <c r="N137" s="620"/>
      <c r="O137" s="620"/>
      <c r="P137" s="620"/>
      <c r="Q137" s="620"/>
      <c r="R137" s="175"/>
    </row>
    <row r="138" spans="2:18" ht="22.5" hidden="1" customHeight="1" x14ac:dyDescent="0.3">
      <c r="B138" s="28"/>
      <c r="C138" s="45"/>
      <c r="D138" s="31"/>
      <c r="E138" s="870"/>
      <c r="F138" s="1128">
        <v>49</v>
      </c>
      <c r="G138" s="15"/>
      <c r="H138" s="16"/>
      <c r="I138" s="17"/>
      <c r="J138" s="592"/>
      <c r="K138" s="592"/>
      <c r="L138" s="592"/>
      <c r="M138" s="592"/>
      <c r="N138" s="592"/>
      <c r="O138" s="592"/>
      <c r="P138" s="592"/>
      <c r="Q138" s="592"/>
      <c r="R138" s="175"/>
    </row>
    <row r="139" spans="2:18" ht="0.75" hidden="1" customHeight="1" x14ac:dyDescent="0.3">
      <c r="B139" s="28"/>
      <c r="C139" s="45"/>
      <c r="D139" s="31"/>
      <c r="E139" s="870"/>
      <c r="F139" s="1128">
        <v>50</v>
      </c>
      <c r="G139" s="15"/>
      <c r="H139" s="16"/>
      <c r="I139" s="17"/>
      <c r="J139" s="592"/>
      <c r="K139" s="592"/>
      <c r="L139" s="592"/>
      <c r="M139" s="592"/>
      <c r="N139" s="592"/>
      <c r="O139" s="592"/>
      <c r="P139" s="592"/>
      <c r="Q139" s="592"/>
      <c r="R139" s="175"/>
    </row>
    <row r="140" spans="2:18" s="13" customFormat="1" ht="19.5" hidden="1" customHeight="1" x14ac:dyDescent="0.3">
      <c r="B140" s="35"/>
      <c r="C140" s="37"/>
      <c r="D140" s="278" t="s">
        <v>40</v>
      </c>
      <c r="E140" s="856"/>
      <c r="F140" s="1106"/>
      <c r="G140" s="278"/>
      <c r="H140" s="278"/>
      <c r="I140" s="278"/>
      <c r="J140" s="562"/>
      <c r="K140" s="562"/>
      <c r="L140" s="562"/>
      <c r="M140" s="562"/>
      <c r="N140" s="562"/>
      <c r="O140" s="562"/>
      <c r="P140" s="562"/>
      <c r="Q140" s="562"/>
      <c r="R140" s="274"/>
    </row>
    <row r="141" spans="2:18" s="13" customFormat="1" ht="18.75" hidden="1" customHeight="1" x14ac:dyDescent="0.3">
      <c r="B141" s="35"/>
      <c r="C141" s="37"/>
      <c r="D141" s="37"/>
      <c r="E141" s="856" t="s">
        <v>41</v>
      </c>
      <c r="F141" s="1106"/>
      <c r="G141" s="278"/>
      <c r="H141" s="278"/>
      <c r="I141" s="278"/>
      <c r="J141" s="562"/>
      <c r="K141" s="562"/>
      <c r="L141" s="562"/>
      <c r="M141" s="562"/>
      <c r="N141" s="562"/>
      <c r="O141" s="562"/>
      <c r="P141" s="562"/>
      <c r="Q141" s="562"/>
      <c r="R141" s="274"/>
    </row>
    <row r="142" spans="2:18" ht="24.75" hidden="1" customHeight="1" x14ac:dyDescent="0.3">
      <c r="B142" s="28"/>
      <c r="C142" s="45"/>
      <c r="D142" s="31"/>
      <c r="E142" s="870"/>
      <c r="F142" s="1128">
        <v>52</v>
      </c>
      <c r="G142" s="15"/>
      <c r="H142" s="16"/>
      <c r="I142" s="17"/>
      <c r="J142" s="27"/>
      <c r="K142" s="27"/>
      <c r="L142" s="27"/>
      <c r="M142" s="27"/>
      <c r="N142" s="27"/>
      <c r="O142" s="27"/>
      <c r="P142" s="27"/>
      <c r="Q142" s="27"/>
      <c r="R142" s="92">
        <f t="shared" ref="R142" si="21">SUM(J142:Q142)</f>
        <v>0</v>
      </c>
    </row>
    <row r="143" spans="2:18" ht="34.5" hidden="1" customHeight="1" x14ac:dyDescent="0.3">
      <c r="B143" s="67"/>
      <c r="C143" s="68"/>
      <c r="D143" s="62"/>
      <c r="E143" s="1265"/>
      <c r="F143" s="1128">
        <v>53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92">
        <f>SUM(J143:Q143)</f>
        <v>0</v>
      </c>
    </row>
    <row r="144" spans="2:18" s="13" customFormat="1" ht="31.5" hidden="1" customHeight="1" x14ac:dyDescent="0.3">
      <c r="B144" s="35"/>
      <c r="C144" s="37"/>
      <c r="D144" s="1661" t="s">
        <v>42</v>
      </c>
      <c r="E144" s="1661"/>
      <c r="F144" s="1661"/>
      <c r="G144" s="1661"/>
      <c r="H144" s="1661"/>
      <c r="I144" s="1661"/>
      <c r="J144" s="86">
        <f>SUM(J145)</f>
        <v>0</v>
      </c>
      <c r="K144" s="86">
        <f t="shared" ref="K144:R144" si="22">SUM(K145)</f>
        <v>0</v>
      </c>
      <c r="L144" s="86">
        <f t="shared" si="22"/>
        <v>0</v>
      </c>
      <c r="M144" s="86">
        <f t="shared" si="22"/>
        <v>0</v>
      </c>
      <c r="N144" s="86">
        <f t="shared" si="22"/>
        <v>0</v>
      </c>
      <c r="O144" s="86">
        <f t="shared" si="22"/>
        <v>0</v>
      </c>
      <c r="P144" s="86">
        <f t="shared" si="22"/>
        <v>0</v>
      </c>
      <c r="Q144" s="86">
        <f t="shared" si="22"/>
        <v>0</v>
      </c>
      <c r="R144" s="86">
        <f t="shared" si="22"/>
        <v>0</v>
      </c>
    </row>
    <row r="145" spans="2:18" s="13" customFormat="1" ht="34.5" hidden="1" customHeight="1" x14ac:dyDescent="0.3">
      <c r="B145" s="35"/>
      <c r="C145" s="37"/>
      <c r="D145" s="37"/>
      <c r="E145" s="1661" t="s">
        <v>43</v>
      </c>
      <c r="F145" s="1661"/>
      <c r="G145" s="1661"/>
      <c r="H145" s="1661"/>
      <c r="I145" s="1661"/>
      <c r="J145" s="86">
        <f>SUM(J146:J148)</f>
        <v>0</v>
      </c>
      <c r="K145" s="86">
        <f t="shared" ref="K145:R145" si="23">SUM(K146:K148)</f>
        <v>0</v>
      </c>
      <c r="L145" s="86">
        <f t="shared" si="23"/>
        <v>0</v>
      </c>
      <c r="M145" s="86">
        <f t="shared" si="23"/>
        <v>0</v>
      </c>
      <c r="N145" s="86">
        <f t="shared" si="23"/>
        <v>0</v>
      </c>
      <c r="O145" s="86">
        <f t="shared" si="23"/>
        <v>0</v>
      </c>
      <c r="P145" s="86">
        <f t="shared" si="23"/>
        <v>0</v>
      </c>
      <c r="Q145" s="86">
        <f t="shared" si="23"/>
        <v>0</v>
      </c>
      <c r="R145" s="86">
        <f t="shared" si="23"/>
        <v>0</v>
      </c>
    </row>
    <row r="146" spans="2:18" ht="20.25" hidden="1" customHeight="1" x14ac:dyDescent="0.3">
      <c r="B146" s="38"/>
      <c r="C146" s="39"/>
      <c r="D146" s="39"/>
      <c r="E146" s="1263"/>
      <c r="F146" s="1128">
        <v>54</v>
      </c>
      <c r="G146" s="15"/>
      <c r="H146" s="93"/>
      <c r="I146" s="140"/>
      <c r="J146" s="92"/>
      <c r="K146" s="92"/>
      <c r="L146" s="92"/>
      <c r="M146" s="92"/>
      <c r="N146" s="92"/>
      <c r="O146" s="92"/>
      <c r="P146" s="92"/>
      <c r="Q146" s="92"/>
      <c r="R146" s="92">
        <f t="shared" ref="R146:R147" si="24">SUM(J146:Q146)</f>
        <v>0</v>
      </c>
    </row>
    <row r="147" spans="2:18" ht="20.25" hidden="1" customHeight="1" x14ac:dyDescent="0.3">
      <c r="B147" s="28"/>
      <c r="C147" s="45"/>
      <c r="D147" s="31"/>
      <c r="E147" s="870"/>
      <c r="F147" s="1128">
        <v>55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92">
        <f t="shared" si="24"/>
        <v>0</v>
      </c>
    </row>
    <row r="148" spans="2:18" ht="20.25" hidden="1" customHeight="1" x14ac:dyDescent="0.3">
      <c r="B148" s="28"/>
      <c r="C148" s="45"/>
      <c r="D148" s="31"/>
      <c r="E148" s="870"/>
      <c r="F148" s="1128">
        <v>56</v>
      </c>
      <c r="G148" s="15"/>
      <c r="H148" s="16"/>
      <c r="I148" s="17"/>
      <c r="J148" s="27"/>
      <c r="K148" s="27"/>
      <c r="L148" s="27"/>
      <c r="M148" s="27"/>
      <c r="N148" s="27"/>
      <c r="O148" s="27"/>
      <c r="P148" s="27"/>
      <c r="Q148" s="27"/>
      <c r="R148" s="92">
        <f>SUM(J148:Q148)</f>
        <v>0</v>
      </c>
    </row>
    <row r="149" spans="2:18" s="12" customFormat="1" ht="20.25" customHeight="1" x14ac:dyDescent="0.2">
      <c r="B149" s="535" t="s">
        <v>88</v>
      </c>
      <c r="C149" s="536"/>
      <c r="D149" s="536"/>
      <c r="E149" s="847"/>
      <c r="F149" s="1095"/>
      <c r="G149" s="536"/>
      <c r="H149" s="536"/>
      <c r="I149" s="536"/>
      <c r="J149" s="705"/>
      <c r="K149" s="705"/>
      <c r="L149" s="705"/>
      <c r="M149" s="705"/>
      <c r="N149" s="705"/>
      <c r="O149" s="705"/>
      <c r="P149" s="705"/>
      <c r="Q149" s="705"/>
      <c r="R149" s="704"/>
    </row>
    <row r="150" spans="2:18" s="12" customFormat="1" ht="17.25" customHeight="1" x14ac:dyDescent="0.2">
      <c r="B150" s="481" t="s">
        <v>118</v>
      </c>
      <c r="C150" s="482"/>
      <c r="D150" s="482"/>
      <c r="E150" s="848"/>
      <c r="F150" s="1096"/>
      <c r="G150" s="482"/>
      <c r="H150" s="482"/>
      <c r="I150" s="482"/>
      <c r="J150" s="633"/>
      <c r="K150" s="633"/>
      <c r="L150" s="633"/>
      <c r="M150" s="633"/>
      <c r="N150" s="633"/>
      <c r="O150" s="633"/>
      <c r="P150" s="633"/>
      <c r="Q150" s="633"/>
      <c r="R150" s="631"/>
    </row>
    <row r="151" spans="2:18" s="13" customFormat="1" ht="20.25" customHeight="1" x14ac:dyDescent="0.3">
      <c r="B151" s="35"/>
      <c r="C151" s="278" t="s">
        <v>44</v>
      </c>
      <c r="D151" s="278"/>
      <c r="E151" s="856"/>
      <c r="F151" s="1106"/>
      <c r="G151" s="278"/>
      <c r="H151" s="278"/>
      <c r="I151" s="278"/>
      <c r="J151" s="562"/>
      <c r="K151" s="562"/>
      <c r="L151" s="562"/>
      <c r="M151" s="562"/>
      <c r="N151" s="562"/>
      <c r="O151" s="562"/>
      <c r="P151" s="562"/>
      <c r="Q151" s="562"/>
      <c r="R151" s="274"/>
    </row>
    <row r="152" spans="2:18" s="13" customFormat="1" ht="20.25" customHeight="1" x14ac:dyDescent="0.3">
      <c r="B152" s="35"/>
      <c r="C152" s="37"/>
      <c r="D152" s="278" t="s">
        <v>45</v>
      </c>
      <c r="E152" s="856"/>
      <c r="F152" s="1106"/>
      <c r="G152" s="278"/>
      <c r="H152" s="278"/>
      <c r="I152" s="278"/>
      <c r="J152" s="562"/>
      <c r="K152" s="562"/>
      <c r="L152" s="562"/>
      <c r="M152" s="562"/>
      <c r="N152" s="562"/>
      <c r="O152" s="562"/>
      <c r="P152" s="562"/>
      <c r="Q152" s="562"/>
      <c r="R152" s="274"/>
    </row>
    <row r="153" spans="2:18" s="13" customFormat="1" ht="35.25" hidden="1" customHeight="1" x14ac:dyDescent="0.3">
      <c r="B153" s="35"/>
      <c r="C153" s="37"/>
      <c r="D153" s="37"/>
      <c r="E153" s="1661" t="s">
        <v>46</v>
      </c>
      <c r="F153" s="1661"/>
      <c r="G153" s="1661"/>
      <c r="H153" s="1661"/>
      <c r="I153" s="1661"/>
      <c r="J153" s="562"/>
      <c r="K153" s="562"/>
      <c r="L153" s="562"/>
      <c r="M153" s="562"/>
      <c r="N153" s="562"/>
      <c r="O153" s="562"/>
      <c r="P153" s="562"/>
      <c r="Q153" s="562"/>
      <c r="R153" s="274"/>
    </row>
    <row r="154" spans="2:18" ht="19.5" hidden="1" customHeight="1" x14ac:dyDescent="0.3">
      <c r="B154" s="38"/>
      <c r="C154" s="39"/>
      <c r="D154" s="39"/>
      <c r="E154" s="1263"/>
      <c r="F154" s="1128">
        <v>57</v>
      </c>
      <c r="G154" s="15"/>
      <c r="H154" s="93"/>
      <c r="I154" s="140"/>
      <c r="J154" s="620"/>
      <c r="K154" s="620"/>
      <c r="L154" s="620"/>
      <c r="M154" s="620"/>
      <c r="N154" s="620"/>
      <c r="O154" s="620"/>
      <c r="P154" s="620"/>
      <c r="Q154" s="620"/>
      <c r="R154" s="175"/>
    </row>
    <row r="155" spans="2:18" ht="19.5" hidden="1" customHeight="1" x14ac:dyDescent="0.3">
      <c r="B155" s="28"/>
      <c r="C155" s="45"/>
      <c r="D155" s="31"/>
      <c r="E155" s="870"/>
      <c r="F155" s="1128">
        <v>58</v>
      </c>
      <c r="G155" s="15"/>
      <c r="H155" s="16"/>
      <c r="I155" s="17"/>
      <c r="J155" s="592"/>
      <c r="K155" s="592"/>
      <c r="L155" s="592"/>
      <c r="M155" s="592"/>
      <c r="N155" s="592"/>
      <c r="O155" s="592"/>
      <c r="P155" s="592"/>
      <c r="Q155" s="592"/>
      <c r="R155" s="175"/>
    </row>
    <row r="156" spans="2:18" ht="19.5" hidden="1" customHeight="1" x14ac:dyDescent="0.3">
      <c r="B156" s="67"/>
      <c r="C156" s="68"/>
      <c r="D156" s="62"/>
      <c r="E156" s="1265"/>
      <c r="F156" s="1128">
        <v>59</v>
      </c>
      <c r="G156" s="15"/>
      <c r="H156" s="16"/>
      <c r="I156" s="17"/>
      <c r="J156" s="592"/>
      <c r="K156" s="592"/>
      <c r="L156" s="592"/>
      <c r="M156" s="592"/>
      <c r="N156" s="592"/>
      <c r="O156" s="592"/>
      <c r="P156" s="592"/>
      <c r="Q156" s="592"/>
      <c r="R156" s="175"/>
    </row>
    <row r="157" spans="2:18" s="13" customFormat="1" ht="19.5" customHeight="1" x14ac:dyDescent="0.3">
      <c r="B157" s="35"/>
      <c r="C157" s="37"/>
      <c r="D157" s="37"/>
      <c r="E157" s="854" t="s">
        <v>47</v>
      </c>
      <c r="F157" s="1106"/>
      <c r="G157" s="278"/>
      <c r="H157" s="278"/>
      <c r="I157" s="278"/>
      <c r="J157" s="562"/>
      <c r="K157" s="562"/>
      <c r="L157" s="562"/>
      <c r="M157" s="562"/>
      <c r="N157" s="562"/>
      <c r="O157" s="562"/>
      <c r="P157" s="562"/>
      <c r="Q157" s="562"/>
      <c r="R157" s="274"/>
    </row>
    <row r="158" spans="2:18" s="525" customFormat="1" ht="19.5" customHeight="1" x14ac:dyDescent="0.3">
      <c r="B158" s="615"/>
      <c r="C158" s="619"/>
      <c r="D158" s="619"/>
      <c r="E158" s="855">
        <v>151</v>
      </c>
      <c r="F158" s="1133" t="s">
        <v>1827</v>
      </c>
      <c r="G158" s="565"/>
      <c r="H158" s="565"/>
      <c r="I158" s="565"/>
      <c r="J158" s="617"/>
      <c r="K158" s="617"/>
      <c r="L158" s="617"/>
      <c r="M158" s="617"/>
      <c r="N158" s="617"/>
      <c r="O158" s="617"/>
      <c r="P158" s="617"/>
      <c r="Q158" s="617"/>
      <c r="R158" s="618"/>
    </row>
    <row r="159" spans="2:18" ht="18.75" customHeight="1" x14ac:dyDescent="0.3">
      <c r="B159" s="38"/>
      <c r="C159" s="1378"/>
      <c r="D159" s="1378"/>
      <c r="E159" s="1284" t="s">
        <v>2371</v>
      </c>
      <c r="F159" s="1359">
        <v>15101</v>
      </c>
      <c r="G159" s="1068" t="s">
        <v>1412</v>
      </c>
      <c r="H159" s="1379" t="s">
        <v>837</v>
      </c>
      <c r="I159" s="1449" t="s">
        <v>607</v>
      </c>
      <c r="J159" s="1017"/>
      <c r="K159" s="1017"/>
      <c r="L159" s="1017">
        <v>3000</v>
      </c>
      <c r="M159" s="1017">
        <v>7000</v>
      </c>
      <c r="N159" s="1017"/>
      <c r="O159" s="1017"/>
      <c r="P159" s="1017"/>
      <c r="Q159" s="1017"/>
      <c r="R159" s="1017">
        <f t="shared" ref="R159:R161" si="25">SUM(J159:Q159)</f>
        <v>10000</v>
      </c>
    </row>
    <row r="160" spans="2:18" ht="47.25" customHeight="1" x14ac:dyDescent="0.3">
      <c r="B160" s="1041"/>
      <c r="C160" s="1019"/>
      <c r="D160" s="1019"/>
      <c r="E160" s="1044" t="s">
        <v>2379</v>
      </c>
      <c r="F160" s="1100">
        <v>15102</v>
      </c>
      <c r="G160" s="1020" t="s">
        <v>1413</v>
      </c>
      <c r="H160" s="1430" t="s">
        <v>1362</v>
      </c>
      <c r="I160" s="1425" t="s">
        <v>1363</v>
      </c>
      <c r="J160" s="1022"/>
      <c r="K160" s="1022"/>
      <c r="L160" s="1022">
        <v>2000</v>
      </c>
      <c r="M160" s="1022">
        <v>8000</v>
      </c>
      <c r="N160" s="1022"/>
      <c r="O160" s="1022"/>
      <c r="P160" s="1022"/>
      <c r="Q160" s="1022"/>
      <c r="R160" s="1022">
        <f>SUM(J160:Q160)</f>
        <v>10000</v>
      </c>
    </row>
    <row r="161" spans="2:22" ht="17.25" customHeight="1" x14ac:dyDescent="0.3">
      <c r="B161" s="1035"/>
      <c r="C161" s="1036"/>
      <c r="D161" s="1036"/>
      <c r="E161" s="1047" t="s">
        <v>2379</v>
      </c>
      <c r="F161" s="1101">
        <v>15103</v>
      </c>
      <c r="G161" s="1453" t="s">
        <v>1414</v>
      </c>
      <c r="H161" s="1029" t="s">
        <v>1365</v>
      </c>
      <c r="I161" s="1074" t="s">
        <v>1366</v>
      </c>
      <c r="J161" s="1030"/>
      <c r="K161" s="1030"/>
      <c r="L161" s="1030"/>
      <c r="M161" s="1031">
        <v>10000</v>
      </c>
      <c r="N161" s="1030"/>
      <c r="O161" s="1030"/>
      <c r="P161" s="1030"/>
      <c r="Q161" s="1030"/>
      <c r="R161" s="1030">
        <f t="shared" si="25"/>
        <v>10000</v>
      </c>
    </row>
    <row r="162" spans="2:22" s="525" customFormat="1" ht="19.5" customHeight="1" x14ac:dyDescent="0.3">
      <c r="B162" s="708"/>
      <c r="C162" s="616"/>
      <c r="D162" s="616"/>
      <c r="E162" s="857">
        <v>215</v>
      </c>
      <c r="F162" s="1774" t="s">
        <v>1853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  <c r="V162" s="695"/>
    </row>
    <row r="163" spans="2:22" ht="105" customHeight="1" x14ac:dyDescent="0.3">
      <c r="B163" s="123"/>
      <c r="C163" s="122"/>
      <c r="D163" s="61"/>
      <c r="E163" s="876" t="s">
        <v>2371</v>
      </c>
      <c r="F163" s="1128">
        <v>21501</v>
      </c>
      <c r="G163" s="15" t="s">
        <v>2031</v>
      </c>
      <c r="H163" s="16" t="s">
        <v>2052</v>
      </c>
      <c r="I163" s="448" t="s">
        <v>1366</v>
      </c>
      <c r="J163" s="27"/>
      <c r="K163" s="27"/>
      <c r="L163" s="27"/>
      <c r="M163" s="27"/>
      <c r="N163" s="27"/>
      <c r="O163" s="27"/>
      <c r="P163" s="27">
        <v>100000</v>
      </c>
      <c r="Q163" s="27"/>
      <c r="R163" s="92">
        <f>SUM(J163:P163)</f>
        <v>100000</v>
      </c>
    </row>
    <row r="164" spans="2:22" ht="99" customHeight="1" x14ac:dyDescent="0.3">
      <c r="B164" s="67"/>
      <c r="C164" s="68"/>
      <c r="D164" s="62"/>
      <c r="E164" s="1265" t="s">
        <v>2371</v>
      </c>
      <c r="F164" s="1356">
        <v>21502</v>
      </c>
      <c r="G164" s="21" t="s">
        <v>2054</v>
      </c>
      <c r="H164" s="185" t="s">
        <v>2053</v>
      </c>
      <c r="I164" s="1626" t="s">
        <v>1366</v>
      </c>
      <c r="J164" s="167"/>
      <c r="K164" s="167"/>
      <c r="L164" s="167"/>
      <c r="M164" s="167"/>
      <c r="N164" s="167"/>
      <c r="O164" s="167"/>
      <c r="P164" s="167">
        <v>100000</v>
      </c>
      <c r="Q164" s="167"/>
      <c r="R164" s="451">
        <f>SUM(J164:P164)</f>
        <v>100000</v>
      </c>
    </row>
    <row r="165" spans="2:22" s="13" customFormat="1" ht="34.5" hidden="1" customHeight="1" x14ac:dyDescent="0.3">
      <c r="B165" s="35"/>
      <c r="C165" s="37"/>
      <c r="D165" s="1784" t="s">
        <v>48</v>
      </c>
      <c r="E165" s="1662"/>
      <c r="F165" s="1662"/>
      <c r="G165" s="1662"/>
      <c r="H165" s="1662"/>
      <c r="I165" s="1766"/>
      <c r="J165" s="86">
        <f>SUM(J166)</f>
        <v>0</v>
      </c>
      <c r="K165" s="86">
        <f t="shared" ref="K165:R165" si="26">SUM(K166)</f>
        <v>0</v>
      </c>
      <c r="L165" s="86">
        <f t="shared" si="26"/>
        <v>0</v>
      </c>
      <c r="M165" s="86">
        <f t="shared" si="26"/>
        <v>0</v>
      </c>
      <c r="N165" s="86">
        <f t="shared" si="26"/>
        <v>0</v>
      </c>
      <c r="O165" s="86">
        <f t="shared" si="26"/>
        <v>0</v>
      </c>
      <c r="P165" s="86">
        <f t="shared" si="26"/>
        <v>0</v>
      </c>
      <c r="Q165" s="86">
        <f t="shared" si="26"/>
        <v>0</v>
      </c>
      <c r="R165" s="86">
        <f t="shared" si="26"/>
        <v>0</v>
      </c>
    </row>
    <row r="166" spans="2:22" s="13" customFormat="1" ht="49.5" hidden="1" customHeight="1" x14ac:dyDescent="0.3">
      <c r="B166" s="35"/>
      <c r="C166" s="37"/>
      <c r="D166" s="35"/>
      <c r="E166" s="1661" t="s">
        <v>49</v>
      </c>
      <c r="F166" s="1661"/>
      <c r="G166" s="1661"/>
      <c r="H166" s="1661"/>
      <c r="I166" s="1728"/>
      <c r="J166" s="86">
        <f>SUM(J167:J169)</f>
        <v>0</v>
      </c>
      <c r="K166" s="86">
        <f t="shared" ref="K166:P166" si="27">SUM(K167:K169)</f>
        <v>0</v>
      </c>
      <c r="L166" s="86">
        <f t="shared" si="27"/>
        <v>0</v>
      </c>
      <c r="M166" s="86">
        <f t="shared" si="27"/>
        <v>0</v>
      </c>
      <c r="N166" s="86">
        <f t="shared" si="27"/>
        <v>0</v>
      </c>
      <c r="O166" s="86">
        <f t="shared" si="27"/>
        <v>0</v>
      </c>
      <c r="P166" s="86">
        <f t="shared" si="27"/>
        <v>0</v>
      </c>
      <c r="Q166" s="86">
        <f>SUM(Q167:Q169)</f>
        <v>0</v>
      </c>
      <c r="R166" s="86">
        <f>SUM(R167:R169)</f>
        <v>0</v>
      </c>
    </row>
    <row r="167" spans="2:22" ht="21.75" hidden="1" customHeight="1" x14ac:dyDescent="0.3">
      <c r="B167" s="38"/>
      <c r="C167" s="39"/>
      <c r="D167" s="38"/>
      <c r="E167" s="1263"/>
      <c r="F167" s="1128">
        <v>63</v>
      </c>
      <c r="G167" s="15"/>
      <c r="H167" s="93"/>
      <c r="I167" s="93"/>
      <c r="J167" s="92"/>
      <c r="K167" s="92"/>
      <c r="L167" s="92"/>
      <c r="M167" s="92"/>
      <c r="N167" s="92"/>
      <c r="O167" s="92"/>
      <c r="P167" s="92"/>
      <c r="Q167" s="92"/>
      <c r="R167" s="92">
        <f t="shared" ref="R167:R168" si="28">SUM(J167:Q167)</f>
        <v>0</v>
      </c>
    </row>
    <row r="168" spans="2:22" ht="21.75" hidden="1" customHeight="1" x14ac:dyDescent="0.3">
      <c r="B168" s="28"/>
      <c r="C168" s="45"/>
      <c r="D168" s="455"/>
      <c r="E168" s="870"/>
      <c r="F168" s="1128">
        <v>64</v>
      </c>
      <c r="G168" s="15"/>
      <c r="H168" s="16"/>
      <c r="I168" s="16"/>
      <c r="J168" s="27"/>
      <c r="K168" s="27"/>
      <c r="L168" s="27"/>
      <c r="M168" s="27"/>
      <c r="N168" s="27"/>
      <c r="O168" s="27"/>
      <c r="P168" s="27"/>
      <c r="Q168" s="27"/>
      <c r="R168" s="92">
        <f t="shared" si="28"/>
        <v>0</v>
      </c>
    </row>
    <row r="169" spans="2:22" ht="21.75" hidden="1" customHeight="1" x14ac:dyDescent="0.3">
      <c r="B169" s="28"/>
      <c r="C169" s="45"/>
      <c r="D169" s="456"/>
      <c r="E169" s="1265"/>
      <c r="F169" s="1128">
        <v>65</v>
      </c>
      <c r="G169" s="15"/>
      <c r="H169" s="16"/>
      <c r="I169" s="16"/>
      <c r="J169" s="27"/>
      <c r="K169" s="27"/>
      <c r="L169" s="27"/>
      <c r="M169" s="27"/>
      <c r="N169" s="27"/>
      <c r="O169" s="27"/>
      <c r="P169" s="27"/>
      <c r="Q169" s="27"/>
      <c r="R169" s="92">
        <f>SUM(J169:Q169)</f>
        <v>0</v>
      </c>
    </row>
    <row r="170" spans="2:22" s="12" customFormat="1" ht="18.75" customHeight="1" x14ac:dyDescent="0.2">
      <c r="B170" s="535" t="s">
        <v>91</v>
      </c>
      <c r="C170" s="536"/>
      <c r="D170" s="536"/>
      <c r="E170" s="847"/>
      <c r="F170" s="1095"/>
      <c r="G170" s="536"/>
      <c r="H170" s="536"/>
      <c r="I170" s="536"/>
      <c r="J170" s="705"/>
      <c r="K170" s="705"/>
      <c r="L170" s="705"/>
      <c r="M170" s="705"/>
      <c r="N170" s="705"/>
      <c r="O170" s="705"/>
      <c r="P170" s="705"/>
      <c r="Q170" s="705"/>
      <c r="R170" s="704"/>
    </row>
    <row r="171" spans="2:22" s="12" customFormat="1" ht="19.5" customHeight="1" x14ac:dyDescent="0.2">
      <c r="B171" s="481" t="s">
        <v>2018</v>
      </c>
      <c r="C171" s="482"/>
      <c r="D171" s="482"/>
      <c r="E171" s="848"/>
      <c r="F171" s="1096"/>
      <c r="G171" s="482"/>
      <c r="H171" s="482"/>
      <c r="I171" s="482"/>
      <c r="J171" s="633"/>
      <c r="K171" s="633"/>
      <c r="L171" s="633"/>
      <c r="M171" s="633"/>
      <c r="N171" s="633"/>
      <c r="O171" s="633"/>
      <c r="P171" s="633"/>
      <c r="Q171" s="633"/>
      <c r="R171" s="631"/>
    </row>
    <row r="172" spans="2:22" s="13" customFormat="1" ht="18.75" customHeight="1" x14ac:dyDescent="0.3">
      <c r="B172" s="35"/>
      <c r="C172" s="278" t="s">
        <v>50</v>
      </c>
      <c r="D172" s="278"/>
      <c r="E172" s="856"/>
      <c r="F172" s="1106"/>
      <c r="G172" s="278"/>
      <c r="H172" s="278"/>
      <c r="I172" s="278"/>
      <c r="J172" s="562"/>
      <c r="K172" s="562"/>
      <c r="L172" s="562"/>
      <c r="M172" s="562"/>
      <c r="N172" s="562"/>
      <c r="O172" s="562"/>
      <c r="P172" s="562"/>
      <c r="Q172" s="562"/>
      <c r="R172" s="274"/>
    </row>
    <row r="173" spans="2:22" s="13" customFormat="1" ht="18.75" customHeight="1" x14ac:dyDescent="0.3">
      <c r="B173" s="35"/>
      <c r="C173" s="37"/>
      <c r="D173" s="278" t="s">
        <v>51</v>
      </c>
      <c r="E173" s="856"/>
      <c r="F173" s="1106"/>
      <c r="G173" s="278"/>
      <c r="H173" s="278"/>
      <c r="I173" s="278"/>
      <c r="J173" s="562"/>
      <c r="K173" s="562"/>
      <c r="L173" s="562"/>
      <c r="M173" s="562"/>
      <c r="N173" s="562"/>
      <c r="O173" s="562"/>
      <c r="P173" s="562"/>
      <c r="Q173" s="562"/>
      <c r="R173" s="274"/>
    </row>
    <row r="174" spans="2:22" s="13" customFormat="1" ht="18.75" customHeight="1" x14ac:dyDescent="0.3">
      <c r="B174" s="35"/>
      <c r="C174" s="37"/>
      <c r="D174" s="37"/>
      <c r="E174" s="854" t="s">
        <v>52</v>
      </c>
      <c r="F174" s="1106"/>
      <c r="G174" s="278"/>
      <c r="H174" s="278"/>
      <c r="I174" s="278"/>
      <c r="J174" s="562"/>
      <c r="K174" s="562"/>
      <c r="L174" s="562"/>
      <c r="M174" s="562"/>
      <c r="N174" s="562"/>
      <c r="O174" s="562"/>
      <c r="P174" s="562"/>
      <c r="Q174" s="562"/>
      <c r="R174" s="274"/>
    </row>
    <row r="175" spans="2:22" s="525" customFormat="1" ht="19.5" customHeight="1" x14ac:dyDescent="0.3">
      <c r="B175" s="708"/>
      <c r="C175" s="616"/>
      <c r="D175" s="616"/>
      <c r="E175" s="857">
        <v>161</v>
      </c>
      <c r="F175" s="1774" t="s">
        <v>1829</v>
      </c>
      <c r="G175" s="1724"/>
      <c r="H175" s="1724"/>
      <c r="I175" s="1724"/>
      <c r="J175" s="617"/>
      <c r="K175" s="617"/>
      <c r="L175" s="617"/>
      <c r="M175" s="617"/>
      <c r="N175" s="617"/>
      <c r="O175" s="617"/>
      <c r="P175" s="617"/>
      <c r="Q175" s="617"/>
      <c r="R175" s="618"/>
      <c r="V175" s="695"/>
    </row>
    <row r="176" spans="2:22" ht="51.75" customHeight="1" x14ac:dyDescent="0.3">
      <c r="B176" s="1377"/>
      <c r="C176" s="1378"/>
      <c r="D176" s="1378"/>
      <c r="E176" s="1284" t="s">
        <v>2371</v>
      </c>
      <c r="F176" s="1359">
        <v>16101</v>
      </c>
      <c r="G176" s="1014" t="s">
        <v>1415</v>
      </c>
      <c r="H176" s="1015" t="s">
        <v>837</v>
      </c>
      <c r="I176" s="1450" t="s">
        <v>1376</v>
      </c>
      <c r="J176" s="1016"/>
      <c r="K176" s="1017"/>
      <c r="L176" s="1017">
        <v>3000</v>
      </c>
      <c r="M176" s="1017">
        <v>5000</v>
      </c>
      <c r="N176" s="1017"/>
      <c r="O176" s="1017"/>
      <c r="P176" s="1017"/>
      <c r="Q176" s="1017"/>
      <c r="R176" s="1017">
        <f>SUM(J176:Q176)</f>
        <v>8000</v>
      </c>
    </row>
    <row r="177" spans="2:22" ht="47.25" customHeight="1" x14ac:dyDescent="0.3">
      <c r="B177" s="1172"/>
      <c r="C177" s="1173"/>
      <c r="D177" s="1174"/>
      <c r="E177" s="1270" t="s">
        <v>2371</v>
      </c>
      <c r="F177" s="1360">
        <v>16102</v>
      </c>
      <c r="G177" s="1028" t="s">
        <v>1377</v>
      </c>
      <c r="H177" s="1029" t="s">
        <v>837</v>
      </c>
      <c r="I177" s="1067" t="s">
        <v>1376</v>
      </c>
      <c r="J177" s="1030"/>
      <c r="K177" s="1076">
        <v>3600</v>
      </c>
      <c r="L177" s="1031"/>
      <c r="M177" s="1031">
        <v>6400</v>
      </c>
      <c r="N177" s="1076"/>
      <c r="O177" s="1076"/>
      <c r="P177" s="1076"/>
      <c r="Q177" s="1076"/>
      <c r="R177" s="1031">
        <f>SUM(J177:Q177)</f>
        <v>10000</v>
      </c>
    </row>
    <row r="178" spans="2:22" s="13" customFormat="1" ht="21.75" customHeight="1" x14ac:dyDescent="0.3">
      <c r="B178" s="35"/>
      <c r="C178" s="37"/>
      <c r="D178" s="278" t="s">
        <v>53</v>
      </c>
      <c r="E178" s="856"/>
      <c r="F178" s="1106"/>
      <c r="G178" s="278"/>
      <c r="H178" s="278"/>
      <c r="I178" s="278"/>
      <c r="J178" s="562"/>
      <c r="K178" s="562"/>
      <c r="L178" s="562"/>
      <c r="M178" s="562"/>
      <c r="N178" s="562"/>
      <c r="O178" s="562"/>
      <c r="P178" s="562"/>
      <c r="Q178" s="562"/>
      <c r="R178" s="274"/>
    </row>
    <row r="179" spans="2:22" s="13" customFormat="1" ht="21" customHeight="1" x14ac:dyDescent="0.3">
      <c r="B179" s="35"/>
      <c r="C179" s="37"/>
      <c r="D179" s="37"/>
      <c r="E179" s="1266" t="s">
        <v>54</v>
      </c>
      <c r="F179" s="464"/>
      <c r="G179" s="515"/>
      <c r="H179" s="293"/>
      <c r="I179" s="322"/>
      <c r="J179" s="562"/>
      <c r="K179" s="562"/>
      <c r="L179" s="562"/>
      <c r="M179" s="562"/>
      <c r="N179" s="562"/>
      <c r="O179" s="562"/>
      <c r="P179" s="562"/>
      <c r="Q179" s="562"/>
      <c r="R179" s="274"/>
    </row>
    <row r="180" spans="2:22" s="525" customFormat="1" ht="22.5" customHeight="1" x14ac:dyDescent="0.3">
      <c r="B180" s="708"/>
      <c r="C180" s="616"/>
      <c r="D180" s="616"/>
      <c r="E180" s="857">
        <v>162</v>
      </c>
      <c r="F180" s="1774" t="s">
        <v>2012</v>
      </c>
      <c r="G180" s="1724"/>
      <c r="H180" s="1724"/>
      <c r="I180" s="1724"/>
      <c r="J180" s="617"/>
      <c r="K180" s="617"/>
      <c r="L180" s="617"/>
      <c r="M180" s="617"/>
      <c r="N180" s="617"/>
      <c r="O180" s="617"/>
      <c r="P180" s="617"/>
      <c r="Q180" s="617"/>
      <c r="R180" s="618"/>
      <c r="V180" s="695"/>
    </row>
    <row r="181" spans="2:22" ht="50.25" customHeight="1" x14ac:dyDescent="0.3">
      <c r="B181" s="1377"/>
      <c r="C181" s="1378"/>
      <c r="D181" s="1378"/>
      <c r="E181" s="1284" t="s">
        <v>2371</v>
      </c>
      <c r="F181" s="1359">
        <v>16201</v>
      </c>
      <c r="G181" s="1014" t="s">
        <v>1416</v>
      </c>
      <c r="H181" s="1015" t="s">
        <v>837</v>
      </c>
      <c r="I181" s="1450" t="s">
        <v>1417</v>
      </c>
      <c r="J181" s="1017"/>
      <c r="K181" s="1017"/>
      <c r="L181" s="1017">
        <v>10000</v>
      </c>
      <c r="M181" s="1017"/>
      <c r="N181" s="1017"/>
      <c r="O181" s="1017"/>
      <c r="P181" s="1017"/>
      <c r="Q181" s="1017"/>
      <c r="R181" s="1017">
        <f t="shared" ref="R181:R184" si="29">SUM(J181:Q181)</f>
        <v>10000</v>
      </c>
    </row>
    <row r="182" spans="2:22" ht="19.5" hidden="1" customHeight="1" x14ac:dyDescent="0.3">
      <c r="B182" s="1381"/>
      <c r="C182" s="1382"/>
      <c r="D182" s="1225"/>
      <c r="E182" s="1230"/>
      <c r="F182" s="1363">
        <v>70</v>
      </c>
      <c r="G182" s="1071"/>
      <c r="H182" s="1089"/>
      <c r="I182" s="1038"/>
      <c r="J182" s="1072"/>
      <c r="K182" s="1072"/>
      <c r="L182" s="1072"/>
      <c r="M182" s="1072"/>
      <c r="N182" s="1072"/>
      <c r="O182" s="1072"/>
      <c r="P182" s="1072"/>
      <c r="Q182" s="1072"/>
      <c r="R182" s="1023">
        <f t="shared" si="29"/>
        <v>0</v>
      </c>
    </row>
    <row r="183" spans="2:22" ht="19.5" hidden="1" customHeight="1" x14ac:dyDescent="0.3">
      <c r="B183" s="1381"/>
      <c r="C183" s="1382"/>
      <c r="D183" s="1225"/>
      <c r="E183" s="1230"/>
      <c r="F183" s="1363">
        <v>71</v>
      </c>
      <c r="G183" s="1071"/>
      <c r="H183" s="1089"/>
      <c r="I183" s="1038"/>
      <c r="J183" s="1072"/>
      <c r="K183" s="1072"/>
      <c r="L183" s="1072"/>
      <c r="M183" s="1072"/>
      <c r="N183" s="1072"/>
      <c r="O183" s="1072"/>
      <c r="P183" s="1072"/>
      <c r="Q183" s="1072"/>
      <c r="R183" s="1023">
        <f t="shared" si="29"/>
        <v>0</v>
      </c>
    </row>
    <row r="184" spans="2:22" ht="22.5" hidden="1" customHeight="1" x14ac:dyDescent="0.3">
      <c r="B184" s="1206"/>
      <c r="C184" s="1207"/>
      <c r="D184" s="1207"/>
      <c r="E184" s="1274"/>
      <c r="F184" s="1363">
        <v>72</v>
      </c>
      <c r="G184" s="1071"/>
      <c r="H184" s="1384"/>
      <c r="I184" s="1395"/>
      <c r="J184" s="1023"/>
      <c r="K184" s="1023"/>
      <c r="L184" s="1023"/>
      <c r="M184" s="1023"/>
      <c r="N184" s="1023"/>
      <c r="O184" s="1023"/>
      <c r="P184" s="1023"/>
      <c r="Q184" s="1023"/>
      <c r="R184" s="1023">
        <f t="shared" si="29"/>
        <v>0</v>
      </c>
    </row>
    <row r="185" spans="2:22" ht="22.5" hidden="1" customHeight="1" x14ac:dyDescent="0.3">
      <c r="B185" s="1381"/>
      <c r="C185" s="1382"/>
      <c r="D185" s="1225"/>
      <c r="E185" s="1230"/>
      <c r="F185" s="1363">
        <v>73</v>
      </c>
      <c r="G185" s="1071"/>
      <c r="H185" s="1089"/>
      <c r="I185" s="1038"/>
      <c r="J185" s="1072"/>
      <c r="K185" s="1072"/>
      <c r="L185" s="1072"/>
      <c r="M185" s="1072"/>
      <c r="N185" s="1072"/>
      <c r="O185" s="1072"/>
      <c r="P185" s="1072"/>
      <c r="Q185" s="1072"/>
      <c r="R185" s="1023">
        <f>SUM(J185:Q185)</f>
        <v>0</v>
      </c>
    </row>
    <row r="186" spans="2:22" s="13" customFormat="1" hidden="1" x14ac:dyDescent="0.3">
      <c r="B186" s="1454"/>
      <c r="C186" s="1455"/>
      <c r="D186" s="1455"/>
      <c r="E186" s="1456" t="s">
        <v>55</v>
      </c>
      <c r="F186" s="1457"/>
      <c r="G186" s="1458"/>
      <c r="H186" s="1459"/>
      <c r="I186" s="1460"/>
      <c r="J186" s="1461">
        <f>SUM(J187:J191)</f>
        <v>0</v>
      </c>
      <c r="K186" s="1461">
        <f t="shared" ref="K186:R186" si="30">SUM(K187:K191)</f>
        <v>0</v>
      </c>
      <c r="L186" s="1461">
        <f t="shared" si="30"/>
        <v>0</v>
      </c>
      <c r="M186" s="1461">
        <f t="shared" si="30"/>
        <v>0</v>
      </c>
      <c r="N186" s="1461">
        <f t="shared" si="30"/>
        <v>0</v>
      </c>
      <c r="O186" s="1461">
        <f t="shared" si="30"/>
        <v>0</v>
      </c>
      <c r="P186" s="1461">
        <f t="shared" si="30"/>
        <v>0</v>
      </c>
      <c r="Q186" s="1461">
        <f t="shared" si="30"/>
        <v>0</v>
      </c>
      <c r="R186" s="1461">
        <f t="shared" si="30"/>
        <v>0</v>
      </c>
    </row>
    <row r="187" spans="2:22" ht="22.5" hidden="1" customHeight="1" x14ac:dyDescent="0.3">
      <c r="B187" s="1206"/>
      <c r="C187" s="1207"/>
      <c r="D187" s="1207"/>
      <c r="E187" s="1274"/>
      <c r="F187" s="1363">
        <v>74</v>
      </c>
      <c r="G187" s="1071"/>
      <c r="H187" s="1384"/>
      <c r="I187" s="1395"/>
      <c r="J187" s="1023"/>
      <c r="K187" s="1023"/>
      <c r="L187" s="1023"/>
      <c r="M187" s="1023"/>
      <c r="N187" s="1023"/>
      <c r="O187" s="1023"/>
      <c r="P187" s="1023"/>
      <c r="Q187" s="1023"/>
      <c r="R187" s="1023">
        <f t="shared" ref="R187:R190" si="31">SUM(J187:Q187)</f>
        <v>0</v>
      </c>
    </row>
    <row r="188" spans="2:22" ht="22.5" hidden="1" customHeight="1" x14ac:dyDescent="0.3">
      <c r="B188" s="1381"/>
      <c r="C188" s="1382"/>
      <c r="D188" s="1225"/>
      <c r="E188" s="1230"/>
      <c r="F188" s="1363">
        <v>75</v>
      </c>
      <c r="G188" s="1071"/>
      <c r="H188" s="1089"/>
      <c r="I188" s="1038"/>
      <c r="J188" s="1072"/>
      <c r="K188" s="1072"/>
      <c r="L188" s="1072"/>
      <c r="M188" s="1072"/>
      <c r="N188" s="1072"/>
      <c r="O188" s="1072"/>
      <c r="P188" s="1072"/>
      <c r="Q188" s="1072"/>
      <c r="R188" s="1023">
        <f t="shared" si="31"/>
        <v>0</v>
      </c>
    </row>
    <row r="189" spans="2:22" ht="22.5" hidden="1" customHeight="1" x14ac:dyDescent="0.3">
      <c r="B189" s="1381"/>
      <c r="C189" s="1382"/>
      <c r="D189" s="1225"/>
      <c r="E189" s="1230"/>
      <c r="F189" s="1363">
        <v>76</v>
      </c>
      <c r="G189" s="1071"/>
      <c r="H189" s="1089"/>
      <c r="I189" s="1038"/>
      <c r="J189" s="1072"/>
      <c r="K189" s="1072"/>
      <c r="L189" s="1072"/>
      <c r="M189" s="1072"/>
      <c r="N189" s="1072"/>
      <c r="O189" s="1072"/>
      <c r="P189" s="1072"/>
      <c r="Q189" s="1072"/>
      <c r="R189" s="1023">
        <f t="shared" si="31"/>
        <v>0</v>
      </c>
    </row>
    <row r="190" spans="2:22" ht="22.5" hidden="1" customHeight="1" x14ac:dyDescent="0.3">
      <c r="B190" s="1206"/>
      <c r="C190" s="1207"/>
      <c r="D190" s="1207"/>
      <c r="E190" s="1274"/>
      <c r="F190" s="1363">
        <v>77</v>
      </c>
      <c r="G190" s="1071"/>
      <c r="H190" s="1384"/>
      <c r="I190" s="1395"/>
      <c r="J190" s="1023"/>
      <c r="K190" s="1023"/>
      <c r="L190" s="1023"/>
      <c r="M190" s="1023"/>
      <c r="N190" s="1023"/>
      <c r="O190" s="1023"/>
      <c r="P190" s="1023"/>
      <c r="Q190" s="1023"/>
      <c r="R190" s="1023">
        <f t="shared" si="31"/>
        <v>0</v>
      </c>
    </row>
    <row r="191" spans="2:22" ht="22.5" hidden="1" customHeight="1" x14ac:dyDescent="0.3">
      <c r="B191" s="1381"/>
      <c r="C191" s="1382"/>
      <c r="D191" s="1225"/>
      <c r="E191" s="1230"/>
      <c r="F191" s="1363">
        <v>78</v>
      </c>
      <c r="G191" s="1071"/>
      <c r="H191" s="1089"/>
      <c r="I191" s="1038"/>
      <c r="J191" s="1072"/>
      <c r="K191" s="1072"/>
      <c r="L191" s="1072"/>
      <c r="M191" s="1072"/>
      <c r="N191" s="1072"/>
      <c r="O191" s="1072"/>
      <c r="P191" s="1072"/>
      <c r="Q191" s="1072"/>
      <c r="R191" s="1023">
        <f>SUM(J191:Q191)</f>
        <v>0</v>
      </c>
    </row>
    <row r="192" spans="2:22" s="13" customFormat="1" ht="14.25" hidden="1" customHeight="1" x14ac:dyDescent="0.3">
      <c r="B192" s="1454"/>
      <c r="C192" s="1455"/>
      <c r="D192" s="1455"/>
      <c r="E192" s="1462" t="s">
        <v>90</v>
      </c>
      <c r="F192" s="1470"/>
      <c r="G192" s="1463"/>
      <c r="H192" s="1463"/>
      <c r="I192" s="1463"/>
      <c r="J192" s="1464"/>
      <c r="K192" s="1464"/>
      <c r="L192" s="1464"/>
      <c r="M192" s="1464"/>
      <c r="N192" s="1464"/>
      <c r="O192" s="1464"/>
      <c r="P192" s="1464"/>
      <c r="Q192" s="1464"/>
      <c r="R192" s="1465"/>
    </row>
    <row r="193" spans="2:22" ht="47.25" customHeight="1" x14ac:dyDescent="0.3">
      <c r="B193" s="1035"/>
      <c r="C193" s="1036"/>
      <c r="D193" s="1036"/>
      <c r="E193" s="1047" t="s">
        <v>2371</v>
      </c>
      <c r="F193" s="1101">
        <v>16202</v>
      </c>
      <c r="G193" s="1028" t="s">
        <v>1418</v>
      </c>
      <c r="H193" s="1029" t="s">
        <v>1362</v>
      </c>
      <c r="I193" s="1439" t="s">
        <v>1363</v>
      </c>
      <c r="J193" s="1030"/>
      <c r="K193" s="1030"/>
      <c r="L193" s="1030">
        <v>2000</v>
      </c>
      <c r="M193" s="1030">
        <v>5000</v>
      </c>
      <c r="N193" s="1030"/>
      <c r="O193" s="1030"/>
      <c r="P193" s="1030"/>
      <c r="Q193" s="1030"/>
      <c r="R193" s="1030">
        <f>SUM(J193:Q193)</f>
        <v>7000</v>
      </c>
    </row>
    <row r="194" spans="2:22" s="12" customFormat="1" ht="18.75" customHeight="1" x14ac:dyDescent="0.2">
      <c r="B194" s="535" t="s">
        <v>93</v>
      </c>
      <c r="C194" s="536"/>
      <c r="D194" s="536"/>
      <c r="E194" s="847"/>
      <c r="F194" s="1095"/>
      <c r="G194" s="536"/>
      <c r="H194" s="536"/>
      <c r="I194" s="536"/>
      <c r="J194" s="705"/>
      <c r="K194" s="705"/>
      <c r="L194" s="705"/>
      <c r="M194" s="705"/>
      <c r="N194" s="705"/>
      <c r="O194" s="705"/>
      <c r="P194" s="705"/>
      <c r="Q194" s="705"/>
      <c r="R194" s="704"/>
    </row>
    <row r="195" spans="2:22" s="12" customFormat="1" ht="18.75" customHeight="1" x14ac:dyDescent="0.2">
      <c r="B195" s="481" t="s">
        <v>1962</v>
      </c>
      <c r="C195" s="482"/>
      <c r="D195" s="482"/>
      <c r="E195" s="848"/>
      <c r="F195" s="1096"/>
      <c r="G195" s="482"/>
      <c r="H195" s="482"/>
      <c r="I195" s="482"/>
      <c r="J195" s="633"/>
      <c r="K195" s="633"/>
      <c r="L195" s="633"/>
      <c r="M195" s="633"/>
      <c r="N195" s="633"/>
      <c r="O195" s="633"/>
      <c r="P195" s="633"/>
      <c r="Q195" s="633"/>
      <c r="R195" s="631"/>
    </row>
    <row r="196" spans="2:22" s="13" customFormat="1" ht="18.75" customHeight="1" x14ac:dyDescent="0.3">
      <c r="B196" s="35"/>
      <c r="C196" s="278" t="s">
        <v>56</v>
      </c>
      <c r="D196" s="278"/>
      <c r="E196" s="856"/>
      <c r="F196" s="1106"/>
      <c r="G196" s="278"/>
      <c r="H196" s="278"/>
      <c r="I196" s="278"/>
      <c r="J196" s="562"/>
      <c r="K196" s="562"/>
      <c r="L196" s="562"/>
      <c r="M196" s="562"/>
      <c r="N196" s="562"/>
      <c r="O196" s="562"/>
      <c r="P196" s="562"/>
      <c r="Q196" s="562"/>
      <c r="R196" s="274"/>
    </row>
    <row r="197" spans="2:22" s="13" customFormat="1" ht="13.5" customHeight="1" x14ac:dyDescent="0.3">
      <c r="B197" s="65"/>
      <c r="C197" s="66"/>
      <c r="D197" s="105" t="s">
        <v>2061</v>
      </c>
      <c r="E197" s="858"/>
      <c r="F197" s="1102"/>
      <c r="G197" s="105"/>
      <c r="H197" s="105"/>
      <c r="I197" s="105"/>
      <c r="J197" s="588"/>
      <c r="K197" s="588"/>
      <c r="L197" s="588"/>
      <c r="M197" s="588"/>
      <c r="N197" s="588"/>
      <c r="O197" s="588"/>
      <c r="P197" s="588"/>
      <c r="Q197" s="588"/>
      <c r="R197" s="596"/>
    </row>
    <row r="198" spans="2:22" s="13" customFormat="1" ht="18" customHeight="1" x14ac:dyDescent="0.3">
      <c r="B198" s="76"/>
      <c r="C198" s="77"/>
      <c r="D198" s="556" t="s">
        <v>2062</v>
      </c>
      <c r="E198" s="859"/>
      <c r="F198" s="1108"/>
      <c r="G198" s="556"/>
      <c r="H198" s="556"/>
      <c r="I198" s="556"/>
      <c r="J198" s="572"/>
      <c r="K198" s="572"/>
      <c r="L198" s="572"/>
      <c r="M198" s="572"/>
      <c r="N198" s="572"/>
      <c r="O198" s="572"/>
      <c r="P198" s="572"/>
      <c r="Q198" s="572"/>
      <c r="R198" s="571"/>
    </row>
    <row r="199" spans="2:22" s="13" customFormat="1" ht="19.5" customHeight="1" x14ac:dyDescent="0.3">
      <c r="B199" s="35"/>
      <c r="C199" s="37"/>
      <c r="D199" s="37"/>
      <c r="E199" s="854" t="s">
        <v>57</v>
      </c>
      <c r="F199" s="1106"/>
      <c r="G199" s="278"/>
      <c r="H199" s="278"/>
      <c r="I199" s="278"/>
      <c r="J199" s="562"/>
      <c r="K199" s="562"/>
      <c r="L199" s="562"/>
      <c r="M199" s="562"/>
      <c r="N199" s="562"/>
      <c r="O199" s="562"/>
      <c r="P199" s="562"/>
      <c r="Q199" s="562"/>
      <c r="R199" s="274"/>
    </row>
    <row r="200" spans="2:22" s="525" customFormat="1" ht="16.5" customHeight="1" x14ac:dyDescent="0.3">
      <c r="B200" s="615"/>
      <c r="C200" s="616"/>
      <c r="D200" s="616"/>
      <c r="E200" s="857">
        <v>171</v>
      </c>
      <c r="F200" s="1133" t="s">
        <v>1830</v>
      </c>
      <c r="G200" s="565"/>
      <c r="H200" s="565"/>
      <c r="I200" s="565"/>
      <c r="J200" s="617"/>
      <c r="K200" s="617"/>
      <c r="L200" s="617"/>
      <c r="M200" s="617"/>
      <c r="N200" s="617"/>
      <c r="O200" s="617"/>
      <c r="P200" s="617"/>
      <c r="Q200" s="617"/>
      <c r="R200" s="618"/>
      <c r="V200" s="695"/>
    </row>
    <row r="201" spans="2:22" ht="36" customHeight="1" x14ac:dyDescent="0.3">
      <c r="B201" s="1377"/>
      <c r="C201" s="1378"/>
      <c r="D201" s="1378"/>
      <c r="E201" s="1284" t="s">
        <v>2371</v>
      </c>
      <c r="F201" s="1359">
        <v>17101</v>
      </c>
      <c r="G201" s="1068" t="s">
        <v>1419</v>
      </c>
      <c r="H201" s="1379" t="s">
        <v>837</v>
      </c>
      <c r="I201" s="1053" t="s">
        <v>1366</v>
      </c>
      <c r="J201" s="1017"/>
      <c r="K201" s="1017"/>
      <c r="L201" s="1017">
        <v>25000</v>
      </c>
      <c r="M201" s="1017">
        <v>5000</v>
      </c>
      <c r="N201" s="1017"/>
      <c r="O201" s="1017"/>
      <c r="P201" s="1017"/>
      <c r="Q201" s="1017"/>
      <c r="R201" s="1017">
        <f t="shared" ref="R201:R204" si="32">SUM(J201:Q201)</f>
        <v>30000</v>
      </c>
    </row>
    <row r="202" spans="2:22" ht="39.950000000000003" customHeight="1" x14ac:dyDescent="0.3">
      <c r="B202" s="1018"/>
      <c r="C202" s="1019"/>
      <c r="D202" s="1019"/>
      <c r="E202" s="1044" t="s">
        <v>2379</v>
      </c>
      <c r="F202" s="1100">
        <v>17102</v>
      </c>
      <c r="G202" s="1020" t="s">
        <v>1420</v>
      </c>
      <c r="H202" s="1430" t="s">
        <v>1362</v>
      </c>
      <c r="I202" s="1425" t="s">
        <v>1363</v>
      </c>
      <c r="J202" s="1022"/>
      <c r="K202" s="1022"/>
      <c r="L202" s="1022">
        <v>5000</v>
      </c>
      <c r="M202" s="1022">
        <v>15000</v>
      </c>
      <c r="N202" s="1022"/>
      <c r="O202" s="1022"/>
      <c r="P202" s="1022"/>
      <c r="Q202" s="1022"/>
      <c r="R202" s="1022">
        <f t="shared" si="32"/>
        <v>20000</v>
      </c>
    </row>
    <row r="203" spans="2:22" ht="33.75" customHeight="1" x14ac:dyDescent="0.3">
      <c r="B203" s="1090"/>
      <c r="C203" s="1442"/>
      <c r="D203" s="1443"/>
      <c r="E203" s="1444" t="s">
        <v>2379</v>
      </c>
      <c r="F203" s="1101">
        <v>17103</v>
      </c>
      <c r="G203" s="1028" t="s">
        <v>1421</v>
      </c>
      <c r="H203" s="1074" t="s">
        <v>1362</v>
      </c>
      <c r="I203" s="1439" t="s">
        <v>1394</v>
      </c>
      <c r="J203" s="1076"/>
      <c r="K203" s="1076"/>
      <c r="L203" s="1076">
        <v>10000</v>
      </c>
      <c r="M203" s="1076">
        <v>2000</v>
      </c>
      <c r="N203" s="1076"/>
      <c r="O203" s="1466"/>
      <c r="P203" s="1076"/>
      <c r="Q203" s="1076"/>
      <c r="R203" s="1030">
        <f t="shared" si="32"/>
        <v>12000</v>
      </c>
    </row>
    <row r="204" spans="2:22" ht="20.25" hidden="1" customHeight="1" x14ac:dyDescent="0.3">
      <c r="B204" s="28"/>
      <c r="C204" s="45"/>
      <c r="D204" s="31"/>
      <c r="E204" s="870"/>
      <c r="F204" s="1128">
        <v>85</v>
      </c>
      <c r="G204" s="15"/>
      <c r="H204" s="16"/>
      <c r="I204" s="17"/>
      <c r="J204" s="27"/>
      <c r="K204" s="27"/>
      <c r="L204" s="27"/>
      <c r="M204" s="27"/>
      <c r="N204" s="27"/>
      <c r="O204" s="712"/>
      <c r="P204" s="592"/>
      <c r="Q204" s="592"/>
      <c r="R204" s="175">
        <f t="shared" si="32"/>
        <v>0</v>
      </c>
    </row>
    <row r="205" spans="2:22" ht="20.25" hidden="1" customHeight="1" x14ac:dyDescent="0.3">
      <c r="B205" s="28"/>
      <c r="C205" s="45"/>
      <c r="D205" s="31"/>
      <c r="E205" s="870"/>
      <c r="F205" s="1128">
        <v>86</v>
      </c>
      <c r="G205" s="15"/>
      <c r="H205" s="16"/>
      <c r="I205" s="17"/>
      <c r="J205" s="27"/>
      <c r="K205" s="27"/>
      <c r="L205" s="27"/>
      <c r="M205" s="27"/>
      <c r="N205" s="27"/>
      <c r="O205" s="712"/>
      <c r="P205" s="592"/>
      <c r="Q205" s="592"/>
      <c r="R205" s="175">
        <f>SUM(J205:Q205)</f>
        <v>0</v>
      </c>
    </row>
    <row r="206" spans="2:22" s="13" customFormat="1" ht="33.75" hidden="1" customHeight="1" x14ac:dyDescent="0.3">
      <c r="B206" s="35"/>
      <c r="C206" s="37"/>
      <c r="D206" s="37"/>
      <c r="E206" s="1661" t="s">
        <v>58</v>
      </c>
      <c r="F206" s="1661"/>
      <c r="G206" s="1661"/>
      <c r="H206" s="1661"/>
      <c r="I206" s="1661"/>
      <c r="J206" s="86">
        <f>SUM(J207:J209)</f>
        <v>0</v>
      </c>
      <c r="K206" s="86">
        <f t="shared" ref="K206:R206" si="33">SUM(K207:K209)</f>
        <v>0</v>
      </c>
      <c r="L206" s="86">
        <f t="shared" si="33"/>
        <v>0</v>
      </c>
      <c r="M206" s="86">
        <f t="shared" si="33"/>
        <v>0</v>
      </c>
      <c r="N206" s="86">
        <f t="shared" si="33"/>
        <v>0</v>
      </c>
      <c r="O206" s="561">
        <f t="shared" si="33"/>
        <v>0</v>
      </c>
      <c r="P206" s="562">
        <f t="shared" si="33"/>
        <v>0</v>
      </c>
      <c r="Q206" s="562">
        <f t="shared" si="33"/>
        <v>0</v>
      </c>
      <c r="R206" s="274">
        <f t="shared" si="33"/>
        <v>0</v>
      </c>
    </row>
    <row r="207" spans="2:22" ht="21" hidden="1" customHeight="1" x14ac:dyDescent="0.3">
      <c r="B207" s="38"/>
      <c r="C207" s="39"/>
      <c r="D207" s="39"/>
      <c r="E207" s="1263"/>
      <c r="F207" s="1128">
        <v>87</v>
      </c>
      <c r="G207" s="15"/>
      <c r="H207" s="93"/>
      <c r="I207" s="140"/>
      <c r="J207" s="92"/>
      <c r="K207" s="92"/>
      <c r="L207" s="92"/>
      <c r="M207" s="92"/>
      <c r="N207" s="92"/>
      <c r="O207" s="696"/>
      <c r="P207" s="620"/>
      <c r="Q207" s="620"/>
      <c r="R207" s="175">
        <f t="shared" ref="R207:R208" si="34">SUM(J207:Q207)</f>
        <v>0</v>
      </c>
    </row>
    <row r="208" spans="2:22" ht="21" hidden="1" customHeight="1" x14ac:dyDescent="0.3">
      <c r="B208" s="28"/>
      <c r="C208" s="45"/>
      <c r="D208" s="31"/>
      <c r="E208" s="870"/>
      <c r="F208" s="1128">
        <v>88</v>
      </c>
      <c r="G208" s="15"/>
      <c r="H208" s="16"/>
      <c r="I208" s="17"/>
      <c r="J208" s="27"/>
      <c r="K208" s="27"/>
      <c r="L208" s="27"/>
      <c r="M208" s="27"/>
      <c r="N208" s="27"/>
      <c r="O208" s="712"/>
      <c r="P208" s="592"/>
      <c r="Q208" s="592"/>
      <c r="R208" s="175">
        <f t="shared" si="34"/>
        <v>0</v>
      </c>
    </row>
    <row r="209" spans="2:18" ht="21" hidden="1" customHeight="1" x14ac:dyDescent="0.3">
      <c r="B209" s="28"/>
      <c r="C209" s="45"/>
      <c r="D209" s="31"/>
      <c r="E209" s="870"/>
      <c r="F209" s="1128">
        <v>89</v>
      </c>
      <c r="G209" s="15"/>
      <c r="H209" s="16"/>
      <c r="I209" s="17"/>
      <c r="J209" s="27"/>
      <c r="K209" s="27"/>
      <c r="L209" s="27"/>
      <c r="M209" s="27"/>
      <c r="N209" s="27"/>
      <c r="O209" s="712"/>
      <c r="P209" s="592"/>
      <c r="Q209" s="592"/>
      <c r="R209" s="175">
        <f>SUM(J209:Q209)</f>
        <v>0</v>
      </c>
    </row>
    <row r="210" spans="2:18" s="13" customFormat="1" hidden="1" x14ac:dyDescent="0.3">
      <c r="B210" s="35"/>
      <c r="C210" s="37"/>
      <c r="D210" s="37"/>
      <c r="E210" s="860" t="s">
        <v>59</v>
      </c>
      <c r="F210" s="464"/>
      <c r="G210" s="33"/>
      <c r="H210" s="14"/>
      <c r="I210" s="56"/>
      <c r="J210" s="86">
        <f>SUM(J211:J213)</f>
        <v>0</v>
      </c>
      <c r="K210" s="86">
        <f t="shared" ref="K210:R210" si="35">SUM(K211:K213)</f>
        <v>0</v>
      </c>
      <c r="L210" s="86">
        <f t="shared" si="35"/>
        <v>0</v>
      </c>
      <c r="M210" s="86">
        <f t="shared" si="35"/>
        <v>0</v>
      </c>
      <c r="N210" s="86">
        <f t="shared" si="35"/>
        <v>0</v>
      </c>
      <c r="O210" s="561">
        <f t="shared" si="35"/>
        <v>0</v>
      </c>
      <c r="P210" s="562">
        <f t="shared" si="35"/>
        <v>0</v>
      </c>
      <c r="Q210" s="562">
        <f t="shared" si="35"/>
        <v>0</v>
      </c>
      <c r="R210" s="274">
        <f t="shared" si="35"/>
        <v>0</v>
      </c>
    </row>
    <row r="211" spans="2:18" ht="24.75" hidden="1" customHeight="1" x14ac:dyDescent="0.3">
      <c r="B211" s="38"/>
      <c r="C211" s="39"/>
      <c r="D211" s="39"/>
      <c r="E211" s="1263"/>
      <c r="F211" s="1128">
        <v>90</v>
      </c>
      <c r="G211" s="15"/>
      <c r="H211" s="93"/>
      <c r="I211" s="140"/>
      <c r="J211" s="92"/>
      <c r="K211" s="92"/>
      <c r="L211" s="92"/>
      <c r="M211" s="92"/>
      <c r="N211" s="92"/>
      <c r="O211" s="696"/>
      <c r="P211" s="620"/>
      <c r="Q211" s="620"/>
      <c r="R211" s="175">
        <f t="shared" ref="R211:R212" si="36">SUM(J211:Q211)</f>
        <v>0</v>
      </c>
    </row>
    <row r="212" spans="2:18" ht="24.75" hidden="1" customHeight="1" x14ac:dyDescent="0.3">
      <c r="B212" s="28"/>
      <c r="C212" s="45"/>
      <c r="D212" s="31"/>
      <c r="E212" s="870"/>
      <c r="F212" s="1128">
        <v>91</v>
      </c>
      <c r="G212" s="15"/>
      <c r="H212" s="16"/>
      <c r="I212" s="17"/>
      <c r="J212" s="27"/>
      <c r="K212" s="27"/>
      <c r="L212" s="27"/>
      <c r="M212" s="27"/>
      <c r="N212" s="27"/>
      <c r="O212" s="712"/>
      <c r="P212" s="592"/>
      <c r="Q212" s="592"/>
      <c r="R212" s="175">
        <f t="shared" si="36"/>
        <v>0</v>
      </c>
    </row>
    <row r="213" spans="2:18" ht="24.75" hidden="1" customHeight="1" x14ac:dyDescent="0.3">
      <c r="B213" s="67"/>
      <c r="C213" s="68"/>
      <c r="D213" s="62"/>
      <c r="E213" s="1265"/>
      <c r="F213" s="1128">
        <v>92</v>
      </c>
      <c r="G213" s="15"/>
      <c r="H213" s="16"/>
      <c r="I213" s="17"/>
      <c r="J213" s="27"/>
      <c r="K213" s="27"/>
      <c r="L213" s="27"/>
      <c r="M213" s="27"/>
      <c r="N213" s="27"/>
      <c r="O213" s="712"/>
      <c r="P213" s="592"/>
      <c r="Q213" s="592"/>
      <c r="R213" s="175">
        <f>SUM(J213:Q213)</f>
        <v>0</v>
      </c>
    </row>
    <row r="214" spans="2:18" s="13" customFormat="1" ht="30.75" hidden="1" customHeight="1" x14ac:dyDescent="0.3">
      <c r="B214" s="35"/>
      <c r="C214" s="37"/>
      <c r="D214" s="37"/>
      <c r="E214" s="1662" t="s">
        <v>60</v>
      </c>
      <c r="F214" s="1662"/>
      <c r="G214" s="1662"/>
      <c r="H214" s="1662"/>
      <c r="I214" s="1662"/>
      <c r="J214" s="86">
        <f>SUM(J215:J217)</f>
        <v>0</v>
      </c>
      <c r="K214" s="86">
        <f t="shared" ref="K214:R214" si="37">SUM(K215:K217)</f>
        <v>0</v>
      </c>
      <c r="L214" s="86">
        <f t="shared" si="37"/>
        <v>0</v>
      </c>
      <c r="M214" s="86">
        <f t="shared" si="37"/>
        <v>0</v>
      </c>
      <c r="N214" s="86">
        <f t="shared" si="37"/>
        <v>0</v>
      </c>
      <c r="O214" s="561">
        <f t="shared" si="37"/>
        <v>0</v>
      </c>
      <c r="P214" s="562">
        <f t="shared" si="37"/>
        <v>0</v>
      </c>
      <c r="Q214" s="562">
        <f t="shared" si="37"/>
        <v>0</v>
      </c>
      <c r="R214" s="274">
        <f t="shared" si="37"/>
        <v>0</v>
      </c>
    </row>
    <row r="215" spans="2:18" ht="22.5" hidden="1" customHeight="1" x14ac:dyDescent="0.3">
      <c r="B215" s="38"/>
      <c r="C215" s="39"/>
      <c r="D215" s="39"/>
      <c r="E215" s="1263"/>
      <c r="F215" s="1128">
        <v>93</v>
      </c>
      <c r="G215" s="15"/>
      <c r="H215" s="93"/>
      <c r="I215" s="140"/>
      <c r="J215" s="92"/>
      <c r="K215" s="92"/>
      <c r="L215" s="92"/>
      <c r="M215" s="92"/>
      <c r="N215" s="92"/>
      <c r="O215" s="696"/>
      <c r="P215" s="620"/>
      <c r="Q215" s="620"/>
      <c r="R215" s="175">
        <f t="shared" ref="R215:R216" si="38">SUM(J215:Q215)</f>
        <v>0</v>
      </c>
    </row>
    <row r="216" spans="2:18" ht="22.5" hidden="1" customHeight="1" x14ac:dyDescent="0.3">
      <c r="B216" s="28"/>
      <c r="C216" s="45"/>
      <c r="D216" s="31"/>
      <c r="E216" s="870"/>
      <c r="F216" s="1128">
        <v>94</v>
      </c>
      <c r="G216" s="15"/>
      <c r="H216" s="16"/>
      <c r="I216" s="17"/>
      <c r="J216" s="27"/>
      <c r="K216" s="27"/>
      <c r="L216" s="27"/>
      <c r="M216" s="27"/>
      <c r="N216" s="27"/>
      <c r="O216" s="712"/>
      <c r="P216" s="592"/>
      <c r="Q216" s="592"/>
      <c r="R216" s="175">
        <f t="shared" si="38"/>
        <v>0</v>
      </c>
    </row>
    <row r="217" spans="2:18" ht="22.5" hidden="1" customHeight="1" x14ac:dyDescent="0.3">
      <c r="B217" s="28"/>
      <c r="C217" s="45"/>
      <c r="D217" s="31"/>
      <c r="E217" s="870"/>
      <c r="F217" s="1128">
        <v>95</v>
      </c>
      <c r="G217" s="15"/>
      <c r="H217" s="16"/>
      <c r="I217" s="17"/>
      <c r="J217" s="27"/>
      <c r="K217" s="27"/>
      <c r="L217" s="27"/>
      <c r="M217" s="27"/>
      <c r="N217" s="27"/>
      <c r="O217" s="712"/>
      <c r="P217" s="592"/>
      <c r="Q217" s="592"/>
      <c r="R217" s="175">
        <f>SUM(J217:Q217)</f>
        <v>0</v>
      </c>
    </row>
    <row r="218" spans="2:18" s="13" customFormat="1" ht="33.75" hidden="1" customHeight="1" x14ac:dyDescent="0.3">
      <c r="B218" s="35"/>
      <c r="C218" s="37"/>
      <c r="D218" s="1661" t="s">
        <v>61</v>
      </c>
      <c r="E218" s="1661"/>
      <c r="F218" s="1661"/>
      <c r="G218" s="1661"/>
      <c r="H218" s="1661"/>
      <c r="I218" s="1661"/>
      <c r="J218" s="86">
        <f>SUM(J219)</f>
        <v>0</v>
      </c>
      <c r="K218" s="86">
        <f t="shared" ref="K218:R218" si="39">SUM(K219)</f>
        <v>0</v>
      </c>
      <c r="L218" s="86">
        <f t="shared" si="39"/>
        <v>0</v>
      </c>
      <c r="M218" s="86">
        <f t="shared" si="39"/>
        <v>0</v>
      </c>
      <c r="N218" s="86">
        <f t="shared" si="39"/>
        <v>0</v>
      </c>
      <c r="O218" s="561">
        <f t="shared" si="39"/>
        <v>0</v>
      </c>
      <c r="P218" s="562">
        <f t="shared" si="39"/>
        <v>0</v>
      </c>
      <c r="Q218" s="562">
        <f t="shared" si="39"/>
        <v>0</v>
      </c>
      <c r="R218" s="274">
        <f t="shared" si="39"/>
        <v>0</v>
      </c>
    </row>
    <row r="219" spans="2:18" s="13" customFormat="1" hidden="1" x14ac:dyDescent="0.3">
      <c r="B219" s="35"/>
      <c r="C219" s="37"/>
      <c r="D219" s="37"/>
      <c r="E219" s="860" t="s">
        <v>62</v>
      </c>
      <c r="F219" s="464"/>
      <c r="G219" s="33"/>
      <c r="H219" s="14"/>
      <c r="I219" s="56"/>
      <c r="J219" s="86">
        <f>SUM(J220:J222)</f>
        <v>0</v>
      </c>
      <c r="K219" s="86">
        <f t="shared" ref="K219:Q219" si="40">SUM(K220:K222)</f>
        <v>0</v>
      </c>
      <c r="L219" s="86">
        <f t="shared" si="40"/>
        <v>0</v>
      </c>
      <c r="M219" s="86">
        <f t="shared" si="40"/>
        <v>0</v>
      </c>
      <c r="N219" s="86">
        <f t="shared" si="40"/>
        <v>0</v>
      </c>
      <c r="O219" s="561">
        <f t="shared" si="40"/>
        <v>0</v>
      </c>
      <c r="P219" s="562">
        <f t="shared" si="40"/>
        <v>0</v>
      </c>
      <c r="Q219" s="562">
        <f t="shared" si="40"/>
        <v>0</v>
      </c>
      <c r="R219" s="274">
        <f>SUM(R220:R222)</f>
        <v>0</v>
      </c>
    </row>
    <row r="220" spans="2:18" ht="22.5" hidden="1" customHeight="1" x14ac:dyDescent="0.3">
      <c r="B220" s="38"/>
      <c r="C220" s="39"/>
      <c r="D220" s="39"/>
      <c r="E220" s="1263"/>
      <c r="F220" s="1128">
        <v>96</v>
      </c>
      <c r="G220" s="15"/>
      <c r="H220" s="93"/>
      <c r="I220" s="140"/>
      <c r="J220" s="92"/>
      <c r="K220" s="92"/>
      <c r="L220" s="92"/>
      <c r="M220" s="92"/>
      <c r="N220" s="92"/>
      <c r="O220" s="696"/>
      <c r="P220" s="620"/>
      <c r="Q220" s="620"/>
      <c r="R220" s="175">
        <f>SUM(J220:Q220)</f>
        <v>0</v>
      </c>
    </row>
    <row r="221" spans="2:18" ht="22.5" hidden="1" customHeight="1" x14ac:dyDescent="0.3">
      <c r="B221" s="28"/>
      <c r="C221" s="45"/>
      <c r="D221" s="31"/>
      <c r="E221" s="870"/>
      <c r="F221" s="1128">
        <v>97</v>
      </c>
      <c r="G221" s="15"/>
      <c r="H221" s="16"/>
      <c r="I221" s="17"/>
      <c r="J221" s="27"/>
      <c r="K221" s="27"/>
      <c r="L221" s="27"/>
      <c r="M221" s="27"/>
      <c r="N221" s="27"/>
      <c r="O221" s="712"/>
      <c r="P221" s="592"/>
      <c r="Q221" s="592"/>
      <c r="R221" s="175">
        <f>SUM(J221:Q221)</f>
        <v>0</v>
      </c>
    </row>
    <row r="222" spans="2:18" ht="21" hidden="1" customHeight="1" x14ac:dyDescent="0.3">
      <c r="B222" s="28"/>
      <c r="C222" s="45"/>
      <c r="D222" s="31"/>
      <c r="E222" s="870"/>
      <c r="F222" s="1128">
        <v>98</v>
      </c>
      <c r="G222" s="15"/>
      <c r="H222" s="16"/>
      <c r="I222" s="17"/>
      <c r="J222" s="27"/>
      <c r="K222" s="27"/>
      <c r="L222" s="589"/>
      <c r="M222" s="27"/>
      <c r="N222" s="589"/>
      <c r="O222" s="712"/>
      <c r="P222" s="592"/>
      <c r="Q222" s="592"/>
      <c r="R222" s="175">
        <f>SUM(J222:Q222)</f>
        <v>0</v>
      </c>
    </row>
    <row r="223" spans="2:18" s="12" customFormat="1" ht="18.75" customHeight="1" x14ac:dyDescent="0.2">
      <c r="B223" s="50" t="s">
        <v>95</v>
      </c>
      <c r="C223" s="51"/>
      <c r="D223" s="52"/>
      <c r="E223" s="864"/>
      <c r="F223" s="1129"/>
      <c r="G223" s="52"/>
      <c r="H223" s="438"/>
      <c r="I223" s="438"/>
      <c r="J223" s="705"/>
      <c r="K223" s="705"/>
      <c r="L223" s="713"/>
      <c r="M223" s="705"/>
      <c r="N223" s="711"/>
      <c r="O223" s="705"/>
      <c r="P223" s="705"/>
      <c r="Q223" s="705"/>
      <c r="R223" s="704"/>
    </row>
    <row r="224" spans="2:18" s="12" customFormat="1" ht="18.75" customHeight="1" x14ac:dyDescent="0.2">
      <c r="B224" s="481" t="s">
        <v>121</v>
      </c>
      <c r="C224" s="482"/>
      <c r="D224" s="482"/>
      <c r="E224" s="848"/>
      <c r="F224" s="1096"/>
      <c r="G224" s="482"/>
      <c r="H224" s="482"/>
      <c r="I224" s="482"/>
      <c r="J224" s="633"/>
      <c r="K224" s="633"/>
      <c r="L224" s="633"/>
      <c r="M224" s="633"/>
      <c r="N224" s="633"/>
      <c r="O224" s="633"/>
      <c r="P224" s="633"/>
      <c r="Q224" s="633"/>
      <c r="R224" s="631"/>
    </row>
    <row r="225" spans="2:18" s="13" customFormat="1" ht="15.75" customHeight="1" x14ac:dyDescent="0.3">
      <c r="B225" s="35"/>
      <c r="C225" s="278" t="s">
        <v>63</v>
      </c>
      <c r="D225" s="278"/>
      <c r="E225" s="856"/>
      <c r="F225" s="1106"/>
      <c r="G225" s="278"/>
      <c r="H225" s="278"/>
      <c r="I225" s="278"/>
      <c r="J225" s="562"/>
      <c r="K225" s="562"/>
      <c r="L225" s="576"/>
      <c r="M225" s="562"/>
      <c r="N225" s="562"/>
      <c r="O225" s="562"/>
      <c r="P225" s="562"/>
      <c r="Q225" s="562"/>
      <c r="R225" s="274"/>
    </row>
    <row r="226" spans="2:18" s="13" customFormat="1" hidden="1" x14ac:dyDescent="0.3">
      <c r="B226" s="35"/>
      <c r="C226" s="37"/>
      <c r="D226" s="808" t="s">
        <v>64</v>
      </c>
      <c r="E226" s="1275"/>
      <c r="F226" s="464"/>
      <c r="G226" s="33"/>
      <c r="H226" s="14"/>
      <c r="I226" s="56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18" s="13" customFormat="1" ht="18" hidden="1" customHeight="1" x14ac:dyDescent="0.3">
      <c r="B227" s="35"/>
      <c r="C227" s="37"/>
      <c r="D227" s="37"/>
      <c r="E227" s="856" t="s">
        <v>65</v>
      </c>
      <c r="F227" s="1106"/>
      <c r="G227" s="278"/>
      <c r="H227" s="278"/>
      <c r="I227" s="278"/>
      <c r="J227" s="562"/>
      <c r="K227" s="562"/>
      <c r="L227" s="576"/>
      <c r="M227" s="562"/>
      <c r="N227" s="562"/>
      <c r="O227" s="562"/>
      <c r="P227" s="562"/>
      <c r="Q227" s="562"/>
      <c r="R227" s="274"/>
    </row>
    <row r="228" spans="2:18" s="13" customFormat="1" ht="18" customHeight="1" x14ac:dyDescent="0.3">
      <c r="B228" s="35"/>
      <c r="C228" s="37"/>
      <c r="D228" s="278" t="s">
        <v>66</v>
      </c>
      <c r="E228" s="856"/>
      <c r="F228" s="1106"/>
      <c r="G228" s="278"/>
      <c r="H228" s="278"/>
      <c r="I228" s="278"/>
      <c r="J228" s="562"/>
      <c r="K228" s="562"/>
      <c r="L228" s="562"/>
      <c r="M228" s="562"/>
      <c r="N228" s="562"/>
      <c r="O228" s="562"/>
      <c r="P228" s="562"/>
      <c r="Q228" s="562"/>
      <c r="R228" s="274"/>
    </row>
    <row r="229" spans="2:18" s="13" customFormat="1" x14ac:dyDescent="0.3">
      <c r="B229" s="35"/>
      <c r="C229" s="37"/>
      <c r="D229" s="37"/>
      <c r="E229" s="1266" t="s">
        <v>67</v>
      </c>
      <c r="F229" s="464"/>
      <c r="G229" s="515"/>
      <c r="H229" s="293"/>
      <c r="I229" s="322"/>
      <c r="J229" s="562"/>
      <c r="K229" s="562"/>
      <c r="L229" s="562"/>
      <c r="M229" s="562"/>
      <c r="N229" s="562"/>
      <c r="O229" s="562"/>
      <c r="P229" s="562"/>
      <c r="Q229" s="562"/>
      <c r="R229" s="274"/>
    </row>
    <row r="230" spans="2:18" s="525" customFormat="1" ht="16.5" customHeight="1" x14ac:dyDescent="0.3">
      <c r="B230" s="615"/>
      <c r="C230" s="619"/>
      <c r="D230" s="619"/>
      <c r="E230" s="855">
        <v>183</v>
      </c>
      <c r="F230" s="1133" t="s">
        <v>1832</v>
      </c>
      <c r="G230" s="565"/>
      <c r="H230" s="565"/>
      <c r="I230" s="565"/>
      <c r="J230" s="617"/>
      <c r="K230" s="617"/>
      <c r="L230" s="617"/>
      <c r="M230" s="617"/>
      <c r="N230" s="617"/>
      <c r="O230" s="617"/>
      <c r="P230" s="617"/>
      <c r="Q230" s="617"/>
      <c r="R230" s="618"/>
    </row>
    <row r="231" spans="2:18" ht="49.5" customHeight="1" x14ac:dyDescent="0.3">
      <c r="B231" s="1377"/>
      <c r="C231" s="1378"/>
      <c r="D231" s="1378"/>
      <c r="E231" s="1284" t="s">
        <v>2371</v>
      </c>
      <c r="F231" s="1359">
        <v>18301</v>
      </c>
      <c r="G231" s="1014" t="s">
        <v>1427</v>
      </c>
      <c r="H231" s="1379" t="s">
        <v>837</v>
      </c>
      <c r="I231" s="1379" t="s">
        <v>1428</v>
      </c>
      <c r="J231" s="1017"/>
      <c r="K231" s="1017"/>
      <c r="L231" s="1017">
        <v>30000</v>
      </c>
      <c r="M231" s="1017"/>
      <c r="N231" s="1017"/>
      <c r="O231" s="1017"/>
      <c r="P231" s="1017"/>
      <c r="Q231" s="1017"/>
      <c r="R231" s="1017">
        <f t="shared" ref="R231" si="41">SUM(J231:Q231)</f>
        <v>30000</v>
      </c>
    </row>
    <row r="232" spans="2:18" ht="33.75" customHeight="1" x14ac:dyDescent="0.3">
      <c r="B232" s="1018"/>
      <c r="C232" s="1019"/>
      <c r="D232" s="1019"/>
      <c r="E232" s="1044" t="s">
        <v>2379</v>
      </c>
      <c r="F232" s="1100">
        <v>18302</v>
      </c>
      <c r="G232" s="1020" t="s">
        <v>1429</v>
      </c>
      <c r="H232" s="1430" t="s">
        <v>1362</v>
      </c>
      <c r="I232" s="1425" t="s">
        <v>1363</v>
      </c>
      <c r="J232" s="1022"/>
      <c r="K232" s="1022"/>
      <c r="L232" s="1022">
        <v>25000</v>
      </c>
      <c r="M232" s="1022"/>
      <c r="N232" s="1022"/>
      <c r="O232" s="1022"/>
      <c r="P232" s="1022"/>
      <c r="Q232" s="1022"/>
      <c r="R232" s="1022">
        <f>SUM(J232:Q232)</f>
        <v>25000</v>
      </c>
    </row>
    <row r="233" spans="2:18" ht="20.25" customHeight="1" x14ac:dyDescent="0.3">
      <c r="B233" s="1206"/>
      <c r="C233" s="1207"/>
      <c r="D233" s="1207"/>
      <c r="E233" s="1274" t="s">
        <v>2375</v>
      </c>
      <c r="F233" s="1363">
        <v>18303</v>
      </c>
      <c r="G233" s="1020" t="s">
        <v>1430</v>
      </c>
      <c r="H233" s="1384" t="s">
        <v>1365</v>
      </c>
      <c r="I233" s="1384" t="s">
        <v>1428</v>
      </c>
      <c r="J233" s="1023"/>
      <c r="K233" s="1023"/>
      <c r="L233" s="1072">
        <v>20000</v>
      </c>
      <c r="M233" s="1072">
        <v>30000</v>
      </c>
      <c r="N233" s="1072"/>
      <c r="O233" s="1072"/>
      <c r="P233" s="1072"/>
      <c r="Q233" s="1072"/>
      <c r="R233" s="1023">
        <f t="shared" ref="R233:R235" si="42">SUM(J233:Q233)</f>
        <v>50000</v>
      </c>
    </row>
    <row r="234" spans="2:18" ht="34.5" customHeight="1" x14ac:dyDescent="0.3">
      <c r="B234" s="1172"/>
      <c r="C234" s="1173"/>
      <c r="D234" s="1174"/>
      <c r="E234" s="1270" t="s">
        <v>2377</v>
      </c>
      <c r="F234" s="1101">
        <v>18304</v>
      </c>
      <c r="G234" s="1028" t="s">
        <v>1431</v>
      </c>
      <c r="H234" s="1062" t="s">
        <v>1372</v>
      </c>
      <c r="I234" s="1389" t="s">
        <v>1428</v>
      </c>
      <c r="J234" s="1076"/>
      <c r="K234" s="1076"/>
      <c r="L234" s="1076">
        <v>10000</v>
      </c>
      <c r="M234" s="1076">
        <v>10000</v>
      </c>
      <c r="N234" s="1076"/>
      <c r="O234" s="1076"/>
      <c r="P234" s="1076"/>
      <c r="Q234" s="1076"/>
      <c r="R234" s="1031">
        <f t="shared" si="42"/>
        <v>20000</v>
      </c>
    </row>
    <row r="235" spans="2:18" s="13" customFormat="1" ht="19.5" customHeight="1" x14ac:dyDescent="0.3">
      <c r="B235" s="1599"/>
      <c r="C235" s="1600"/>
      <c r="D235" s="1600"/>
      <c r="E235" s="1568" t="s">
        <v>2383</v>
      </c>
      <c r="F235" s="1636">
        <v>18305</v>
      </c>
      <c r="G235" s="1614" t="s">
        <v>1432</v>
      </c>
      <c r="H235" s="1571" t="s">
        <v>1374</v>
      </c>
      <c r="I235" s="1615" t="s">
        <v>1428</v>
      </c>
      <c r="J235" s="1087"/>
      <c r="K235" s="1087"/>
      <c r="L235" s="1087">
        <v>10000</v>
      </c>
      <c r="M235" s="1087">
        <v>10000</v>
      </c>
      <c r="N235" s="1087"/>
      <c r="O235" s="1087"/>
      <c r="P235" s="1087"/>
      <c r="Q235" s="1087"/>
      <c r="R235" s="1087">
        <f t="shared" si="42"/>
        <v>20000</v>
      </c>
    </row>
    <row r="236" spans="2:18" ht="35.25" customHeight="1" x14ac:dyDescent="0.3">
      <c r="B236" s="1032"/>
      <c r="C236" s="1033"/>
      <c r="D236" s="1034"/>
      <c r="E236" s="1046" t="s">
        <v>2379</v>
      </c>
      <c r="F236" s="1100">
        <v>18306</v>
      </c>
      <c r="G236" s="1020" t="s">
        <v>1433</v>
      </c>
      <c r="H236" s="1430" t="s">
        <v>1362</v>
      </c>
      <c r="I236" s="1430" t="s">
        <v>1394</v>
      </c>
      <c r="J236" s="1072"/>
      <c r="K236" s="1072"/>
      <c r="L236" s="1072">
        <v>5000</v>
      </c>
      <c r="M236" s="1072">
        <v>10000</v>
      </c>
      <c r="N236" s="1072"/>
      <c r="O236" s="1072"/>
      <c r="P236" s="1072"/>
      <c r="Q236" s="1072"/>
      <c r="R236" s="1022">
        <f>SUM(J236:Q236)</f>
        <v>15000</v>
      </c>
    </row>
    <row r="237" spans="2:18" s="13" customFormat="1" ht="21" customHeight="1" x14ac:dyDescent="0.3">
      <c r="B237" s="1213"/>
      <c r="C237" s="1214"/>
      <c r="D237" s="1214"/>
      <c r="E237" s="1215" t="s">
        <v>2371</v>
      </c>
      <c r="F237" s="1360">
        <v>18307</v>
      </c>
      <c r="G237" s="21" t="s">
        <v>1434</v>
      </c>
      <c r="H237" s="185" t="s">
        <v>837</v>
      </c>
      <c r="I237" s="185" t="s">
        <v>1428</v>
      </c>
      <c r="J237" s="1031"/>
      <c r="K237" s="1031">
        <v>4800</v>
      </c>
      <c r="L237" s="1031"/>
      <c r="M237" s="1031">
        <v>5200</v>
      </c>
      <c r="N237" s="1031"/>
      <c r="O237" s="1031"/>
      <c r="P237" s="1031"/>
      <c r="Q237" s="1031"/>
      <c r="R237" s="1031">
        <f t="shared" ref="R237:R238" si="43">SUM(J237:Q237)</f>
        <v>10000</v>
      </c>
    </row>
    <row r="238" spans="2:18" ht="21" hidden="1" customHeight="1" x14ac:dyDescent="0.3">
      <c r="B238" s="28"/>
      <c r="C238" s="45"/>
      <c r="D238" s="31"/>
      <c r="E238" s="870"/>
      <c r="F238" s="1356">
        <v>103</v>
      </c>
      <c r="G238" s="21"/>
      <c r="H238" s="185"/>
      <c r="I238" s="186"/>
      <c r="J238" s="167"/>
      <c r="K238" s="167"/>
      <c r="L238" s="167"/>
      <c r="M238" s="167"/>
      <c r="N238" s="167"/>
      <c r="O238" s="167"/>
      <c r="P238" s="167"/>
      <c r="Q238" s="167"/>
      <c r="R238" s="451">
        <f t="shared" si="43"/>
        <v>0</v>
      </c>
    </row>
    <row r="239" spans="2:18" ht="21" hidden="1" customHeight="1" x14ac:dyDescent="0.3">
      <c r="B239" s="28"/>
      <c r="C239" s="45"/>
      <c r="D239" s="31"/>
      <c r="E239" s="870"/>
      <c r="F239" s="1128">
        <v>104</v>
      </c>
      <c r="G239" s="15"/>
      <c r="H239" s="16"/>
      <c r="I239" s="17"/>
      <c r="J239" s="27"/>
      <c r="K239" s="27"/>
      <c r="L239" s="27"/>
      <c r="M239" s="27"/>
      <c r="N239" s="27"/>
      <c r="O239" s="27"/>
      <c r="P239" s="27"/>
      <c r="Q239" s="27"/>
      <c r="R239" s="92">
        <f>SUM(J239:Q239)</f>
        <v>0</v>
      </c>
    </row>
    <row r="240" spans="2:18" s="13" customFormat="1" hidden="1" x14ac:dyDescent="0.3">
      <c r="B240" s="35"/>
      <c r="C240" s="37"/>
      <c r="D240" s="37"/>
      <c r="E240" s="860" t="s">
        <v>68</v>
      </c>
      <c r="F240" s="464"/>
      <c r="G240" s="33"/>
      <c r="H240" s="14"/>
      <c r="I240" s="56"/>
      <c r="J240" s="86">
        <f>SUM(J241:J243)</f>
        <v>0</v>
      </c>
      <c r="K240" s="86">
        <f t="shared" ref="K240:Q240" si="44">SUM(K241:K243)</f>
        <v>0</v>
      </c>
      <c r="L240" s="86">
        <f t="shared" si="44"/>
        <v>0</v>
      </c>
      <c r="M240" s="86">
        <f t="shared" si="44"/>
        <v>0</v>
      </c>
      <c r="N240" s="86">
        <f t="shared" si="44"/>
        <v>0</v>
      </c>
      <c r="O240" s="86">
        <f t="shared" si="44"/>
        <v>0</v>
      </c>
      <c r="P240" s="86">
        <f t="shared" si="44"/>
        <v>0</v>
      </c>
      <c r="Q240" s="86">
        <f t="shared" si="44"/>
        <v>0</v>
      </c>
      <c r="R240" s="86">
        <f>SUM(R241:R243)</f>
        <v>0</v>
      </c>
    </row>
    <row r="241" spans="2:18" ht="21" hidden="1" customHeight="1" x14ac:dyDescent="0.3">
      <c r="B241" s="38"/>
      <c r="C241" s="39"/>
      <c r="D241" s="39"/>
      <c r="E241" s="1263"/>
      <c r="F241" s="1128">
        <v>105</v>
      </c>
      <c r="G241" s="15"/>
      <c r="H241" s="93"/>
      <c r="I241" s="140"/>
      <c r="J241" s="92"/>
      <c r="K241" s="92"/>
      <c r="L241" s="92"/>
      <c r="M241" s="92"/>
      <c r="N241" s="92"/>
      <c r="O241" s="92"/>
      <c r="P241" s="92"/>
      <c r="Q241" s="92"/>
      <c r="R241" s="92">
        <f t="shared" ref="R241:R242" si="45">SUM(J241:Q241)</f>
        <v>0</v>
      </c>
    </row>
    <row r="242" spans="2:18" ht="21" hidden="1" customHeight="1" x14ac:dyDescent="0.3">
      <c r="B242" s="28"/>
      <c r="C242" s="45"/>
      <c r="D242" s="31"/>
      <c r="E242" s="870"/>
      <c r="F242" s="1128">
        <v>106</v>
      </c>
      <c r="G242" s="15"/>
      <c r="H242" s="16"/>
      <c r="I242" s="17"/>
      <c r="J242" s="27"/>
      <c r="K242" s="27"/>
      <c r="L242" s="27"/>
      <c r="M242" s="27"/>
      <c r="N242" s="27"/>
      <c r="O242" s="27"/>
      <c r="P242" s="27"/>
      <c r="Q242" s="27"/>
      <c r="R242" s="92">
        <f t="shared" si="45"/>
        <v>0</v>
      </c>
    </row>
    <row r="243" spans="2:18" ht="21" hidden="1" customHeight="1" x14ac:dyDescent="0.3">
      <c r="B243" s="28"/>
      <c r="C243" s="45"/>
      <c r="D243" s="31"/>
      <c r="E243" s="870"/>
      <c r="F243" s="1128">
        <v>107</v>
      </c>
      <c r="G243" s="15"/>
      <c r="H243" s="16"/>
      <c r="I243" s="17"/>
      <c r="J243" s="27"/>
      <c r="K243" s="27"/>
      <c r="L243" s="27"/>
      <c r="M243" s="27"/>
      <c r="N243" s="27"/>
      <c r="O243" s="27"/>
      <c r="P243" s="27"/>
      <c r="Q243" s="27"/>
      <c r="R243" s="92">
        <f>SUM(J243:Q243)</f>
        <v>0</v>
      </c>
    </row>
    <row r="244" spans="2:18" s="12" customFormat="1" ht="18.75" customHeight="1" x14ac:dyDescent="0.2">
      <c r="B244" s="50" t="s">
        <v>97</v>
      </c>
      <c r="C244" s="51"/>
      <c r="D244" s="52"/>
      <c r="E244" s="864"/>
      <c r="F244" s="1129"/>
      <c r="G244" s="52"/>
      <c r="H244" s="438"/>
      <c r="I244" s="438"/>
      <c r="J244" s="705"/>
      <c r="K244" s="705"/>
      <c r="L244" s="705"/>
      <c r="M244" s="705"/>
      <c r="N244" s="705"/>
      <c r="O244" s="705"/>
      <c r="P244" s="705"/>
      <c r="Q244" s="705"/>
      <c r="R244" s="704"/>
    </row>
    <row r="245" spans="2:18" s="12" customFormat="1" ht="18" customHeight="1" x14ac:dyDescent="0.2">
      <c r="B245" s="481" t="s">
        <v>145</v>
      </c>
      <c r="C245" s="482"/>
      <c r="D245" s="482"/>
      <c r="E245" s="848"/>
      <c r="F245" s="1096"/>
      <c r="G245" s="482"/>
      <c r="H245" s="482"/>
      <c r="I245" s="482"/>
      <c r="J245" s="633"/>
      <c r="K245" s="633"/>
      <c r="L245" s="633"/>
      <c r="M245" s="633"/>
      <c r="N245" s="633"/>
      <c r="O245" s="633"/>
      <c r="P245" s="633"/>
      <c r="Q245" s="633"/>
      <c r="R245" s="631"/>
    </row>
    <row r="246" spans="2:18" s="13" customFormat="1" ht="18" customHeight="1" x14ac:dyDescent="0.3">
      <c r="B246" s="35"/>
      <c r="C246" s="278" t="s">
        <v>69</v>
      </c>
      <c r="D246" s="278"/>
      <c r="E246" s="856"/>
      <c r="F246" s="1106"/>
      <c r="G246" s="278"/>
      <c r="H246" s="278"/>
      <c r="I246" s="278"/>
      <c r="J246" s="562"/>
      <c r="K246" s="562"/>
      <c r="L246" s="562"/>
      <c r="M246" s="562"/>
      <c r="N246" s="562"/>
      <c r="O246" s="562"/>
      <c r="P246" s="562"/>
      <c r="Q246" s="562"/>
      <c r="R246" s="274"/>
    </row>
    <row r="247" spans="2:18" s="13" customFormat="1" hidden="1" x14ac:dyDescent="0.3">
      <c r="B247" s="35"/>
      <c r="C247" s="37"/>
      <c r="D247" s="808" t="s">
        <v>70</v>
      </c>
      <c r="E247" s="1275"/>
      <c r="F247" s="464"/>
      <c r="G247" s="33"/>
      <c r="H247" s="14"/>
      <c r="I247" s="56"/>
      <c r="J247" s="562"/>
      <c r="K247" s="562"/>
      <c r="L247" s="562"/>
      <c r="M247" s="562"/>
      <c r="N247" s="562"/>
      <c r="O247" s="562"/>
      <c r="P247" s="562"/>
      <c r="Q247" s="562"/>
      <c r="R247" s="274"/>
    </row>
    <row r="248" spans="2:18" s="13" customFormat="1" hidden="1" x14ac:dyDescent="0.3">
      <c r="B248" s="35"/>
      <c r="C248" s="37"/>
      <c r="D248" s="37"/>
      <c r="E248" s="860" t="s">
        <v>71</v>
      </c>
      <c r="F248" s="1349"/>
      <c r="G248" s="64"/>
      <c r="H248" s="439"/>
      <c r="I248" s="439"/>
      <c r="J248" s="562"/>
      <c r="K248" s="562"/>
      <c r="L248" s="562"/>
      <c r="M248" s="562"/>
      <c r="N248" s="562"/>
      <c r="O248" s="562"/>
      <c r="P248" s="562"/>
      <c r="Q248" s="562"/>
      <c r="R248" s="274"/>
    </row>
    <row r="249" spans="2:18" ht="24.75" hidden="1" customHeight="1" x14ac:dyDescent="0.3">
      <c r="B249" s="38"/>
      <c r="C249" s="39"/>
      <c r="D249" s="39"/>
      <c r="E249" s="1263"/>
      <c r="F249" s="1128">
        <v>108</v>
      </c>
      <c r="G249" s="15"/>
      <c r="H249" s="93"/>
      <c r="I249" s="140"/>
      <c r="J249" s="620"/>
      <c r="K249" s="620"/>
      <c r="L249" s="620"/>
      <c r="M249" s="620"/>
      <c r="N249" s="620"/>
      <c r="O249" s="620"/>
      <c r="P249" s="620"/>
      <c r="Q249" s="620"/>
      <c r="R249" s="175"/>
    </row>
    <row r="250" spans="2:18" ht="24.75" hidden="1" customHeight="1" x14ac:dyDescent="0.3">
      <c r="B250" s="28"/>
      <c r="C250" s="45"/>
      <c r="D250" s="31"/>
      <c r="E250" s="870"/>
      <c r="F250" s="1128">
        <v>109</v>
      </c>
      <c r="G250" s="15"/>
      <c r="H250" s="16"/>
      <c r="I250" s="17"/>
      <c r="J250" s="592"/>
      <c r="K250" s="592"/>
      <c r="L250" s="592"/>
      <c r="M250" s="592"/>
      <c r="N250" s="592"/>
      <c r="O250" s="592"/>
      <c r="P250" s="592"/>
      <c r="Q250" s="592"/>
      <c r="R250" s="175"/>
    </row>
    <row r="251" spans="2:18" ht="25.5" hidden="1" customHeight="1" x14ac:dyDescent="0.3">
      <c r="B251" s="28"/>
      <c r="C251" s="45"/>
      <c r="D251" s="31"/>
      <c r="E251" s="870"/>
      <c r="F251" s="1128">
        <v>110</v>
      </c>
      <c r="G251" s="15"/>
      <c r="H251" s="16"/>
      <c r="I251" s="17"/>
      <c r="J251" s="592"/>
      <c r="K251" s="592"/>
      <c r="L251" s="592"/>
      <c r="M251" s="592"/>
      <c r="N251" s="592"/>
      <c r="O251" s="592"/>
      <c r="P251" s="592"/>
      <c r="Q251" s="592"/>
      <c r="R251" s="175"/>
    </row>
    <row r="252" spans="2:18" ht="24.75" hidden="1" customHeight="1" x14ac:dyDescent="0.3">
      <c r="B252" s="28"/>
      <c r="C252" s="45"/>
      <c r="D252" s="31"/>
      <c r="E252" s="870"/>
      <c r="F252" s="1128">
        <v>111</v>
      </c>
      <c r="G252" s="15"/>
      <c r="H252" s="16"/>
      <c r="I252" s="17"/>
      <c r="J252" s="592"/>
      <c r="K252" s="592"/>
      <c r="L252" s="592"/>
      <c r="M252" s="592"/>
      <c r="N252" s="592"/>
      <c r="O252" s="592"/>
      <c r="P252" s="592"/>
      <c r="Q252" s="592"/>
      <c r="R252" s="175"/>
    </row>
    <row r="253" spans="2:18" ht="25.5" hidden="1" customHeight="1" x14ac:dyDescent="0.3">
      <c r="B253" s="67"/>
      <c r="C253" s="68"/>
      <c r="D253" s="62"/>
      <c r="E253" s="1265"/>
      <c r="F253" s="1128">
        <v>112</v>
      </c>
      <c r="G253" s="15"/>
      <c r="H253" s="16"/>
      <c r="I253" s="17"/>
      <c r="J253" s="592"/>
      <c r="K253" s="592"/>
      <c r="L253" s="592"/>
      <c r="M253" s="592"/>
      <c r="N253" s="592"/>
      <c r="O253" s="592"/>
      <c r="P253" s="592"/>
      <c r="Q253" s="592"/>
      <c r="R253" s="175"/>
    </row>
    <row r="254" spans="2:18" s="13" customFormat="1" ht="33" hidden="1" customHeight="1" x14ac:dyDescent="0.3">
      <c r="B254" s="35"/>
      <c r="C254" s="37"/>
      <c r="D254" s="1661" t="s">
        <v>72</v>
      </c>
      <c r="E254" s="1661"/>
      <c r="F254" s="1661"/>
      <c r="G254" s="1661"/>
      <c r="H254" s="1661"/>
      <c r="I254" s="1661"/>
      <c r="J254" s="562"/>
      <c r="K254" s="562"/>
      <c r="L254" s="562"/>
      <c r="M254" s="562"/>
      <c r="N254" s="562"/>
      <c r="O254" s="562"/>
      <c r="P254" s="562"/>
      <c r="Q254" s="562"/>
      <c r="R254" s="274"/>
    </row>
    <row r="255" spans="2:18" s="13" customFormat="1" ht="30.75" hidden="1" customHeight="1" x14ac:dyDescent="0.3">
      <c r="B255" s="35"/>
      <c r="C255" s="37"/>
      <c r="D255" s="37"/>
      <c r="E255" s="1662" t="s">
        <v>73</v>
      </c>
      <c r="F255" s="1662"/>
      <c r="G255" s="1662"/>
      <c r="H255" s="1662"/>
      <c r="I255" s="1662"/>
      <c r="J255" s="562"/>
      <c r="K255" s="562"/>
      <c r="L255" s="562"/>
      <c r="M255" s="562"/>
      <c r="N255" s="562"/>
      <c r="O255" s="562"/>
      <c r="P255" s="562"/>
      <c r="Q255" s="562"/>
      <c r="R255" s="274"/>
    </row>
    <row r="256" spans="2:18" ht="24.75" hidden="1" customHeight="1" x14ac:dyDescent="0.3">
      <c r="B256" s="38"/>
      <c r="C256" s="39"/>
      <c r="D256" s="39"/>
      <c r="E256" s="1263"/>
      <c r="F256" s="1128">
        <v>113</v>
      </c>
      <c r="G256" s="15"/>
      <c r="H256" s="93"/>
      <c r="I256" s="140"/>
      <c r="J256" s="620"/>
      <c r="K256" s="620"/>
      <c r="L256" s="620"/>
      <c r="M256" s="620"/>
      <c r="N256" s="620"/>
      <c r="O256" s="620"/>
      <c r="P256" s="620"/>
      <c r="Q256" s="620"/>
      <c r="R256" s="175"/>
    </row>
    <row r="257" spans="2:18" ht="24.75" hidden="1" customHeight="1" x14ac:dyDescent="0.3">
      <c r="B257" s="28"/>
      <c r="C257" s="45"/>
      <c r="D257" s="31"/>
      <c r="E257" s="870"/>
      <c r="F257" s="1128">
        <v>114</v>
      </c>
      <c r="G257" s="15"/>
      <c r="H257" s="16"/>
      <c r="I257" s="17"/>
      <c r="J257" s="592"/>
      <c r="K257" s="592"/>
      <c r="L257" s="592"/>
      <c r="M257" s="592"/>
      <c r="N257" s="592"/>
      <c r="O257" s="592"/>
      <c r="P257" s="592"/>
      <c r="Q257" s="592"/>
      <c r="R257" s="175"/>
    </row>
    <row r="258" spans="2:18" ht="24.75" hidden="1" customHeight="1" x14ac:dyDescent="0.3">
      <c r="B258" s="28"/>
      <c r="C258" s="45"/>
      <c r="D258" s="31"/>
      <c r="E258" s="870"/>
      <c r="F258" s="1128">
        <v>115</v>
      </c>
      <c r="G258" s="15"/>
      <c r="H258" s="16"/>
      <c r="I258" s="17"/>
      <c r="J258" s="592"/>
      <c r="K258" s="592"/>
      <c r="L258" s="592"/>
      <c r="M258" s="592"/>
      <c r="N258" s="592"/>
      <c r="O258" s="592"/>
      <c r="P258" s="592"/>
      <c r="Q258" s="592"/>
      <c r="R258" s="175"/>
    </row>
    <row r="259" spans="2:18" s="13" customFormat="1" hidden="1" x14ac:dyDescent="0.3">
      <c r="B259" s="35"/>
      <c r="C259" s="37"/>
      <c r="D259" s="37"/>
      <c r="E259" s="1663" t="s">
        <v>74</v>
      </c>
      <c r="F259" s="1663"/>
      <c r="G259" s="1663"/>
      <c r="H259" s="1663"/>
      <c r="I259" s="1663"/>
      <c r="J259" s="562"/>
      <c r="K259" s="562"/>
      <c r="L259" s="562"/>
      <c r="M259" s="562"/>
      <c r="N259" s="562"/>
      <c r="O259" s="562"/>
      <c r="P259" s="562"/>
      <c r="Q259" s="562"/>
      <c r="R259" s="274"/>
    </row>
    <row r="260" spans="2:18" ht="23.25" hidden="1" customHeight="1" x14ac:dyDescent="0.3">
      <c r="B260" s="38"/>
      <c r="C260" s="39"/>
      <c r="D260" s="39"/>
      <c r="E260" s="1263"/>
      <c r="F260" s="1128">
        <v>116</v>
      </c>
      <c r="G260" s="15"/>
      <c r="H260" s="93"/>
      <c r="I260" s="140"/>
      <c r="J260" s="620"/>
      <c r="K260" s="620"/>
      <c r="L260" s="620"/>
      <c r="M260" s="620"/>
      <c r="N260" s="620"/>
      <c r="O260" s="620"/>
      <c r="P260" s="620"/>
      <c r="Q260" s="620"/>
      <c r="R260" s="175"/>
    </row>
    <row r="261" spans="2:18" ht="23.25" hidden="1" customHeight="1" x14ac:dyDescent="0.3">
      <c r="B261" s="28"/>
      <c r="C261" s="45"/>
      <c r="D261" s="31"/>
      <c r="E261" s="870"/>
      <c r="F261" s="1128">
        <v>117</v>
      </c>
      <c r="G261" s="15"/>
      <c r="H261" s="16"/>
      <c r="I261" s="17"/>
      <c r="J261" s="592"/>
      <c r="K261" s="592"/>
      <c r="L261" s="592"/>
      <c r="M261" s="592"/>
      <c r="N261" s="592"/>
      <c r="O261" s="592"/>
      <c r="P261" s="592"/>
      <c r="Q261" s="592"/>
      <c r="R261" s="175"/>
    </row>
    <row r="262" spans="2:18" ht="23.25" hidden="1" customHeight="1" x14ac:dyDescent="0.3">
      <c r="B262" s="28"/>
      <c r="C262" s="45"/>
      <c r="D262" s="31"/>
      <c r="E262" s="870"/>
      <c r="F262" s="1128">
        <v>118</v>
      </c>
      <c r="G262" s="15"/>
      <c r="H262" s="16"/>
      <c r="I262" s="17"/>
      <c r="J262" s="592"/>
      <c r="K262" s="592"/>
      <c r="L262" s="592"/>
      <c r="M262" s="592"/>
      <c r="N262" s="592"/>
      <c r="O262" s="592"/>
      <c r="P262" s="592"/>
      <c r="Q262" s="592"/>
      <c r="R262" s="175"/>
    </row>
    <row r="263" spans="2:18" s="13" customFormat="1" hidden="1" x14ac:dyDescent="0.3">
      <c r="B263" s="35"/>
      <c r="C263" s="37"/>
      <c r="D263" s="37"/>
      <c r="E263" s="860" t="s">
        <v>75</v>
      </c>
      <c r="F263" s="464"/>
      <c r="G263" s="33"/>
      <c r="H263" s="14"/>
      <c r="I263" s="56"/>
      <c r="J263" s="562"/>
      <c r="K263" s="562"/>
      <c r="L263" s="562"/>
      <c r="M263" s="562"/>
      <c r="N263" s="562"/>
      <c r="O263" s="562"/>
      <c r="P263" s="562"/>
      <c r="Q263" s="562"/>
      <c r="R263" s="274"/>
    </row>
    <row r="264" spans="2:18" ht="23.25" hidden="1" customHeight="1" x14ac:dyDescent="0.3">
      <c r="B264" s="38"/>
      <c r="C264" s="39"/>
      <c r="D264" s="39"/>
      <c r="E264" s="1263"/>
      <c r="F264" s="1128">
        <v>119</v>
      </c>
      <c r="G264" s="15"/>
      <c r="H264" s="93"/>
      <c r="I264" s="140"/>
      <c r="J264" s="620"/>
      <c r="K264" s="620"/>
      <c r="L264" s="620"/>
      <c r="M264" s="620"/>
      <c r="N264" s="620"/>
      <c r="O264" s="620"/>
      <c r="P264" s="620"/>
      <c r="Q264" s="620"/>
      <c r="R264" s="175"/>
    </row>
    <row r="265" spans="2:18" ht="23.25" hidden="1" customHeight="1" x14ac:dyDescent="0.3">
      <c r="B265" s="28"/>
      <c r="C265" s="45"/>
      <c r="D265" s="31"/>
      <c r="E265" s="870"/>
      <c r="F265" s="1128">
        <v>120</v>
      </c>
      <c r="G265" s="15"/>
      <c r="H265" s="16"/>
      <c r="I265" s="17"/>
      <c r="J265" s="592"/>
      <c r="K265" s="592"/>
      <c r="L265" s="592"/>
      <c r="M265" s="592"/>
      <c r="N265" s="592"/>
      <c r="O265" s="592"/>
      <c r="P265" s="592"/>
      <c r="Q265" s="592"/>
      <c r="R265" s="175"/>
    </row>
    <row r="266" spans="2:18" ht="23.25" hidden="1" customHeight="1" x14ac:dyDescent="0.3">
      <c r="B266" s="28"/>
      <c r="C266" s="45"/>
      <c r="D266" s="31"/>
      <c r="E266" s="870"/>
      <c r="F266" s="1128">
        <v>121</v>
      </c>
      <c r="G266" s="15"/>
      <c r="H266" s="16"/>
      <c r="I266" s="17"/>
      <c r="J266" s="592"/>
      <c r="K266" s="592"/>
      <c r="L266" s="592"/>
      <c r="M266" s="592"/>
      <c r="N266" s="592"/>
      <c r="O266" s="592"/>
      <c r="P266" s="592"/>
      <c r="Q266" s="592"/>
      <c r="R266" s="175"/>
    </row>
    <row r="267" spans="2:18" s="13" customFormat="1" hidden="1" x14ac:dyDescent="0.3">
      <c r="B267" s="35"/>
      <c r="C267" s="37"/>
      <c r="D267" s="37"/>
      <c r="E267" s="860" t="s">
        <v>76</v>
      </c>
      <c r="F267" s="464"/>
      <c r="G267" s="33"/>
      <c r="H267" s="14"/>
      <c r="I267" s="56"/>
      <c r="J267" s="562"/>
      <c r="K267" s="562"/>
      <c r="L267" s="562"/>
      <c r="M267" s="562"/>
      <c r="N267" s="562"/>
      <c r="O267" s="562"/>
      <c r="P267" s="562"/>
      <c r="Q267" s="562"/>
      <c r="R267" s="274"/>
    </row>
    <row r="268" spans="2:18" ht="21.75" hidden="1" customHeight="1" x14ac:dyDescent="0.3">
      <c r="B268" s="38"/>
      <c r="C268" s="39"/>
      <c r="D268" s="39"/>
      <c r="E268" s="1263"/>
      <c r="F268" s="1128">
        <v>122</v>
      </c>
      <c r="G268" s="15"/>
      <c r="H268" s="93"/>
      <c r="I268" s="140"/>
      <c r="J268" s="620"/>
      <c r="K268" s="620"/>
      <c r="L268" s="620"/>
      <c r="M268" s="620"/>
      <c r="N268" s="620"/>
      <c r="O268" s="620"/>
      <c r="P268" s="620"/>
      <c r="Q268" s="620"/>
      <c r="R268" s="175"/>
    </row>
    <row r="269" spans="2:18" ht="21.75" hidden="1" customHeight="1" x14ac:dyDescent="0.3">
      <c r="B269" s="28"/>
      <c r="C269" s="45"/>
      <c r="D269" s="31"/>
      <c r="E269" s="870"/>
      <c r="F269" s="1128">
        <v>123</v>
      </c>
      <c r="G269" s="15"/>
      <c r="H269" s="16"/>
      <c r="I269" s="17"/>
      <c r="J269" s="592"/>
      <c r="K269" s="592"/>
      <c r="L269" s="592"/>
      <c r="M269" s="592"/>
      <c r="N269" s="592"/>
      <c r="O269" s="592"/>
      <c r="P269" s="592"/>
      <c r="Q269" s="592"/>
      <c r="R269" s="175"/>
    </row>
    <row r="270" spans="2:18" ht="21.75" hidden="1" customHeight="1" x14ac:dyDescent="0.3">
      <c r="B270" s="67"/>
      <c r="C270" s="68"/>
      <c r="D270" s="62"/>
      <c r="E270" s="1265"/>
      <c r="F270" s="1128">
        <v>124</v>
      </c>
      <c r="G270" s="15"/>
      <c r="H270" s="16"/>
      <c r="I270" s="17"/>
      <c r="J270" s="592"/>
      <c r="K270" s="592"/>
      <c r="L270" s="592"/>
      <c r="M270" s="592"/>
      <c r="N270" s="592"/>
      <c r="O270" s="592"/>
      <c r="P270" s="592"/>
      <c r="Q270" s="592"/>
      <c r="R270" s="175"/>
    </row>
    <row r="271" spans="2:18" s="525" customFormat="1" ht="19.5" customHeight="1" x14ac:dyDescent="0.3">
      <c r="B271" s="615"/>
      <c r="C271" s="619"/>
      <c r="D271" s="619"/>
      <c r="E271" s="855">
        <v>197</v>
      </c>
      <c r="F271" s="1133" t="s">
        <v>1937</v>
      </c>
      <c r="G271" s="565"/>
      <c r="H271" s="565"/>
      <c r="I271" s="565"/>
      <c r="J271" s="617"/>
      <c r="K271" s="617"/>
      <c r="L271" s="617"/>
      <c r="M271" s="617"/>
      <c r="N271" s="617"/>
      <c r="O271" s="617"/>
      <c r="P271" s="617"/>
      <c r="Q271" s="617"/>
      <c r="R271" s="618"/>
    </row>
    <row r="272" spans="2:18" ht="36" customHeight="1" x14ac:dyDescent="0.3">
      <c r="B272" s="1168"/>
      <c r="C272" s="1169"/>
      <c r="D272" s="1170"/>
      <c r="E272" s="1269" t="s">
        <v>2371</v>
      </c>
      <c r="F272" s="1359">
        <v>19701</v>
      </c>
      <c r="G272" s="1014" t="s">
        <v>1367</v>
      </c>
      <c r="H272" s="1015" t="s">
        <v>837</v>
      </c>
      <c r="I272" s="1450" t="s">
        <v>1368</v>
      </c>
      <c r="J272" s="1016"/>
      <c r="K272" s="1070"/>
      <c r="L272" s="1070">
        <v>3000</v>
      </c>
      <c r="M272" s="1070">
        <v>5000</v>
      </c>
      <c r="N272" s="1070"/>
      <c r="O272" s="1070"/>
      <c r="P272" s="1070"/>
      <c r="Q272" s="1070"/>
      <c r="R272" s="1017">
        <f t="shared" ref="R272:R280" si="46">SUM(J272:Q272)</f>
        <v>8000</v>
      </c>
    </row>
    <row r="273" spans="2:21" ht="31.5" customHeight="1" x14ac:dyDescent="0.3">
      <c r="B273" s="1381"/>
      <c r="C273" s="1382"/>
      <c r="D273" s="1225"/>
      <c r="E273" s="1230" t="s">
        <v>2379</v>
      </c>
      <c r="F273" s="1363">
        <v>19702</v>
      </c>
      <c r="G273" s="1020" t="s">
        <v>1369</v>
      </c>
      <c r="H273" s="1425" t="s">
        <v>1362</v>
      </c>
      <c r="I273" s="1452" t="s">
        <v>1368</v>
      </c>
      <c r="J273" s="1022"/>
      <c r="K273" s="1072"/>
      <c r="L273" s="1072"/>
      <c r="M273" s="1072">
        <v>5000</v>
      </c>
      <c r="N273" s="1072"/>
      <c r="O273" s="1072"/>
      <c r="P273" s="1072"/>
      <c r="Q273" s="1072"/>
      <c r="R273" s="1023">
        <f t="shared" si="46"/>
        <v>5000</v>
      </c>
    </row>
    <row r="274" spans="2:21" ht="18" customHeight="1" x14ac:dyDescent="0.3">
      <c r="B274" s="1018"/>
      <c r="C274" s="1019"/>
      <c r="D274" s="1019"/>
      <c r="E274" s="1044" t="s">
        <v>2375</v>
      </c>
      <c r="F274" s="1363">
        <v>19703</v>
      </c>
      <c r="G274" s="1020" t="s">
        <v>1370</v>
      </c>
      <c r="H274" s="1430" t="s">
        <v>1365</v>
      </c>
      <c r="I274" s="1425" t="s">
        <v>1366</v>
      </c>
      <c r="J274" s="1022"/>
      <c r="K274" s="1022"/>
      <c r="L274" s="1023">
        <v>3000</v>
      </c>
      <c r="M274" s="1023">
        <v>7000</v>
      </c>
      <c r="N274" s="1022"/>
      <c r="O274" s="1022"/>
      <c r="P274" s="1022"/>
      <c r="Q274" s="1022"/>
      <c r="R274" s="1022">
        <f t="shared" si="46"/>
        <v>10000</v>
      </c>
    </row>
    <row r="275" spans="2:21" ht="34.5" customHeight="1" x14ac:dyDescent="0.3">
      <c r="B275" s="1206"/>
      <c r="C275" s="1207"/>
      <c r="D275" s="1207"/>
      <c r="E275" s="1274" t="s">
        <v>2377</v>
      </c>
      <c r="F275" s="1363">
        <v>19704</v>
      </c>
      <c r="G275" s="1020" t="s">
        <v>1371</v>
      </c>
      <c r="H275" s="1395" t="s">
        <v>1372</v>
      </c>
      <c r="I275" s="1452" t="s">
        <v>1368</v>
      </c>
      <c r="J275" s="1023"/>
      <c r="K275" s="1023"/>
      <c r="L275" s="1023"/>
      <c r="M275" s="1023">
        <v>5000</v>
      </c>
      <c r="N275" s="1023"/>
      <c r="O275" s="1023"/>
      <c r="P275" s="1023"/>
      <c r="Q275" s="1023"/>
      <c r="R275" s="1023">
        <f t="shared" si="46"/>
        <v>5000</v>
      </c>
    </row>
    <row r="276" spans="2:21" s="30" customFormat="1" ht="32.25" customHeight="1" x14ac:dyDescent="0.3">
      <c r="B276" s="1018"/>
      <c r="C276" s="1019"/>
      <c r="D276" s="1019"/>
      <c r="E276" s="1044" t="s">
        <v>2383</v>
      </c>
      <c r="F276" s="1363">
        <v>19705</v>
      </c>
      <c r="G276" s="1225" t="s">
        <v>1373</v>
      </c>
      <c r="H276" s="1021" t="s">
        <v>1374</v>
      </c>
      <c r="I276" s="1452" t="s">
        <v>1368</v>
      </c>
      <c r="J276" s="1022"/>
      <c r="K276" s="1022"/>
      <c r="L276" s="1022"/>
      <c r="M276" s="1022">
        <v>5000</v>
      </c>
      <c r="N276" s="1022"/>
      <c r="O276" s="1022"/>
      <c r="P276" s="1022"/>
      <c r="Q276" s="1022"/>
      <c r="R276" s="1022">
        <f t="shared" si="46"/>
        <v>5000</v>
      </c>
    </row>
    <row r="277" spans="2:21" ht="33.75" customHeight="1" x14ac:dyDescent="0.3">
      <c r="B277" s="1206"/>
      <c r="C277" s="1207"/>
      <c r="D277" s="1207"/>
      <c r="E277" s="1274" t="s">
        <v>2371</v>
      </c>
      <c r="F277" s="1363">
        <v>19706</v>
      </c>
      <c r="G277" s="1020" t="s">
        <v>1391</v>
      </c>
      <c r="H277" s="1021" t="s">
        <v>837</v>
      </c>
      <c r="I277" s="1021" t="s">
        <v>1392</v>
      </c>
      <c r="J277" s="1467"/>
      <c r="K277" s="1023"/>
      <c r="L277" s="1023">
        <v>10000</v>
      </c>
      <c r="M277" s="1023">
        <v>20000</v>
      </c>
      <c r="N277" s="1023"/>
      <c r="O277" s="1023"/>
      <c r="P277" s="1023"/>
      <c r="Q277" s="1023"/>
      <c r="R277" s="1023">
        <f t="shared" si="46"/>
        <v>30000</v>
      </c>
    </row>
    <row r="278" spans="2:21" ht="34.5" customHeight="1" x14ac:dyDescent="0.3">
      <c r="B278" s="1032"/>
      <c r="C278" s="1033"/>
      <c r="D278" s="1034"/>
      <c r="E278" s="1046" t="s">
        <v>2379</v>
      </c>
      <c r="F278" s="1363">
        <v>19707</v>
      </c>
      <c r="G278" s="1020" t="s">
        <v>1393</v>
      </c>
      <c r="H278" s="1021" t="s">
        <v>1362</v>
      </c>
      <c r="I278" s="1425" t="s">
        <v>1394</v>
      </c>
      <c r="J278" s="1072"/>
      <c r="K278" s="1072"/>
      <c r="L278" s="1072">
        <v>5000</v>
      </c>
      <c r="M278" s="1072">
        <v>30000</v>
      </c>
      <c r="N278" s="1072"/>
      <c r="O278" s="1072"/>
      <c r="P278" s="1072"/>
      <c r="Q278" s="1072"/>
      <c r="R278" s="1022">
        <f>SUM(J278:Q278)</f>
        <v>35000</v>
      </c>
    </row>
    <row r="279" spans="2:21" ht="32.25" customHeight="1" x14ac:dyDescent="0.3">
      <c r="B279" s="1381"/>
      <c r="C279" s="1382"/>
      <c r="D279" s="1225"/>
      <c r="E279" s="1230" t="s">
        <v>2375</v>
      </c>
      <c r="F279" s="1363">
        <v>19708</v>
      </c>
      <c r="G279" s="1071" t="s">
        <v>1395</v>
      </c>
      <c r="H279" s="1089" t="s">
        <v>1365</v>
      </c>
      <c r="I279" s="1021" t="s">
        <v>924</v>
      </c>
      <c r="J279" s="1072"/>
      <c r="K279" s="1072"/>
      <c r="L279" s="1072"/>
      <c r="M279" s="1072">
        <v>10000</v>
      </c>
      <c r="N279" s="1072"/>
      <c r="O279" s="1072"/>
      <c r="P279" s="1072"/>
      <c r="Q279" s="1072"/>
      <c r="R279" s="1023">
        <f t="shared" si="46"/>
        <v>10000</v>
      </c>
    </row>
    <row r="280" spans="2:21" ht="33.75" customHeight="1" x14ac:dyDescent="0.3">
      <c r="B280" s="1381"/>
      <c r="C280" s="1382"/>
      <c r="D280" s="1225"/>
      <c r="E280" s="1230" t="s">
        <v>2377</v>
      </c>
      <c r="F280" s="1363">
        <v>19709</v>
      </c>
      <c r="G280" s="1071" t="s">
        <v>1396</v>
      </c>
      <c r="H280" s="1089" t="s">
        <v>1383</v>
      </c>
      <c r="I280" s="1021" t="s">
        <v>924</v>
      </c>
      <c r="J280" s="1072"/>
      <c r="K280" s="1072"/>
      <c r="L280" s="1072">
        <v>5000</v>
      </c>
      <c r="M280" s="1072">
        <v>25000</v>
      </c>
      <c r="N280" s="1072"/>
      <c r="O280" s="1072"/>
      <c r="P280" s="1072"/>
      <c r="Q280" s="1072"/>
      <c r="R280" s="1023">
        <f t="shared" si="46"/>
        <v>30000</v>
      </c>
    </row>
    <row r="281" spans="2:21" ht="17.25" customHeight="1" x14ac:dyDescent="0.3">
      <c r="B281" s="1025"/>
      <c r="C281" s="1026"/>
      <c r="D281" s="1027"/>
      <c r="E281" s="1045" t="s">
        <v>2379</v>
      </c>
      <c r="F281" s="1360">
        <v>19710</v>
      </c>
      <c r="G281" s="1028" t="s">
        <v>1404</v>
      </c>
      <c r="H281" s="1029" t="s">
        <v>1362</v>
      </c>
      <c r="I281" s="1439" t="s">
        <v>1394</v>
      </c>
      <c r="J281" s="1076"/>
      <c r="K281" s="1076"/>
      <c r="L281" s="1076">
        <v>5000</v>
      </c>
      <c r="M281" s="1076">
        <v>5000</v>
      </c>
      <c r="N281" s="1076"/>
      <c r="O281" s="1076"/>
      <c r="P281" s="1076"/>
      <c r="Q281" s="1076"/>
      <c r="R281" s="1030">
        <v>10000</v>
      </c>
      <c r="U281" s="30"/>
    </row>
    <row r="282" spans="2:21" ht="35.25" customHeight="1" x14ac:dyDescent="0.3">
      <c r="B282" s="1599"/>
      <c r="C282" s="1600"/>
      <c r="D282" s="1600"/>
      <c r="E282" s="1568" t="s">
        <v>2371</v>
      </c>
      <c r="F282" s="1636">
        <v>19711</v>
      </c>
      <c r="G282" s="1125" t="s">
        <v>1435</v>
      </c>
      <c r="H282" s="1085" t="s">
        <v>837</v>
      </c>
      <c r="I282" s="1637" t="s">
        <v>1384</v>
      </c>
      <c r="J282" s="1086"/>
      <c r="K282" s="1087"/>
      <c r="L282" s="1087"/>
      <c r="M282" s="1087">
        <v>280500</v>
      </c>
      <c r="N282" s="1087"/>
      <c r="O282" s="1087"/>
      <c r="P282" s="1087"/>
      <c r="Q282" s="1087"/>
      <c r="R282" s="1087">
        <f t="shared" ref="R282:R287" si="47">SUM(J282:Q282)</f>
        <v>280500</v>
      </c>
    </row>
    <row r="283" spans="2:21" s="447" customFormat="1" ht="19.5" customHeight="1" x14ac:dyDescent="0.3">
      <c r="B283" s="1018"/>
      <c r="C283" s="1019"/>
      <c r="D283" s="1019"/>
      <c r="E283" s="1044" t="s">
        <v>2379</v>
      </c>
      <c r="F283" s="1363">
        <v>19712</v>
      </c>
      <c r="G283" s="1020" t="s">
        <v>1436</v>
      </c>
      <c r="H283" s="1430" t="s">
        <v>1362</v>
      </c>
      <c r="I283" s="1425" t="s">
        <v>1363</v>
      </c>
      <c r="J283" s="1022"/>
      <c r="K283" s="1022"/>
      <c r="L283" s="1022">
        <v>5000</v>
      </c>
      <c r="M283" s="1022">
        <v>17000</v>
      </c>
      <c r="N283" s="1022"/>
      <c r="O283" s="1022"/>
      <c r="P283" s="1022"/>
      <c r="Q283" s="1022"/>
      <c r="R283" s="1022">
        <f t="shared" si="47"/>
        <v>22000</v>
      </c>
    </row>
    <row r="284" spans="2:21" ht="17.25" customHeight="1" x14ac:dyDescent="0.3">
      <c r="B284" s="1381"/>
      <c r="C284" s="1382"/>
      <c r="D284" s="1225"/>
      <c r="E284" s="1230" t="s">
        <v>2375</v>
      </c>
      <c r="F284" s="1363">
        <v>19713</v>
      </c>
      <c r="G284" s="1071" t="s">
        <v>1437</v>
      </c>
      <c r="H284" s="1089" t="s">
        <v>1365</v>
      </c>
      <c r="I284" s="1452" t="s">
        <v>1384</v>
      </c>
      <c r="J284" s="1072"/>
      <c r="K284" s="1072"/>
      <c r="L284" s="1072">
        <v>9500</v>
      </c>
      <c r="M284" s="1072">
        <v>50000</v>
      </c>
      <c r="N284" s="1072"/>
      <c r="O284" s="1072"/>
      <c r="P284" s="1072"/>
      <c r="Q284" s="1072"/>
      <c r="R284" s="1023">
        <f t="shared" si="47"/>
        <v>59500</v>
      </c>
    </row>
    <row r="285" spans="2:21" ht="33.75" customHeight="1" x14ac:dyDescent="0.3">
      <c r="B285" s="1381"/>
      <c r="C285" s="1382"/>
      <c r="D285" s="1225"/>
      <c r="E285" s="1230" t="s">
        <v>2377</v>
      </c>
      <c r="F285" s="1363">
        <v>19714</v>
      </c>
      <c r="G285" s="1071" t="s">
        <v>1438</v>
      </c>
      <c r="H285" s="1089" t="s">
        <v>1372</v>
      </c>
      <c r="I285" s="1452" t="s">
        <v>1384</v>
      </c>
      <c r="J285" s="1072"/>
      <c r="K285" s="1072"/>
      <c r="L285" s="1072"/>
      <c r="M285" s="1072">
        <v>20000</v>
      </c>
      <c r="N285" s="1072"/>
      <c r="O285" s="1072"/>
      <c r="P285" s="1072"/>
      <c r="Q285" s="1072"/>
      <c r="R285" s="1023">
        <f t="shared" si="47"/>
        <v>20000</v>
      </c>
    </row>
    <row r="286" spans="2:21" ht="33" customHeight="1" x14ac:dyDescent="0.3">
      <c r="B286" s="1018"/>
      <c r="C286" s="1019"/>
      <c r="D286" s="1019"/>
      <c r="E286" s="1044" t="s">
        <v>2383</v>
      </c>
      <c r="F286" s="1363">
        <v>19715</v>
      </c>
      <c r="G286" s="1071" t="s">
        <v>1439</v>
      </c>
      <c r="H286" s="1021" t="s">
        <v>1374</v>
      </c>
      <c r="I286" s="1452" t="s">
        <v>1384</v>
      </c>
      <c r="J286" s="1022"/>
      <c r="K286" s="1022"/>
      <c r="L286" s="1022"/>
      <c r="M286" s="1022">
        <v>30000</v>
      </c>
      <c r="N286" s="1022"/>
      <c r="O286" s="1022"/>
      <c r="P286" s="1022"/>
      <c r="Q286" s="1022"/>
      <c r="R286" s="1022">
        <f t="shared" si="47"/>
        <v>30000</v>
      </c>
    </row>
    <row r="287" spans="2:21" ht="30.75" customHeight="1" x14ac:dyDescent="0.3">
      <c r="B287" s="1025"/>
      <c r="C287" s="1026"/>
      <c r="D287" s="1027"/>
      <c r="E287" s="1045" t="s">
        <v>2375</v>
      </c>
      <c r="F287" s="1360">
        <v>19716</v>
      </c>
      <c r="G287" s="1028" t="s">
        <v>1440</v>
      </c>
      <c r="H287" s="1029" t="s">
        <v>1365</v>
      </c>
      <c r="I287" s="1441" t="s">
        <v>1366</v>
      </c>
      <c r="J287" s="1076"/>
      <c r="K287" s="1076"/>
      <c r="L287" s="1076"/>
      <c r="M287" s="1076"/>
      <c r="N287" s="1076">
        <v>20000</v>
      </c>
      <c r="O287" s="1076"/>
      <c r="P287" s="1076"/>
      <c r="Q287" s="1076"/>
      <c r="R287" s="1030">
        <f t="shared" si="47"/>
        <v>20000</v>
      </c>
    </row>
    <row r="289" spans="2:20" s="253" customFormat="1" ht="20.25" customHeight="1" x14ac:dyDescent="0.25">
      <c r="B289" s="1744" t="s">
        <v>1875</v>
      </c>
      <c r="C289" s="1744"/>
      <c r="D289" s="1744"/>
      <c r="E289" s="1744"/>
      <c r="F289" s="1744"/>
      <c r="G289" s="1744"/>
      <c r="H289" s="601"/>
      <c r="I289" s="5"/>
      <c r="J289" s="602"/>
      <c r="K289" s="603"/>
      <c r="L289" s="603"/>
      <c r="M289" s="603"/>
      <c r="N289" s="603"/>
      <c r="O289" s="603"/>
      <c r="P289" s="603"/>
      <c r="Q289" s="603"/>
      <c r="R289" s="604"/>
    </row>
    <row r="290" spans="2:20" s="253" customFormat="1" ht="19.5" customHeight="1" x14ac:dyDescent="0.25">
      <c r="B290" s="1752" t="s">
        <v>1876</v>
      </c>
      <c r="C290" s="1752"/>
      <c r="D290" s="1752"/>
      <c r="E290" s="1752"/>
      <c r="F290" s="1738" t="s">
        <v>1862</v>
      </c>
      <c r="G290" s="1738"/>
      <c r="H290" s="1739"/>
      <c r="I290" s="1762" t="s">
        <v>9</v>
      </c>
      <c r="J290" s="1763"/>
      <c r="K290" s="1764"/>
      <c r="L290" s="1762" t="s">
        <v>1872</v>
      </c>
      <c r="M290" s="1763"/>
      <c r="N290" s="1764"/>
      <c r="O290" s="807"/>
      <c r="P290" s="1759" t="s">
        <v>1873</v>
      </c>
      <c r="Q290" s="1760"/>
      <c r="R290" s="1761"/>
    </row>
    <row r="291" spans="2:20" s="1489" customFormat="1" ht="19.5" customHeight="1" x14ac:dyDescent="0.25">
      <c r="B291" s="1753" t="s">
        <v>2057</v>
      </c>
      <c r="C291" s="1754"/>
      <c r="D291" s="1754"/>
      <c r="E291" s="1755"/>
      <c r="F291" s="1741" t="s">
        <v>1863</v>
      </c>
      <c r="G291" s="1741"/>
      <c r="H291" s="601"/>
      <c r="I291" s="1759">
        <f>SUM(I292:K294)</f>
        <v>1395500</v>
      </c>
      <c r="J291" s="1760"/>
      <c r="K291" s="1761"/>
      <c r="L291" s="1759"/>
      <c r="M291" s="1760"/>
      <c r="N291" s="1761"/>
      <c r="O291" s="1488"/>
      <c r="P291" s="1753"/>
      <c r="Q291" s="1754"/>
      <c r="R291" s="1755"/>
    </row>
    <row r="292" spans="2:20" s="253" customFormat="1" ht="19.5" customHeight="1" x14ac:dyDescent="0.25">
      <c r="B292" s="252"/>
      <c r="C292" s="254"/>
      <c r="D292" s="254"/>
      <c r="E292" s="1371"/>
      <c r="F292" s="1364"/>
      <c r="G292" s="805" t="s">
        <v>1864</v>
      </c>
      <c r="H292" s="805"/>
      <c r="I292" s="1735">
        <f>K8</f>
        <v>37200</v>
      </c>
      <c r="J292" s="1736"/>
      <c r="K292" s="1737"/>
      <c r="L292" s="1735"/>
      <c r="M292" s="1736"/>
      <c r="N292" s="1737"/>
      <c r="O292" s="606"/>
      <c r="P292" s="1745"/>
      <c r="Q292" s="1746"/>
      <c r="R292" s="1747"/>
    </row>
    <row r="293" spans="2:20" s="253" customFormat="1" ht="19.5" customHeight="1" x14ac:dyDescent="0.25">
      <c r="B293" s="252"/>
      <c r="C293" s="254"/>
      <c r="D293" s="254"/>
      <c r="E293" s="1371"/>
      <c r="F293" s="1364"/>
      <c r="G293" s="805" t="s">
        <v>1865</v>
      </c>
      <c r="H293" s="805"/>
      <c r="I293" s="1735">
        <f>L8</f>
        <v>352500</v>
      </c>
      <c r="J293" s="1736"/>
      <c r="K293" s="1737"/>
      <c r="L293" s="1735"/>
      <c r="M293" s="1736"/>
      <c r="N293" s="1737"/>
      <c r="O293" s="606"/>
      <c r="P293" s="1745"/>
      <c r="Q293" s="1746"/>
      <c r="R293" s="1747"/>
    </row>
    <row r="294" spans="2:20" s="253" customFormat="1" ht="19.5" customHeight="1" x14ac:dyDescent="0.25">
      <c r="B294" s="252"/>
      <c r="C294" s="254"/>
      <c r="D294" s="254"/>
      <c r="E294" s="1371"/>
      <c r="F294" s="1364"/>
      <c r="G294" s="805" t="s">
        <v>1866</v>
      </c>
      <c r="H294" s="805"/>
      <c r="I294" s="1735">
        <f>M8</f>
        <v>1005800</v>
      </c>
      <c r="J294" s="1736"/>
      <c r="K294" s="1737"/>
      <c r="L294" s="1735"/>
      <c r="M294" s="1736"/>
      <c r="N294" s="1737"/>
      <c r="O294" s="606"/>
      <c r="P294" s="1745"/>
      <c r="Q294" s="1746"/>
      <c r="R294" s="1747"/>
    </row>
    <row r="295" spans="2:20" s="1489" customFormat="1" ht="19.5" customHeight="1" x14ac:dyDescent="0.25">
      <c r="B295" s="1487"/>
      <c r="C295" s="1417"/>
      <c r="D295" s="1417"/>
      <c r="E295" s="1491"/>
      <c r="F295" s="1743" t="s">
        <v>1867</v>
      </c>
      <c r="G295" s="1743"/>
      <c r="H295" s="601"/>
      <c r="I295" s="1732">
        <f>SUM(I296)</f>
        <v>20000</v>
      </c>
      <c r="J295" s="1733"/>
      <c r="K295" s="1734"/>
      <c r="L295" s="1732"/>
      <c r="M295" s="1733"/>
      <c r="N295" s="1734"/>
      <c r="O295" s="1488"/>
      <c r="P295" s="1756"/>
      <c r="Q295" s="1757"/>
      <c r="R295" s="1758"/>
    </row>
    <row r="296" spans="2:20" s="253" customFormat="1" ht="19.5" customHeight="1" x14ac:dyDescent="0.25">
      <c r="B296" s="252"/>
      <c r="C296" s="254"/>
      <c r="D296" s="254"/>
      <c r="E296" s="1371"/>
      <c r="F296" s="997"/>
      <c r="G296" s="710" t="s">
        <v>2058</v>
      </c>
      <c r="H296" s="805"/>
      <c r="I296" s="1735">
        <f>N8</f>
        <v>20000</v>
      </c>
      <c r="J296" s="1736"/>
      <c r="K296" s="1737"/>
      <c r="L296" s="1735"/>
      <c r="M296" s="1736"/>
      <c r="N296" s="1737"/>
      <c r="O296" s="606"/>
      <c r="P296" s="1745"/>
      <c r="Q296" s="1746"/>
      <c r="R296" s="1747"/>
    </row>
    <row r="297" spans="2:20" s="1489" customFormat="1" ht="15" customHeight="1" x14ac:dyDescent="0.25">
      <c r="B297" s="1487"/>
      <c r="C297" s="1417"/>
      <c r="D297" s="1417"/>
      <c r="E297" s="1491"/>
      <c r="F297" s="1365" t="s">
        <v>7</v>
      </c>
      <c r="G297" s="1004"/>
      <c r="H297" s="1004"/>
      <c r="I297" s="1732">
        <f>SUM(I298)</f>
        <v>2400000</v>
      </c>
      <c r="J297" s="1733"/>
      <c r="K297" s="1734"/>
      <c r="L297" s="1732"/>
      <c r="M297" s="1733"/>
      <c r="N297" s="1734"/>
      <c r="O297" s="1488"/>
      <c r="P297" s="1756"/>
      <c r="Q297" s="1757"/>
      <c r="R297" s="1758"/>
    </row>
    <row r="298" spans="2:20" s="253" customFormat="1" ht="18.75" customHeight="1" x14ac:dyDescent="0.25">
      <c r="B298" s="252"/>
      <c r="C298" s="254"/>
      <c r="D298" s="254"/>
      <c r="E298" s="1371"/>
      <c r="F298" s="1365"/>
      <c r="G298" s="1750" t="s">
        <v>1869</v>
      </c>
      <c r="H298" s="1751"/>
      <c r="I298" s="1735">
        <f>P8</f>
        <v>2400000</v>
      </c>
      <c r="J298" s="1736"/>
      <c r="K298" s="1737"/>
      <c r="L298" s="1735"/>
      <c r="M298" s="1736"/>
      <c r="N298" s="1737"/>
      <c r="O298" s="606"/>
      <c r="P298" s="1745"/>
      <c r="Q298" s="1746"/>
      <c r="R298" s="1747"/>
    </row>
    <row r="299" spans="2:20" s="614" customFormat="1" ht="19.5" customHeight="1" x14ac:dyDescent="0.2">
      <c r="B299" s="611"/>
      <c r="C299" s="612"/>
      <c r="D299" s="612"/>
      <c r="E299" s="1372"/>
      <c r="F299" s="1719" t="s">
        <v>1870</v>
      </c>
      <c r="G299" s="1719"/>
      <c r="H299" s="1720"/>
      <c r="I299" s="1730">
        <f>SUM(L299:R299)</f>
        <v>3815500</v>
      </c>
      <c r="J299" s="1730"/>
      <c r="K299" s="1730"/>
      <c r="L299" s="1730">
        <v>2013500</v>
      </c>
      <c r="M299" s="1730"/>
      <c r="N299" s="1730"/>
      <c r="O299" s="613"/>
      <c r="P299" s="1730">
        <v>1802000</v>
      </c>
      <c r="Q299" s="1730"/>
      <c r="R299" s="1730"/>
      <c r="T299" s="643"/>
    </row>
    <row r="300" spans="2:20" s="195" customFormat="1" x14ac:dyDescent="0.2">
      <c r="B300" s="609" t="s">
        <v>1871</v>
      </c>
      <c r="C300" s="187"/>
      <c r="D300" s="187"/>
      <c r="E300" s="1278"/>
      <c r="F300" s="1122" t="s">
        <v>2604</v>
      </c>
      <c r="G300" s="245"/>
      <c r="H300" s="609"/>
      <c r="I300" s="3"/>
      <c r="J300" s="610"/>
      <c r="K300" s="642"/>
      <c r="L300" s="642"/>
      <c r="M300" s="642"/>
      <c r="N300" s="642"/>
      <c r="O300" s="642"/>
      <c r="P300" s="642"/>
      <c r="Q300" s="642"/>
      <c r="R300" s="642"/>
    </row>
    <row r="301" spans="2:20" x14ac:dyDescent="0.3">
      <c r="F301" s="1122" t="s">
        <v>2613</v>
      </c>
      <c r="J301" s="164"/>
    </row>
  </sheetData>
  <mergeCells count="65">
    <mergeCell ref="E122:I122"/>
    <mergeCell ref="B1:R1"/>
    <mergeCell ref="P2:R2"/>
    <mergeCell ref="B7:G7"/>
    <mergeCell ref="B8:G8"/>
    <mergeCell ref="F76:I76"/>
    <mergeCell ref="F83:I83"/>
    <mergeCell ref="F87:I87"/>
    <mergeCell ref="F89:I89"/>
    <mergeCell ref="F92:I92"/>
    <mergeCell ref="E106:I106"/>
    <mergeCell ref="D121:I121"/>
    <mergeCell ref="D218:I218"/>
    <mergeCell ref="E134:I134"/>
    <mergeCell ref="D144:I144"/>
    <mergeCell ref="E145:I145"/>
    <mergeCell ref="E153:I153"/>
    <mergeCell ref="F162:I162"/>
    <mergeCell ref="D165:I165"/>
    <mergeCell ref="E166:I166"/>
    <mergeCell ref="F175:I175"/>
    <mergeCell ref="F180:I180"/>
    <mergeCell ref="E206:I206"/>
    <mergeCell ref="E214:I214"/>
    <mergeCell ref="D254:I254"/>
    <mergeCell ref="E255:I255"/>
    <mergeCell ref="E259:I259"/>
    <mergeCell ref="B289:G289"/>
    <mergeCell ref="B290:E290"/>
    <mergeCell ref="F290:H290"/>
    <mergeCell ref="I290:K290"/>
    <mergeCell ref="L290:N290"/>
    <mergeCell ref="P290:R290"/>
    <mergeCell ref="B291:E291"/>
    <mergeCell ref="F291:G291"/>
    <mergeCell ref="I291:K291"/>
    <mergeCell ref="L291:N291"/>
    <mergeCell ref="P291:R291"/>
    <mergeCell ref="I292:K292"/>
    <mergeCell ref="L292:N292"/>
    <mergeCell ref="P292:R292"/>
    <mergeCell ref="I293:K293"/>
    <mergeCell ref="L293:N293"/>
    <mergeCell ref="P293:R293"/>
    <mergeCell ref="I294:K294"/>
    <mergeCell ref="L294:N294"/>
    <mergeCell ref="P294:R294"/>
    <mergeCell ref="F295:G295"/>
    <mergeCell ref="I295:K295"/>
    <mergeCell ref="L295:N295"/>
    <mergeCell ref="P295:R295"/>
    <mergeCell ref="I296:K296"/>
    <mergeCell ref="L296:N296"/>
    <mergeCell ref="P296:R296"/>
    <mergeCell ref="I297:K297"/>
    <mergeCell ref="L297:N297"/>
    <mergeCell ref="P297:R297"/>
    <mergeCell ref="G298:H298"/>
    <mergeCell ref="I298:K298"/>
    <mergeCell ref="L298:N298"/>
    <mergeCell ref="P298:R298"/>
    <mergeCell ref="F299:H299"/>
    <mergeCell ref="I299:K299"/>
    <mergeCell ref="L299:N299"/>
    <mergeCell ref="P299:R299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8:H25"/>
  <sheetViews>
    <sheetView topLeftCell="A4" workbookViewId="0">
      <selection activeCell="N23" sqref="N23"/>
    </sheetView>
  </sheetViews>
  <sheetFormatPr defaultRowHeight="14.25" x14ac:dyDescent="0.2"/>
  <sheetData>
    <row r="18" spans="2:8" s="476" customFormat="1" ht="36" x14ac:dyDescent="0.55000000000000004">
      <c r="B18" s="1686" t="s">
        <v>1673</v>
      </c>
      <c r="C18" s="1686"/>
      <c r="D18" s="1686"/>
      <c r="E18" s="1686"/>
      <c r="F18" s="1686"/>
      <c r="G18" s="1686"/>
      <c r="H18" s="1686"/>
    </row>
    <row r="19" spans="2:8" s="476" customFormat="1" ht="16.5" customHeight="1" x14ac:dyDescent="0.55000000000000004">
      <c r="B19" s="477"/>
      <c r="C19" s="477"/>
      <c r="D19" s="477"/>
      <c r="E19" s="477"/>
      <c r="F19" s="477"/>
      <c r="G19" s="477"/>
      <c r="H19" s="477"/>
    </row>
    <row r="20" spans="2:8" s="476" customFormat="1" ht="36" x14ac:dyDescent="0.55000000000000004">
      <c r="B20" s="1686" t="s">
        <v>1674</v>
      </c>
      <c r="C20" s="1686"/>
      <c r="D20" s="1686"/>
      <c r="E20" s="1686"/>
      <c r="F20" s="1686"/>
      <c r="G20" s="1686"/>
      <c r="H20" s="1686"/>
    </row>
    <row r="21" spans="2:8" s="476" customFormat="1" ht="36" x14ac:dyDescent="0.55000000000000004">
      <c r="B21" s="1686" t="s">
        <v>1675</v>
      </c>
      <c r="C21" s="1686"/>
      <c r="D21" s="1686"/>
      <c r="E21" s="1686"/>
      <c r="F21" s="1686"/>
      <c r="G21" s="1686"/>
      <c r="H21" s="1686"/>
    </row>
    <row r="22" spans="2:8" s="476" customFormat="1" ht="36" x14ac:dyDescent="0.55000000000000004"/>
    <row r="23" spans="2:8" s="476" customFormat="1" ht="36" x14ac:dyDescent="0.55000000000000004"/>
    <row r="24" spans="2:8" s="478" customFormat="1" ht="33.75" x14ac:dyDescent="0.5"/>
    <row r="25" spans="2:8" s="478" customFormat="1" ht="33.75" x14ac:dyDescent="0.5"/>
  </sheetData>
  <mergeCells count="3">
    <mergeCell ref="B18:H18"/>
    <mergeCell ref="B20:H20"/>
    <mergeCell ref="B21:H2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301"/>
  <sheetViews>
    <sheetView zoomScaleNormal="100" workbookViewId="0">
      <pane ySplit="8" topLeftCell="A237" activePane="bottomLeft" state="frozen"/>
      <selection pane="bottomLeft" activeCell="H304" sqref="H304"/>
    </sheetView>
  </sheetViews>
  <sheetFormatPr defaultRowHeight="18.75" x14ac:dyDescent="0.3"/>
  <cols>
    <col min="1" max="1" width="0.875" style="7" customWidth="1"/>
    <col min="2" max="2" width="1.375" style="22" customWidth="1"/>
    <col min="3" max="3" width="1" style="22" customWidth="1"/>
    <col min="4" max="4" width="1.625" style="22" customWidth="1"/>
    <col min="5" max="5" width="4.25" style="22" customWidth="1"/>
    <col min="6" max="6" width="5.25" style="73" customWidth="1"/>
    <col min="7" max="7" width="29" style="23" customWidth="1"/>
    <col min="8" max="8" width="13.5" style="6" customWidth="1"/>
    <col min="9" max="9" width="14.625" style="24" customWidth="1"/>
    <col min="10" max="10" width="7.75" style="87" hidden="1" customWidth="1"/>
    <col min="11" max="11" width="8.875" style="87" customWidth="1"/>
    <col min="12" max="12" width="8.625" style="87" customWidth="1"/>
    <col min="13" max="13" width="8.75" style="87" customWidth="1"/>
    <col min="14" max="14" width="8.625" style="87" customWidth="1"/>
    <col min="15" max="15" width="7.75" style="87" hidden="1" customWidth="1"/>
    <col min="16" max="16" width="8.25" style="87" customWidth="1"/>
    <col min="17" max="17" width="8.5" style="87" customWidth="1"/>
    <col min="18" max="18" width="8.875" style="87" customWidth="1"/>
    <col min="19" max="16384" width="9" style="7"/>
  </cols>
  <sheetData>
    <row r="1" spans="1:18" s="1" customFormat="1" ht="21.75" thickBot="1" x14ac:dyDescent="0.4">
      <c r="B1" s="1673" t="s">
        <v>1359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670"/>
      <c r="C2" s="670"/>
      <c r="D2" s="670"/>
      <c r="E2" s="670"/>
      <c r="F2" s="678"/>
      <c r="G2" s="670"/>
      <c r="H2" s="670"/>
      <c r="I2" s="670"/>
      <c r="J2" s="670"/>
      <c r="K2" s="670"/>
      <c r="L2" s="670"/>
      <c r="M2" s="670"/>
      <c r="N2" s="670"/>
      <c r="O2" s="670"/>
      <c r="P2" s="1725" t="s">
        <v>2019</v>
      </c>
      <c r="Q2" s="1726"/>
      <c r="R2" s="1727"/>
    </row>
    <row r="3" spans="1:18" s="187" customFormat="1" ht="18" customHeight="1" thickTop="1" x14ac:dyDescent="0.2">
      <c r="A3" s="644"/>
      <c r="B3" s="564" t="s">
        <v>2021</v>
      </c>
      <c r="C3" s="564"/>
      <c r="D3" s="564"/>
      <c r="E3" s="564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2022</v>
      </c>
      <c r="C4" s="564"/>
      <c r="D4" s="564"/>
      <c r="E4" s="564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12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0.25" customHeight="1" x14ac:dyDescent="0.2">
      <c r="B8" s="1682" t="s">
        <v>2020</v>
      </c>
      <c r="C8" s="1771"/>
      <c r="D8" s="1771"/>
      <c r="E8" s="1771"/>
      <c r="F8" s="1771"/>
      <c r="G8" s="1683"/>
      <c r="H8" s="74"/>
      <c r="I8" s="75"/>
      <c r="J8" s="81">
        <f>SUM(J9:J287)</f>
        <v>0</v>
      </c>
      <c r="K8" s="81">
        <f>SUM(K9:K287)</f>
        <v>37200</v>
      </c>
      <c r="L8" s="81">
        <f t="shared" ref="L8:R8" si="0">SUM(L9:L287)</f>
        <v>352500</v>
      </c>
      <c r="M8" s="81">
        <f t="shared" si="0"/>
        <v>1005800</v>
      </c>
      <c r="N8" s="81">
        <f t="shared" si="0"/>
        <v>20000</v>
      </c>
      <c r="O8" s="81">
        <f t="shared" si="0"/>
        <v>0</v>
      </c>
      <c r="P8" s="81">
        <f t="shared" si="0"/>
        <v>0</v>
      </c>
      <c r="Q8" s="81">
        <f t="shared" si="0"/>
        <v>2400000</v>
      </c>
      <c r="R8" s="81">
        <f t="shared" si="0"/>
        <v>3815500</v>
      </c>
    </row>
    <row r="9" spans="1:18" s="12" customFormat="1" ht="17.25" customHeight="1" x14ac:dyDescent="0.2">
      <c r="B9" s="535" t="s">
        <v>79</v>
      </c>
      <c r="C9" s="536"/>
      <c r="D9" s="536"/>
      <c r="E9" s="536"/>
      <c r="F9" s="657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12" customFormat="1" ht="16.5" customHeight="1" x14ac:dyDescent="0.2">
      <c r="B10" s="481" t="s">
        <v>1895</v>
      </c>
      <c r="C10" s="482"/>
      <c r="D10" s="482"/>
      <c r="E10" s="482"/>
      <c r="F10" s="658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s="13" customFormat="1" ht="17.25" customHeight="1" x14ac:dyDescent="0.3">
      <c r="B11" s="63"/>
      <c r="C11" s="539" t="s">
        <v>12</v>
      </c>
      <c r="D11" s="539"/>
      <c r="E11" s="53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s="13" customFormat="1" ht="17.25" customHeight="1" x14ac:dyDescent="0.3">
      <c r="B12" s="54"/>
      <c r="C12" s="55"/>
      <c r="D12" s="532" t="s">
        <v>13</v>
      </c>
      <c r="E12" s="532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8" customHeight="1" x14ac:dyDescent="0.3">
      <c r="B13" s="54"/>
      <c r="C13" s="55"/>
      <c r="D13" s="55"/>
      <c r="E13" s="532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5.75" customHeight="1" x14ac:dyDescent="0.3">
      <c r="B14" s="531"/>
      <c r="C14" s="532"/>
      <c r="D14" s="532"/>
      <c r="E14" s="546">
        <v>111</v>
      </c>
      <c r="F14" s="681" t="s">
        <v>1816</v>
      </c>
      <c r="G14" s="532"/>
      <c r="H14" s="669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3" customHeight="1" x14ac:dyDescent="0.3">
      <c r="B15" s="38"/>
      <c r="C15" s="39"/>
      <c r="D15" s="39"/>
      <c r="E15" s="40"/>
      <c r="F15" s="661">
        <v>11101</v>
      </c>
      <c r="G15" s="125" t="s">
        <v>1360</v>
      </c>
      <c r="H15" s="26" t="s">
        <v>837</v>
      </c>
      <c r="I15" s="140" t="s">
        <v>1441</v>
      </c>
      <c r="J15" s="92"/>
      <c r="K15" s="92"/>
      <c r="L15" s="92">
        <v>3000</v>
      </c>
      <c r="M15" s="92">
        <v>2000</v>
      </c>
      <c r="N15" s="92"/>
      <c r="O15" s="92"/>
      <c r="P15" s="92"/>
      <c r="Q15" s="92"/>
      <c r="R15" s="92">
        <f t="shared" ref="R15:R17" si="1">SUM(J15:Q15)</f>
        <v>5000</v>
      </c>
    </row>
    <row r="16" spans="1:18" ht="34.5" customHeight="1" x14ac:dyDescent="0.3">
      <c r="B16" s="57"/>
      <c r="C16" s="58"/>
      <c r="D16" s="58"/>
      <c r="E16" s="59"/>
      <c r="F16" s="661">
        <v>11102</v>
      </c>
      <c r="G16" s="125" t="s">
        <v>1361</v>
      </c>
      <c r="H16" s="258" t="s">
        <v>1362</v>
      </c>
      <c r="I16" s="448" t="s">
        <v>263</v>
      </c>
      <c r="J16" s="223"/>
      <c r="K16" s="223"/>
      <c r="L16" s="223">
        <v>5000</v>
      </c>
      <c r="M16" s="223">
        <v>5000</v>
      </c>
      <c r="N16" s="92"/>
      <c r="O16" s="92"/>
      <c r="P16" s="92"/>
      <c r="Q16" s="92"/>
      <c r="R16" s="92">
        <f t="shared" si="1"/>
        <v>10000</v>
      </c>
    </row>
    <row r="17" spans="2:26" ht="20.25" customHeight="1" x14ac:dyDescent="0.3">
      <c r="B17" s="244"/>
      <c r="C17" s="245"/>
      <c r="D17" s="245"/>
      <c r="E17" s="246"/>
      <c r="F17" s="714">
        <v>11103</v>
      </c>
      <c r="G17" s="125" t="s">
        <v>1364</v>
      </c>
      <c r="H17" s="258" t="s">
        <v>1365</v>
      </c>
      <c r="I17" s="448" t="s">
        <v>263</v>
      </c>
      <c r="J17" s="223"/>
      <c r="K17" s="223"/>
      <c r="L17" s="92">
        <v>2000</v>
      </c>
      <c r="M17" s="92">
        <v>3000</v>
      </c>
      <c r="N17" s="223"/>
      <c r="O17" s="223"/>
      <c r="P17" s="223"/>
      <c r="Q17" s="223"/>
      <c r="R17" s="223">
        <f t="shared" si="1"/>
        <v>5000</v>
      </c>
    </row>
    <row r="18" spans="2:26" s="43" customFormat="1" ht="15" customHeight="1" x14ac:dyDescent="0.2">
      <c r="B18" s="533"/>
      <c r="C18" s="534"/>
      <c r="D18" s="105" t="s">
        <v>2023</v>
      </c>
      <c r="E18" s="105"/>
      <c r="F18" s="666"/>
      <c r="G18" s="105"/>
      <c r="H18" s="105"/>
      <c r="I18" s="105"/>
      <c r="J18" s="667"/>
      <c r="K18" s="667"/>
      <c r="L18" s="667"/>
      <c r="M18" s="667"/>
      <c r="N18" s="667"/>
      <c r="O18" s="667"/>
      <c r="P18" s="667"/>
      <c r="Q18" s="667"/>
      <c r="R18" s="668"/>
    </row>
    <row r="19" spans="2:26" s="43" customFormat="1" ht="17.25" customHeight="1" x14ac:dyDescent="0.2">
      <c r="B19" s="526"/>
      <c r="C19" s="527"/>
      <c r="D19" s="556" t="s">
        <v>1835</v>
      </c>
      <c r="E19" s="556"/>
      <c r="F19" s="665"/>
      <c r="G19" s="556"/>
      <c r="H19" s="556"/>
      <c r="I19" s="556"/>
      <c r="J19" s="560"/>
      <c r="K19" s="560"/>
      <c r="L19" s="560"/>
      <c r="M19" s="560"/>
      <c r="N19" s="560"/>
      <c r="O19" s="560"/>
      <c r="P19" s="560"/>
      <c r="Q19" s="560"/>
      <c r="R19" s="559"/>
    </row>
    <row r="20" spans="2:26" s="13" customFormat="1" ht="18.75" customHeight="1" x14ac:dyDescent="0.3">
      <c r="B20" s="35"/>
      <c r="C20" s="37"/>
      <c r="D20" s="37"/>
      <c r="E20" s="278" t="s">
        <v>15</v>
      </c>
      <c r="F20" s="662"/>
      <c r="G20" s="278"/>
      <c r="H20" s="278"/>
      <c r="I20" s="278"/>
      <c r="J20" s="562"/>
      <c r="K20" s="562"/>
      <c r="L20" s="562"/>
      <c r="M20" s="562"/>
      <c r="N20" s="562"/>
      <c r="O20" s="562"/>
      <c r="P20" s="562"/>
      <c r="Q20" s="562"/>
      <c r="R20" s="274"/>
    </row>
    <row r="21" spans="2:26" ht="18.75" customHeight="1" x14ac:dyDescent="0.3">
      <c r="B21" s="42"/>
      <c r="C21" s="37"/>
      <c r="D21" s="37"/>
      <c r="E21" s="565">
        <v>112</v>
      </c>
      <c r="F21" s="565" t="s">
        <v>1817</v>
      </c>
      <c r="G21" s="565"/>
      <c r="H21" s="565"/>
      <c r="I21" s="566"/>
      <c r="J21" s="86"/>
      <c r="K21" s="128"/>
      <c r="L21" s="128"/>
      <c r="M21" s="128"/>
      <c r="N21" s="128"/>
      <c r="O21" s="128"/>
      <c r="P21" s="128"/>
      <c r="Q21" s="128"/>
      <c r="R21" s="128"/>
    </row>
    <row r="22" spans="2:26" ht="32.25" customHeight="1" x14ac:dyDescent="0.3">
      <c r="B22" s="311"/>
      <c r="C22" s="146"/>
      <c r="D22" s="147"/>
      <c r="E22" s="184"/>
      <c r="F22" s="661">
        <v>11201</v>
      </c>
      <c r="G22" s="205" t="s">
        <v>1375</v>
      </c>
      <c r="H22" s="251" t="s">
        <v>837</v>
      </c>
      <c r="I22" s="450" t="s">
        <v>1442</v>
      </c>
      <c r="J22" s="223"/>
      <c r="K22" s="27">
        <v>3600</v>
      </c>
      <c r="L22" s="92"/>
      <c r="M22" s="92">
        <v>6400</v>
      </c>
      <c r="N22" s="27"/>
      <c r="O22" s="27"/>
      <c r="P22" s="27"/>
      <c r="Q22" s="27"/>
      <c r="R22" s="92">
        <f>SUM(J22:Q22)</f>
        <v>10000</v>
      </c>
      <c r="V22" s="30"/>
    </row>
    <row r="23" spans="2:26" ht="33" customHeight="1" x14ac:dyDescent="0.3">
      <c r="B23" s="252"/>
      <c r="C23" s="254"/>
      <c r="D23" s="23"/>
      <c r="E23" s="142"/>
      <c r="F23" s="212">
        <v>11202</v>
      </c>
      <c r="G23" s="125" t="s">
        <v>1378</v>
      </c>
      <c r="H23" s="26" t="s">
        <v>1362</v>
      </c>
      <c r="I23" s="448" t="s">
        <v>263</v>
      </c>
      <c r="J23" s="27"/>
      <c r="K23" s="27">
        <v>3600</v>
      </c>
      <c r="L23" s="27">
        <v>5000</v>
      </c>
      <c r="M23" s="27">
        <v>5000</v>
      </c>
      <c r="N23" s="27"/>
      <c r="O23" s="27"/>
      <c r="P23" s="27"/>
      <c r="Q23" s="27"/>
      <c r="R23" s="223">
        <v>13600</v>
      </c>
      <c r="W23" s="30"/>
    </row>
    <row r="24" spans="2:26" ht="32.25" customHeight="1" x14ac:dyDescent="0.3">
      <c r="B24" s="263"/>
      <c r="C24" s="264"/>
      <c r="D24" s="265"/>
      <c r="E24" s="205"/>
      <c r="F24" s="661">
        <v>11203</v>
      </c>
      <c r="G24" s="125" t="s">
        <v>1379</v>
      </c>
      <c r="H24" s="26" t="s">
        <v>1362</v>
      </c>
      <c r="I24" s="448" t="s">
        <v>263</v>
      </c>
      <c r="J24" s="27"/>
      <c r="K24" s="27">
        <v>3600</v>
      </c>
      <c r="L24" s="27">
        <v>5000</v>
      </c>
      <c r="M24" s="27">
        <v>5000</v>
      </c>
      <c r="N24" s="27"/>
      <c r="O24" s="27"/>
      <c r="P24" s="27"/>
      <c r="Q24" s="27"/>
      <c r="R24" s="223">
        <v>13600</v>
      </c>
    </row>
    <row r="25" spans="2:26" ht="21.75" customHeight="1" x14ac:dyDescent="0.3">
      <c r="B25" s="252"/>
      <c r="C25" s="253"/>
      <c r="D25" s="193"/>
      <c r="E25" s="142"/>
      <c r="F25" s="212">
        <v>11204</v>
      </c>
      <c r="G25" s="125" t="s">
        <v>1381</v>
      </c>
      <c r="H25" s="258" t="s">
        <v>1365</v>
      </c>
      <c r="I25" s="448" t="s">
        <v>263</v>
      </c>
      <c r="J25" s="27"/>
      <c r="K25" s="27">
        <v>7200</v>
      </c>
      <c r="L25" s="27">
        <v>5000</v>
      </c>
      <c r="M25" s="27">
        <v>27800</v>
      </c>
      <c r="N25" s="27"/>
      <c r="O25" s="27"/>
      <c r="P25" s="27"/>
      <c r="Q25" s="27"/>
      <c r="R25" s="223">
        <f>SUM(J25:Q25)</f>
        <v>40000</v>
      </c>
    </row>
    <row r="26" spans="2:26" ht="33.75" customHeight="1" x14ac:dyDescent="0.3">
      <c r="B26" s="28"/>
      <c r="C26" s="45"/>
      <c r="D26" s="31"/>
      <c r="E26" s="32"/>
      <c r="F26" s="661">
        <v>11205</v>
      </c>
      <c r="G26" s="205" t="s">
        <v>1382</v>
      </c>
      <c r="H26" s="26" t="s">
        <v>1383</v>
      </c>
      <c r="I26" s="448" t="s">
        <v>263</v>
      </c>
      <c r="J26" s="223"/>
      <c r="K26" s="27"/>
      <c r="L26" s="27">
        <v>5000</v>
      </c>
      <c r="M26" s="27">
        <v>15000</v>
      </c>
      <c r="N26" s="27"/>
      <c r="O26" s="27"/>
      <c r="P26" s="27"/>
      <c r="Q26" s="27"/>
      <c r="R26" s="223">
        <f>SUM(J26:Q26)</f>
        <v>20000</v>
      </c>
    </row>
    <row r="27" spans="2:26" s="13" customFormat="1" ht="32.25" customHeight="1" x14ac:dyDescent="0.3">
      <c r="B27" s="57"/>
      <c r="C27" s="444"/>
      <c r="D27" s="444"/>
      <c r="E27" s="59"/>
      <c r="F27" s="212">
        <v>11206</v>
      </c>
      <c r="G27" s="15" t="s">
        <v>1385</v>
      </c>
      <c r="H27" s="16" t="s">
        <v>1374</v>
      </c>
      <c r="I27" s="94" t="s">
        <v>1386</v>
      </c>
      <c r="J27" s="92"/>
      <c r="K27" s="92"/>
      <c r="L27" s="92"/>
      <c r="M27" s="92">
        <v>10000</v>
      </c>
      <c r="N27" s="92"/>
      <c r="O27" s="92"/>
      <c r="P27" s="92"/>
      <c r="Q27" s="92"/>
      <c r="R27" s="92">
        <v>10000</v>
      </c>
      <c r="Z27" s="49"/>
    </row>
    <row r="28" spans="2:26" s="13" customFormat="1" ht="33" customHeight="1" x14ac:dyDescent="0.3">
      <c r="B28" s="57"/>
      <c r="C28" s="444"/>
      <c r="D28" s="444"/>
      <c r="E28" s="59"/>
      <c r="F28" s="661">
        <v>11207</v>
      </c>
      <c r="G28" s="15" t="s">
        <v>1387</v>
      </c>
      <c r="H28" s="445" t="s">
        <v>1374</v>
      </c>
      <c r="I28" s="189" t="s">
        <v>1388</v>
      </c>
      <c r="J28" s="92"/>
      <c r="K28" s="92"/>
      <c r="L28" s="92">
        <v>5000</v>
      </c>
      <c r="M28" s="92">
        <v>10000</v>
      </c>
      <c r="N28" s="92"/>
      <c r="O28" s="92"/>
      <c r="P28" s="92"/>
      <c r="Q28" s="92"/>
      <c r="R28" s="92">
        <v>15000</v>
      </c>
    </row>
    <row r="29" spans="2:26" ht="36.75" customHeight="1" x14ac:dyDescent="0.3">
      <c r="B29" s="244"/>
      <c r="C29" s="187"/>
      <c r="D29" s="444"/>
      <c r="E29" s="59"/>
      <c r="F29" s="212">
        <v>11208</v>
      </c>
      <c r="G29" s="15" t="s">
        <v>1405</v>
      </c>
      <c r="H29" s="93" t="s">
        <v>1406</v>
      </c>
      <c r="I29" s="283" t="s">
        <v>1407</v>
      </c>
      <c r="J29" s="223"/>
      <c r="K29" s="223"/>
      <c r="L29" s="223">
        <v>10000</v>
      </c>
      <c r="M29" s="223">
        <v>5000</v>
      </c>
      <c r="N29" s="223"/>
      <c r="O29" s="223"/>
      <c r="P29" s="223"/>
      <c r="Q29" s="223"/>
      <c r="R29" s="223">
        <f t="shared" ref="R29:R31" si="2">SUM(J29:Q29)</f>
        <v>15000</v>
      </c>
    </row>
    <row r="30" spans="2:26" ht="50.25" customHeight="1" x14ac:dyDescent="0.3">
      <c r="B30" s="244"/>
      <c r="C30" s="187"/>
      <c r="D30" s="444"/>
      <c r="E30" s="59"/>
      <c r="F30" s="661">
        <v>11209</v>
      </c>
      <c r="G30" s="15" t="s">
        <v>2037</v>
      </c>
      <c r="H30" s="93" t="s">
        <v>1406</v>
      </c>
      <c r="I30" s="283" t="s">
        <v>924</v>
      </c>
      <c r="J30" s="223"/>
      <c r="K30" s="223"/>
      <c r="L30" s="223">
        <v>5000</v>
      </c>
      <c r="M30" s="223">
        <v>10000</v>
      </c>
      <c r="N30" s="223"/>
      <c r="O30" s="223"/>
      <c r="P30" s="223"/>
      <c r="Q30" s="223"/>
      <c r="R30" s="223">
        <f t="shared" si="2"/>
        <v>15000</v>
      </c>
    </row>
    <row r="31" spans="2:26" ht="33.75" customHeight="1" x14ac:dyDescent="0.3">
      <c r="B31" s="244"/>
      <c r="C31" s="187"/>
      <c r="D31" s="444"/>
      <c r="E31" s="59"/>
      <c r="F31" s="212">
        <v>11210</v>
      </c>
      <c r="G31" s="15" t="s">
        <v>1408</v>
      </c>
      <c r="H31" s="93" t="s">
        <v>1406</v>
      </c>
      <c r="I31" s="283" t="s">
        <v>1443</v>
      </c>
      <c r="J31" s="223"/>
      <c r="K31" s="223">
        <v>3600</v>
      </c>
      <c r="L31" s="223">
        <v>3000</v>
      </c>
      <c r="M31" s="223">
        <v>3400</v>
      </c>
      <c r="N31" s="223"/>
      <c r="O31" s="223"/>
      <c r="P31" s="223"/>
      <c r="Q31" s="223"/>
      <c r="R31" s="223">
        <f t="shared" si="2"/>
        <v>10000</v>
      </c>
    </row>
    <row r="32" spans="2:26" ht="37.5" customHeight="1" x14ac:dyDescent="0.3">
      <c r="B32" s="252"/>
      <c r="C32" s="254"/>
      <c r="D32" s="23"/>
      <c r="E32" s="142"/>
      <c r="F32" s="661">
        <v>11211</v>
      </c>
      <c r="G32" s="125" t="s">
        <v>1409</v>
      </c>
      <c r="H32" s="26" t="s">
        <v>1362</v>
      </c>
      <c r="I32" s="448" t="s">
        <v>263</v>
      </c>
      <c r="J32" s="27"/>
      <c r="K32" s="27"/>
      <c r="L32" s="27"/>
      <c r="M32" s="27">
        <v>8000</v>
      </c>
      <c r="N32" s="27"/>
      <c r="O32" s="27"/>
      <c r="P32" s="27"/>
      <c r="Q32" s="27"/>
      <c r="R32" s="223">
        <v>8000</v>
      </c>
    </row>
    <row r="33" spans="2:18" ht="36" customHeight="1" x14ac:dyDescent="0.3">
      <c r="B33" s="244"/>
      <c r="C33" s="245"/>
      <c r="D33" s="58"/>
      <c r="E33" s="59"/>
      <c r="F33" s="212">
        <v>11212</v>
      </c>
      <c r="G33" s="21" t="s">
        <v>1410</v>
      </c>
      <c r="H33" s="93" t="s">
        <v>1374</v>
      </c>
      <c r="I33" s="305" t="s">
        <v>1444</v>
      </c>
      <c r="J33" s="223"/>
      <c r="K33" s="223"/>
      <c r="L33" s="223">
        <v>5000</v>
      </c>
      <c r="M33" s="223">
        <v>10000</v>
      </c>
      <c r="N33" s="223"/>
      <c r="O33" s="223"/>
      <c r="P33" s="223"/>
      <c r="Q33" s="223"/>
      <c r="R33" s="223">
        <f t="shared" ref="R33:R34" si="3">SUM(J33:Q33)</f>
        <v>15000</v>
      </c>
    </row>
    <row r="34" spans="2:18" ht="35.25" customHeight="1" x14ac:dyDescent="0.3">
      <c r="B34" s="263"/>
      <c r="C34" s="264"/>
      <c r="D34" s="62"/>
      <c r="E34" s="21"/>
      <c r="F34" s="661">
        <v>11213</v>
      </c>
      <c r="G34" s="21" t="s">
        <v>1411</v>
      </c>
      <c r="H34" s="165" t="s">
        <v>1374</v>
      </c>
      <c r="I34" s="305" t="s">
        <v>1445</v>
      </c>
      <c r="J34" s="27"/>
      <c r="K34" s="27"/>
      <c r="L34" s="27">
        <v>3000</v>
      </c>
      <c r="M34" s="27">
        <v>7000</v>
      </c>
      <c r="N34" s="27"/>
      <c r="O34" s="27"/>
      <c r="P34" s="27"/>
      <c r="Q34" s="27"/>
      <c r="R34" s="223">
        <f t="shared" si="3"/>
        <v>10000</v>
      </c>
    </row>
    <row r="35" spans="2:18" s="13" customFormat="1" ht="21" customHeight="1" x14ac:dyDescent="0.3">
      <c r="B35" s="76"/>
      <c r="C35" s="77"/>
      <c r="D35" s="77"/>
      <c r="E35" s="78" t="s">
        <v>16</v>
      </c>
      <c r="F35" s="70"/>
      <c r="G35" s="33"/>
      <c r="H35" s="14"/>
      <c r="I35" s="56"/>
      <c r="J35" s="562"/>
      <c r="K35" s="562"/>
      <c r="L35" s="562"/>
      <c r="M35" s="562"/>
      <c r="N35" s="562"/>
      <c r="O35" s="562"/>
      <c r="P35" s="562"/>
      <c r="Q35" s="562"/>
      <c r="R35" s="274"/>
    </row>
    <row r="36" spans="2:18" ht="35.25" customHeight="1" x14ac:dyDescent="0.3">
      <c r="B36" s="240"/>
      <c r="C36" s="241"/>
      <c r="D36" s="241"/>
      <c r="E36" s="242"/>
      <c r="F36" s="212">
        <v>11214</v>
      </c>
      <c r="G36" s="125" t="s">
        <v>1380</v>
      </c>
      <c r="H36" s="258" t="s">
        <v>1365</v>
      </c>
      <c r="I36" s="448" t="s">
        <v>263</v>
      </c>
      <c r="J36" s="223"/>
      <c r="K36" s="223"/>
      <c r="L36" s="92">
        <v>2000</v>
      </c>
      <c r="M36" s="92">
        <v>3000</v>
      </c>
      <c r="N36" s="223"/>
      <c r="O36" s="223"/>
      <c r="P36" s="223"/>
      <c r="Q36" s="223"/>
      <c r="R36" s="223">
        <f>SUM(J36:Q36)</f>
        <v>5000</v>
      </c>
    </row>
    <row r="37" spans="2:18" ht="48.75" customHeight="1" x14ac:dyDescent="0.3">
      <c r="B37" s="19"/>
      <c r="C37" s="20"/>
      <c r="D37" s="20"/>
      <c r="E37" s="79"/>
      <c r="F37" s="661">
        <v>11215</v>
      </c>
      <c r="G37" s="125" t="s">
        <v>1389</v>
      </c>
      <c r="H37" s="26" t="s">
        <v>837</v>
      </c>
      <c r="I37" s="276" t="s">
        <v>1446</v>
      </c>
      <c r="J37" s="223"/>
      <c r="K37" s="92"/>
      <c r="L37" s="92">
        <v>4000</v>
      </c>
      <c r="M37" s="92">
        <v>5000</v>
      </c>
      <c r="N37" s="92"/>
      <c r="O37" s="92"/>
      <c r="P37" s="92"/>
      <c r="Q37" s="92"/>
      <c r="R37" s="92">
        <f>SUM(J37:Q37)</f>
        <v>9000</v>
      </c>
    </row>
    <row r="38" spans="2:18" ht="35.25" customHeight="1" x14ac:dyDescent="0.3">
      <c r="B38" s="252"/>
      <c r="C38" s="254"/>
      <c r="D38" s="23"/>
      <c r="E38" s="142"/>
      <c r="F38" s="212">
        <v>11216</v>
      </c>
      <c r="G38" s="125" t="s">
        <v>1390</v>
      </c>
      <c r="H38" s="26" t="s">
        <v>1362</v>
      </c>
      <c r="I38" s="448" t="s">
        <v>263</v>
      </c>
      <c r="J38" s="27"/>
      <c r="K38" s="27">
        <v>3600</v>
      </c>
      <c r="L38" s="27">
        <v>5000</v>
      </c>
      <c r="M38" s="27">
        <v>5000</v>
      </c>
      <c r="N38" s="27"/>
      <c r="O38" s="27"/>
      <c r="P38" s="27"/>
      <c r="Q38" s="27"/>
      <c r="R38" s="223">
        <f t="shared" ref="R38:R43" si="4">SUM(J38:Q38)</f>
        <v>13600</v>
      </c>
    </row>
    <row r="39" spans="2:18" ht="21" customHeight="1" x14ac:dyDescent="0.3">
      <c r="B39" s="244"/>
      <c r="C39" s="245"/>
      <c r="D39" s="245"/>
      <c r="E39" s="246"/>
      <c r="F39" s="661">
        <v>11217</v>
      </c>
      <c r="G39" s="125" t="s">
        <v>1422</v>
      </c>
      <c r="H39" s="26" t="s">
        <v>1362</v>
      </c>
      <c r="I39" s="448" t="s">
        <v>263</v>
      </c>
      <c r="J39" s="223"/>
      <c r="K39" s="92"/>
      <c r="L39" s="92">
        <v>15000</v>
      </c>
      <c r="M39" s="92">
        <v>2700</v>
      </c>
      <c r="N39" s="92"/>
      <c r="O39" s="92"/>
      <c r="P39" s="92"/>
      <c r="Q39" s="223"/>
      <c r="R39" s="223">
        <f t="shared" si="4"/>
        <v>17700</v>
      </c>
    </row>
    <row r="40" spans="2:18" ht="39" customHeight="1" x14ac:dyDescent="0.3">
      <c r="B40" s="252"/>
      <c r="C40" s="253"/>
      <c r="D40" s="193"/>
      <c r="E40" s="142"/>
      <c r="F40" s="212">
        <v>11218</v>
      </c>
      <c r="G40" s="446" t="s">
        <v>1423</v>
      </c>
      <c r="H40" s="258" t="s">
        <v>1365</v>
      </c>
      <c r="I40" s="448" t="s">
        <v>263</v>
      </c>
      <c r="J40" s="27"/>
      <c r="K40" s="27"/>
      <c r="L40" s="27">
        <v>5000</v>
      </c>
      <c r="M40" s="27">
        <v>10500</v>
      </c>
      <c r="N40" s="27"/>
      <c r="O40" s="27"/>
      <c r="P40" s="27"/>
      <c r="Q40" s="27"/>
      <c r="R40" s="223">
        <f t="shared" si="4"/>
        <v>15500</v>
      </c>
    </row>
    <row r="41" spans="2:18" ht="35.25" customHeight="1" x14ac:dyDescent="0.3">
      <c r="B41" s="28"/>
      <c r="C41" s="45"/>
      <c r="D41" s="31"/>
      <c r="E41" s="32"/>
      <c r="F41" s="661">
        <v>11219</v>
      </c>
      <c r="G41" s="15" t="s">
        <v>1424</v>
      </c>
      <c r="H41" s="16" t="s">
        <v>1372</v>
      </c>
      <c r="I41" s="448" t="s">
        <v>263</v>
      </c>
      <c r="J41" s="27"/>
      <c r="K41" s="27"/>
      <c r="L41" s="27">
        <v>5000</v>
      </c>
      <c r="M41" s="27"/>
      <c r="N41" s="27"/>
      <c r="O41" s="27"/>
      <c r="P41" s="27"/>
      <c r="Q41" s="27"/>
      <c r="R41" s="223">
        <f t="shared" si="4"/>
        <v>5000</v>
      </c>
    </row>
    <row r="42" spans="2:18" ht="48.75" customHeight="1" x14ac:dyDescent="0.3">
      <c r="B42" s="252"/>
      <c r="C42" s="254"/>
      <c r="D42" s="23"/>
      <c r="E42" s="142"/>
      <c r="F42" s="212">
        <v>11220</v>
      </c>
      <c r="G42" s="15" t="s">
        <v>1425</v>
      </c>
      <c r="H42" s="26" t="s">
        <v>1374</v>
      </c>
      <c r="I42" s="305" t="s">
        <v>1447</v>
      </c>
      <c r="J42" s="27"/>
      <c r="K42" s="27"/>
      <c r="L42" s="27"/>
      <c r="M42" s="27">
        <v>5000</v>
      </c>
      <c r="N42" s="27"/>
      <c r="O42" s="27"/>
      <c r="P42" s="27"/>
      <c r="Q42" s="27"/>
      <c r="R42" s="223">
        <f t="shared" si="4"/>
        <v>5000</v>
      </c>
    </row>
    <row r="43" spans="2:18" ht="18.75" customHeight="1" x14ac:dyDescent="0.3">
      <c r="B43" s="248"/>
      <c r="C43" s="249"/>
      <c r="D43" s="249"/>
      <c r="E43" s="250"/>
      <c r="F43" s="661">
        <v>11221</v>
      </c>
      <c r="G43" s="125" t="s">
        <v>1426</v>
      </c>
      <c r="H43" s="258" t="s">
        <v>1365</v>
      </c>
      <c r="I43" s="448" t="s">
        <v>1366</v>
      </c>
      <c r="J43" s="223"/>
      <c r="K43" s="223"/>
      <c r="L43" s="92">
        <v>3000</v>
      </c>
      <c r="M43" s="92">
        <v>7000</v>
      </c>
      <c r="N43" s="223"/>
      <c r="O43" s="223"/>
      <c r="P43" s="223"/>
      <c r="Q43" s="223"/>
      <c r="R43" s="223">
        <f t="shared" si="4"/>
        <v>10000</v>
      </c>
    </row>
    <row r="44" spans="2:18" ht="19.5" hidden="1" customHeight="1" x14ac:dyDescent="0.3">
      <c r="B44" s="57"/>
      <c r="C44" s="58"/>
      <c r="D44" s="58"/>
      <c r="E44" s="59"/>
      <c r="F44" s="661">
        <v>8</v>
      </c>
      <c r="G44" s="15"/>
      <c r="H44" s="93"/>
      <c r="I44" s="140"/>
      <c r="J44" s="92"/>
      <c r="K44" s="92"/>
      <c r="L44" s="92"/>
      <c r="M44" s="92"/>
      <c r="N44" s="92"/>
      <c r="O44" s="92"/>
      <c r="P44" s="92"/>
      <c r="Q44" s="92"/>
      <c r="R44" s="92">
        <f t="shared" ref="R44" si="5">SUM(J44:Q44)</f>
        <v>0</v>
      </c>
    </row>
    <row r="45" spans="2:18" ht="19.5" hidden="1" customHeight="1" x14ac:dyDescent="0.3">
      <c r="B45" s="67"/>
      <c r="C45" s="68"/>
      <c r="D45" s="62"/>
      <c r="E45" s="21"/>
      <c r="F45" s="661">
        <v>9</v>
      </c>
      <c r="G45" s="15"/>
      <c r="H45" s="16"/>
      <c r="I45" s="17"/>
      <c r="J45" s="27"/>
      <c r="K45" s="27"/>
      <c r="L45" s="27"/>
      <c r="M45" s="27"/>
      <c r="N45" s="27"/>
      <c r="O45" s="27"/>
      <c r="P45" s="27"/>
      <c r="Q45" s="27"/>
      <c r="R45" s="92">
        <f>SUM(J45:Q45)</f>
        <v>0</v>
      </c>
    </row>
    <row r="46" spans="2:18" s="13" customFormat="1" ht="21" hidden="1" customHeight="1" x14ac:dyDescent="0.3">
      <c r="B46" s="76"/>
      <c r="C46" s="77"/>
      <c r="D46" s="77"/>
      <c r="E46" s="78" t="s">
        <v>99</v>
      </c>
      <c r="F46" s="80"/>
      <c r="G46" s="33"/>
      <c r="H46" s="14"/>
      <c r="I46" s="56"/>
      <c r="J46" s="86">
        <f>SUM(J47:J49)</f>
        <v>0</v>
      </c>
      <c r="K46" s="86">
        <f t="shared" ref="K46:R46" si="6">SUM(K47:K49)</f>
        <v>0</v>
      </c>
      <c r="L46" s="86">
        <f t="shared" si="6"/>
        <v>0</v>
      </c>
      <c r="M46" s="86">
        <f t="shared" si="6"/>
        <v>0</v>
      </c>
      <c r="N46" s="86">
        <f t="shared" si="6"/>
        <v>0</v>
      </c>
      <c r="O46" s="86">
        <f t="shared" si="6"/>
        <v>0</v>
      </c>
      <c r="P46" s="86">
        <f t="shared" si="6"/>
        <v>0</v>
      </c>
      <c r="Q46" s="86">
        <f t="shared" si="6"/>
        <v>0</v>
      </c>
      <c r="R46" s="86">
        <f t="shared" si="6"/>
        <v>0</v>
      </c>
    </row>
    <row r="47" spans="2:18" ht="19.5" hidden="1" customHeight="1" x14ac:dyDescent="0.3">
      <c r="B47" s="38"/>
      <c r="C47" s="39"/>
      <c r="D47" s="39"/>
      <c r="E47" s="40"/>
      <c r="F47" s="661">
        <v>10</v>
      </c>
      <c r="G47" s="15"/>
      <c r="H47" s="93"/>
      <c r="I47" s="140"/>
      <c r="J47" s="92"/>
      <c r="K47" s="92"/>
      <c r="L47" s="92"/>
      <c r="M47" s="92"/>
      <c r="N47" s="92"/>
      <c r="O47" s="92"/>
      <c r="P47" s="92"/>
      <c r="Q47" s="92"/>
      <c r="R47" s="92">
        <f>SUM(J47:Q47)</f>
        <v>0</v>
      </c>
    </row>
    <row r="48" spans="2:18" ht="19.5" hidden="1" customHeight="1" x14ac:dyDescent="0.3">
      <c r="B48" s="57"/>
      <c r="C48" s="58"/>
      <c r="D48" s="58"/>
      <c r="E48" s="59"/>
      <c r="F48" s="661">
        <v>11</v>
      </c>
      <c r="G48" s="15"/>
      <c r="H48" s="93"/>
      <c r="I48" s="140"/>
      <c r="J48" s="92"/>
      <c r="K48" s="92"/>
      <c r="L48" s="92"/>
      <c r="M48" s="92"/>
      <c r="N48" s="92"/>
      <c r="O48" s="92"/>
      <c r="P48" s="92"/>
      <c r="Q48" s="92"/>
      <c r="R48" s="92">
        <f>SUM(J48:Q48)</f>
        <v>0</v>
      </c>
    </row>
    <row r="49" spans="2:18" ht="19.5" hidden="1" customHeight="1" x14ac:dyDescent="0.3">
      <c r="B49" s="28"/>
      <c r="C49" s="45"/>
      <c r="D49" s="31"/>
      <c r="E49" s="32"/>
      <c r="F49" s="661">
        <v>12</v>
      </c>
      <c r="G49" s="15"/>
      <c r="H49" s="16"/>
      <c r="I49" s="17"/>
      <c r="J49" s="27"/>
      <c r="K49" s="27"/>
      <c r="L49" s="27"/>
      <c r="M49" s="27"/>
      <c r="N49" s="27"/>
      <c r="O49" s="27"/>
      <c r="P49" s="27"/>
      <c r="Q49" s="27"/>
      <c r="R49" s="92">
        <f>SUM(J49:Q49)</f>
        <v>0</v>
      </c>
    </row>
    <row r="50" spans="2:18" s="12" customFormat="1" ht="18.75" customHeight="1" x14ac:dyDescent="0.2">
      <c r="B50" s="535" t="s">
        <v>81</v>
      </c>
      <c r="C50" s="536"/>
      <c r="D50" s="536"/>
      <c r="E50" s="536"/>
      <c r="F50" s="657"/>
      <c r="G50" s="536"/>
      <c r="H50" s="536"/>
      <c r="I50" s="536"/>
      <c r="J50" s="705"/>
      <c r="K50" s="705"/>
      <c r="L50" s="705"/>
      <c r="M50" s="705"/>
      <c r="N50" s="705"/>
      <c r="O50" s="705"/>
      <c r="P50" s="705"/>
      <c r="Q50" s="705"/>
      <c r="R50" s="704"/>
    </row>
    <row r="51" spans="2:18" s="12" customFormat="1" ht="20.25" customHeight="1" x14ac:dyDescent="0.2">
      <c r="B51" s="481" t="s">
        <v>1899</v>
      </c>
      <c r="C51" s="482"/>
      <c r="D51" s="482"/>
      <c r="E51" s="482"/>
      <c r="F51" s="658"/>
      <c r="G51" s="482"/>
      <c r="H51" s="482"/>
      <c r="I51" s="482"/>
      <c r="J51" s="633"/>
      <c r="K51" s="633"/>
      <c r="L51" s="633"/>
      <c r="M51" s="633"/>
      <c r="N51" s="633"/>
      <c r="O51" s="633"/>
      <c r="P51" s="633"/>
      <c r="Q51" s="633"/>
      <c r="R51" s="631"/>
    </row>
    <row r="52" spans="2:18" s="13" customFormat="1" ht="18" customHeight="1" x14ac:dyDescent="0.3">
      <c r="B52" s="35"/>
      <c r="C52" s="278" t="s">
        <v>26</v>
      </c>
      <c r="D52" s="278"/>
      <c r="E52" s="278"/>
      <c r="F52" s="662"/>
      <c r="G52" s="278"/>
      <c r="H52" s="278"/>
      <c r="I52" s="278"/>
      <c r="J52" s="562"/>
      <c r="K52" s="562"/>
      <c r="L52" s="562"/>
      <c r="M52" s="562"/>
      <c r="N52" s="562"/>
      <c r="O52" s="562"/>
      <c r="P52" s="562"/>
      <c r="Q52" s="562"/>
      <c r="R52" s="274"/>
    </row>
    <row r="53" spans="2:18" s="13" customFormat="1" ht="19.5" customHeight="1" x14ac:dyDescent="0.3">
      <c r="B53" s="35"/>
      <c r="C53" s="37"/>
      <c r="D53" s="278" t="s">
        <v>17</v>
      </c>
      <c r="E53" s="278"/>
      <c r="F53" s="662"/>
      <c r="G53" s="278"/>
      <c r="H53" s="278"/>
      <c r="I53" s="278"/>
      <c r="J53" s="562"/>
      <c r="K53" s="562"/>
      <c r="L53" s="562"/>
      <c r="M53" s="562"/>
      <c r="N53" s="562"/>
      <c r="O53" s="562"/>
      <c r="P53" s="562"/>
      <c r="Q53" s="562"/>
      <c r="R53" s="274"/>
    </row>
    <row r="54" spans="2:18" s="13" customFormat="1" ht="18.75" customHeight="1" x14ac:dyDescent="0.3">
      <c r="B54" s="35"/>
      <c r="C54" s="37"/>
      <c r="D54" s="37"/>
      <c r="E54" s="278" t="s">
        <v>18</v>
      </c>
      <c r="F54" s="662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525" customFormat="1" ht="16.5" customHeight="1" x14ac:dyDescent="0.3">
      <c r="B55" s="708"/>
      <c r="C55" s="616"/>
      <c r="D55" s="616"/>
      <c r="E55" s="547">
        <v>121</v>
      </c>
      <c r="F55" s="565" t="s">
        <v>1818</v>
      </c>
      <c r="G55" s="565"/>
      <c r="H55" s="565"/>
      <c r="I55" s="565"/>
      <c r="J55" s="617"/>
      <c r="K55" s="617"/>
      <c r="L55" s="617"/>
      <c r="M55" s="617"/>
      <c r="N55" s="617"/>
      <c r="O55" s="617"/>
      <c r="P55" s="617"/>
      <c r="Q55" s="617"/>
      <c r="R55" s="618"/>
    </row>
    <row r="56" spans="2:18" ht="32.25" customHeight="1" x14ac:dyDescent="0.3">
      <c r="B56" s="516"/>
      <c r="C56" s="517"/>
      <c r="D56" s="518"/>
      <c r="E56" s="213"/>
      <c r="F56" s="714">
        <v>12101</v>
      </c>
      <c r="G56" s="125" t="s">
        <v>1398</v>
      </c>
      <c r="H56" s="26" t="s">
        <v>1362</v>
      </c>
      <c r="I56" s="448" t="s">
        <v>1366</v>
      </c>
      <c r="J56" s="27"/>
      <c r="K56" s="27"/>
      <c r="L56" s="27"/>
      <c r="M56" s="27">
        <v>25000</v>
      </c>
      <c r="N56" s="27"/>
      <c r="O56" s="27"/>
      <c r="P56" s="27"/>
      <c r="Q56" s="27"/>
      <c r="R56" s="223">
        <f>SUM(J56:Q56)</f>
        <v>25000</v>
      </c>
    </row>
    <row r="57" spans="2:18" ht="23.25" hidden="1" customHeight="1" x14ac:dyDescent="0.3">
      <c r="B57" s="28"/>
      <c r="C57" s="45"/>
      <c r="D57" s="31"/>
      <c r="E57" s="32"/>
      <c r="F57" s="661">
        <v>14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92">
        <f t="shared" ref="R57" si="7">SUM(J57:Q57)</f>
        <v>0</v>
      </c>
    </row>
    <row r="58" spans="2:18" ht="23.25" hidden="1" customHeight="1" x14ac:dyDescent="0.3">
      <c r="B58" s="67"/>
      <c r="C58" s="68"/>
      <c r="D58" s="62"/>
      <c r="E58" s="21"/>
      <c r="F58" s="661">
        <v>15</v>
      </c>
      <c r="G58" s="15"/>
      <c r="H58" s="16"/>
      <c r="I58" s="17"/>
      <c r="J58" s="27"/>
      <c r="K58" s="27"/>
      <c r="L58" s="27"/>
      <c r="M58" s="27"/>
      <c r="N58" s="27"/>
      <c r="O58" s="27"/>
      <c r="P58" s="27"/>
      <c r="Q58" s="27"/>
      <c r="R58" s="92">
        <f>SUM(J58:Q58)</f>
        <v>0</v>
      </c>
    </row>
    <row r="59" spans="2:18" s="13" customFormat="1" ht="23.25" hidden="1" customHeight="1" x14ac:dyDescent="0.3">
      <c r="B59" s="35"/>
      <c r="C59" s="37"/>
      <c r="D59" s="37"/>
      <c r="E59" s="280" t="s">
        <v>19</v>
      </c>
      <c r="F59" s="70"/>
      <c r="G59" s="33"/>
      <c r="H59" s="14"/>
      <c r="I59" s="56"/>
      <c r="J59" s="86">
        <f>SUM(J60:J62)</f>
        <v>0</v>
      </c>
      <c r="K59" s="86">
        <f t="shared" ref="K59:R59" si="8">SUM(K60:K62)</f>
        <v>0</v>
      </c>
      <c r="L59" s="86">
        <f t="shared" si="8"/>
        <v>0</v>
      </c>
      <c r="M59" s="86">
        <f t="shared" si="8"/>
        <v>0</v>
      </c>
      <c r="N59" s="86">
        <f t="shared" si="8"/>
        <v>0</v>
      </c>
      <c r="O59" s="86">
        <f t="shared" si="8"/>
        <v>0</v>
      </c>
      <c r="P59" s="86">
        <f t="shared" si="8"/>
        <v>0</v>
      </c>
      <c r="Q59" s="86">
        <f t="shared" si="8"/>
        <v>0</v>
      </c>
      <c r="R59" s="86">
        <f t="shared" si="8"/>
        <v>0</v>
      </c>
    </row>
    <row r="60" spans="2:18" ht="23.25" hidden="1" customHeight="1" x14ac:dyDescent="0.3">
      <c r="B60" s="38"/>
      <c r="C60" s="39"/>
      <c r="D60" s="39"/>
      <c r="E60" s="40"/>
      <c r="F60" s="661">
        <v>16</v>
      </c>
      <c r="G60" s="15"/>
      <c r="H60" s="93"/>
      <c r="I60" s="140"/>
      <c r="J60" s="92"/>
      <c r="K60" s="92"/>
      <c r="L60" s="92"/>
      <c r="M60" s="92"/>
      <c r="N60" s="92"/>
      <c r="O60" s="92"/>
      <c r="P60" s="92"/>
      <c r="Q60" s="92"/>
      <c r="R60" s="92">
        <f t="shared" ref="R60:R61" si="9">SUM(J60:Q60)</f>
        <v>0</v>
      </c>
    </row>
    <row r="61" spans="2:18" ht="23.25" hidden="1" customHeight="1" x14ac:dyDescent="0.3">
      <c r="B61" s="28"/>
      <c r="C61" s="45"/>
      <c r="D61" s="31"/>
      <c r="E61" s="32"/>
      <c r="F61" s="661">
        <v>17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92">
        <f t="shared" si="9"/>
        <v>0</v>
      </c>
    </row>
    <row r="62" spans="2:18" ht="23.25" hidden="1" customHeight="1" x14ac:dyDescent="0.3">
      <c r="B62" s="67"/>
      <c r="C62" s="68"/>
      <c r="D62" s="62"/>
      <c r="E62" s="21"/>
      <c r="F62" s="661">
        <v>18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92">
        <f>SUM(J62:Q62)</f>
        <v>0</v>
      </c>
    </row>
    <row r="63" spans="2:18" s="13" customFormat="1" ht="23.25" hidden="1" customHeight="1" x14ac:dyDescent="0.3">
      <c r="B63" s="35"/>
      <c r="C63" s="37"/>
      <c r="D63" s="37"/>
      <c r="E63" s="280" t="s">
        <v>20</v>
      </c>
      <c r="F63" s="70"/>
      <c r="G63" s="33"/>
      <c r="H63" s="14"/>
      <c r="I63" s="56"/>
      <c r="J63" s="86">
        <f>SUM(J64:J66)</f>
        <v>0</v>
      </c>
      <c r="K63" s="86">
        <f t="shared" ref="K63:R63" si="10">SUM(K64:K66)</f>
        <v>0</v>
      </c>
      <c r="L63" s="86">
        <f t="shared" si="10"/>
        <v>0</v>
      </c>
      <c r="M63" s="86">
        <f t="shared" si="10"/>
        <v>0</v>
      </c>
      <c r="N63" s="86">
        <f t="shared" si="10"/>
        <v>0</v>
      </c>
      <c r="O63" s="86">
        <f t="shared" si="10"/>
        <v>0</v>
      </c>
      <c r="P63" s="86">
        <f t="shared" si="10"/>
        <v>0</v>
      </c>
      <c r="Q63" s="86">
        <f t="shared" si="10"/>
        <v>0</v>
      </c>
      <c r="R63" s="86">
        <f t="shared" si="10"/>
        <v>0</v>
      </c>
    </row>
    <row r="64" spans="2:18" ht="23.25" hidden="1" customHeight="1" x14ac:dyDescent="0.3">
      <c r="B64" s="38"/>
      <c r="C64" s="39"/>
      <c r="D64" s="39"/>
      <c r="E64" s="40"/>
      <c r="F64" s="661">
        <v>19</v>
      </c>
      <c r="G64" s="15"/>
      <c r="H64" s="93"/>
      <c r="I64" s="140"/>
      <c r="J64" s="92"/>
      <c r="K64" s="92"/>
      <c r="L64" s="92"/>
      <c r="M64" s="92"/>
      <c r="N64" s="92"/>
      <c r="O64" s="92"/>
      <c r="P64" s="92"/>
      <c r="Q64" s="92"/>
      <c r="R64" s="92">
        <f t="shared" ref="R64:R65" si="11">SUM(J64:Q64)</f>
        <v>0</v>
      </c>
    </row>
    <row r="65" spans="2:22" ht="23.25" hidden="1" customHeight="1" x14ac:dyDescent="0.3">
      <c r="B65" s="28"/>
      <c r="C65" s="45"/>
      <c r="D65" s="31"/>
      <c r="E65" s="32"/>
      <c r="F65" s="661">
        <v>20</v>
      </c>
      <c r="G65" s="15"/>
      <c r="H65" s="16"/>
      <c r="I65" s="17"/>
      <c r="J65" s="27"/>
      <c r="K65" s="27"/>
      <c r="L65" s="27"/>
      <c r="M65" s="27"/>
      <c r="N65" s="27"/>
      <c r="O65" s="27"/>
      <c r="P65" s="27"/>
      <c r="Q65" s="27"/>
      <c r="R65" s="92">
        <f t="shared" si="11"/>
        <v>0</v>
      </c>
    </row>
    <row r="66" spans="2:22" ht="23.25" hidden="1" customHeight="1" x14ac:dyDescent="0.3">
      <c r="B66" s="28"/>
      <c r="C66" s="45"/>
      <c r="D66" s="31"/>
      <c r="E66" s="32"/>
      <c r="F66" s="661">
        <v>21</v>
      </c>
      <c r="G66" s="15"/>
      <c r="H66" s="16"/>
      <c r="I66" s="17"/>
      <c r="J66" s="27"/>
      <c r="K66" s="27"/>
      <c r="L66" s="27"/>
      <c r="M66" s="27"/>
      <c r="N66" s="27"/>
      <c r="O66" s="27"/>
      <c r="P66" s="27"/>
      <c r="Q66" s="27"/>
      <c r="R66" s="92">
        <f>SUM(J66:Q66)</f>
        <v>0</v>
      </c>
    </row>
    <row r="67" spans="2:22" s="43" customFormat="1" ht="17.25" customHeight="1" x14ac:dyDescent="0.2">
      <c r="B67" s="533"/>
      <c r="C67" s="534"/>
      <c r="D67" s="105" t="s">
        <v>1839</v>
      </c>
      <c r="E67" s="105"/>
      <c r="F67" s="666"/>
      <c r="G67" s="105"/>
      <c r="H67" s="105"/>
      <c r="I67" s="105"/>
      <c r="J67" s="667"/>
      <c r="K67" s="667"/>
      <c r="L67" s="667"/>
      <c r="M67" s="667"/>
      <c r="N67" s="667"/>
      <c r="O67" s="667"/>
      <c r="P67" s="667"/>
      <c r="Q67" s="667"/>
      <c r="R67" s="668"/>
    </row>
    <row r="68" spans="2:22" s="43" customFormat="1" ht="18.75" customHeight="1" x14ac:dyDescent="0.2">
      <c r="B68" s="526"/>
      <c r="C68" s="527"/>
      <c r="D68" s="556" t="s">
        <v>1840</v>
      </c>
      <c r="E68" s="556"/>
      <c r="F68" s="665"/>
      <c r="G68" s="556"/>
      <c r="H68" s="556"/>
      <c r="I68" s="556"/>
      <c r="J68" s="560"/>
      <c r="K68" s="560"/>
      <c r="L68" s="560"/>
      <c r="M68" s="560"/>
      <c r="N68" s="560"/>
      <c r="O68" s="560"/>
      <c r="P68" s="560"/>
      <c r="Q68" s="560"/>
      <c r="R68" s="559"/>
    </row>
    <row r="69" spans="2:22" s="13" customFormat="1" ht="16.5" customHeight="1" x14ac:dyDescent="0.3">
      <c r="B69" s="35"/>
      <c r="C69" s="37"/>
      <c r="D69" s="37"/>
      <c r="E69" s="278" t="s">
        <v>22</v>
      </c>
      <c r="F69" s="662"/>
      <c r="G69" s="278"/>
      <c r="H69" s="278"/>
      <c r="I69" s="278"/>
      <c r="J69" s="562"/>
      <c r="K69" s="562"/>
      <c r="L69" s="562"/>
      <c r="M69" s="562"/>
      <c r="N69" s="562"/>
      <c r="O69" s="562"/>
      <c r="P69" s="562"/>
      <c r="Q69" s="562"/>
      <c r="R69" s="274"/>
    </row>
    <row r="70" spans="2:22" s="525" customFormat="1" ht="16.5" customHeight="1" x14ac:dyDescent="0.3">
      <c r="B70" s="708"/>
      <c r="C70" s="616"/>
      <c r="D70" s="616"/>
      <c r="E70" s="547">
        <v>126</v>
      </c>
      <c r="F70" s="565" t="s">
        <v>1823</v>
      </c>
      <c r="G70" s="565"/>
      <c r="H70" s="565"/>
      <c r="I70" s="565"/>
      <c r="J70" s="617"/>
      <c r="K70" s="617"/>
      <c r="L70" s="617"/>
      <c r="M70" s="617"/>
      <c r="N70" s="617"/>
      <c r="O70" s="617"/>
      <c r="P70" s="617"/>
      <c r="Q70" s="617"/>
      <c r="R70" s="618"/>
      <c r="V70" s="695"/>
    </row>
    <row r="71" spans="2:22" ht="31.5" customHeight="1" x14ac:dyDescent="0.3">
      <c r="B71" s="38"/>
      <c r="C71" s="39"/>
      <c r="D71" s="39"/>
      <c r="E71" s="40"/>
      <c r="F71" s="661">
        <v>12601</v>
      </c>
      <c r="G71" s="15" t="s">
        <v>1399</v>
      </c>
      <c r="H71" s="26" t="s">
        <v>837</v>
      </c>
      <c r="I71" s="448" t="s">
        <v>1366</v>
      </c>
      <c r="J71" s="92"/>
      <c r="K71" s="92"/>
      <c r="L71" s="92">
        <v>5000</v>
      </c>
      <c r="M71" s="92"/>
      <c r="N71" s="92"/>
      <c r="O71" s="92"/>
      <c r="P71" s="92"/>
      <c r="Q71" s="92"/>
      <c r="R71" s="92">
        <f t="shared" ref="R71" si="12">SUM(J71:Q71)</f>
        <v>5000</v>
      </c>
    </row>
    <row r="72" spans="2:22" ht="33.75" customHeight="1" x14ac:dyDescent="0.3">
      <c r="B72" s="248"/>
      <c r="C72" s="249"/>
      <c r="D72" s="249"/>
      <c r="E72" s="250"/>
      <c r="F72" s="714">
        <v>12602</v>
      </c>
      <c r="G72" s="125" t="s">
        <v>1400</v>
      </c>
      <c r="H72" s="26" t="s">
        <v>1362</v>
      </c>
      <c r="I72" s="448" t="s">
        <v>1366</v>
      </c>
      <c r="J72" s="223"/>
      <c r="K72" s="223"/>
      <c r="L72" s="223">
        <v>5000</v>
      </c>
      <c r="M72" s="223">
        <v>20000</v>
      </c>
      <c r="N72" s="223"/>
      <c r="O72" s="223"/>
      <c r="P72" s="223"/>
      <c r="Q72" s="223"/>
      <c r="R72" s="223">
        <f>SUM(J72:Q72)</f>
        <v>25000</v>
      </c>
    </row>
    <row r="73" spans="2:22" s="13" customFormat="1" ht="19.5" customHeight="1" x14ac:dyDescent="0.3">
      <c r="B73" s="35"/>
      <c r="C73" s="278" t="s">
        <v>25</v>
      </c>
      <c r="D73" s="278"/>
      <c r="E73" s="278"/>
      <c r="F73" s="662"/>
      <c r="G73" s="278"/>
      <c r="H73" s="278"/>
      <c r="I73" s="278"/>
      <c r="J73" s="562"/>
      <c r="K73" s="562"/>
      <c r="L73" s="562"/>
      <c r="M73" s="562"/>
      <c r="N73" s="562"/>
      <c r="O73" s="562"/>
      <c r="P73" s="562"/>
      <c r="Q73" s="562"/>
      <c r="R73" s="274"/>
    </row>
    <row r="74" spans="2:22" s="43" customFormat="1" ht="18" customHeight="1" x14ac:dyDescent="0.2">
      <c r="B74" s="42"/>
      <c r="C74" s="46"/>
      <c r="D74" s="278" t="s">
        <v>24</v>
      </c>
      <c r="E74" s="278"/>
      <c r="F74" s="278"/>
      <c r="G74" s="278"/>
      <c r="H74" s="278"/>
      <c r="I74" s="278"/>
      <c r="J74" s="562"/>
      <c r="K74" s="562"/>
      <c r="L74" s="562"/>
      <c r="M74" s="562"/>
      <c r="N74" s="562"/>
      <c r="O74" s="562"/>
      <c r="P74" s="562"/>
      <c r="Q74" s="562"/>
      <c r="R74" s="274"/>
    </row>
    <row r="75" spans="2:22" s="13" customFormat="1" ht="18" customHeight="1" x14ac:dyDescent="0.3">
      <c r="B75" s="35"/>
      <c r="C75" s="37"/>
      <c r="D75" s="37"/>
      <c r="E75" s="278" t="s">
        <v>23</v>
      </c>
      <c r="F75" s="278"/>
      <c r="G75" s="278"/>
      <c r="H75" s="278"/>
      <c r="I75" s="278"/>
      <c r="J75" s="562"/>
      <c r="K75" s="562"/>
      <c r="L75" s="562"/>
      <c r="M75" s="562"/>
      <c r="N75" s="562"/>
      <c r="O75" s="562"/>
      <c r="P75" s="562"/>
      <c r="Q75" s="562"/>
      <c r="R75" s="274"/>
    </row>
    <row r="76" spans="2:22" s="525" customFormat="1" ht="16.5" customHeight="1" x14ac:dyDescent="0.3">
      <c r="B76" s="615"/>
      <c r="C76" s="616"/>
      <c r="D76" s="616"/>
      <c r="E76" s="547">
        <v>212</v>
      </c>
      <c r="F76" s="1724" t="s">
        <v>1909</v>
      </c>
      <c r="G76" s="1724"/>
      <c r="H76" s="1724"/>
      <c r="I76" s="1724"/>
      <c r="J76" s="617"/>
      <c r="K76" s="617"/>
      <c r="L76" s="617"/>
      <c r="M76" s="617"/>
      <c r="N76" s="617"/>
      <c r="O76" s="617"/>
      <c r="P76" s="617"/>
      <c r="Q76" s="617"/>
      <c r="R76" s="618"/>
    </row>
    <row r="77" spans="2:22" ht="49.5" customHeight="1" x14ac:dyDescent="0.3">
      <c r="B77" s="38"/>
      <c r="C77" s="39"/>
      <c r="D77" s="39"/>
      <c r="E77" s="40"/>
      <c r="F77" s="661">
        <v>21201</v>
      </c>
      <c r="G77" s="15" t="s">
        <v>2024</v>
      </c>
      <c r="H77" s="93" t="s">
        <v>2038</v>
      </c>
      <c r="I77" s="448" t="s">
        <v>1366</v>
      </c>
      <c r="J77" s="92"/>
      <c r="K77" s="92"/>
      <c r="L77" s="92"/>
      <c r="M77" s="92"/>
      <c r="N77" s="92"/>
      <c r="O77" s="92"/>
      <c r="P77" s="92"/>
      <c r="Q77" s="92">
        <v>200000</v>
      </c>
      <c r="R77" s="92">
        <f>SUM(K77:Q77)</f>
        <v>200000</v>
      </c>
    </row>
    <row r="78" spans="2:22" ht="64.5" customHeight="1" x14ac:dyDescent="0.3">
      <c r="B78" s="57"/>
      <c r="C78" s="58"/>
      <c r="D78" s="58"/>
      <c r="E78" s="59"/>
      <c r="F78" s="661">
        <v>21202</v>
      </c>
      <c r="G78" s="15" t="s">
        <v>2025</v>
      </c>
      <c r="H78" s="93" t="s">
        <v>2039</v>
      </c>
      <c r="I78" s="448" t="s">
        <v>1366</v>
      </c>
      <c r="J78" s="92"/>
      <c r="K78" s="92"/>
      <c r="L78" s="92"/>
      <c r="M78" s="92"/>
      <c r="N78" s="92"/>
      <c r="O78" s="92"/>
      <c r="P78" s="92"/>
      <c r="Q78" s="92">
        <v>150000</v>
      </c>
      <c r="R78" s="92">
        <f t="shared" ref="R78:R82" si="13">SUM(K78:Q78)</f>
        <v>150000</v>
      </c>
    </row>
    <row r="79" spans="2:22" ht="63.75" customHeight="1" x14ac:dyDescent="0.3">
      <c r="B79" s="57"/>
      <c r="C79" s="58"/>
      <c r="D79" s="58"/>
      <c r="E79" s="59"/>
      <c r="F79" s="661">
        <v>21203</v>
      </c>
      <c r="G79" s="15" t="s">
        <v>2026</v>
      </c>
      <c r="H79" s="93" t="s">
        <v>2040</v>
      </c>
      <c r="I79" s="448" t="s">
        <v>1366</v>
      </c>
      <c r="J79" s="92"/>
      <c r="K79" s="92"/>
      <c r="L79" s="92"/>
      <c r="M79" s="92"/>
      <c r="N79" s="92"/>
      <c r="O79" s="92"/>
      <c r="P79" s="92"/>
      <c r="Q79" s="92">
        <v>150000</v>
      </c>
      <c r="R79" s="92">
        <f t="shared" si="13"/>
        <v>150000</v>
      </c>
    </row>
    <row r="80" spans="2:22" ht="50.25" customHeight="1" x14ac:dyDescent="0.3">
      <c r="B80" s="57"/>
      <c r="C80" s="58"/>
      <c r="D80" s="58"/>
      <c r="E80" s="59"/>
      <c r="F80" s="661">
        <v>21204</v>
      </c>
      <c r="G80" s="15" t="s">
        <v>2027</v>
      </c>
      <c r="H80" s="93" t="s">
        <v>2041</v>
      </c>
      <c r="I80" s="448" t="s">
        <v>1366</v>
      </c>
      <c r="J80" s="92"/>
      <c r="K80" s="92"/>
      <c r="L80" s="92"/>
      <c r="M80" s="92"/>
      <c r="N80" s="92"/>
      <c r="O80" s="92"/>
      <c r="P80" s="92"/>
      <c r="Q80" s="92">
        <v>250000</v>
      </c>
      <c r="R80" s="92">
        <f t="shared" si="13"/>
        <v>250000</v>
      </c>
    </row>
    <row r="81" spans="2:18" ht="34.5" customHeight="1" x14ac:dyDescent="0.3">
      <c r="B81" s="57"/>
      <c r="C81" s="58"/>
      <c r="D81" s="58"/>
      <c r="E81" s="59"/>
      <c r="F81" s="661">
        <v>21205</v>
      </c>
      <c r="G81" s="15" t="s">
        <v>2028</v>
      </c>
      <c r="H81" s="93" t="s">
        <v>2042</v>
      </c>
      <c r="I81" s="448" t="s">
        <v>1366</v>
      </c>
      <c r="J81" s="92"/>
      <c r="K81" s="92"/>
      <c r="L81" s="92"/>
      <c r="M81" s="92"/>
      <c r="N81" s="92"/>
      <c r="O81" s="92"/>
      <c r="P81" s="92"/>
      <c r="Q81" s="92">
        <v>200000</v>
      </c>
      <c r="R81" s="92">
        <f t="shared" si="13"/>
        <v>200000</v>
      </c>
    </row>
    <row r="82" spans="2:18" ht="63.75" customHeight="1" x14ac:dyDescent="0.3">
      <c r="B82" s="57"/>
      <c r="C82" s="58"/>
      <c r="D82" s="58"/>
      <c r="E82" s="59"/>
      <c r="F82" s="661">
        <v>21206</v>
      </c>
      <c r="G82" s="15" t="s">
        <v>2029</v>
      </c>
      <c r="H82" s="93" t="s">
        <v>2043</v>
      </c>
      <c r="I82" s="448" t="s">
        <v>1366</v>
      </c>
      <c r="J82" s="92"/>
      <c r="K82" s="92"/>
      <c r="L82" s="92"/>
      <c r="M82" s="92"/>
      <c r="N82" s="92"/>
      <c r="O82" s="92"/>
      <c r="P82" s="92"/>
      <c r="Q82" s="92">
        <v>250000</v>
      </c>
      <c r="R82" s="92">
        <f t="shared" si="13"/>
        <v>250000</v>
      </c>
    </row>
    <row r="83" spans="2:18" s="525" customFormat="1" ht="18" customHeight="1" x14ac:dyDescent="0.3">
      <c r="B83" s="615"/>
      <c r="C83" s="619"/>
      <c r="D83" s="619"/>
      <c r="E83" s="565">
        <v>211</v>
      </c>
      <c r="F83" s="1724" t="s">
        <v>1975</v>
      </c>
      <c r="G83" s="1724"/>
      <c r="H83" s="1724"/>
      <c r="I83" s="1724"/>
      <c r="J83" s="617"/>
      <c r="K83" s="617"/>
      <c r="L83" s="617"/>
      <c r="M83" s="617"/>
      <c r="N83" s="617"/>
      <c r="O83" s="617"/>
      <c r="P83" s="617"/>
      <c r="Q83" s="617"/>
      <c r="R83" s="618"/>
    </row>
    <row r="84" spans="2:18" ht="66.75" customHeight="1" x14ac:dyDescent="0.3">
      <c r="B84" s="89"/>
      <c r="C84" s="90"/>
      <c r="D84" s="90"/>
      <c r="E84" s="91"/>
      <c r="F84" s="661">
        <v>21101</v>
      </c>
      <c r="G84" s="15" t="s">
        <v>2030</v>
      </c>
      <c r="H84" s="93" t="s">
        <v>2044</v>
      </c>
      <c r="I84" s="448" t="s">
        <v>1366</v>
      </c>
      <c r="J84" s="92"/>
      <c r="K84" s="92"/>
      <c r="L84" s="92"/>
      <c r="M84" s="92"/>
      <c r="N84" s="92"/>
      <c r="O84" s="92"/>
      <c r="P84" s="92"/>
      <c r="Q84" s="92">
        <v>150000</v>
      </c>
      <c r="R84" s="92">
        <f>SUM(K84:Q84)</f>
        <v>150000</v>
      </c>
    </row>
    <row r="85" spans="2:18" ht="51" customHeight="1" x14ac:dyDescent="0.3">
      <c r="B85" s="57"/>
      <c r="C85" s="58"/>
      <c r="D85" s="58"/>
      <c r="E85" s="59"/>
      <c r="F85" s="661">
        <v>21102</v>
      </c>
      <c r="G85" s="61" t="s">
        <v>2055</v>
      </c>
      <c r="H85" s="16" t="s">
        <v>2071</v>
      </c>
      <c r="I85" s="26"/>
      <c r="J85" s="92"/>
      <c r="K85" s="92"/>
      <c r="L85" s="92"/>
      <c r="M85" s="92"/>
      <c r="N85" s="92"/>
      <c r="O85" s="92"/>
      <c r="P85" s="92"/>
      <c r="Q85" s="92">
        <v>150000</v>
      </c>
      <c r="R85" s="92">
        <f t="shared" ref="R85:R86" si="14">SUM(K85:Q85)</f>
        <v>150000</v>
      </c>
    </row>
    <row r="86" spans="2:18" ht="54.75" customHeight="1" x14ac:dyDescent="0.3">
      <c r="B86" s="57"/>
      <c r="C86" s="58"/>
      <c r="D86" s="58"/>
      <c r="E86" s="59"/>
      <c r="F86" s="661">
        <v>21103</v>
      </c>
      <c r="G86" s="61" t="s">
        <v>2056</v>
      </c>
      <c r="H86" s="16" t="s">
        <v>2072</v>
      </c>
      <c r="I86" s="26"/>
      <c r="J86" s="92"/>
      <c r="K86" s="92"/>
      <c r="L86" s="92"/>
      <c r="M86" s="92"/>
      <c r="N86" s="92"/>
      <c r="O86" s="92"/>
      <c r="P86" s="92"/>
      <c r="Q86" s="92">
        <v>150000</v>
      </c>
      <c r="R86" s="92">
        <f t="shared" si="14"/>
        <v>150000</v>
      </c>
    </row>
    <row r="87" spans="2:18" s="525" customFormat="1" ht="16.5" customHeight="1" x14ac:dyDescent="0.3">
      <c r="B87" s="615"/>
      <c r="C87" s="619"/>
      <c r="D87" s="619"/>
      <c r="E87" s="566">
        <v>214</v>
      </c>
      <c r="F87" s="1785" t="s">
        <v>1851</v>
      </c>
      <c r="G87" s="1724"/>
      <c r="H87" s="1724"/>
      <c r="I87" s="1724"/>
      <c r="J87" s="617"/>
      <c r="K87" s="617"/>
      <c r="L87" s="617"/>
      <c r="M87" s="617"/>
      <c r="N87" s="617"/>
      <c r="O87" s="617"/>
      <c r="P87" s="617"/>
      <c r="Q87" s="617"/>
      <c r="R87" s="618"/>
    </row>
    <row r="88" spans="2:18" ht="85.5" customHeight="1" x14ac:dyDescent="0.3">
      <c r="B88" s="57"/>
      <c r="C88" s="90"/>
      <c r="D88" s="90"/>
      <c r="E88" s="91"/>
      <c r="F88" s="661">
        <v>21401</v>
      </c>
      <c r="G88" s="15" t="s">
        <v>2049</v>
      </c>
      <c r="H88" s="93" t="s">
        <v>2045</v>
      </c>
      <c r="I88" s="448" t="s">
        <v>1366</v>
      </c>
      <c r="J88" s="92"/>
      <c r="K88" s="92"/>
      <c r="L88" s="92"/>
      <c r="M88" s="92"/>
      <c r="N88" s="92"/>
      <c r="O88" s="92"/>
      <c r="P88" s="92"/>
      <c r="Q88" s="92">
        <v>80000</v>
      </c>
      <c r="R88" s="92">
        <f>SUM(K88:Q88)</f>
        <v>80000</v>
      </c>
    </row>
    <row r="89" spans="2:18" s="525" customFormat="1" ht="16.5" customHeight="1" x14ac:dyDescent="0.3">
      <c r="B89" s="615"/>
      <c r="C89" s="619"/>
      <c r="D89" s="619"/>
      <c r="E89" s="565">
        <v>233</v>
      </c>
      <c r="F89" s="1724" t="s">
        <v>1858</v>
      </c>
      <c r="G89" s="1724"/>
      <c r="H89" s="1724"/>
      <c r="I89" s="1724"/>
      <c r="J89" s="617"/>
      <c r="K89" s="617"/>
      <c r="L89" s="617"/>
      <c r="M89" s="617"/>
      <c r="N89" s="617"/>
      <c r="O89" s="617"/>
      <c r="P89" s="617"/>
      <c r="Q89" s="617"/>
      <c r="R89" s="618"/>
    </row>
    <row r="90" spans="2:18" ht="72.75" customHeight="1" x14ac:dyDescent="0.3">
      <c r="B90" s="57"/>
      <c r="C90" s="58"/>
      <c r="D90" s="58"/>
      <c r="E90" s="59"/>
      <c r="F90" s="661">
        <v>23301</v>
      </c>
      <c r="G90" s="15" t="s">
        <v>2032</v>
      </c>
      <c r="H90" s="93" t="s">
        <v>2046</v>
      </c>
      <c r="I90" s="448" t="s">
        <v>1366</v>
      </c>
      <c r="J90" s="92"/>
      <c r="K90" s="92"/>
      <c r="L90" s="92"/>
      <c r="M90" s="92"/>
      <c r="N90" s="92"/>
      <c r="O90" s="92"/>
      <c r="P90" s="92"/>
      <c r="Q90" s="92">
        <v>100000</v>
      </c>
      <c r="R90" s="92">
        <f>SUM(K90:Q90)</f>
        <v>100000</v>
      </c>
    </row>
    <row r="91" spans="2:18" ht="74.25" customHeight="1" x14ac:dyDescent="0.3">
      <c r="B91" s="57"/>
      <c r="C91" s="58"/>
      <c r="D91" s="58"/>
      <c r="E91" s="59"/>
      <c r="F91" s="661">
        <v>23302</v>
      </c>
      <c r="G91" s="15" t="s">
        <v>2033</v>
      </c>
      <c r="H91" s="93" t="s">
        <v>2047</v>
      </c>
      <c r="I91" s="448" t="s">
        <v>1366</v>
      </c>
      <c r="J91" s="92"/>
      <c r="K91" s="92"/>
      <c r="L91" s="92"/>
      <c r="M91" s="92"/>
      <c r="N91" s="92"/>
      <c r="O91" s="92"/>
      <c r="P91" s="92"/>
      <c r="Q91" s="92">
        <v>100000</v>
      </c>
      <c r="R91" s="92">
        <f>SUM(K91:Q91)</f>
        <v>100000</v>
      </c>
    </row>
    <row r="92" spans="2:18" s="525" customFormat="1" ht="16.5" customHeight="1" x14ac:dyDescent="0.3">
      <c r="B92" s="615"/>
      <c r="C92" s="619"/>
      <c r="D92" s="619"/>
      <c r="E92" s="565">
        <v>244</v>
      </c>
      <c r="F92" s="1724" t="s">
        <v>1920</v>
      </c>
      <c r="G92" s="1724"/>
      <c r="H92" s="1724"/>
      <c r="I92" s="1724"/>
      <c r="J92" s="617"/>
      <c r="K92" s="617"/>
      <c r="L92" s="617"/>
      <c r="M92" s="617"/>
      <c r="N92" s="617"/>
      <c r="O92" s="617"/>
      <c r="P92" s="617"/>
      <c r="Q92" s="617"/>
      <c r="R92" s="618"/>
    </row>
    <row r="93" spans="2:18" ht="83.25" customHeight="1" x14ac:dyDescent="0.3">
      <c r="B93" s="89"/>
      <c r="C93" s="90"/>
      <c r="D93" s="90"/>
      <c r="E93" s="91"/>
      <c r="F93" s="661">
        <v>24401</v>
      </c>
      <c r="G93" s="15" t="s">
        <v>2035</v>
      </c>
      <c r="H93" s="93" t="s">
        <v>2036</v>
      </c>
      <c r="I93" s="448" t="s">
        <v>1366</v>
      </c>
      <c r="J93" s="92"/>
      <c r="K93" s="92"/>
      <c r="L93" s="92"/>
      <c r="M93" s="92"/>
      <c r="N93" s="92"/>
      <c r="O93" s="92"/>
      <c r="P93" s="92"/>
      <c r="Q93" s="92">
        <v>150000</v>
      </c>
      <c r="R93" s="92">
        <f>SUM(K93:Q93)</f>
        <v>150000</v>
      </c>
    </row>
    <row r="94" spans="2:18" s="13" customFormat="1" ht="14.25" customHeight="1" x14ac:dyDescent="0.3">
      <c r="B94" s="65"/>
      <c r="C94" s="66"/>
      <c r="D94" s="105" t="s">
        <v>1844</v>
      </c>
      <c r="E94" s="105"/>
      <c r="F94" s="105"/>
      <c r="G94" s="105"/>
      <c r="H94" s="105"/>
      <c r="I94" s="105"/>
      <c r="J94" s="588"/>
      <c r="K94" s="588"/>
      <c r="L94" s="588"/>
      <c r="M94" s="588"/>
      <c r="N94" s="588"/>
      <c r="O94" s="588"/>
      <c r="P94" s="588"/>
      <c r="Q94" s="588"/>
      <c r="R94" s="596"/>
    </row>
    <row r="95" spans="2:18" s="13" customFormat="1" ht="15.75" customHeight="1" x14ac:dyDescent="0.3">
      <c r="B95" s="76"/>
      <c r="C95" s="77"/>
      <c r="D95" s="556" t="s">
        <v>1843</v>
      </c>
      <c r="E95" s="556"/>
      <c r="F95" s="556"/>
      <c r="G95" s="556"/>
      <c r="H95" s="556"/>
      <c r="I95" s="556"/>
      <c r="J95" s="572"/>
      <c r="K95" s="572"/>
      <c r="L95" s="572"/>
      <c r="M95" s="572"/>
      <c r="N95" s="572"/>
      <c r="O95" s="572"/>
      <c r="P95" s="572"/>
      <c r="Q95" s="572"/>
      <c r="R95" s="571"/>
    </row>
    <row r="96" spans="2:18" s="13" customFormat="1" ht="18.75" customHeight="1" x14ac:dyDescent="0.3">
      <c r="B96" s="35"/>
      <c r="C96" s="37"/>
      <c r="D96" s="37"/>
      <c r="E96" s="278" t="s">
        <v>28</v>
      </c>
      <c r="F96" s="278"/>
      <c r="G96" s="278"/>
      <c r="H96" s="278"/>
      <c r="I96" s="278"/>
      <c r="J96" s="562"/>
      <c r="K96" s="562"/>
      <c r="L96" s="562"/>
      <c r="M96" s="562"/>
      <c r="N96" s="562"/>
      <c r="O96" s="562"/>
      <c r="P96" s="562"/>
      <c r="Q96" s="562"/>
      <c r="R96" s="274"/>
    </row>
    <row r="97" spans="2:23" s="525" customFormat="1" ht="20.25" customHeight="1" x14ac:dyDescent="0.3">
      <c r="B97" s="615"/>
      <c r="C97" s="619"/>
      <c r="D97" s="619"/>
      <c r="E97" s="565">
        <v>235</v>
      </c>
      <c r="F97" s="565" t="s">
        <v>1918</v>
      </c>
      <c r="G97" s="565"/>
      <c r="H97" s="565"/>
      <c r="I97" s="565"/>
      <c r="J97" s="617"/>
      <c r="K97" s="617"/>
      <c r="L97" s="617"/>
      <c r="M97" s="617"/>
      <c r="N97" s="617"/>
      <c r="O97" s="617"/>
      <c r="P97" s="617"/>
      <c r="Q97" s="617"/>
      <c r="R97" s="618"/>
    </row>
    <row r="98" spans="2:23" ht="58.5" customHeight="1" x14ac:dyDescent="0.3">
      <c r="B98" s="38"/>
      <c r="C98" s="39"/>
      <c r="D98" s="39"/>
      <c r="E98" s="40"/>
      <c r="F98" s="661">
        <v>23501</v>
      </c>
      <c r="G98" s="15" t="s">
        <v>2034</v>
      </c>
      <c r="H98" s="93" t="s">
        <v>2048</v>
      </c>
      <c r="I98" s="448" t="s">
        <v>1366</v>
      </c>
      <c r="J98" s="92"/>
      <c r="K98" s="92"/>
      <c r="L98" s="92"/>
      <c r="M98" s="92"/>
      <c r="N98" s="92"/>
      <c r="O98" s="92"/>
      <c r="P98" s="92"/>
      <c r="Q98" s="92">
        <v>120000</v>
      </c>
      <c r="R98" s="92">
        <f>SUM(K98:Q98)</f>
        <v>120000</v>
      </c>
    </row>
    <row r="99" spans="2:23" s="13" customFormat="1" ht="20.25" customHeight="1" x14ac:dyDescent="0.3">
      <c r="B99" s="35"/>
      <c r="C99" s="37"/>
      <c r="D99" s="278" t="s">
        <v>29</v>
      </c>
      <c r="E99" s="278"/>
      <c r="F99" s="662"/>
      <c r="G99" s="278"/>
      <c r="H99" s="278"/>
      <c r="I99" s="278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23" s="13" customFormat="1" ht="19.5" customHeight="1" x14ac:dyDescent="0.3">
      <c r="B100" s="35"/>
      <c r="C100" s="37"/>
      <c r="D100" s="37"/>
      <c r="E100" s="278" t="s">
        <v>30</v>
      </c>
      <c r="F100" s="662"/>
      <c r="G100" s="278"/>
      <c r="H100" s="278"/>
      <c r="I100" s="278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23" s="525" customFormat="1" ht="19.5" customHeight="1" x14ac:dyDescent="0.3">
      <c r="B101" s="615"/>
      <c r="C101" s="619"/>
      <c r="D101" s="619"/>
      <c r="E101" s="565">
        <v>129</v>
      </c>
      <c r="F101" s="565" t="s">
        <v>1935</v>
      </c>
      <c r="G101" s="565"/>
      <c r="H101" s="565"/>
      <c r="I101" s="565"/>
      <c r="J101" s="617"/>
      <c r="K101" s="617"/>
      <c r="L101" s="617"/>
      <c r="M101" s="617"/>
      <c r="N101" s="617"/>
      <c r="O101" s="617"/>
      <c r="P101" s="617"/>
      <c r="Q101" s="617"/>
      <c r="R101" s="618"/>
    </row>
    <row r="102" spans="2:23" ht="51" customHeight="1" x14ac:dyDescent="0.3">
      <c r="B102" s="252"/>
      <c r="C102" s="253"/>
      <c r="D102" s="193"/>
      <c r="E102" s="142"/>
      <c r="F102" s="714">
        <v>12901</v>
      </c>
      <c r="G102" s="125" t="s">
        <v>1401</v>
      </c>
      <c r="H102" s="26" t="s">
        <v>1362</v>
      </c>
      <c r="I102" s="448" t="s">
        <v>1363</v>
      </c>
      <c r="J102" s="27"/>
      <c r="K102" s="27"/>
      <c r="L102" s="27">
        <v>5000</v>
      </c>
      <c r="M102" s="27">
        <v>37500</v>
      </c>
      <c r="N102" s="27"/>
      <c r="O102" s="27"/>
      <c r="P102" s="27"/>
      <c r="Q102" s="27"/>
      <c r="R102" s="223">
        <f>SUM(J102:Q102)</f>
        <v>42500</v>
      </c>
    </row>
    <row r="103" spans="2:23" ht="54" customHeight="1" x14ac:dyDescent="0.3">
      <c r="B103" s="263"/>
      <c r="C103" s="264"/>
      <c r="D103" s="265"/>
      <c r="E103" s="205"/>
      <c r="F103" s="212">
        <v>12902</v>
      </c>
      <c r="G103" s="125" t="s">
        <v>1402</v>
      </c>
      <c r="H103" s="258" t="s">
        <v>1365</v>
      </c>
      <c r="I103" s="448" t="s">
        <v>1363</v>
      </c>
      <c r="J103" s="27"/>
      <c r="K103" s="27"/>
      <c r="L103" s="27">
        <v>30000</v>
      </c>
      <c r="M103" s="27">
        <v>100000</v>
      </c>
      <c r="N103" s="27"/>
      <c r="O103" s="27"/>
      <c r="P103" s="27"/>
      <c r="Q103" s="27"/>
      <c r="R103" s="223">
        <f>SUM(J103:Q103)</f>
        <v>130000</v>
      </c>
    </row>
    <row r="104" spans="2:23" ht="21" hidden="1" customHeight="1" x14ac:dyDescent="0.3">
      <c r="B104" s="28"/>
      <c r="C104" s="45"/>
      <c r="D104" s="31"/>
      <c r="E104" s="32"/>
      <c r="F104" s="661">
        <v>32</v>
      </c>
      <c r="G104" s="15"/>
      <c r="H104" s="16"/>
      <c r="I104" s="17"/>
      <c r="J104" s="27"/>
      <c r="K104" s="27"/>
      <c r="L104" s="27"/>
      <c r="M104" s="27"/>
      <c r="N104" s="27"/>
      <c r="O104" s="27"/>
      <c r="P104" s="27"/>
      <c r="Q104" s="27"/>
      <c r="R104" s="92">
        <f t="shared" ref="R104" si="15">SUM(J104:Q104)</f>
        <v>0</v>
      </c>
    </row>
    <row r="105" spans="2:23" ht="21" hidden="1" customHeight="1" x14ac:dyDescent="0.3">
      <c r="B105" s="28"/>
      <c r="C105" s="45"/>
      <c r="D105" s="31"/>
      <c r="E105" s="32"/>
      <c r="F105" s="661">
        <v>33</v>
      </c>
      <c r="G105" s="15"/>
      <c r="H105" s="16"/>
      <c r="I105" s="17"/>
      <c r="J105" s="27"/>
      <c r="K105" s="27"/>
      <c r="L105" s="27"/>
      <c r="M105" s="27"/>
      <c r="N105" s="27"/>
      <c r="O105" s="27"/>
      <c r="P105" s="27"/>
      <c r="Q105" s="27"/>
      <c r="R105" s="92">
        <f>SUM(J105:Q105)</f>
        <v>0</v>
      </c>
    </row>
    <row r="106" spans="2:23" s="13" customFormat="1" ht="33" hidden="1" customHeight="1" x14ac:dyDescent="0.3">
      <c r="B106" s="35"/>
      <c r="C106" s="37"/>
      <c r="D106" s="37"/>
      <c r="E106" s="1662" t="s">
        <v>31</v>
      </c>
      <c r="F106" s="1662"/>
      <c r="G106" s="1662"/>
      <c r="H106" s="1662"/>
      <c r="I106" s="1662"/>
      <c r="J106" s="86">
        <f t="shared" ref="J106:R106" si="16">SUM(J107:J109)</f>
        <v>0</v>
      </c>
      <c r="K106" s="86">
        <f t="shared" si="16"/>
        <v>0</v>
      </c>
      <c r="L106" s="86">
        <f t="shared" si="16"/>
        <v>0</v>
      </c>
      <c r="M106" s="86">
        <f t="shared" si="16"/>
        <v>0</v>
      </c>
      <c r="N106" s="86">
        <f t="shared" si="16"/>
        <v>0</v>
      </c>
      <c r="O106" s="86">
        <f t="shared" si="16"/>
        <v>0</v>
      </c>
      <c r="P106" s="86">
        <f t="shared" si="16"/>
        <v>0</v>
      </c>
      <c r="Q106" s="86">
        <f t="shared" si="16"/>
        <v>0</v>
      </c>
      <c r="R106" s="86">
        <f t="shared" si="16"/>
        <v>0</v>
      </c>
    </row>
    <row r="107" spans="2:23" ht="23.25" hidden="1" customHeight="1" x14ac:dyDescent="0.3">
      <c r="B107" s="38"/>
      <c r="C107" s="39"/>
      <c r="D107" s="39"/>
      <c r="E107" s="40"/>
      <c r="F107" s="661">
        <v>34</v>
      </c>
      <c r="G107" s="15"/>
      <c r="H107" s="93"/>
      <c r="I107" s="140"/>
      <c r="J107" s="27"/>
      <c r="K107" s="27"/>
      <c r="L107" s="27"/>
      <c r="M107" s="27"/>
      <c r="N107" s="27"/>
      <c r="O107" s="27"/>
      <c r="P107" s="27"/>
      <c r="Q107" s="27"/>
      <c r="R107" s="92">
        <f>SUM(J107:Q107)</f>
        <v>0</v>
      </c>
    </row>
    <row r="108" spans="2:23" ht="23.25" hidden="1" customHeight="1" x14ac:dyDescent="0.3">
      <c r="B108" s="57"/>
      <c r="C108" s="58"/>
      <c r="D108" s="58"/>
      <c r="E108" s="59"/>
      <c r="F108" s="661">
        <v>35</v>
      </c>
      <c r="G108" s="15"/>
      <c r="H108" s="93"/>
      <c r="I108" s="140"/>
      <c r="J108" s="92"/>
      <c r="K108" s="92"/>
      <c r="L108" s="92"/>
      <c r="M108" s="92"/>
      <c r="N108" s="92"/>
      <c r="O108" s="92"/>
      <c r="P108" s="92"/>
      <c r="Q108" s="92"/>
      <c r="R108" s="92">
        <f t="shared" ref="R108:R109" si="17">SUM(J108:Q108)</f>
        <v>0</v>
      </c>
    </row>
    <row r="109" spans="2:23" ht="23.25" hidden="1" customHeight="1" x14ac:dyDescent="0.3">
      <c r="B109" s="19"/>
      <c r="C109" s="20"/>
      <c r="D109" s="20"/>
      <c r="E109" s="79"/>
      <c r="F109" s="661">
        <v>36</v>
      </c>
      <c r="G109" s="15"/>
      <c r="H109" s="93"/>
      <c r="I109" s="140"/>
      <c r="J109" s="92"/>
      <c r="K109" s="92"/>
      <c r="L109" s="92"/>
      <c r="M109" s="92"/>
      <c r="N109" s="92"/>
      <c r="O109" s="92"/>
      <c r="P109" s="92"/>
      <c r="Q109" s="92"/>
      <c r="R109" s="92">
        <f t="shared" si="17"/>
        <v>0</v>
      </c>
    </row>
    <row r="110" spans="2:23" s="12" customFormat="1" ht="21.75" customHeight="1" x14ac:dyDescent="0.2">
      <c r="B110" s="50" t="s">
        <v>83</v>
      </c>
      <c r="C110" s="51"/>
      <c r="D110" s="52"/>
      <c r="E110" s="52"/>
      <c r="F110" s="71"/>
      <c r="G110" s="52"/>
      <c r="H110" s="438"/>
      <c r="I110" s="438"/>
      <c r="J110" s="705"/>
      <c r="K110" s="705"/>
      <c r="L110" s="705"/>
      <c r="M110" s="705"/>
      <c r="N110" s="705"/>
      <c r="O110" s="705"/>
      <c r="P110" s="705"/>
      <c r="Q110" s="705"/>
      <c r="R110" s="704"/>
      <c r="W110" s="48"/>
    </row>
    <row r="111" spans="2:23" s="12" customFormat="1" ht="21" customHeight="1" x14ac:dyDescent="0.2">
      <c r="B111" s="481" t="s">
        <v>1900</v>
      </c>
      <c r="C111" s="482"/>
      <c r="D111" s="482"/>
      <c r="E111" s="482"/>
      <c r="F111" s="658"/>
      <c r="G111" s="482"/>
      <c r="H111" s="482"/>
      <c r="I111" s="482"/>
      <c r="J111" s="633"/>
      <c r="K111" s="633"/>
      <c r="L111" s="633"/>
      <c r="M111" s="633"/>
      <c r="N111" s="633"/>
      <c r="O111" s="633"/>
      <c r="P111" s="633"/>
      <c r="Q111" s="633"/>
      <c r="R111" s="631"/>
    </row>
    <row r="112" spans="2:23" s="13" customFormat="1" ht="21" customHeight="1" x14ac:dyDescent="0.3">
      <c r="B112" s="35"/>
      <c r="C112" s="278" t="s">
        <v>32</v>
      </c>
      <c r="D112" s="278"/>
      <c r="E112" s="278"/>
      <c r="F112" s="662"/>
      <c r="G112" s="278"/>
      <c r="H112" s="278"/>
      <c r="I112" s="278"/>
      <c r="J112" s="562"/>
      <c r="K112" s="562"/>
      <c r="L112" s="562"/>
      <c r="M112" s="562"/>
      <c r="N112" s="562"/>
      <c r="O112" s="562"/>
      <c r="P112" s="562"/>
      <c r="Q112" s="562"/>
      <c r="R112" s="274"/>
    </row>
    <row r="113" spans="2:20" s="13" customFormat="1" ht="21" customHeight="1" x14ac:dyDescent="0.3">
      <c r="B113" s="35"/>
      <c r="C113" s="37"/>
      <c r="D113" s="278" t="s">
        <v>33</v>
      </c>
      <c r="E113" s="278"/>
      <c r="F113" s="662"/>
      <c r="G113" s="278"/>
      <c r="H113" s="278"/>
      <c r="I113" s="278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20" s="13" customFormat="1" ht="19.5" customHeight="1" x14ac:dyDescent="0.3">
      <c r="B114" s="35"/>
      <c r="C114" s="37"/>
      <c r="D114" s="37"/>
      <c r="E114" s="280" t="s">
        <v>34</v>
      </c>
      <c r="F114" s="70"/>
      <c r="G114" s="33"/>
      <c r="H114" s="114"/>
      <c r="I114" s="322"/>
      <c r="J114" s="562"/>
      <c r="K114" s="562"/>
      <c r="L114" s="562"/>
      <c r="M114" s="562"/>
      <c r="N114" s="562"/>
      <c r="O114" s="562"/>
      <c r="P114" s="562"/>
      <c r="Q114" s="562"/>
      <c r="R114" s="274"/>
      <c r="T114" s="49"/>
    </row>
    <row r="115" spans="2:20" s="525" customFormat="1" ht="19.5" customHeight="1" x14ac:dyDescent="0.3">
      <c r="B115" s="615"/>
      <c r="C115" s="619"/>
      <c r="D115" s="619"/>
      <c r="E115" s="565">
        <v>131</v>
      </c>
      <c r="F115" s="565" t="s">
        <v>1825</v>
      </c>
      <c r="G115" s="565"/>
      <c r="H115" s="565"/>
      <c r="I115" s="565"/>
      <c r="J115" s="617"/>
      <c r="K115" s="617"/>
      <c r="L115" s="617"/>
      <c r="M115" s="617"/>
      <c r="N115" s="617"/>
      <c r="O115" s="617"/>
      <c r="P115" s="617"/>
      <c r="Q115" s="617"/>
      <c r="R115" s="618"/>
    </row>
    <row r="116" spans="2:20" ht="54" customHeight="1" x14ac:dyDescent="0.3">
      <c r="B116" s="89"/>
      <c r="C116" s="90"/>
      <c r="D116" s="90"/>
      <c r="E116" s="91"/>
      <c r="F116" s="661">
        <v>13101</v>
      </c>
      <c r="G116" s="15" t="s">
        <v>1397</v>
      </c>
      <c r="H116" s="26" t="s">
        <v>837</v>
      </c>
      <c r="I116" s="26" t="s">
        <v>924</v>
      </c>
      <c r="J116" s="92"/>
      <c r="K116" s="92">
        <v>3600</v>
      </c>
      <c r="L116" s="92">
        <v>2000</v>
      </c>
      <c r="M116" s="92">
        <v>4400</v>
      </c>
      <c r="N116" s="92"/>
      <c r="O116" s="92"/>
      <c r="P116" s="92"/>
      <c r="Q116" s="92"/>
      <c r="R116" s="92">
        <f t="shared" ref="R116" si="18">SUM(J116:Q116)</f>
        <v>10000</v>
      </c>
    </row>
    <row r="117" spans="2:20" ht="25.5" hidden="1" customHeight="1" x14ac:dyDescent="0.3">
      <c r="B117" s="28"/>
      <c r="C117" s="45"/>
      <c r="D117" s="31"/>
      <c r="E117" s="32"/>
      <c r="F117" s="661">
        <v>38</v>
      </c>
      <c r="G117" s="15"/>
      <c r="H117" s="16"/>
      <c r="I117" s="17"/>
      <c r="J117" s="27"/>
      <c r="K117" s="27"/>
      <c r="L117" s="27"/>
      <c r="M117" s="27"/>
      <c r="N117" s="27"/>
      <c r="O117" s="27"/>
      <c r="P117" s="27"/>
      <c r="Q117" s="27"/>
      <c r="R117" s="92">
        <f>SUM(J117:Q117)</f>
        <v>0</v>
      </c>
    </row>
    <row r="118" spans="2:20" ht="25.5" hidden="1" customHeight="1" x14ac:dyDescent="0.3">
      <c r="B118" s="28"/>
      <c r="C118" s="45"/>
      <c r="D118" s="31"/>
      <c r="E118" s="32"/>
      <c r="F118" s="661">
        <v>39</v>
      </c>
      <c r="G118" s="15"/>
      <c r="H118" s="16"/>
      <c r="I118" s="17"/>
      <c r="J118" s="92"/>
      <c r="K118" s="92"/>
      <c r="L118" s="92"/>
      <c r="M118" s="92"/>
      <c r="N118" s="92"/>
      <c r="O118" s="92"/>
      <c r="P118" s="92"/>
      <c r="Q118" s="92"/>
      <c r="R118" s="92">
        <f>SUM(J118:Q118)</f>
        <v>0</v>
      </c>
    </row>
    <row r="119" spans="2:20" ht="25.5" hidden="1" customHeight="1" x14ac:dyDescent="0.3">
      <c r="B119" s="57"/>
      <c r="C119" s="58"/>
      <c r="D119" s="58"/>
      <c r="E119" s="59"/>
      <c r="F119" s="661">
        <v>40</v>
      </c>
      <c r="G119" s="15"/>
      <c r="H119" s="93"/>
      <c r="I119" s="140"/>
      <c r="J119" s="92"/>
      <c r="K119" s="92"/>
      <c r="L119" s="92"/>
      <c r="M119" s="92"/>
      <c r="N119" s="92"/>
      <c r="O119" s="92"/>
      <c r="P119" s="92"/>
      <c r="Q119" s="92"/>
      <c r="R119" s="92">
        <f t="shared" ref="R119" si="19">SUM(J119:Q119)</f>
        <v>0</v>
      </c>
    </row>
    <row r="120" spans="2:20" ht="25.5" hidden="1" customHeight="1" x14ac:dyDescent="0.3">
      <c r="B120" s="57"/>
      <c r="C120" s="58"/>
      <c r="D120" s="58"/>
      <c r="E120" s="59"/>
      <c r="F120" s="661">
        <v>41</v>
      </c>
      <c r="G120" s="15"/>
      <c r="H120" s="93"/>
      <c r="I120" s="140"/>
      <c r="J120" s="92"/>
      <c r="K120" s="92"/>
      <c r="L120" s="92"/>
      <c r="M120" s="92"/>
      <c r="N120" s="92"/>
      <c r="O120" s="92"/>
      <c r="P120" s="92"/>
      <c r="Q120" s="92"/>
      <c r="R120" s="92">
        <f>SUM(J120:Q120)</f>
        <v>0</v>
      </c>
    </row>
    <row r="121" spans="2:20" s="13" customFormat="1" ht="21" hidden="1" customHeight="1" x14ac:dyDescent="0.3">
      <c r="B121" s="35"/>
      <c r="C121" s="37"/>
      <c r="D121" s="1663" t="s">
        <v>35</v>
      </c>
      <c r="E121" s="1663"/>
      <c r="F121" s="1663"/>
      <c r="G121" s="1663"/>
      <c r="H121" s="1663"/>
      <c r="I121" s="1663"/>
      <c r="J121" s="86">
        <f>SUM(J122)</f>
        <v>0</v>
      </c>
      <c r="K121" s="86">
        <f t="shared" ref="K121:Q121" si="20">SUM(K122)</f>
        <v>0</v>
      </c>
      <c r="L121" s="86">
        <f t="shared" si="20"/>
        <v>0</v>
      </c>
      <c r="M121" s="86">
        <f t="shared" si="20"/>
        <v>0</v>
      </c>
      <c r="N121" s="86">
        <f t="shared" si="20"/>
        <v>0</v>
      </c>
      <c r="O121" s="86">
        <f t="shared" si="20"/>
        <v>0</v>
      </c>
      <c r="P121" s="86">
        <f t="shared" si="20"/>
        <v>0</v>
      </c>
      <c r="Q121" s="86">
        <f t="shared" si="20"/>
        <v>0</v>
      </c>
      <c r="R121" s="86">
        <f>SUM(R122)</f>
        <v>0</v>
      </c>
    </row>
    <row r="122" spans="2:20" s="13" customFormat="1" ht="21" hidden="1" customHeight="1" x14ac:dyDescent="0.3">
      <c r="B122" s="35"/>
      <c r="C122" s="37"/>
      <c r="D122" s="37"/>
      <c r="E122" s="1662" t="s">
        <v>36</v>
      </c>
      <c r="F122" s="1662"/>
      <c r="G122" s="1662"/>
      <c r="H122" s="1662"/>
      <c r="I122" s="1662"/>
      <c r="J122" s="86">
        <f>SUM(J123:J128)</f>
        <v>0</v>
      </c>
      <c r="K122" s="86">
        <f t="shared" ref="K122:R122" si="21">SUM(K123:K128)</f>
        <v>0</v>
      </c>
      <c r="L122" s="86">
        <f t="shared" si="21"/>
        <v>0</v>
      </c>
      <c r="M122" s="86">
        <f t="shared" si="21"/>
        <v>0</v>
      </c>
      <c r="N122" s="86">
        <f t="shared" si="21"/>
        <v>0</v>
      </c>
      <c r="O122" s="86">
        <f t="shared" si="21"/>
        <v>0</v>
      </c>
      <c r="P122" s="86">
        <f t="shared" si="21"/>
        <v>0</v>
      </c>
      <c r="Q122" s="86">
        <f t="shared" si="21"/>
        <v>0</v>
      </c>
      <c r="R122" s="86">
        <f t="shared" si="21"/>
        <v>0</v>
      </c>
    </row>
    <row r="123" spans="2:20" ht="25.5" hidden="1" customHeight="1" x14ac:dyDescent="0.3">
      <c r="B123" s="38"/>
      <c r="C123" s="39"/>
      <c r="D123" s="39"/>
      <c r="E123" s="40"/>
      <c r="F123" s="661">
        <v>42</v>
      </c>
      <c r="G123" s="15"/>
      <c r="H123" s="93"/>
      <c r="I123" s="140"/>
      <c r="J123" s="92"/>
      <c r="K123" s="92"/>
      <c r="L123" s="92"/>
      <c r="M123" s="92"/>
      <c r="N123" s="92"/>
      <c r="O123" s="92"/>
      <c r="P123" s="92"/>
      <c r="Q123" s="92"/>
      <c r="R123" s="92">
        <f>SUM(J123:Q123)</f>
        <v>0</v>
      </c>
    </row>
    <row r="124" spans="2:20" ht="25.5" hidden="1" customHeight="1" x14ac:dyDescent="0.3">
      <c r="B124" s="57"/>
      <c r="C124" s="58"/>
      <c r="D124" s="58"/>
      <c r="E124" s="59"/>
      <c r="F124" s="661">
        <v>43</v>
      </c>
      <c r="G124" s="15"/>
      <c r="H124" s="93"/>
      <c r="I124" s="140"/>
      <c r="J124" s="92"/>
      <c r="K124" s="92"/>
      <c r="L124" s="92"/>
      <c r="M124" s="92"/>
      <c r="N124" s="92"/>
      <c r="O124" s="92"/>
      <c r="P124" s="92"/>
      <c r="Q124" s="92"/>
      <c r="R124" s="92">
        <f t="shared" ref="R124:R128" si="22">SUM(J124:Q124)</f>
        <v>0</v>
      </c>
    </row>
    <row r="125" spans="2:20" ht="25.5" hidden="1" customHeight="1" x14ac:dyDescent="0.3">
      <c r="B125" s="57"/>
      <c r="C125" s="58"/>
      <c r="D125" s="58"/>
      <c r="E125" s="59"/>
      <c r="F125" s="661">
        <v>44</v>
      </c>
      <c r="G125" s="15"/>
      <c r="H125" s="93"/>
      <c r="I125" s="140"/>
      <c r="J125" s="92"/>
      <c r="K125" s="92"/>
      <c r="L125" s="92"/>
      <c r="M125" s="92"/>
      <c r="N125" s="92"/>
      <c r="O125" s="92"/>
      <c r="P125" s="92"/>
      <c r="Q125" s="92"/>
      <c r="R125" s="92">
        <f t="shared" si="22"/>
        <v>0</v>
      </c>
    </row>
    <row r="126" spans="2:20" ht="25.5" hidden="1" customHeight="1" x14ac:dyDescent="0.3">
      <c r="B126" s="57"/>
      <c r="C126" s="58"/>
      <c r="D126" s="58"/>
      <c r="E126" s="59"/>
      <c r="F126" s="661">
        <v>45</v>
      </c>
      <c r="G126" s="15"/>
      <c r="H126" s="93"/>
      <c r="I126" s="140"/>
      <c r="J126" s="92"/>
      <c r="K126" s="92"/>
      <c r="L126" s="92"/>
      <c r="M126" s="92"/>
      <c r="N126" s="92"/>
      <c r="O126" s="92"/>
      <c r="P126" s="92"/>
      <c r="Q126" s="92"/>
      <c r="R126" s="92">
        <f t="shared" si="22"/>
        <v>0</v>
      </c>
    </row>
    <row r="127" spans="2:20" ht="25.5" hidden="1" customHeight="1" x14ac:dyDescent="0.3">
      <c r="B127" s="57"/>
      <c r="C127" s="58"/>
      <c r="D127" s="58"/>
      <c r="E127" s="59"/>
      <c r="F127" s="661">
        <v>46</v>
      </c>
      <c r="G127" s="15"/>
      <c r="H127" s="93"/>
      <c r="I127" s="140"/>
      <c r="J127" s="92"/>
      <c r="K127" s="92"/>
      <c r="L127" s="92"/>
      <c r="M127" s="92"/>
      <c r="N127" s="92"/>
      <c r="O127" s="92"/>
      <c r="P127" s="92"/>
      <c r="Q127" s="92"/>
      <c r="R127" s="92">
        <f t="shared" si="22"/>
        <v>0</v>
      </c>
    </row>
    <row r="128" spans="2:20" ht="25.5" hidden="1" customHeight="1" x14ac:dyDescent="0.3">
      <c r="B128" s="19"/>
      <c r="C128" s="20"/>
      <c r="D128" s="20"/>
      <c r="E128" s="79"/>
      <c r="F128" s="661">
        <v>47</v>
      </c>
      <c r="G128" s="15"/>
      <c r="H128" s="93"/>
      <c r="I128" s="140"/>
      <c r="J128" s="92"/>
      <c r="K128" s="92"/>
      <c r="L128" s="92"/>
      <c r="M128" s="92"/>
      <c r="N128" s="92"/>
      <c r="O128" s="92"/>
      <c r="P128" s="92"/>
      <c r="Q128" s="92"/>
      <c r="R128" s="92">
        <f t="shared" si="22"/>
        <v>0</v>
      </c>
    </row>
    <row r="129" spans="2:18" s="12" customFormat="1" ht="18" customHeight="1" x14ac:dyDescent="0.2">
      <c r="B129" s="535" t="s">
        <v>86</v>
      </c>
      <c r="C129" s="536"/>
      <c r="D129" s="536"/>
      <c r="E129" s="536"/>
      <c r="F129" s="657"/>
      <c r="G129" s="536"/>
      <c r="H129" s="536"/>
      <c r="I129" s="536"/>
      <c r="J129" s="705"/>
      <c r="K129" s="705"/>
      <c r="L129" s="705"/>
      <c r="M129" s="705"/>
      <c r="N129" s="705"/>
      <c r="O129" s="705"/>
      <c r="P129" s="705"/>
      <c r="Q129" s="705"/>
      <c r="R129" s="704"/>
    </row>
    <row r="130" spans="2:18" s="12" customFormat="1" ht="15.75" customHeight="1" x14ac:dyDescent="0.2">
      <c r="B130" s="582" t="s">
        <v>2051</v>
      </c>
      <c r="C130" s="583"/>
      <c r="D130" s="583"/>
      <c r="E130" s="583"/>
      <c r="F130" s="664"/>
      <c r="G130" s="583"/>
      <c r="H130" s="583"/>
      <c r="I130" s="583"/>
      <c r="J130" s="731"/>
      <c r="K130" s="731"/>
      <c r="L130" s="731"/>
      <c r="M130" s="731"/>
      <c r="N130" s="731"/>
      <c r="O130" s="731"/>
      <c r="P130" s="731"/>
      <c r="Q130" s="731"/>
      <c r="R130" s="732"/>
    </row>
    <row r="131" spans="2:18" s="12" customFormat="1" ht="20.25" customHeight="1" x14ac:dyDescent="0.2">
      <c r="B131" s="727" t="s">
        <v>2050</v>
      </c>
      <c r="C131" s="579"/>
      <c r="D131" s="579"/>
      <c r="E131" s="579"/>
      <c r="F131" s="728"/>
      <c r="G131" s="579"/>
      <c r="H131" s="579"/>
      <c r="I131" s="579"/>
      <c r="J131" s="729"/>
      <c r="K131" s="729"/>
      <c r="L131" s="729"/>
      <c r="M131" s="729"/>
      <c r="N131" s="729"/>
      <c r="O131" s="729"/>
      <c r="P131" s="729"/>
      <c r="Q131" s="729"/>
      <c r="R131" s="730"/>
    </row>
    <row r="132" spans="2:18" s="13" customFormat="1" ht="17.25" customHeight="1" x14ac:dyDescent="0.3">
      <c r="B132" s="35"/>
      <c r="C132" s="278" t="s">
        <v>37</v>
      </c>
      <c r="D132" s="278"/>
      <c r="E132" s="278"/>
      <c r="F132" s="662"/>
      <c r="G132" s="278"/>
      <c r="H132" s="278"/>
      <c r="I132" s="278"/>
      <c r="J132" s="562"/>
      <c r="K132" s="562"/>
      <c r="L132" s="562"/>
      <c r="M132" s="562"/>
      <c r="N132" s="562"/>
      <c r="O132" s="562"/>
      <c r="P132" s="562"/>
      <c r="Q132" s="562"/>
      <c r="R132" s="274"/>
    </row>
    <row r="133" spans="2:18" s="13" customFormat="1" ht="17.25" customHeight="1" x14ac:dyDescent="0.3">
      <c r="B133" s="35"/>
      <c r="C133" s="37"/>
      <c r="D133" s="278" t="s">
        <v>38</v>
      </c>
      <c r="E133" s="278"/>
      <c r="F133" s="278"/>
      <c r="G133" s="278"/>
      <c r="H133" s="278"/>
      <c r="I133" s="278"/>
      <c r="J133" s="562"/>
      <c r="K133" s="562"/>
      <c r="L133" s="562"/>
      <c r="M133" s="562"/>
      <c r="N133" s="562"/>
      <c r="O133" s="562"/>
      <c r="P133" s="562"/>
      <c r="Q133" s="562"/>
      <c r="R133" s="274"/>
    </row>
    <row r="134" spans="2:18" s="13" customFormat="1" ht="18" customHeight="1" x14ac:dyDescent="0.3">
      <c r="B134" s="35"/>
      <c r="C134" s="37"/>
      <c r="D134" s="37"/>
      <c r="E134" s="1661" t="s">
        <v>39</v>
      </c>
      <c r="F134" s="1661"/>
      <c r="G134" s="1661"/>
      <c r="H134" s="1661"/>
      <c r="I134" s="1661"/>
      <c r="J134" s="562"/>
      <c r="K134" s="562"/>
      <c r="L134" s="562"/>
      <c r="M134" s="562"/>
      <c r="N134" s="562"/>
      <c r="O134" s="562"/>
      <c r="P134" s="562"/>
      <c r="Q134" s="562"/>
      <c r="R134" s="274"/>
    </row>
    <row r="135" spans="2:18" s="525" customFormat="1" ht="18" customHeight="1" x14ac:dyDescent="0.3">
      <c r="B135" s="615"/>
      <c r="C135" s="619"/>
      <c r="D135" s="619"/>
      <c r="E135" s="733">
        <v>141</v>
      </c>
      <c r="F135" s="565" t="s">
        <v>1826</v>
      </c>
      <c r="G135" s="565"/>
      <c r="H135" s="565"/>
      <c r="I135" s="565"/>
      <c r="J135" s="617"/>
      <c r="K135" s="617"/>
      <c r="L135" s="617"/>
      <c r="M135" s="617"/>
      <c r="N135" s="617"/>
      <c r="O135" s="617"/>
      <c r="P135" s="617"/>
      <c r="Q135" s="617"/>
      <c r="R135" s="618"/>
    </row>
    <row r="136" spans="2:18" ht="31.5" customHeight="1" x14ac:dyDescent="0.3">
      <c r="B136" s="240"/>
      <c r="C136" s="241"/>
      <c r="D136" s="241"/>
      <c r="E136" s="242"/>
      <c r="F136" s="714">
        <v>14101</v>
      </c>
      <c r="G136" s="125" t="s">
        <v>1403</v>
      </c>
      <c r="H136" s="258" t="s">
        <v>1365</v>
      </c>
      <c r="I136" s="448" t="s">
        <v>1366</v>
      </c>
      <c r="J136" s="223"/>
      <c r="K136" s="223"/>
      <c r="L136" s="223"/>
      <c r="M136" s="92">
        <v>5000</v>
      </c>
      <c r="N136" s="92"/>
      <c r="O136" s="223"/>
      <c r="P136" s="223"/>
      <c r="Q136" s="223"/>
      <c r="R136" s="223">
        <f>SUM(J136:Q136)</f>
        <v>5000</v>
      </c>
    </row>
    <row r="137" spans="2:18" ht="22.5" hidden="1" customHeight="1" x14ac:dyDescent="0.3">
      <c r="B137" s="38"/>
      <c r="C137" s="39"/>
      <c r="D137" s="39"/>
      <c r="E137" s="40"/>
      <c r="F137" s="661">
        <v>48</v>
      </c>
      <c r="G137" s="15"/>
      <c r="H137" s="93"/>
      <c r="I137" s="140"/>
      <c r="J137" s="620"/>
      <c r="K137" s="620"/>
      <c r="L137" s="620"/>
      <c r="M137" s="620"/>
      <c r="N137" s="620"/>
      <c r="O137" s="620"/>
      <c r="P137" s="620"/>
      <c r="Q137" s="620"/>
      <c r="R137" s="175"/>
    </row>
    <row r="138" spans="2:18" ht="22.5" hidden="1" customHeight="1" x14ac:dyDescent="0.3">
      <c r="B138" s="28"/>
      <c r="C138" s="45"/>
      <c r="D138" s="31"/>
      <c r="E138" s="32"/>
      <c r="F138" s="661">
        <v>49</v>
      </c>
      <c r="G138" s="15"/>
      <c r="H138" s="16"/>
      <c r="I138" s="17"/>
      <c r="J138" s="592"/>
      <c r="K138" s="592"/>
      <c r="L138" s="592"/>
      <c r="M138" s="592"/>
      <c r="N138" s="592"/>
      <c r="O138" s="592"/>
      <c r="P138" s="592"/>
      <c r="Q138" s="592"/>
      <c r="R138" s="175"/>
    </row>
    <row r="139" spans="2:18" ht="0.75" hidden="1" customHeight="1" x14ac:dyDescent="0.3">
      <c r="B139" s="28"/>
      <c r="C139" s="45"/>
      <c r="D139" s="31"/>
      <c r="E139" s="32"/>
      <c r="F139" s="661">
        <v>50</v>
      </c>
      <c r="G139" s="15"/>
      <c r="H139" s="16"/>
      <c r="I139" s="17"/>
      <c r="J139" s="592"/>
      <c r="K139" s="592"/>
      <c r="L139" s="592"/>
      <c r="M139" s="592"/>
      <c r="N139" s="592"/>
      <c r="O139" s="592"/>
      <c r="P139" s="592"/>
      <c r="Q139" s="592"/>
      <c r="R139" s="175"/>
    </row>
    <row r="140" spans="2:18" s="13" customFormat="1" ht="19.5" hidden="1" customHeight="1" x14ac:dyDescent="0.3">
      <c r="B140" s="35"/>
      <c r="C140" s="37"/>
      <c r="D140" s="278" t="s">
        <v>40</v>
      </c>
      <c r="E140" s="278"/>
      <c r="F140" s="662"/>
      <c r="G140" s="278"/>
      <c r="H140" s="278"/>
      <c r="I140" s="278"/>
      <c r="J140" s="562"/>
      <c r="K140" s="562"/>
      <c r="L140" s="562"/>
      <c r="M140" s="562"/>
      <c r="N140" s="562"/>
      <c r="O140" s="562"/>
      <c r="P140" s="562"/>
      <c r="Q140" s="562"/>
      <c r="R140" s="274"/>
    </row>
    <row r="141" spans="2:18" s="13" customFormat="1" ht="18.75" hidden="1" customHeight="1" x14ac:dyDescent="0.3">
      <c r="B141" s="35"/>
      <c r="C141" s="37"/>
      <c r="D141" s="37"/>
      <c r="E141" s="278" t="s">
        <v>41</v>
      </c>
      <c r="F141" s="662"/>
      <c r="G141" s="278"/>
      <c r="H141" s="278"/>
      <c r="I141" s="278"/>
      <c r="J141" s="562"/>
      <c r="K141" s="562"/>
      <c r="L141" s="562"/>
      <c r="M141" s="562"/>
      <c r="N141" s="562"/>
      <c r="O141" s="562"/>
      <c r="P141" s="562"/>
      <c r="Q141" s="562"/>
      <c r="R141" s="274"/>
    </row>
    <row r="142" spans="2:18" ht="24.75" hidden="1" customHeight="1" x14ac:dyDescent="0.3">
      <c r="B142" s="28"/>
      <c r="C142" s="45"/>
      <c r="D142" s="31"/>
      <c r="E142" s="32"/>
      <c r="F142" s="661">
        <v>52</v>
      </c>
      <c r="G142" s="15"/>
      <c r="H142" s="16"/>
      <c r="I142" s="17"/>
      <c r="J142" s="27"/>
      <c r="K142" s="27"/>
      <c r="L142" s="27"/>
      <c r="M142" s="27"/>
      <c r="N142" s="27"/>
      <c r="O142" s="27"/>
      <c r="P142" s="27"/>
      <c r="Q142" s="27"/>
      <c r="R142" s="92">
        <f t="shared" ref="R142" si="23">SUM(J142:Q142)</f>
        <v>0</v>
      </c>
    </row>
    <row r="143" spans="2:18" ht="34.5" hidden="1" customHeight="1" x14ac:dyDescent="0.3">
      <c r="B143" s="67"/>
      <c r="C143" s="68"/>
      <c r="D143" s="62"/>
      <c r="E143" s="21"/>
      <c r="F143" s="661">
        <v>53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92">
        <f>SUM(J143:Q143)</f>
        <v>0</v>
      </c>
    </row>
    <row r="144" spans="2:18" s="13" customFormat="1" ht="31.5" hidden="1" customHeight="1" x14ac:dyDescent="0.3">
      <c r="B144" s="35"/>
      <c r="C144" s="37"/>
      <c r="D144" s="1661" t="s">
        <v>42</v>
      </c>
      <c r="E144" s="1661"/>
      <c r="F144" s="1661"/>
      <c r="G144" s="1661"/>
      <c r="H144" s="1661"/>
      <c r="I144" s="1661"/>
      <c r="J144" s="86">
        <f>SUM(J145)</f>
        <v>0</v>
      </c>
      <c r="K144" s="86">
        <f t="shared" ref="K144:R144" si="24">SUM(K145)</f>
        <v>0</v>
      </c>
      <c r="L144" s="86">
        <f t="shared" si="24"/>
        <v>0</v>
      </c>
      <c r="M144" s="86">
        <f t="shared" si="24"/>
        <v>0</v>
      </c>
      <c r="N144" s="86">
        <f t="shared" si="24"/>
        <v>0</v>
      </c>
      <c r="O144" s="86">
        <f t="shared" si="24"/>
        <v>0</v>
      </c>
      <c r="P144" s="86">
        <f t="shared" si="24"/>
        <v>0</v>
      </c>
      <c r="Q144" s="86">
        <f t="shared" si="24"/>
        <v>0</v>
      </c>
      <c r="R144" s="86">
        <f t="shared" si="24"/>
        <v>0</v>
      </c>
    </row>
    <row r="145" spans="2:18" s="13" customFormat="1" ht="34.5" hidden="1" customHeight="1" x14ac:dyDescent="0.3">
      <c r="B145" s="35"/>
      <c r="C145" s="37"/>
      <c r="D145" s="37"/>
      <c r="E145" s="1661" t="s">
        <v>43</v>
      </c>
      <c r="F145" s="1661"/>
      <c r="G145" s="1661"/>
      <c r="H145" s="1661"/>
      <c r="I145" s="1661"/>
      <c r="J145" s="86">
        <f>SUM(J146:J148)</f>
        <v>0</v>
      </c>
      <c r="K145" s="86">
        <f t="shared" ref="K145:R145" si="25">SUM(K146:K148)</f>
        <v>0</v>
      </c>
      <c r="L145" s="86">
        <f t="shared" si="25"/>
        <v>0</v>
      </c>
      <c r="M145" s="86">
        <f t="shared" si="25"/>
        <v>0</v>
      </c>
      <c r="N145" s="86">
        <f t="shared" si="25"/>
        <v>0</v>
      </c>
      <c r="O145" s="86">
        <f t="shared" si="25"/>
        <v>0</v>
      </c>
      <c r="P145" s="86">
        <f t="shared" si="25"/>
        <v>0</v>
      </c>
      <c r="Q145" s="86">
        <f t="shared" si="25"/>
        <v>0</v>
      </c>
      <c r="R145" s="86">
        <f t="shared" si="25"/>
        <v>0</v>
      </c>
    </row>
    <row r="146" spans="2:18" ht="20.25" hidden="1" customHeight="1" x14ac:dyDescent="0.3">
      <c r="B146" s="38"/>
      <c r="C146" s="39"/>
      <c r="D146" s="39"/>
      <c r="E146" s="40"/>
      <c r="F146" s="661">
        <v>54</v>
      </c>
      <c r="G146" s="15"/>
      <c r="H146" s="93"/>
      <c r="I146" s="140"/>
      <c r="J146" s="92"/>
      <c r="K146" s="92"/>
      <c r="L146" s="92"/>
      <c r="M146" s="92"/>
      <c r="N146" s="92"/>
      <c r="O146" s="92"/>
      <c r="P146" s="92"/>
      <c r="Q146" s="92"/>
      <c r="R146" s="92">
        <f t="shared" ref="R146:R147" si="26">SUM(J146:Q146)</f>
        <v>0</v>
      </c>
    </row>
    <row r="147" spans="2:18" ht="20.25" hidden="1" customHeight="1" x14ac:dyDescent="0.3">
      <c r="B147" s="28"/>
      <c r="C147" s="45"/>
      <c r="D147" s="31"/>
      <c r="E147" s="32"/>
      <c r="F147" s="661">
        <v>55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92">
        <f t="shared" si="26"/>
        <v>0</v>
      </c>
    </row>
    <row r="148" spans="2:18" ht="20.25" hidden="1" customHeight="1" x14ac:dyDescent="0.3">
      <c r="B148" s="28"/>
      <c r="C148" s="45"/>
      <c r="D148" s="31"/>
      <c r="E148" s="32"/>
      <c r="F148" s="661">
        <v>56</v>
      </c>
      <c r="G148" s="15"/>
      <c r="H148" s="16"/>
      <c r="I148" s="17"/>
      <c r="J148" s="27"/>
      <c r="K148" s="27"/>
      <c r="L148" s="27"/>
      <c r="M148" s="27"/>
      <c r="N148" s="27"/>
      <c r="O148" s="27"/>
      <c r="P148" s="27"/>
      <c r="Q148" s="27"/>
      <c r="R148" s="92">
        <f>SUM(J148:Q148)</f>
        <v>0</v>
      </c>
    </row>
    <row r="149" spans="2:18" s="12" customFormat="1" ht="20.25" customHeight="1" x14ac:dyDescent="0.2">
      <c r="B149" s="535" t="s">
        <v>88</v>
      </c>
      <c r="C149" s="536"/>
      <c r="D149" s="536"/>
      <c r="E149" s="536"/>
      <c r="F149" s="657"/>
      <c r="G149" s="536"/>
      <c r="H149" s="536"/>
      <c r="I149" s="536"/>
      <c r="J149" s="705"/>
      <c r="K149" s="705"/>
      <c r="L149" s="705"/>
      <c r="M149" s="705"/>
      <c r="N149" s="705"/>
      <c r="O149" s="705"/>
      <c r="P149" s="705"/>
      <c r="Q149" s="705"/>
      <c r="R149" s="704"/>
    </row>
    <row r="150" spans="2:18" s="12" customFormat="1" ht="17.25" customHeight="1" x14ac:dyDescent="0.2">
      <c r="B150" s="481" t="s">
        <v>118</v>
      </c>
      <c r="C150" s="482"/>
      <c r="D150" s="482"/>
      <c r="E150" s="482"/>
      <c r="F150" s="658"/>
      <c r="G150" s="482"/>
      <c r="H150" s="482"/>
      <c r="I150" s="482"/>
      <c r="J150" s="633"/>
      <c r="K150" s="633"/>
      <c r="L150" s="633"/>
      <c r="M150" s="633"/>
      <c r="N150" s="633"/>
      <c r="O150" s="633"/>
      <c r="P150" s="633"/>
      <c r="Q150" s="633"/>
      <c r="R150" s="631"/>
    </row>
    <row r="151" spans="2:18" s="13" customFormat="1" ht="20.25" customHeight="1" x14ac:dyDescent="0.3">
      <c r="B151" s="35"/>
      <c r="C151" s="278" t="s">
        <v>44</v>
      </c>
      <c r="D151" s="278"/>
      <c r="E151" s="278"/>
      <c r="F151" s="662"/>
      <c r="G151" s="278"/>
      <c r="H151" s="278"/>
      <c r="I151" s="278"/>
      <c r="J151" s="562"/>
      <c r="K151" s="562"/>
      <c r="L151" s="562"/>
      <c r="M151" s="562"/>
      <c r="N151" s="562"/>
      <c r="O151" s="562"/>
      <c r="P151" s="562"/>
      <c r="Q151" s="562"/>
      <c r="R151" s="274"/>
    </row>
    <row r="152" spans="2:18" s="13" customFormat="1" ht="20.25" customHeight="1" x14ac:dyDescent="0.3">
      <c r="B152" s="35"/>
      <c r="C152" s="37"/>
      <c r="D152" s="278" t="s">
        <v>45</v>
      </c>
      <c r="E152" s="278"/>
      <c r="F152" s="662"/>
      <c r="G152" s="278"/>
      <c r="H152" s="278"/>
      <c r="I152" s="278"/>
      <c r="J152" s="562"/>
      <c r="K152" s="562"/>
      <c r="L152" s="562"/>
      <c r="M152" s="562"/>
      <c r="N152" s="562"/>
      <c r="O152" s="562"/>
      <c r="P152" s="562"/>
      <c r="Q152" s="562"/>
      <c r="R152" s="274"/>
    </row>
    <row r="153" spans="2:18" s="13" customFormat="1" ht="35.25" hidden="1" customHeight="1" x14ac:dyDescent="0.3">
      <c r="B153" s="35"/>
      <c r="C153" s="37"/>
      <c r="D153" s="37"/>
      <c r="E153" s="1661" t="s">
        <v>46</v>
      </c>
      <c r="F153" s="1661"/>
      <c r="G153" s="1661"/>
      <c r="H153" s="1661"/>
      <c r="I153" s="1661"/>
      <c r="J153" s="562"/>
      <c r="K153" s="562"/>
      <c r="L153" s="562"/>
      <c r="M153" s="562"/>
      <c r="N153" s="562"/>
      <c r="O153" s="562"/>
      <c r="P153" s="562"/>
      <c r="Q153" s="562"/>
      <c r="R153" s="274"/>
    </row>
    <row r="154" spans="2:18" ht="19.5" hidden="1" customHeight="1" x14ac:dyDescent="0.3">
      <c r="B154" s="38"/>
      <c r="C154" s="39"/>
      <c r="D154" s="39"/>
      <c r="E154" s="40"/>
      <c r="F154" s="661">
        <v>57</v>
      </c>
      <c r="G154" s="15"/>
      <c r="H154" s="93"/>
      <c r="I154" s="140"/>
      <c r="J154" s="620"/>
      <c r="K154" s="620"/>
      <c r="L154" s="620"/>
      <c r="M154" s="620"/>
      <c r="N154" s="620"/>
      <c r="O154" s="620"/>
      <c r="P154" s="620"/>
      <c r="Q154" s="620"/>
      <c r="R154" s="175"/>
    </row>
    <row r="155" spans="2:18" ht="19.5" hidden="1" customHeight="1" x14ac:dyDescent="0.3">
      <c r="B155" s="28"/>
      <c r="C155" s="45"/>
      <c r="D155" s="31"/>
      <c r="E155" s="32"/>
      <c r="F155" s="661">
        <v>58</v>
      </c>
      <c r="G155" s="15"/>
      <c r="H155" s="16"/>
      <c r="I155" s="17"/>
      <c r="J155" s="592"/>
      <c r="K155" s="592"/>
      <c r="L155" s="592"/>
      <c r="M155" s="592"/>
      <c r="N155" s="592"/>
      <c r="O155" s="592"/>
      <c r="P155" s="592"/>
      <c r="Q155" s="592"/>
      <c r="R155" s="175"/>
    </row>
    <row r="156" spans="2:18" ht="19.5" hidden="1" customHeight="1" x14ac:dyDescent="0.3">
      <c r="B156" s="67"/>
      <c r="C156" s="68"/>
      <c r="D156" s="62"/>
      <c r="E156" s="21"/>
      <c r="F156" s="661">
        <v>59</v>
      </c>
      <c r="G156" s="15"/>
      <c r="H156" s="16"/>
      <c r="I156" s="17"/>
      <c r="J156" s="592"/>
      <c r="K156" s="592"/>
      <c r="L156" s="592"/>
      <c r="M156" s="592"/>
      <c r="N156" s="592"/>
      <c r="O156" s="592"/>
      <c r="P156" s="592"/>
      <c r="Q156" s="592"/>
      <c r="R156" s="175"/>
    </row>
    <row r="157" spans="2:18" s="13" customFormat="1" ht="19.5" customHeight="1" x14ac:dyDescent="0.3">
      <c r="B157" s="35"/>
      <c r="C157" s="37"/>
      <c r="D157" s="37"/>
      <c r="E157" s="278" t="s">
        <v>47</v>
      </c>
      <c r="F157" s="662"/>
      <c r="G157" s="278"/>
      <c r="H157" s="278"/>
      <c r="I157" s="278"/>
      <c r="J157" s="562"/>
      <c r="K157" s="562"/>
      <c r="L157" s="562"/>
      <c r="M157" s="562"/>
      <c r="N157" s="562"/>
      <c r="O157" s="562"/>
      <c r="P157" s="562"/>
      <c r="Q157" s="562"/>
      <c r="R157" s="274"/>
    </row>
    <row r="158" spans="2:18" s="525" customFormat="1" ht="19.5" customHeight="1" x14ac:dyDescent="0.3">
      <c r="B158" s="615"/>
      <c r="C158" s="619"/>
      <c r="D158" s="619"/>
      <c r="E158" s="565">
        <v>151</v>
      </c>
      <c r="F158" s="565" t="s">
        <v>1827</v>
      </c>
      <c r="G158" s="565"/>
      <c r="H158" s="565"/>
      <c r="I158" s="565"/>
      <c r="J158" s="617"/>
      <c r="K158" s="617"/>
      <c r="L158" s="617"/>
      <c r="M158" s="617"/>
      <c r="N158" s="617"/>
      <c r="O158" s="617"/>
      <c r="P158" s="617"/>
      <c r="Q158" s="617"/>
      <c r="R158" s="618"/>
    </row>
    <row r="159" spans="2:18" ht="18.75" customHeight="1" x14ac:dyDescent="0.3">
      <c r="B159" s="38"/>
      <c r="C159" s="39"/>
      <c r="D159" s="39"/>
      <c r="E159" s="40"/>
      <c r="F159" s="661">
        <v>15101</v>
      </c>
      <c r="G159" s="15" t="s">
        <v>1412</v>
      </c>
      <c r="H159" s="93" t="s">
        <v>837</v>
      </c>
      <c r="I159" s="140" t="s">
        <v>607</v>
      </c>
      <c r="J159" s="92"/>
      <c r="K159" s="92"/>
      <c r="L159" s="92">
        <v>3000</v>
      </c>
      <c r="M159" s="92">
        <v>7000</v>
      </c>
      <c r="N159" s="92"/>
      <c r="O159" s="92"/>
      <c r="P159" s="92"/>
      <c r="Q159" s="92"/>
      <c r="R159" s="92">
        <f t="shared" ref="R159:R163" si="27">SUM(J159:Q159)</f>
        <v>10000</v>
      </c>
    </row>
    <row r="160" spans="2:18" ht="47.25" customHeight="1" x14ac:dyDescent="0.3">
      <c r="B160" s="244"/>
      <c r="C160" s="245"/>
      <c r="D160" s="245"/>
      <c r="E160" s="246"/>
      <c r="F160" s="715">
        <v>15102</v>
      </c>
      <c r="G160" s="213" t="s">
        <v>1413</v>
      </c>
      <c r="H160" s="452" t="s">
        <v>1362</v>
      </c>
      <c r="I160" s="453" t="s">
        <v>1363</v>
      </c>
      <c r="J160" s="223"/>
      <c r="K160" s="223"/>
      <c r="L160" s="223">
        <v>2000</v>
      </c>
      <c r="M160" s="223">
        <v>8000</v>
      </c>
      <c r="N160" s="223"/>
      <c r="O160" s="223"/>
      <c r="P160" s="223"/>
      <c r="Q160" s="223"/>
      <c r="R160" s="223">
        <f>SUM(J160:Q160)</f>
        <v>10000</v>
      </c>
    </row>
    <row r="161" spans="2:22" ht="17.25" customHeight="1" x14ac:dyDescent="0.3">
      <c r="B161" s="248"/>
      <c r="C161" s="249"/>
      <c r="D161" s="249"/>
      <c r="E161" s="250"/>
      <c r="F161" s="714">
        <v>15103</v>
      </c>
      <c r="G161" s="454" t="s">
        <v>1414</v>
      </c>
      <c r="H161" s="26" t="s">
        <v>1365</v>
      </c>
      <c r="I161" s="258" t="s">
        <v>1366</v>
      </c>
      <c r="J161" s="223"/>
      <c r="K161" s="223"/>
      <c r="L161" s="223"/>
      <c r="M161" s="92">
        <v>10000</v>
      </c>
      <c r="N161" s="223"/>
      <c r="O161" s="223"/>
      <c r="P161" s="223"/>
      <c r="Q161" s="223"/>
      <c r="R161" s="223">
        <f t="shared" si="27"/>
        <v>10000</v>
      </c>
    </row>
    <row r="162" spans="2:22" s="525" customFormat="1" ht="19.5" customHeight="1" x14ac:dyDescent="0.3">
      <c r="B162" s="708"/>
      <c r="C162" s="616"/>
      <c r="D162" s="616"/>
      <c r="E162" s="547">
        <v>215</v>
      </c>
      <c r="F162" s="1774" t="s">
        <v>1853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  <c r="V162" s="695"/>
    </row>
    <row r="163" spans="2:22" ht="98.25" customHeight="1" x14ac:dyDescent="0.3">
      <c r="B163" s="123"/>
      <c r="C163" s="122"/>
      <c r="D163" s="61"/>
      <c r="E163" s="15"/>
      <c r="F163" s="661">
        <v>21501</v>
      </c>
      <c r="G163" s="21" t="s">
        <v>2031</v>
      </c>
      <c r="H163" s="185" t="s">
        <v>2052</v>
      </c>
      <c r="I163" s="448" t="s">
        <v>1366</v>
      </c>
      <c r="J163" s="27"/>
      <c r="K163" s="27"/>
      <c r="L163" s="27"/>
      <c r="M163" s="27"/>
      <c r="N163" s="27"/>
      <c r="O163" s="27"/>
      <c r="P163" s="27"/>
      <c r="Q163" s="27">
        <v>100000</v>
      </c>
      <c r="R163" s="92">
        <f t="shared" si="27"/>
        <v>100000</v>
      </c>
    </row>
    <row r="164" spans="2:22" ht="81" customHeight="1" x14ac:dyDescent="0.3">
      <c r="B164" s="67"/>
      <c r="C164" s="68"/>
      <c r="D164" s="62"/>
      <c r="E164" s="21"/>
      <c r="F164" s="661">
        <v>21502</v>
      </c>
      <c r="G164" s="15" t="s">
        <v>2054</v>
      </c>
      <c r="H164" s="16" t="s">
        <v>2053</v>
      </c>
      <c r="I164" s="448" t="s">
        <v>1366</v>
      </c>
      <c r="J164" s="27"/>
      <c r="K164" s="27"/>
      <c r="L164" s="27"/>
      <c r="M164" s="27"/>
      <c r="N164" s="27"/>
      <c r="O164" s="27"/>
      <c r="P164" s="27"/>
      <c r="Q164" s="27">
        <v>100000</v>
      </c>
      <c r="R164" s="92">
        <f>SUM(J164:Q164)</f>
        <v>100000</v>
      </c>
    </row>
    <row r="165" spans="2:22" s="13" customFormat="1" ht="34.5" hidden="1" customHeight="1" x14ac:dyDescent="0.3">
      <c r="B165" s="35"/>
      <c r="C165" s="37"/>
      <c r="D165" s="1784" t="s">
        <v>48</v>
      </c>
      <c r="E165" s="1662"/>
      <c r="F165" s="1662"/>
      <c r="G165" s="1662"/>
      <c r="H165" s="1662"/>
      <c r="I165" s="1766"/>
      <c r="J165" s="86">
        <f>SUM(J166)</f>
        <v>0</v>
      </c>
      <c r="K165" s="86">
        <f t="shared" ref="K165:R165" si="28">SUM(K166)</f>
        <v>0</v>
      </c>
      <c r="L165" s="86">
        <f t="shared" si="28"/>
        <v>0</v>
      </c>
      <c r="M165" s="86">
        <f t="shared" si="28"/>
        <v>0</v>
      </c>
      <c r="N165" s="86">
        <f t="shared" si="28"/>
        <v>0</v>
      </c>
      <c r="O165" s="86">
        <f t="shared" si="28"/>
        <v>0</v>
      </c>
      <c r="P165" s="86">
        <f t="shared" si="28"/>
        <v>0</v>
      </c>
      <c r="Q165" s="86">
        <f t="shared" si="28"/>
        <v>0</v>
      </c>
      <c r="R165" s="86">
        <f t="shared" si="28"/>
        <v>0</v>
      </c>
    </row>
    <row r="166" spans="2:22" s="13" customFormat="1" ht="49.5" hidden="1" customHeight="1" x14ac:dyDescent="0.3">
      <c r="B166" s="35"/>
      <c r="C166" s="37"/>
      <c r="D166" s="35"/>
      <c r="E166" s="1661" t="s">
        <v>49</v>
      </c>
      <c r="F166" s="1661"/>
      <c r="G166" s="1661"/>
      <c r="H166" s="1661"/>
      <c r="I166" s="1728"/>
      <c r="J166" s="86">
        <f>SUM(J167:J169)</f>
        <v>0</v>
      </c>
      <c r="K166" s="86">
        <f t="shared" ref="K166:P166" si="29">SUM(K167:K169)</f>
        <v>0</v>
      </c>
      <c r="L166" s="86">
        <f t="shared" si="29"/>
        <v>0</v>
      </c>
      <c r="M166" s="86">
        <f t="shared" si="29"/>
        <v>0</v>
      </c>
      <c r="N166" s="86">
        <f t="shared" si="29"/>
        <v>0</v>
      </c>
      <c r="O166" s="86">
        <f t="shared" si="29"/>
        <v>0</v>
      </c>
      <c r="P166" s="86">
        <f t="shared" si="29"/>
        <v>0</v>
      </c>
      <c r="Q166" s="86">
        <f>SUM(Q167:Q169)</f>
        <v>0</v>
      </c>
      <c r="R166" s="86">
        <f>SUM(R167:R169)</f>
        <v>0</v>
      </c>
    </row>
    <row r="167" spans="2:22" ht="21.75" hidden="1" customHeight="1" x14ac:dyDescent="0.3">
      <c r="B167" s="38"/>
      <c r="C167" s="39"/>
      <c r="D167" s="38"/>
      <c r="E167" s="40"/>
      <c r="F167" s="661">
        <v>63</v>
      </c>
      <c r="G167" s="15"/>
      <c r="H167" s="93"/>
      <c r="I167" s="93"/>
      <c r="J167" s="92"/>
      <c r="K167" s="92"/>
      <c r="L167" s="92"/>
      <c r="M167" s="92"/>
      <c r="N167" s="92"/>
      <c r="O167" s="92"/>
      <c r="P167" s="92"/>
      <c r="Q167" s="92"/>
      <c r="R167" s="92">
        <f t="shared" ref="R167:R168" si="30">SUM(J167:Q167)</f>
        <v>0</v>
      </c>
    </row>
    <row r="168" spans="2:22" ht="21.75" hidden="1" customHeight="1" x14ac:dyDescent="0.3">
      <c r="B168" s="28"/>
      <c r="C168" s="45"/>
      <c r="D168" s="455"/>
      <c r="E168" s="32"/>
      <c r="F168" s="661">
        <v>64</v>
      </c>
      <c r="G168" s="15"/>
      <c r="H168" s="16"/>
      <c r="I168" s="16"/>
      <c r="J168" s="27"/>
      <c r="K168" s="27"/>
      <c r="L168" s="27"/>
      <c r="M168" s="27"/>
      <c r="N168" s="27"/>
      <c r="O168" s="27"/>
      <c r="P168" s="27"/>
      <c r="Q168" s="27"/>
      <c r="R168" s="92">
        <f t="shared" si="30"/>
        <v>0</v>
      </c>
    </row>
    <row r="169" spans="2:22" ht="21.75" hidden="1" customHeight="1" x14ac:dyDescent="0.3">
      <c r="B169" s="28"/>
      <c r="C169" s="45"/>
      <c r="D169" s="456"/>
      <c r="E169" s="21"/>
      <c r="F169" s="661">
        <v>65</v>
      </c>
      <c r="G169" s="15"/>
      <c r="H169" s="16"/>
      <c r="I169" s="16"/>
      <c r="J169" s="27"/>
      <c r="K169" s="27"/>
      <c r="L169" s="27"/>
      <c r="M169" s="27"/>
      <c r="N169" s="27"/>
      <c r="O169" s="27"/>
      <c r="P169" s="27"/>
      <c r="Q169" s="27"/>
      <c r="R169" s="92">
        <f>SUM(J169:Q169)</f>
        <v>0</v>
      </c>
    </row>
    <row r="170" spans="2:22" s="12" customFormat="1" ht="18.75" customHeight="1" x14ac:dyDescent="0.2">
      <c r="B170" s="535" t="s">
        <v>91</v>
      </c>
      <c r="C170" s="536"/>
      <c r="D170" s="536"/>
      <c r="E170" s="536"/>
      <c r="F170" s="657"/>
      <c r="G170" s="536"/>
      <c r="H170" s="536"/>
      <c r="I170" s="536"/>
      <c r="J170" s="705"/>
      <c r="K170" s="705"/>
      <c r="L170" s="705"/>
      <c r="M170" s="705"/>
      <c r="N170" s="705"/>
      <c r="O170" s="705"/>
      <c r="P170" s="705"/>
      <c r="Q170" s="705"/>
      <c r="R170" s="704"/>
    </row>
    <row r="171" spans="2:22" s="12" customFormat="1" ht="19.5" customHeight="1" x14ac:dyDescent="0.2">
      <c r="B171" s="481" t="s">
        <v>2018</v>
      </c>
      <c r="C171" s="482"/>
      <c r="D171" s="482"/>
      <c r="E171" s="482"/>
      <c r="F171" s="658"/>
      <c r="G171" s="482"/>
      <c r="H171" s="482"/>
      <c r="I171" s="482"/>
      <c r="J171" s="633"/>
      <c r="K171" s="633"/>
      <c r="L171" s="633"/>
      <c r="M171" s="633"/>
      <c r="N171" s="633"/>
      <c r="O171" s="633"/>
      <c r="P171" s="633"/>
      <c r="Q171" s="633"/>
      <c r="R171" s="631"/>
    </row>
    <row r="172" spans="2:22" s="13" customFormat="1" ht="18.75" customHeight="1" x14ac:dyDescent="0.3">
      <c r="B172" s="35"/>
      <c r="C172" s="278" t="s">
        <v>50</v>
      </c>
      <c r="D172" s="278"/>
      <c r="E172" s="278"/>
      <c r="F172" s="662"/>
      <c r="G172" s="278"/>
      <c r="H172" s="278"/>
      <c r="I172" s="278"/>
      <c r="J172" s="562"/>
      <c r="K172" s="562"/>
      <c r="L172" s="562"/>
      <c r="M172" s="562"/>
      <c r="N172" s="562"/>
      <c r="O172" s="562"/>
      <c r="P172" s="562"/>
      <c r="Q172" s="562"/>
      <c r="R172" s="274"/>
    </row>
    <row r="173" spans="2:22" s="13" customFormat="1" ht="18.75" customHeight="1" x14ac:dyDescent="0.3">
      <c r="B173" s="35"/>
      <c r="C173" s="37"/>
      <c r="D173" s="278" t="s">
        <v>51</v>
      </c>
      <c r="E173" s="278"/>
      <c r="F173" s="662"/>
      <c r="G173" s="278"/>
      <c r="H173" s="278"/>
      <c r="I173" s="278"/>
      <c r="J173" s="562"/>
      <c r="K173" s="562"/>
      <c r="L173" s="562"/>
      <c r="M173" s="562"/>
      <c r="N173" s="562"/>
      <c r="O173" s="562"/>
      <c r="P173" s="562"/>
      <c r="Q173" s="562"/>
      <c r="R173" s="274"/>
    </row>
    <row r="174" spans="2:22" s="13" customFormat="1" ht="18.75" customHeight="1" x14ac:dyDescent="0.3">
      <c r="B174" s="35"/>
      <c r="C174" s="37"/>
      <c r="D174" s="37"/>
      <c r="E174" s="278" t="s">
        <v>52</v>
      </c>
      <c r="F174" s="662"/>
      <c r="G174" s="278"/>
      <c r="H174" s="278"/>
      <c r="I174" s="278"/>
      <c r="J174" s="562"/>
      <c r="K174" s="562"/>
      <c r="L174" s="562"/>
      <c r="M174" s="562"/>
      <c r="N174" s="562"/>
      <c r="O174" s="562"/>
      <c r="P174" s="562"/>
      <c r="Q174" s="562"/>
      <c r="R174" s="274"/>
    </row>
    <row r="175" spans="2:22" s="525" customFormat="1" ht="19.5" customHeight="1" x14ac:dyDescent="0.3">
      <c r="B175" s="708"/>
      <c r="C175" s="616"/>
      <c r="D175" s="616"/>
      <c r="E175" s="547">
        <v>161</v>
      </c>
      <c r="F175" s="1774" t="s">
        <v>1829</v>
      </c>
      <c r="G175" s="1724"/>
      <c r="H175" s="1724"/>
      <c r="I175" s="1724"/>
      <c r="J175" s="617"/>
      <c r="K175" s="617"/>
      <c r="L175" s="617"/>
      <c r="M175" s="617"/>
      <c r="N175" s="617"/>
      <c r="O175" s="617"/>
      <c r="P175" s="617"/>
      <c r="Q175" s="617"/>
      <c r="R175" s="618"/>
      <c r="V175" s="695"/>
    </row>
    <row r="176" spans="2:22" ht="47.25" customHeight="1" x14ac:dyDescent="0.3">
      <c r="B176" s="38"/>
      <c r="C176" s="39"/>
      <c r="D176" s="39"/>
      <c r="E176" s="40"/>
      <c r="F176" s="640">
        <v>16101</v>
      </c>
      <c r="G176" s="205" t="s">
        <v>1415</v>
      </c>
      <c r="H176" s="26" t="s">
        <v>837</v>
      </c>
      <c r="I176" s="276" t="s">
        <v>1376</v>
      </c>
      <c r="J176" s="223"/>
      <c r="K176" s="92"/>
      <c r="L176" s="92">
        <v>3000</v>
      </c>
      <c r="M176" s="92">
        <v>5000</v>
      </c>
      <c r="N176" s="92"/>
      <c r="O176" s="92"/>
      <c r="P176" s="92"/>
      <c r="Q176" s="92"/>
      <c r="R176" s="92">
        <f>SUM(J176:Q176)</f>
        <v>8000</v>
      </c>
    </row>
    <row r="177" spans="2:22" ht="50.25" customHeight="1" x14ac:dyDescent="0.3">
      <c r="B177" s="67"/>
      <c r="C177" s="68"/>
      <c r="D177" s="62"/>
      <c r="E177" s="21"/>
      <c r="F177" s="640">
        <v>16102</v>
      </c>
      <c r="G177" s="125" t="s">
        <v>1377</v>
      </c>
      <c r="H177" s="26" t="s">
        <v>837</v>
      </c>
      <c r="I177" s="276" t="s">
        <v>1376</v>
      </c>
      <c r="J177" s="223"/>
      <c r="K177" s="27">
        <v>3600</v>
      </c>
      <c r="L177" s="92"/>
      <c r="M177" s="92">
        <v>6400</v>
      </c>
      <c r="N177" s="27"/>
      <c r="O177" s="27"/>
      <c r="P177" s="27"/>
      <c r="Q177" s="27"/>
      <c r="R177" s="92">
        <f>SUM(J177:Q177)</f>
        <v>10000</v>
      </c>
    </row>
    <row r="178" spans="2:22" s="13" customFormat="1" ht="21.75" customHeight="1" x14ac:dyDescent="0.3">
      <c r="B178" s="35"/>
      <c r="C178" s="37"/>
      <c r="D178" s="278" t="s">
        <v>53</v>
      </c>
      <c r="E178" s="278"/>
      <c r="F178" s="662"/>
      <c r="G178" s="278"/>
      <c r="H178" s="278"/>
      <c r="I178" s="278"/>
      <c r="J178" s="562"/>
      <c r="K178" s="562"/>
      <c r="L178" s="562"/>
      <c r="M178" s="562"/>
      <c r="N178" s="562"/>
      <c r="O178" s="562"/>
      <c r="P178" s="562"/>
      <c r="Q178" s="562"/>
      <c r="R178" s="274"/>
    </row>
    <row r="179" spans="2:22" s="13" customFormat="1" ht="21" customHeight="1" x14ac:dyDescent="0.3">
      <c r="B179" s="35"/>
      <c r="C179" s="37"/>
      <c r="D179" s="37"/>
      <c r="E179" s="280" t="s">
        <v>54</v>
      </c>
      <c r="F179" s="70"/>
      <c r="G179" s="515"/>
      <c r="H179" s="293"/>
      <c r="I179" s="322"/>
      <c r="J179" s="562"/>
      <c r="K179" s="562"/>
      <c r="L179" s="562"/>
      <c r="M179" s="562"/>
      <c r="N179" s="562"/>
      <c r="O179" s="562"/>
      <c r="P179" s="562"/>
      <c r="Q179" s="562"/>
      <c r="R179" s="274"/>
    </row>
    <row r="180" spans="2:22" s="525" customFormat="1" ht="22.5" customHeight="1" x14ac:dyDescent="0.3">
      <c r="B180" s="708"/>
      <c r="C180" s="616"/>
      <c r="D180" s="616"/>
      <c r="E180" s="547">
        <v>162</v>
      </c>
      <c r="F180" s="1774" t="s">
        <v>2012</v>
      </c>
      <c r="G180" s="1724"/>
      <c r="H180" s="1724"/>
      <c r="I180" s="1724"/>
      <c r="J180" s="617"/>
      <c r="K180" s="617"/>
      <c r="L180" s="617"/>
      <c r="M180" s="617"/>
      <c r="N180" s="617"/>
      <c r="O180" s="617"/>
      <c r="P180" s="617"/>
      <c r="Q180" s="617"/>
      <c r="R180" s="618"/>
      <c r="V180" s="695"/>
    </row>
    <row r="181" spans="2:22" ht="53.25" customHeight="1" x14ac:dyDescent="0.3">
      <c r="B181" s="38"/>
      <c r="C181" s="39"/>
      <c r="D181" s="39"/>
      <c r="E181" s="40"/>
      <c r="F181" s="640">
        <v>16201</v>
      </c>
      <c r="G181" s="125" t="s">
        <v>1416</v>
      </c>
      <c r="H181" s="26" t="s">
        <v>837</v>
      </c>
      <c r="I181" s="276" t="s">
        <v>1417</v>
      </c>
      <c r="J181" s="92"/>
      <c r="K181" s="92"/>
      <c r="L181" s="92">
        <v>10000</v>
      </c>
      <c r="M181" s="92"/>
      <c r="N181" s="92"/>
      <c r="O181" s="92"/>
      <c r="P181" s="92"/>
      <c r="Q181" s="92"/>
      <c r="R181" s="92">
        <f t="shared" ref="R181:R184" si="31">SUM(J181:Q181)</f>
        <v>10000</v>
      </c>
    </row>
    <row r="182" spans="2:22" ht="19.5" hidden="1" customHeight="1" x14ac:dyDescent="0.3">
      <c r="B182" s="28"/>
      <c r="C182" s="45"/>
      <c r="D182" s="31"/>
      <c r="E182" s="32"/>
      <c r="F182" s="640">
        <v>70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92">
        <f t="shared" si="31"/>
        <v>0</v>
      </c>
    </row>
    <row r="183" spans="2:22" ht="19.5" hidden="1" customHeight="1" x14ac:dyDescent="0.3">
      <c r="B183" s="28"/>
      <c r="C183" s="45"/>
      <c r="D183" s="31"/>
      <c r="E183" s="32"/>
      <c r="F183" s="640">
        <v>71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92">
        <f t="shared" si="31"/>
        <v>0</v>
      </c>
    </row>
    <row r="184" spans="2:22" ht="22.5" hidden="1" customHeight="1" x14ac:dyDescent="0.3">
      <c r="B184" s="57"/>
      <c r="C184" s="58"/>
      <c r="D184" s="58"/>
      <c r="E184" s="59"/>
      <c r="F184" s="640">
        <v>72</v>
      </c>
      <c r="G184" s="15"/>
      <c r="H184" s="93"/>
      <c r="I184" s="140"/>
      <c r="J184" s="92"/>
      <c r="K184" s="92"/>
      <c r="L184" s="92"/>
      <c r="M184" s="92"/>
      <c r="N184" s="92"/>
      <c r="O184" s="92"/>
      <c r="P184" s="92"/>
      <c r="Q184" s="92"/>
      <c r="R184" s="92">
        <f t="shared" si="31"/>
        <v>0</v>
      </c>
    </row>
    <row r="185" spans="2:22" ht="22.5" hidden="1" customHeight="1" x14ac:dyDescent="0.3">
      <c r="B185" s="28"/>
      <c r="C185" s="45"/>
      <c r="D185" s="31"/>
      <c r="E185" s="32"/>
      <c r="F185" s="640">
        <v>73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92">
        <f>SUM(J185:Q185)</f>
        <v>0</v>
      </c>
    </row>
    <row r="186" spans="2:22" s="13" customFormat="1" hidden="1" x14ac:dyDescent="0.3">
      <c r="B186" s="35"/>
      <c r="C186" s="37"/>
      <c r="D186" s="37"/>
      <c r="E186" s="501" t="s">
        <v>55</v>
      </c>
      <c r="F186" s="464"/>
      <c r="G186" s="33"/>
      <c r="H186" s="14"/>
      <c r="I186" s="56"/>
      <c r="J186" s="86">
        <f>SUM(J187:J191)</f>
        <v>0</v>
      </c>
      <c r="K186" s="86">
        <f t="shared" ref="K186:R186" si="32">SUM(K187:K191)</f>
        <v>0</v>
      </c>
      <c r="L186" s="86">
        <f t="shared" si="32"/>
        <v>0</v>
      </c>
      <c r="M186" s="86">
        <f t="shared" si="32"/>
        <v>0</v>
      </c>
      <c r="N186" s="86">
        <f t="shared" si="32"/>
        <v>0</v>
      </c>
      <c r="O186" s="86">
        <f t="shared" si="32"/>
        <v>0</v>
      </c>
      <c r="P186" s="86">
        <f t="shared" si="32"/>
        <v>0</v>
      </c>
      <c r="Q186" s="86">
        <f t="shared" si="32"/>
        <v>0</v>
      </c>
      <c r="R186" s="86">
        <f t="shared" si="32"/>
        <v>0</v>
      </c>
    </row>
    <row r="187" spans="2:22" ht="22.5" hidden="1" customHeight="1" x14ac:dyDescent="0.3">
      <c r="B187" s="38"/>
      <c r="C187" s="39"/>
      <c r="D187" s="39"/>
      <c r="E187" s="40"/>
      <c r="F187" s="640">
        <v>74</v>
      </c>
      <c r="G187" s="15"/>
      <c r="H187" s="93"/>
      <c r="I187" s="140"/>
      <c r="J187" s="92"/>
      <c r="K187" s="92"/>
      <c r="L187" s="92"/>
      <c r="M187" s="92"/>
      <c r="N187" s="92"/>
      <c r="O187" s="92"/>
      <c r="P187" s="92"/>
      <c r="Q187" s="92"/>
      <c r="R187" s="92">
        <f t="shared" ref="R187:R190" si="33">SUM(J187:Q187)</f>
        <v>0</v>
      </c>
    </row>
    <row r="188" spans="2:22" ht="22.5" hidden="1" customHeight="1" x14ac:dyDescent="0.3">
      <c r="B188" s="28"/>
      <c r="C188" s="45"/>
      <c r="D188" s="31"/>
      <c r="E188" s="32"/>
      <c r="F188" s="640">
        <v>75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92">
        <f t="shared" si="33"/>
        <v>0</v>
      </c>
    </row>
    <row r="189" spans="2:22" ht="22.5" hidden="1" customHeight="1" x14ac:dyDescent="0.3">
      <c r="B189" s="28"/>
      <c r="C189" s="45"/>
      <c r="D189" s="31"/>
      <c r="E189" s="32"/>
      <c r="F189" s="640">
        <v>76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92">
        <f t="shared" si="33"/>
        <v>0</v>
      </c>
    </row>
    <row r="190" spans="2:22" ht="22.5" hidden="1" customHeight="1" x14ac:dyDescent="0.3">
      <c r="B190" s="57"/>
      <c r="C190" s="58"/>
      <c r="D190" s="58"/>
      <c r="E190" s="59"/>
      <c r="F190" s="640">
        <v>77</v>
      </c>
      <c r="G190" s="15"/>
      <c r="H190" s="93"/>
      <c r="I190" s="140"/>
      <c r="J190" s="92"/>
      <c r="K190" s="92"/>
      <c r="L190" s="92"/>
      <c r="M190" s="92"/>
      <c r="N190" s="92"/>
      <c r="O190" s="92"/>
      <c r="P190" s="92"/>
      <c r="Q190" s="92"/>
      <c r="R190" s="92">
        <f t="shared" si="33"/>
        <v>0</v>
      </c>
    </row>
    <row r="191" spans="2:22" ht="22.5" hidden="1" customHeight="1" x14ac:dyDescent="0.3">
      <c r="B191" s="28"/>
      <c r="C191" s="45"/>
      <c r="D191" s="31"/>
      <c r="E191" s="32"/>
      <c r="F191" s="640">
        <v>78</v>
      </c>
      <c r="G191" s="15"/>
      <c r="H191" s="16"/>
      <c r="I191" s="17"/>
      <c r="J191" s="27"/>
      <c r="K191" s="27"/>
      <c r="L191" s="27"/>
      <c r="M191" s="27"/>
      <c r="N191" s="27"/>
      <c r="O191" s="27"/>
      <c r="P191" s="27"/>
      <c r="Q191" s="27"/>
      <c r="R191" s="92">
        <f>SUM(J191:Q191)</f>
        <v>0</v>
      </c>
    </row>
    <row r="192" spans="2:22" s="13" customFormat="1" ht="5.25" hidden="1" customHeight="1" x14ac:dyDescent="0.3">
      <c r="B192" s="65"/>
      <c r="C192" s="66"/>
      <c r="D192" s="66"/>
      <c r="E192" s="106" t="s">
        <v>90</v>
      </c>
      <c r="F192" s="662"/>
      <c r="G192" s="278"/>
      <c r="H192" s="278"/>
      <c r="I192" s="278"/>
      <c r="J192" s="562"/>
      <c r="K192" s="562"/>
      <c r="L192" s="562"/>
      <c r="M192" s="562"/>
      <c r="N192" s="562"/>
      <c r="O192" s="562"/>
      <c r="P192" s="562"/>
      <c r="Q192" s="562"/>
      <c r="R192" s="274"/>
    </row>
    <row r="193" spans="2:22" ht="66" customHeight="1" x14ac:dyDescent="0.3">
      <c r="B193" s="248"/>
      <c r="C193" s="249"/>
      <c r="D193" s="249"/>
      <c r="E193" s="250"/>
      <c r="F193" s="212">
        <v>16202</v>
      </c>
      <c r="G193" s="125" t="s">
        <v>1418</v>
      </c>
      <c r="H193" s="26" t="s">
        <v>1362</v>
      </c>
      <c r="I193" s="448" t="s">
        <v>1363</v>
      </c>
      <c r="J193" s="223"/>
      <c r="K193" s="223"/>
      <c r="L193" s="223">
        <v>2000</v>
      </c>
      <c r="M193" s="223">
        <v>5000</v>
      </c>
      <c r="N193" s="223"/>
      <c r="O193" s="223"/>
      <c r="P193" s="223"/>
      <c r="Q193" s="223"/>
      <c r="R193" s="223">
        <f>SUM(J193:Q193)</f>
        <v>7000</v>
      </c>
    </row>
    <row r="194" spans="2:22" s="12" customFormat="1" ht="18.75" customHeight="1" x14ac:dyDescent="0.2">
      <c r="B194" s="535" t="s">
        <v>93</v>
      </c>
      <c r="C194" s="536"/>
      <c r="D194" s="536"/>
      <c r="E194" s="536"/>
      <c r="F194" s="657"/>
      <c r="G194" s="536"/>
      <c r="H194" s="536"/>
      <c r="I194" s="536"/>
      <c r="J194" s="705"/>
      <c r="K194" s="705"/>
      <c r="L194" s="705"/>
      <c r="M194" s="705"/>
      <c r="N194" s="705"/>
      <c r="O194" s="705"/>
      <c r="P194" s="705"/>
      <c r="Q194" s="705"/>
      <c r="R194" s="704"/>
    </row>
    <row r="195" spans="2:22" s="12" customFormat="1" ht="18.75" customHeight="1" x14ac:dyDescent="0.2">
      <c r="B195" s="481" t="s">
        <v>2060</v>
      </c>
      <c r="C195" s="482"/>
      <c r="D195" s="482"/>
      <c r="E195" s="482"/>
      <c r="F195" s="658"/>
      <c r="G195" s="482"/>
      <c r="H195" s="482"/>
      <c r="I195" s="482"/>
      <c r="J195" s="633"/>
      <c r="K195" s="633"/>
      <c r="L195" s="633"/>
      <c r="M195" s="633"/>
      <c r="N195" s="633"/>
      <c r="O195" s="633"/>
      <c r="P195" s="633"/>
      <c r="Q195" s="633"/>
      <c r="R195" s="631"/>
    </row>
    <row r="196" spans="2:22" s="13" customFormat="1" ht="18.75" customHeight="1" x14ac:dyDescent="0.3">
      <c r="B196" s="35"/>
      <c r="C196" s="278" t="s">
        <v>56</v>
      </c>
      <c r="D196" s="278"/>
      <c r="E196" s="278"/>
      <c r="F196" s="662"/>
      <c r="G196" s="278"/>
      <c r="H196" s="278"/>
      <c r="I196" s="278"/>
      <c r="J196" s="562"/>
      <c r="K196" s="562"/>
      <c r="L196" s="562"/>
      <c r="M196" s="562"/>
      <c r="N196" s="562"/>
      <c r="O196" s="562"/>
      <c r="P196" s="562"/>
      <c r="Q196" s="562"/>
      <c r="R196" s="274"/>
    </row>
    <row r="197" spans="2:22" s="13" customFormat="1" ht="13.5" customHeight="1" x14ac:dyDescent="0.3">
      <c r="B197" s="65"/>
      <c r="C197" s="66"/>
      <c r="D197" s="105" t="s">
        <v>2061</v>
      </c>
      <c r="E197" s="105"/>
      <c r="F197" s="666"/>
      <c r="G197" s="105"/>
      <c r="H197" s="105"/>
      <c r="I197" s="105"/>
      <c r="J197" s="588"/>
      <c r="K197" s="588"/>
      <c r="L197" s="588"/>
      <c r="M197" s="588"/>
      <c r="N197" s="588"/>
      <c r="O197" s="588"/>
      <c r="P197" s="588"/>
      <c r="Q197" s="588"/>
      <c r="R197" s="596"/>
    </row>
    <row r="198" spans="2:22" s="13" customFormat="1" ht="18" customHeight="1" x14ac:dyDescent="0.3">
      <c r="B198" s="76"/>
      <c r="C198" s="77"/>
      <c r="D198" s="556" t="s">
        <v>2062</v>
      </c>
      <c r="E198" s="556"/>
      <c r="F198" s="665"/>
      <c r="G198" s="556"/>
      <c r="H198" s="556"/>
      <c r="I198" s="556"/>
      <c r="J198" s="572"/>
      <c r="K198" s="572"/>
      <c r="L198" s="572"/>
      <c r="M198" s="572"/>
      <c r="N198" s="572"/>
      <c r="O198" s="572"/>
      <c r="P198" s="572"/>
      <c r="Q198" s="572"/>
      <c r="R198" s="571"/>
    </row>
    <row r="199" spans="2:22" s="13" customFormat="1" ht="19.5" customHeight="1" x14ac:dyDescent="0.3">
      <c r="B199" s="35"/>
      <c r="C199" s="37"/>
      <c r="D199" s="37"/>
      <c r="E199" s="278" t="s">
        <v>57</v>
      </c>
      <c r="F199" s="662"/>
      <c r="G199" s="278"/>
      <c r="H199" s="278"/>
      <c r="I199" s="278"/>
      <c r="J199" s="562"/>
      <c r="K199" s="562"/>
      <c r="L199" s="562"/>
      <c r="M199" s="562"/>
      <c r="N199" s="562"/>
      <c r="O199" s="562"/>
      <c r="P199" s="562"/>
      <c r="Q199" s="562"/>
      <c r="R199" s="274"/>
    </row>
    <row r="200" spans="2:22" s="525" customFormat="1" ht="16.5" customHeight="1" x14ac:dyDescent="0.3">
      <c r="B200" s="615"/>
      <c r="C200" s="616"/>
      <c r="D200" s="616"/>
      <c r="E200" s="547">
        <v>171</v>
      </c>
      <c r="F200" s="565" t="s">
        <v>1830</v>
      </c>
      <c r="G200" s="565"/>
      <c r="H200" s="565"/>
      <c r="I200" s="565"/>
      <c r="J200" s="617"/>
      <c r="K200" s="617"/>
      <c r="L200" s="617"/>
      <c r="M200" s="617"/>
      <c r="N200" s="617"/>
      <c r="O200" s="617"/>
      <c r="P200" s="617"/>
      <c r="Q200" s="617"/>
      <c r="R200" s="618"/>
      <c r="V200" s="695"/>
    </row>
    <row r="201" spans="2:22" ht="36" customHeight="1" x14ac:dyDescent="0.3">
      <c r="B201" s="38"/>
      <c r="C201" s="39"/>
      <c r="D201" s="39"/>
      <c r="E201" s="40"/>
      <c r="F201" s="661">
        <v>17101</v>
      </c>
      <c r="G201" s="15" t="s">
        <v>1419</v>
      </c>
      <c r="H201" s="93" t="s">
        <v>837</v>
      </c>
      <c r="I201" s="261" t="s">
        <v>1366</v>
      </c>
      <c r="J201" s="92"/>
      <c r="K201" s="92"/>
      <c r="L201" s="92">
        <v>25000</v>
      </c>
      <c r="M201" s="92">
        <v>5000</v>
      </c>
      <c r="N201" s="92"/>
      <c r="O201" s="92"/>
      <c r="P201" s="92"/>
      <c r="Q201" s="92"/>
      <c r="R201" s="92">
        <f t="shared" ref="R201:R204" si="34">SUM(J201:Q201)</f>
        <v>30000</v>
      </c>
    </row>
    <row r="202" spans="2:22" ht="39.950000000000003" customHeight="1" x14ac:dyDescent="0.3">
      <c r="B202" s="244"/>
      <c r="C202" s="245"/>
      <c r="D202" s="245"/>
      <c r="E202" s="246"/>
      <c r="F202" s="714">
        <v>17102</v>
      </c>
      <c r="G202" s="125" t="s">
        <v>1420</v>
      </c>
      <c r="H202" s="258" t="s">
        <v>1362</v>
      </c>
      <c r="I202" s="448" t="s">
        <v>1363</v>
      </c>
      <c r="J202" s="223"/>
      <c r="K202" s="223"/>
      <c r="L202" s="223">
        <v>5000</v>
      </c>
      <c r="M202" s="223">
        <v>15000</v>
      </c>
      <c r="N202" s="223"/>
      <c r="O202" s="223"/>
      <c r="P202" s="223"/>
      <c r="Q202" s="223"/>
      <c r="R202" s="223">
        <f t="shared" si="34"/>
        <v>20000</v>
      </c>
    </row>
    <row r="203" spans="2:22" ht="39.950000000000003" customHeight="1" x14ac:dyDescent="0.3">
      <c r="B203" s="252"/>
      <c r="C203" s="253"/>
      <c r="D203" s="193"/>
      <c r="E203" s="142"/>
      <c r="F203" s="714">
        <v>17103</v>
      </c>
      <c r="G203" s="125" t="s">
        <v>1421</v>
      </c>
      <c r="H203" s="258" t="s">
        <v>1362</v>
      </c>
      <c r="I203" s="448" t="s">
        <v>1394</v>
      </c>
      <c r="J203" s="27"/>
      <c r="K203" s="27"/>
      <c r="L203" s="27">
        <v>10000</v>
      </c>
      <c r="M203" s="27">
        <v>2000</v>
      </c>
      <c r="N203" s="27"/>
      <c r="O203" s="712"/>
      <c r="P203" s="27"/>
      <c r="Q203" s="27"/>
      <c r="R203" s="223">
        <f t="shared" si="34"/>
        <v>12000</v>
      </c>
    </row>
    <row r="204" spans="2:22" ht="20.25" hidden="1" customHeight="1" x14ac:dyDescent="0.3">
      <c r="B204" s="28"/>
      <c r="C204" s="45"/>
      <c r="D204" s="31"/>
      <c r="E204" s="32"/>
      <c r="F204" s="661">
        <v>85</v>
      </c>
      <c r="G204" s="15"/>
      <c r="H204" s="16"/>
      <c r="I204" s="17"/>
      <c r="J204" s="27"/>
      <c r="K204" s="27"/>
      <c r="L204" s="27"/>
      <c r="M204" s="27"/>
      <c r="N204" s="27"/>
      <c r="O204" s="712"/>
      <c r="P204" s="592"/>
      <c r="Q204" s="592"/>
      <c r="R204" s="175">
        <f t="shared" si="34"/>
        <v>0</v>
      </c>
    </row>
    <row r="205" spans="2:22" ht="20.25" hidden="1" customHeight="1" x14ac:dyDescent="0.3">
      <c r="B205" s="28"/>
      <c r="C205" s="45"/>
      <c r="D205" s="31"/>
      <c r="E205" s="32"/>
      <c r="F205" s="661">
        <v>86</v>
      </c>
      <c r="G205" s="15"/>
      <c r="H205" s="16"/>
      <c r="I205" s="17"/>
      <c r="J205" s="27"/>
      <c r="K205" s="27"/>
      <c r="L205" s="27"/>
      <c r="M205" s="27"/>
      <c r="N205" s="27"/>
      <c r="O205" s="712"/>
      <c r="P205" s="592"/>
      <c r="Q205" s="592"/>
      <c r="R205" s="175">
        <f>SUM(J205:Q205)</f>
        <v>0</v>
      </c>
    </row>
    <row r="206" spans="2:22" s="13" customFormat="1" ht="33.75" hidden="1" customHeight="1" x14ac:dyDescent="0.3">
      <c r="B206" s="35"/>
      <c r="C206" s="37"/>
      <c r="D206" s="37"/>
      <c r="E206" s="1661" t="s">
        <v>58</v>
      </c>
      <c r="F206" s="1661"/>
      <c r="G206" s="1661"/>
      <c r="H206" s="1661"/>
      <c r="I206" s="1661"/>
      <c r="J206" s="86">
        <f>SUM(J207:J209)</f>
        <v>0</v>
      </c>
      <c r="K206" s="86">
        <f t="shared" ref="K206:R206" si="35">SUM(K207:K209)</f>
        <v>0</v>
      </c>
      <c r="L206" s="86">
        <f t="shared" si="35"/>
        <v>0</v>
      </c>
      <c r="M206" s="86">
        <f t="shared" si="35"/>
        <v>0</v>
      </c>
      <c r="N206" s="86">
        <f t="shared" si="35"/>
        <v>0</v>
      </c>
      <c r="O206" s="561">
        <f t="shared" si="35"/>
        <v>0</v>
      </c>
      <c r="P206" s="562">
        <f t="shared" si="35"/>
        <v>0</v>
      </c>
      <c r="Q206" s="562">
        <f t="shared" si="35"/>
        <v>0</v>
      </c>
      <c r="R206" s="274">
        <f t="shared" si="35"/>
        <v>0</v>
      </c>
    </row>
    <row r="207" spans="2:22" ht="21" hidden="1" customHeight="1" x14ac:dyDescent="0.3">
      <c r="B207" s="38"/>
      <c r="C207" s="39"/>
      <c r="D207" s="39"/>
      <c r="E207" s="40"/>
      <c r="F207" s="661">
        <v>87</v>
      </c>
      <c r="G207" s="15"/>
      <c r="H207" s="93"/>
      <c r="I207" s="140"/>
      <c r="J207" s="92"/>
      <c r="K207" s="92"/>
      <c r="L207" s="92"/>
      <c r="M207" s="92"/>
      <c r="N207" s="92"/>
      <c r="O207" s="696"/>
      <c r="P207" s="620"/>
      <c r="Q207" s="620"/>
      <c r="R207" s="175">
        <f t="shared" ref="R207:R208" si="36">SUM(J207:Q207)</f>
        <v>0</v>
      </c>
    </row>
    <row r="208" spans="2:22" ht="21" hidden="1" customHeight="1" x14ac:dyDescent="0.3">
      <c r="B208" s="28"/>
      <c r="C208" s="45"/>
      <c r="D208" s="31"/>
      <c r="E208" s="32"/>
      <c r="F208" s="661">
        <v>88</v>
      </c>
      <c r="G208" s="15"/>
      <c r="H208" s="16"/>
      <c r="I208" s="17"/>
      <c r="J208" s="27"/>
      <c r="K208" s="27"/>
      <c r="L208" s="27"/>
      <c r="M208" s="27"/>
      <c r="N208" s="27"/>
      <c r="O208" s="712"/>
      <c r="P208" s="592"/>
      <c r="Q208" s="592"/>
      <c r="R208" s="175">
        <f t="shared" si="36"/>
        <v>0</v>
      </c>
    </row>
    <row r="209" spans="2:18" ht="21" hidden="1" customHeight="1" x14ac:dyDescent="0.3">
      <c r="B209" s="28"/>
      <c r="C209" s="45"/>
      <c r="D209" s="31"/>
      <c r="E209" s="32"/>
      <c r="F209" s="661">
        <v>89</v>
      </c>
      <c r="G209" s="15"/>
      <c r="H209" s="16"/>
      <c r="I209" s="17"/>
      <c r="J209" s="27"/>
      <c r="K209" s="27"/>
      <c r="L209" s="27"/>
      <c r="M209" s="27"/>
      <c r="N209" s="27"/>
      <c r="O209" s="712"/>
      <c r="P209" s="592"/>
      <c r="Q209" s="592"/>
      <c r="R209" s="175">
        <f>SUM(J209:Q209)</f>
        <v>0</v>
      </c>
    </row>
    <row r="210" spans="2:18" s="13" customFormat="1" hidden="1" x14ac:dyDescent="0.3">
      <c r="B210" s="35"/>
      <c r="C210" s="37"/>
      <c r="D210" s="37"/>
      <c r="E210" s="280" t="s">
        <v>59</v>
      </c>
      <c r="F210" s="70"/>
      <c r="G210" s="33"/>
      <c r="H210" s="14"/>
      <c r="I210" s="56"/>
      <c r="J210" s="86">
        <f>SUM(J211:J213)</f>
        <v>0</v>
      </c>
      <c r="K210" s="86">
        <f t="shared" ref="K210:R210" si="37">SUM(K211:K213)</f>
        <v>0</v>
      </c>
      <c r="L210" s="86">
        <f t="shared" si="37"/>
        <v>0</v>
      </c>
      <c r="M210" s="86">
        <f t="shared" si="37"/>
        <v>0</v>
      </c>
      <c r="N210" s="86">
        <f t="shared" si="37"/>
        <v>0</v>
      </c>
      <c r="O210" s="561">
        <f t="shared" si="37"/>
        <v>0</v>
      </c>
      <c r="P210" s="562">
        <f t="shared" si="37"/>
        <v>0</v>
      </c>
      <c r="Q210" s="562">
        <f t="shared" si="37"/>
        <v>0</v>
      </c>
      <c r="R210" s="274">
        <f t="shared" si="37"/>
        <v>0</v>
      </c>
    </row>
    <row r="211" spans="2:18" ht="24.75" hidden="1" customHeight="1" x14ac:dyDescent="0.3">
      <c r="B211" s="38"/>
      <c r="C211" s="39"/>
      <c r="D211" s="39"/>
      <c r="E211" s="40"/>
      <c r="F211" s="661">
        <v>90</v>
      </c>
      <c r="G211" s="15"/>
      <c r="H211" s="93"/>
      <c r="I211" s="140"/>
      <c r="J211" s="92"/>
      <c r="K211" s="92"/>
      <c r="L211" s="92"/>
      <c r="M211" s="92"/>
      <c r="N211" s="92"/>
      <c r="O211" s="696"/>
      <c r="P211" s="620"/>
      <c r="Q211" s="620"/>
      <c r="R211" s="175">
        <f t="shared" ref="R211:R212" si="38">SUM(J211:Q211)</f>
        <v>0</v>
      </c>
    </row>
    <row r="212" spans="2:18" ht="24.75" hidden="1" customHeight="1" x14ac:dyDescent="0.3">
      <c r="B212" s="28"/>
      <c r="C212" s="45"/>
      <c r="D212" s="31"/>
      <c r="E212" s="32"/>
      <c r="F212" s="661">
        <v>91</v>
      </c>
      <c r="G212" s="15"/>
      <c r="H212" s="16"/>
      <c r="I212" s="17"/>
      <c r="J212" s="27"/>
      <c r="K212" s="27"/>
      <c r="L212" s="27"/>
      <c r="M212" s="27"/>
      <c r="N212" s="27"/>
      <c r="O212" s="712"/>
      <c r="P212" s="592"/>
      <c r="Q212" s="592"/>
      <c r="R212" s="175">
        <f t="shared" si="38"/>
        <v>0</v>
      </c>
    </row>
    <row r="213" spans="2:18" ht="24.75" hidden="1" customHeight="1" x14ac:dyDescent="0.3">
      <c r="B213" s="67"/>
      <c r="C213" s="68"/>
      <c r="D213" s="62"/>
      <c r="E213" s="21"/>
      <c r="F213" s="661">
        <v>92</v>
      </c>
      <c r="G213" s="15"/>
      <c r="H213" s="16"/>
      <c r="I213" s="17"/>
      <c r="J213" s="27"/>
      <c r="K213" s="27"/>
      <c r="L213" s="27"/>
      <c r="M213" s="27"/>
      <c r="N213" s="27"/>
      <c r="O213" s="712"/>
      <c r="P213" s="592"/>
      <c r="Q213" s="592"/>
      <c r="R213" s="175">
        <f>SUM(J213:Q213)</f>
        <v>0</v>
      </c>
    </row>
    <row r="214" spans="2:18" s="13" customFormat="1" ht="30.75" hidden="1" customHeight="1" x14ac:dyDescent="0.3">
      <c r="B214" s="35"/>
      <c r="C214" s="37"/>
      <c r="D214" s="37"/>
      <c r="E214" s="1662" t="s">
        <v>60</v>
      </c>
      <c r="F214" s="1662"/>
      <c r="G214" s="1662"/>
      <c r="H214" s="1662"/>
      <c r="I214" s="1662"/>
      <c r="J214" s="86">
        <f>SUM(J215:J217)</f>
        <v>0</v>
      </c>
      <c r="K214" s="86">
        <f t="shared" ref="K214:R214" si="39">SUM(K215:K217)</f>
        <v>0</v>
      </c>
      <c r="L214" s="86">
        <f t="shared" si="39"/>
        <v>0</v>
      </c>
      <c r="M214" s="86">
        <f t="shared" si="39"/>
        <v>0</v>
      </c>
      <c r="N214" s="86">
        <f t="shared" si="39"/>
        <v>0</v>
      </c>
      <c r="O214" s="561">
        <f t="shared" si="39"/>
        <v>0</v>
      </c>
      <c r="P214" s="562">
        <f t="shared" si="39"/>
        <v>0</v>
      </c>
      <c r="Q214" s="562">
        <f t="shared" si="39"/>
        <v>0</v>
      </c>
      <c r="R214" s="274">
        <f t="shared" si="39"/>
        <v>0</v>
      </c>
    </row>
    <row r="215" spans="2:18" ht="22.5" hidden="1" customHeight="1" x14ac:dyDescent="0.3">
      <c r="B215" s="38"/>
      <c r="C215" s="39"/>
      <c r="D215" s="39"/>
      <c r="E215" s="40"/>
      <c r="F215" s="661">
        <v>93</v>
      </c>
      <c r="G215" s="15"/>
      <c r="H215" s="93"/>
      <c r="I215" s="140"/>
      <c r="J215" s="92"/>
      <c r="K215" s="92"/>
      <c r="L215" s="92"/>
      <c r="M215" s="92"/>
      <c r="N215" s="92"/>
      <c r="O215" s="696"/>
      <c r="P215" s="620"/>
      <c r="Q215" s="620"/>
      <c r="R215" s="175">
        <f t="shared" ref="R215:R216" si="40">SUM(J215:Q215)</f>
        <v>0</v>
      </c>
    </row>
    <row r="216" spans="2:18" ht="22.5" hidden="1" customHeight="1" x14ac:dyDescent="0.3">
      <c r="B216" s="28"/>
      <c r="C216" s="45"/>
      <c r="D216" s="31"/>
      <c r="E216" s="32"/>
      <c r="F216" s="661">
        <v>94</v>
      </c>
      <c r="G216" s="15"/>
      <c r="H216" s="16"/>
      <c r="I216" s="17"/>
      <c r="J216" s="27"/>
      <c r="K216" s="27"/>
      <c r="L216" s="27"/>
      <c r="M216" s="27"/>
      <c r="N216" s="27"/>
      <c r="O216" s="712"/>
      <c r="P216" s="592"/>
      <c r="Q216" s="592"/>
      <c r="R216" s="175">
        <f t="shared" si="40"/>
        <v>0</v>
      </c>
    </row>
    <row r="217" spans="2:18" ht="22.5" hidden="1" customHeight="1" x14ac:dyDescent="0.3">
      <c r="B217" s="28"/>
      <c r="C217" s="45"/>
      <c r="D217" s="31"/>
      <c r="E217" s="32"/>
      <c r="F217" s="661">
        <v>95</v>
      </c>
      <c r="G217" s="15"/>
      <c r="H217" s="16"/>
      <c r="I217" s="17"/>
      <c r="J217" s="27"/>
      <c r="K217" s="27"/>
      <c r="L217" s="27"/>
      <c r="M217" s="27"/>
      <c r="N217" s="27"/>
      <c r="O217" s="712"/>
      <c r="P217" s="592"/>
      <c r="Q217" s="592"/>
      <c r="R217" s="175">
        <f>SUM(J217:Q217)</f>
        <v>0</v>
      </c>
    </row>
    <row r="218" spans="2:18" s="13" customFormat="1" ht="33.75" hidden="1" customHeight="1" x14ac:dyDescent="0.3">
      <c r="B218" s="35"/>
      <c r="C218" s="37"/>
      <c r="D218" s="1661" t="s">
        <v>61</v>
      </c>
      <c r="E218" s="1661"/>
      <c r="F218" s="1661"/>
      <c r="G218" s="1661"/>
      <c r="H218" s="1661"/>
      <c r="I218" s="1661"/>
      <c r="J218" s="86">
        <f>SUM(J219)</f>
        <v>0</v>
      </c>
      <c r="K218" s="86">
        <f t="shared" ref="K218:R218" si="41">SUM(K219)</f>
        <v>0</v>
      </c>
      <c r="L218" s="86">
        <f t="shared" si="41"/>
        <v>0</v>
      </c>
      <c r="M218" s="86">
        <f t="shared" si="41"/>
        <v>0</v>
      </c>
      <c r="N218" s="86">
        <f t="shared" si="41"/>
        <v>0</v>
      </c>
      <c r="O218" s="561">
        <f t="shared" si="41"/>
        <v>0</v>
      </c>
      <c r="P218" s="562">
        <f t="shared" si="41"/>
        <v>0</v>
      </c>
      <c r="Q218" s="562">
        <f t="shared" si="41"/>
        <v>0</v>
      </c>
      <c r="R218" s="274">
        <f t="shared" si="41"/>
        <v>0</v>
      </c>
    </row>
    <row r="219" spans="2:18" s="13" customFormat="1" hidden="1" x14ac:dyDescent="0.3">
      <c r="B219" s="35"/>
      <c r="C219" s="37"/>
      <c r="D219" s="37"/>
      <c r="E219" s="280" t="s">
        <v>62</v>
      </c>
      <c r="F219" s="70"/>
      <c r="G219" s="33"/>
      <c r="H219" s="14"/>
      <c r="I219" s="56"/>
      <c r="J219" s="86">
        <f>SUM(J220:J222)</f>
        <v>0</v>
      </c>
      <c r="K219" s="86">
        <f t="shared" ref="K219:Q219" si="42">SUM(K220:K222)</f>
        <v>0</v>
      </c>
      <c r="L219" s="86">
        <f t="shared" si="42"/>
        <v>0</v>
      </c>
      <c r="M219" s="86">
        <f t="shared" si="42"/>
        <v>0</v>
      </c>
      <c r="N219" s="86">
        <f t="shared" si="42"/>
        <v>0</v>
      </c>
      <c r="O219" s="561">
        <f t="shared" si="42"/>
        <v>0</v>
      </c>
      <c r="P219" s="562">
        <f t="shared" si="42"/>
        <v>0</v>
      </c>
      <c r="Q219" s="562">
        <f t="shared" si="42"/>
        <v>0</v>
      </c>
      <c r="R219" s="274">
        <f>SUM(R220:R222)</f>
        <v>0</v>
      </c>
    </row>
    <row r="220" spans="2:18" ht="22.5" hidden="1" customHeight="1" x14ac:dyDescent="0.3">
      <c r="B220" s="38"/>
      <c r="C220" s="39"/>
      <c r="D220" s="39"/>
      <c r="E220" s="40"/>
      <c r="F220" s="661">
        <v>96</v>
      </c>
      <c r="G220" s="15"/>
      <c r="H220" s="93"/>
      <c r="I220" s="140"/>
      <c r="J220" s="92"/>
      <c r="K220" s="92"/>
      <c r="L220" s="92"/>
      <c r="M220" s="92"/>
      <c r="N220" s="92"/>
      <c r="O220" s="696"/>
      <c r="P220" s="620"/>
      <c r="Q220" s="620"/>
      <c r="R220" s="175">
        <f>SUM(J220:Q220)</f>
        <v>0</v>
      </c>
    </row>
    <row r="221" spans="2:18" ht="22.5" hidden="1" customHeight="1" x14ac:dyDescent="0.3">
      <c r="B221" s="28"/>
      <c r="C221" s="45"/>
      <c r="D221" s="31"/>
      <c r="E221" s="32"/>
      <c r="F221" s="661">
        <v>97</v>
      </c>
      <c r="G221" s="15"/>
      <c r="H221" s="16"/>
      <c r="I221" s="17"/>
      <c r="J221" s="27"/>
      <c r="K221" s="27"/>
      <c r="L221" s="27"/>
      <c r="M221" s="27"/>
      <c r="N221" s="27"/>
      <c r="O221" s="712"/>
      <c r="P221" s="592"/>
      <c r="Q221" s="592"/>
      <c r="R221" s="175">
        <f>SUM(J221:Q221)</f>
        <v>0</v>
      </c>
    </row>
    <row r="222" spans="2:18" ht="21" hidden="1" customHeight="1" x14ac:dyDescent="0.3">
      <c r="B222" s="28"/>
      <c r="C222" s="45"/>
      <c r="D222" s="31"/>
      <c r="E222" s="32"/>
      <c r="F222" s="661">
        <v>98</v>
      </c>
      <c r="G222" s="15"/>
      <c r="H222" s="16"/>
      <c r="I222" s="17"/>
      <c r="J222" s="27"/>
      <c r="K222" s="27"/>
      <c r="L222" s="589"/>
      <c r="M222" s="27"/>
      <c r="N222" s="589"/>
      <c r="O222" s="712"/>
      <c r="P222" s="592"/>
      <c r="Q222" s="592"/>
      <c r="R222" s="175">
        <f>SUM(J222:Q222)</f>
        <v>0</v>
      </c>
    </row>
    <row r="223" spans="2:18" s="12" customFormat="1" ht="18.75" customHeight="1" x14ac:dyDescent="0.2">
      <c r="B223" s="50" t="s">
        <v>95</v>
      </c>
      <c r="C223" s="51"/>
      <c r="D223" s="52"/>
      <c r="E223" s="52"/>
      <c r="F223" s="71"/>
      <c r="G223" s="52"/>
      <c r="H223" s="438"/>
      <c r="I223" s="438"/>
      <c r="J223" s="705"/>
      <c r="K223" s="705"/>
      <c r="L223" s="713"/>
      <c r="M223" s="705"/>
      <c r="N223" s="711"/>
      <c r="O223" s="705"/>
      <c r="P223" s="705"/>
      <c r="Q223" s="705"/>
      <c r="R223" s="704"/>
    </row>
    <row r="224" spans="2:18" s="12" customFormat="1" ht="18.75" customHeight="1" x14ac:dyDescent="0.2">
      <c r="B224" s="481" t="s">
        <v>121</v>
      </c>
      <c r="C224" s="482"/>
      <c r="D224" s="482"/>
      <c r="E224" s="482"/>
      <c r="F224" s="658"/>
      <c r="G224" s="482"/>
      <c r="H224" s="482"/>
      <c r="I224" s="482"/>
      <c r="J224" s="633"/>
      <c r="K224" s="633"/>
      <c r="L224" s="633"/>
      <c r="M224" s="633"/>
      <c r="N224" s="633"/>
      <c r="O224" s="633"/>
      <c r="P224" s="633"/>
      <c r="Q224" s="633"/>
      <c r="R224" s="631"/>
    </row>
    <row r="225" spans="2:18" s="13" customFormat="1" ht="15.75" customHeight="1" x14ac:dyDescent="0.3">
      <c r="B225" s="35"/>
      <c r="C225" s="278" t="s">
        <v>63</v>
      </c>
      <c r="D225" s="278"/>
      <c r="E225" s="278"/>
      <c r="F225" s="662"/>
      <c r="G225" s="278"/>
      <c r="H225" s="278"/>
      <c r="I225" s="278"/>
      <c r="J225" s="562"/>
      <c r="K225" s="562"/>
      <c r="L225" s="576"/>
      <c r="M225" s="562"/>
      <c r="N225" s="562"/>
      <c r="O225" s="562"/>
      <c r="P225" s="562"/>
      <c r="Q225" s="562"/>
      <c r="R225" s="274"/>
    </row>
    <row r="226" spans="2:18" s="13" customFormat="1" hidden="1" x14ac:dyDescent="0.3">
      <c r="B226" s="35"/>
      <c r="C226" s="37"/>
      <c r="D226" s="280" t="s">
        <v>64</v>
      </c>
      <c r="E226" s="34"/>
      <c r="F226" s="70"/>
      <c r="G226" s="33"/>
      <c r="H226" s="14"/>
      <c r="I226" s="56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18" s="13" customFormat="1" ht="18" hidden="1" customHeight="1" x14ac:dyDescent="0.3">
      <c r="B227" s="35"/>
      <c r="C227" s="37"/>
      <c r="D227" s="37"/>
      <c r="E227" s="278" t="s">
        <v>65</v>
      </c>
      <c r="F227" s="662"/>
      <c r="G227" s="278"/>
      <c r="H227" s="278"/>
      <c r="I227" s="278"/>
      <c r="J227" s="562"/>
      <c r="K227" s="562"/>
      <c r="L227" s="576"/>
      <c r="M227" s="562"/>
      <c r="N227" s="562"/>
      <c r="O227" s="562"/>
      <c r="P227" s="562"/>
      <c r="Q227" s="562"/>
      <c r="R227" s="274"/>
    </row>
    <row r="228" spans="2:18" s="13" customFormat="1" ht="18" customHeight="1" x14ac:dyDescent="0.3">
      <c r="B228" s="35"/>
      <c r="C228" s="37"/>
      <c r="D228" s="278" t="s">
        <v>66</v>
      </c>
      <c r="E228" s="278"/>
      <c r="F228" s="662"/>
      <c r="G228" s="278"/>
      <c r="H228" s="278"/>
      <c r="I228" s="278"/>
      <c r="J228" s="562"/>
      <c r="K228" s="562"/>
      <c r="L228" s="562"/>
      <c r="M228" s="562"/>
      <c r="N228" s="562"/>
      <c r="O228" s="562"/>
      <c r="P228" s="562"/>
      <c r="Q228" s="562"/>
      <c r="R228" s="274"/>
    </row>
    <row r="229" spans="2:18" s="13" customFormat="1" x14ac:dyDescent="0.3">
      <c r="B229" s="35"/>
      <c r="C229" s="37"/>
      <c r="D229" s="37"/>
      <c r="E229" s="280" t="s">
        <v>67</v>
      </c>
      <c r="F229" s="70"/>
      <c r="G229" s="515"/>
      <c r="H229" s="293"/>
      <c r="I229" s="322"/>
      <c r="J229" s="562"/>
      <c r="K229" s="562"/>
      <c r="L229" s="562"/>
      <c r="M229" s="562"/>
      <c r="N229" s="562"/>
      <c r="O229" s="562"/>
      <c r="P229" s="562"/>
      <c r="Q229" s="562"/>
      <c r="R229" s="274"/>
    </row>
    <row r="230" spans="2:18" s="525" customFormat="1" ht="16.5" customHeight="1" x14ac:dyDescent="0.3">
      <c r="B230" s="615"/>
      <c r="C230" s="619"/>
      <c r="D230" s="619"/>
      <c r="E230" s="565">
        <v>183</v>
      </c>
      <c r="F230" s="565" t="s">
        <v>1832</v>
      </c>
      <c r="G230" s="565"/>
      <c r="H230" s="565"/>
      <c r="I230" s="565"/>
      <c r="J230" s="617"/>
      <c r="K230" s="617"/>
      <c r="L230" s="617"/>
      <c r="M230" s="617"/>
      <c r="N230" s="617"/>
      <c r="O230" s="617"/>
      <c r="P230" s="617"/>
      <c r="Q230" s="617"/>
      <c r="R230" s="618"/>
    </row>
    <row r="231" spans="2:18" ht="49.5" customHeight="1" x14ac:dyDescent="0.3">
      <c r="B231" s="38"/>
      <c r="C231" s="39"/>
      <c r="D231" s="39"/>
      <c r="E231" s="40"/>
      <c r="F231" s="661">
        <v>18301</v>
      </c>
      <c r="G231" s="125" t="s">
        <v>1427</v>
      </c>
      <c r="H231" s="93" t="s">
        <v>837</v>
      </c>
      <c r="I231" s="93" t="s">
        <v>1428</v>
      </c>
      <c r="J231" s="92"/>
      <c r="K231" s="92"/>
      <c r="L231" s="92">
        <v>30000</v>
      </c>
      <c r="M231" s="92"/>
      <c r="N231" s="451"/>
      <c r="O231" s="92"/>
      <c r="P231" s="92"/>
      <c r="Q231" s="92"/>
      <c r="R231" s="92">
        <f t="shared" ref="R231" si="43">SUM(J231:Q231)</f>
        <v>30000</v>
      </c>
    </row>
    <row r="232" spans="2:18" ht="33.75" customHeight="1" x14ac:dyDescent="0.3">
      <c r="B232" s="244"/>
      <c r="C232" s="245"/>
      <c r="D232" s="245"/>
      <c r="E232" s="246"/>
      <c r="F232" s="714">
        <v>18302</v>
      </c>
      <c r="G232" s="125" t="s">
        <v>1429</v>
      </c>
      <c r="H232" s="258" t="s">
        <v>1362</v>
      </c>
      <c r="I232" s="448" t="s">
        <v>1363</v>
      </c>
      <c r="J232" s="223"/>
      <c r="K232" s="223"/>
      <c r="L232" s="223">
        <v>25000</v>
      </c>
      <c r="M232" s="223"/>
      <c r="N232" s="223"/>
      <c r="O232" s="223"/>
      <c r="P232" s="223"/>
      <c r="Q232" s="223"/>
      <c r="R232" s="223">
        <f>SUM(J232:Q232)</f>
        <v>25000</v>
      </c>
    </row>
    <row r="233" spans="2:18" ht="20.25" customHeight="1" x14ac:dyDescent="0.3">
      <c r="B233" s="57"/>
      <c r="C233" s="58"/>
      <c r="D233" s="58"/>
      <c r="E233" s="59"/>
      <c r="F233" s="661">
        <v>18303</v>
      </c>
      <c r="G233" s="125" t="s">
        <v>1430</v>
      </c>
      <c r="H233" s="93" t="s">
        <v>1365</v>
      </c>
      <c r="I233" s="93" t="s">
        <v>1428</v>
      </c>
      <c r="J233" s="92"/>
      <c r="K233" s="92"/>
      <c r="L233" s="27">
        <v>20000</v>
      </c>
      <c r="M233" s="27">
        <v>30000</v>
      </c>
      <c r="N233" s="27"/>
      <c r="O233" s="27"/>
      <c r="P233" s="27"/>
      <c r="Q233" s="27"/>
      <c r="R233" s="92">
        <f t="shared" ref="R233:R235" si="44">SUM(J233:Q233)</f>
        <v>50000</v>
      </c>
    </row>
    <row r="234" spans="2:18" ht="34.5" customHeight="1" x14ac:dyDescent="0.3">
      <c r="B234" s="67"/>
      <c r="C234" s="68"/>
      <c r="D234" s="62"/>
      <c r="E234" s="21"/>
      <c r="F234" s="714">
        <v>18304</v>
      </c>
      <c r="G234" s="125" t="s">
        <v>1431</v>
      </c>
      <c r="H234" s="16" t="s">
        <v>1372</v>
      </c>
      <c r="I234" s="93" t="s">
        <v>1428</v>
      </c>
      <c r="J234" s="27"/>
      <c r="K234" s="27"/>
      <c r="L234" s="27">
        <v>10000</v>
      </c>
      <c r="M234" s="27">
        <v>10000</v>
      </c>
      <c r="N234" s="27"/>
      <c r="O234" s="27"/>
      <c r="P234" s="27"/>
      <c r="Q234" s="27"/>
      <c r="R234" s="92">
        <f t="shared" si="44"/>
        <v>20000</v>
      </c>
    </row>
    <row r="235" spans="2:18" s="13" customFormat="1" ht="36" customHeight="1" x14ac:dyDescent="0.3">
      <c r="B235" s="57"/>
      <c r="C235" s="58"/>
      <c r="D235" s="58"/>
      <c r="E235" s="59"/>
      <c r="F235" s="661">
        <v>18305</v>
      </c>
      <c r="G235" s="15" t="s">
        <v>1432</v>
      </c>
      <c r="H235" s="16" t="s">
        <v>1374</v>
      </c>
      <c r="I235" s="93" t="s">
        <v>1428</v>
      </c>
      <c r="J235" s="92"/>
      <c r="K235" s="92"/>
      <c r="L235" s="92">
        <v>10000</v>
      </c>
      <c r="M235" s="92">
        <v>10000</v>
      </c>
      <c r="N235" s="92"/>
      <c r="O235" s="92"/>
      <c r="P235" s="92"/>
      <c r="Q235" s="92"/>
      <c r="R235" s="92">
        <f t="shared" si="44"/>
        <v>20000</v>
      </c>
    </row>
    <row r="236" spans="2:18" ht="35.25" customHeight="1" x14ac:dyDescent="0.3">
      <c r="B236" s="252"/>
      <c r="C236" s="254"/>
      <c r="D236" s="23"/>
      <c r="E236" s="142"/>
      <c r="F236" s="714">
        <v>18306</v>
      </c>
      <c r="G236" s="125" t="s">
        <v>1433</v>
      </c>
      <c r="H236" s="258" t="s">
        <v>1362</v>
      </c>
      <c r="I236" s="448" t="s">
        <v>1394</v>
      </c>
      <c r="J236" s="27"/>
      <c r="K236" s="27"/>
      <c r="L236" s="27">
        <v>5000</v>
      </c>
      <c r="M236" s="27">
        <v>10000</v>
      </c>
      <c r="N236" s="27"/>
      <c r="O236" s="27"/>
      <c r="P236" s="27"/>
      <c r="Q236" s="27"/>
      <c r="R236" s="223">
        <f>SUM(J236:Q236)</f>
        <v>15000</v>
      </c>
    </row>
    <row r="237" spans="2:18" s="13" customFormat="1" ht="21" customHeight="1" x14ac:dyDescent="0.3">
      <c r="B237" s="19"/>
      <c r="C237" s="20"/>
      <c r="D237" s="20"/>
      <c r="E237" s="79"/>
      <c r="F237" s="661">
        <v>18307</v>
      </c>
      <c r="G237" s="15" t="s">
        <v>1434</v>
      </c>
      <c r="H237" s="93" t="s">
        <v>837</v>
      </c>
      <c r="I237" s="140"/>
      <c r="J237" s="92"/>
      <c r="K237" s="92">
        <v>4800</v>
      </c>
      <c r="L237" s="92"/>
      <c r="M237" s="92">
        <v>5200</v>
      </c>
      <c r="N237" s="92"/>
      <c r="O237" s="92"/>
      <c r="P237" s="92"/>
      <c r="Q237" s="92"/>
      <c r="R237" s="92">
        <f t="shared" ref="R237:R238" si="45">SUM(J237:Q237)</f>
        <v>10000</v>
      </c>
    </row>
    <row r="238" spans="2:18" ht="21" hidden="1" customHeight="1" x14ac:dyDescent="0.3">
      <c r="B238" s="28"/>
      <c r="C238" s="45"/>
      <c r="D238" s="31"/>
      <c r="E238" s="32"/>
      <c r="F238" s="663">
        <v>103</v>
      </c>
      <c r="G238" s="21"/>
      <c r="H238" s="185"/>
      <c r="I238" s="186"/>
      <c r="J238" s="167"/>
      <c r="K238" s="167"/>
      <c r="L238" s="167"/>
      <c r="M238" s="167"/>
      <c r="N238" s="167"/>
      <c r="O238" s="167"/>
      <c r="P238" s="167"/>
      <c r="Q238" s="167"/>
      <c r="R238" s="451">
        <f t="shared" si="45"/>
        <v>0</v>
      </c>
    </row>
    <row r="239" spans="2:18" ht="21" hidden="1" customHeight="1" x14ac:dyDescent="0.3">
      <c r="B239" s="28"/>
      <c r="C239" s="45"/>
      <c r="D239" s="31"/>
      <c r="E239" s="32"/>
      <c r="F239" s="661">
        <v>104</v>
      </c>
      <c r="G239" s="15"/>
      <c r="H239" s="16"/>
      <c r="I239" s="17"/>
      <c r="J239" s="27"/>
      <c r="K239" s="27"/>
      <c r="L239" s="27"/>
      <c r="M239" s="27"/>
      <c r="N239" s="27"/>
      <c r="O239" s="27"/>
      <c r="P239" s="27"/>
      <c r="Q239" s="27"/>
      <c r="R239" s="92">
        <f>SUM(J239:Q239)</f>
        <v>0</v>
      </c>
    </row>
    <row r="240" spans="2:18" s="13" customFormat="1" hidden="1" x14ac:dyDescent="0.3">
      <c r="B240" s="35"/>
      <c r="C240" s="37"/>
      <c r="D240" s="37"/>
      <c r="E240" s="280" t="s">
        <v>68</v>
      </c>
      <c r="F240" s="70"/>
      <c r="G240" s="33"/>
      <c r="H240" s="14"/>
      <c r="I240" s="56"/>
      <c r="J240" s="86">
        <f>SUM(J241:J243)</f>
        <v>0</v>
      </c>
      <c r="K240" s="86">
        <f t="shared" ref="K240:Q240" si="46">SUM(K241:K243)</f>
        <v>0</v>
      </c>
      <c r="L240" s="86">
        <f t="shared" si="46"/>
        <v>0</v>
      </c>
      <c r="M240" s="86">
        <f t="shared" si="46"/>
        <v>0</v>
      </c>
      <c r="N240" s="86">
        <f t="shared" si="46"/>
        <v>0</v>
      </c>
      <c r="O240" s="86">
        <f t="shared" si="46"/>
        <v>0</v>
      </c>
      <c r="P240" s="86">
        <f t="shared" si="46"/>
        <v>0</v>
      </c>
      <c r="Q240" s="86">
        <f t="shared" si="46"/>
        <v>0</v>
      </c>
      <c r="R240" s="86">
        <f>SUM(R241:R243)</f>
        <v>0</v>
      </c>
    </row>
    <row r="241" spans="2:18" ht="21" hidden="1" customHeight="1" x14ac:dyDescent="0.3">
      <c r="B241" s="38"/>
      <c r="C241" s="39"/>
      <c r="D241" s="39"/>
      <c r="E241" s="40"/>
      <c r="F241" s="661">
        <v>105</v>
      </c>
      <c r="G241" s="15"/>
      <c r="H241" s="93"/>
      <c r="I241" s="140"/>
      <c r="J241" s="92"/>
      <c r="K241" s="92"/>
      <c r="L241" s="92"/>
      <c r="M241" s="92"/>
      <c r="N241" s="92"/>
      <c r="O241" s="92"/>
      <c r="P241" s="92"/>
      <c r="Q241" s="92"/>
      <c r="R241" s="92">
        <f t="shared" ref="R241:R242" si="47">SUM(J241:Q241)</f>
        <v>0</v>
      </c>
    </row>
    <row r="242" spans="2:18" ht="21" hidden="1" customHeight="1" x14ac:dyDescent="0.3">
      <c r="B242" s="28"/>
      <c r="C242" s="45"/>
      <c r="D242" s="31"/>
      <c r="E242" s="32"/>
      <c r="F242" s="661">
        <v>106</v>
      </c>
      <c r="G242" s="15"/>
      <c r="H242" s="16"/>
      <c r="I242" s="17"/>
      <c r="J242" s="27"/>
      <c r="K242" s="27"/>
      <c r="L242" s="27"/>
      <c r="M242" s="27"/>
      <c r="N242" s="27"/>
      <c r="O242" s="27"/>
      <c r="P242" s="27"/>
      <c r="Q242" s="27"/>
      <c r="R242" s="92">
        <f t="shared" si="47"/>
        <v>0</v>
      </c>
    </row>
    <row r="243" spans="2:18" ht="21" hidden="1" customHeight="1" x14ac:dyDescent="0.3">
      <c r="B243" s="28"/>
      <c r="C243" s="45"/>
      <c r="D243" s="31"/>
      <c r="E243" s="32"/>
      <c r="F243" s="661">
        <v>107</v>
      </c>
      <c r="G243" s="15"/>
      <c r="H243" s="16"/>
      <c r="I243" s="17"/>
      <c r="J243" s="27"/>
      <c r="K243" s="27"/>
      <c r="L243" s="27"/>
      <c r="M243" s="27"/>
      <c r="N243" s="27"/>
      <c r="O243" s="27"/>
      <c r="P243" s="27"/>
      <c r="Q243" s="27"/>
      <c r="R243" s="92">
        <f>SUM(J243:Q243)</f>
        <v>0</v>
      </c>
    </row>
    <row r="244" spans="2:18" s="12" customFormat="1" ht="18.75" customHeight="1" x14ac:dyDescent="0.2">
      <c r="B244" s="50" t="s">
        <v>97</v>
      </c>
      <c r="C244" s="51"/>
      <c r="D244" s="52"/>
      <c r="E244" s="52"/>
      <c r="F244" s="71"/>
      <c r="G244" s="52"/>
      <c r="H244" s="438"/>
      <c r="I244" s="438"/>
      <c r="J244" s="705"/>
      <c r="K244" s="705"/>
      <c r="L244" s="705"/>
      <c r="M244" s="705"/>
      <c r="N244" s="705"/>
      <c r="O244" s="705"/>
      <c r="P244" s="705"/>
      <c r="Q244" s="705"/>
      <c r="R244" s="704"/>
    </row>
    <row r="245" spans="2:18" s="12" customFormat="1" ht="18" customHeight="1" x14ac:dyDescent="0.2">
      <c r="B245" s="481" t="s">
        <v>145</v>
      </c>
      <c r="C245" s="482"/>
      <c r="D245" s="482"/>
      <c r="E245" s="482"/>
      <c r="F245" s="658"/>
      <c r="G245" s="482"/>
      <c r="H245" s="482"/>
      <c r="I245" s="482"/>
      <c r="J245" s="633"/>
      <c r="K245" s="633"/>
      <c r="L245" s="633"/>
      <c r="M245" s="633"/>
      <c r="N245" s="633"/>
      <c r="O245" s="633"/>
      <c r="P245" s="633"/>
      <c r="Q245" s="633"/>
      <c r="R245" s="631"/>
    </row>
    <row r="246" spans="2:18" s="13" customFormat="1" ht="18" customHeight="1" x14ac:dyDescent="0.3">
      <c r="B246" s="35"/>
      <c r="C246" s="278" t="s">
        <v>69</v>
      </c>
      <c r="D246" s="278"/>
      <c r="E246" s="278"/>
      <c r="F246" s="662"/>
      <c r="G246" s="278"/>
      <c r="H246" s="278"/>
      <c r="I246" s="278"/>
      <c r="J246" s="562"/>
      <c r="K246" s="562"/>
      <c r="L246" s="562"/>
      <c r="M246" s="562"/>
      <c r="N246" s="562"/>
      <c r="O246" s="562"/>
      <c r="P246" s="562"/>
      <c r="Q246" s="562"/>
      <c r="R246" s="274"/>
    </row>
    <row r="247" spans="2:18" s="13" customFormat="1" hidden="1" x14ac:dyDescent="0.3">
      <c r="B247" s="35"/>
      <c r="C247" s="37"/>
      <c r="D247" s="280" t="s">
        <v>70</v>
      </c>
      <c r="E247" s="34"/>
      <c r="F247" s="70"/>
      <c r="G247" s="33"/>
      <c r="H247" s="14"/>
      <c r="I247" s="56"/>
      <c r="J247" s="562"/>
      <c r="K247" s="562"/>
      <c r="L247" s="562"/>
      <c r="M247" s="562"/>
      <c r="N247" s="562"/>
      <c r="O247" s="562"/>
      <c r="P247" s="562"/>
      <c r="Q247" s="562"/>
      <c r="R247" s="274"/>
    </row>
    <row r="248" spans="2:18" s="13" customFormat="1" hidden="1" x14ac:dyDescent="0.3">
      <c r="B248" s="35"/>
      <c r="C248" s="37"/>
      <c r="D248" s="37"/>
      <c r="E248" s="280" t="s">
        <v>71</v>
      </c>
      <c r="F248" s="72"/>
      <c r="G248" s="64"/>
      <c r="H248" s="439"/>
      <c r="I248" s="439"/>
      <c r="J248" s="562"/>
      <c r="K248" s="562"/>
      <c r="L248" s="562"/>
      <c r="M248" s="562"/>
      <c r="N248" s="562"/>
      <c r="O248" s="562"/>
      <c r="P248" s="562"/>
      <c r="Q248" s="562"/>
      <c r="R248" s="274"/>
    </row>
    <row r="249" spans="2:18" ht="24.75" hidden="1" customHeight="1" x14ac:dyDescent="0.3">
      <c r="B249" s="38"/>
      <c r="C249" s="39"/>
      <c r="D249" s="39"/>
      <c r="E249" s="40"/>
      <c r="F249" s="661">
        <v>108</v>
      </c>
      <c r="G249" s="15"/>
      <c r="H249" s="93"/>
      <c r="I249" s="140"/>
      <c r="J249" s="620"/>
      <c r="K249" s="620"/>
      <c r="L249" s="620"/>
      <c r="M249" s="620"/>
      <c r="N249" s="620"/>
      <c r="O249" s="620"/>
      <c r="P249" s="620"/>
      <c r="Q249" s="620"/>
      <c r="R249" s="175"/>
    </row>
    <row r="250" spans="2:18" ht="24.75" hidden="1" customHeight="1" x14ac:dyDescent="0.3">
      <c r="B250" s="28"/>
      <c r="C250" s="45"/>
      <c r="D250" s="31"/>
      <c r="E250" s="32"/>
      <c r="F250" s="661">
        <v>109</v>
      </c>
      <c r="G250" s="15"/>
      <c r="H250" s="16"/>
      <c r="I250" s="17"/>
      <c r="J250" s="592"/>
      <c r="K250" s="592"/>
      <c r="L250" s="592"/>
      <c r="M250" s="592"/>
      <c r="N250" s="592"/>
      <c r="O250" s="592"/>
      <c r="P250" s="592"/>
      <c r="Q250" s="592"/>
      <c r="R250" s="175"/>
    </row>
    <row r="251" spans="2:18" ht="25.5" hidden="1" customHeight="1" x14ac:dyDescent="0.3">
      <c r="B251" s="28"/>
      <c r="C251" s="45"/>
      <c r="D251" s="31"/>
      <c r="E251" s="32"/>
      <c r="F251" s="661">
        <v>110</v>
      </c>
      <c r="G251" s="15"/>
      <c r="H251" s="16"/>
      <c r="I251" s="17"/>
      <c r="J251" s="592"/>
      <c r="K251" s="592"/>
      <c r="L251" s="592"/>
      <c r="M251" s="592"/>
      <c r="N251" s="592"/>
      <c r="O251" s="592"/>
      <c r="P251" s="592"/>
      <c r="Q251" s="592"/>
      <c r="R251" s="175"/>
    </row>
    <row r="252" spans="2:18" ht="24.75" hidden="1" customHeight="1" x14ac:dyDescent="0.3">
      <c r="B252" s="28"/>
      <c r="C252" s="45"/>
      <c r="D252" s="31"/>
      <c r="E252" s="32"/>
      <c r="F252" s="661">
        <v>111</v>
      </c>
      <c r="G252" s="15"/>
      <c r="H252" s="16"/>
      <c r="I252" s="17"/>
      <c r="J252" s="592"/>
      <c r="K252" s="592"/>
      <c r="L252" s="592"/>
      <c r="M252" s="592"/>
      <c r="N252" s="592"/>
      <c r="O252" s="592"/>
      <c r="P252" s="592"/>
      <c r="Q252" s="592"/>
      <c r="R252" s="175"/>
    </row>
    <row r="253" spans="2:18" ht="25.5" hidden="1" customHeight="1" x14ac:dyDescent="0.3">
      <c r="B253" s="67"/>
      <c r="C253" s="68"/>
      <c r="D253" s="62"/>
      <c r="E253" s="21"/>
      <c r="F253" s="661">
        <v>112</v>
      </c>
      <c r="G253" s="15"/>
      <c r="H253" s="16"/>
      <c r="I253" s="17"/>
      <c r="J253" s="592"/>
      <c r="K253" s="592"/>
      <c r="L253" s="592"/>
      <c r="M253" s="592"/>
      <c r="N253" s="592"/>
      <c r="O253" s="592"/>
      <c r="P253" s="592"/>
      <c r="Q253" s="592"/>
      <c r="R253" s="175"/>
    </row>
    <row r="254" spans="2:18" s="13" customFormat="1" ht="33" hidden="1" customHeight="1" x14ac:dyDescent="0.3">
      <c r="B254" s="35"/>
      <c r="C254" s="37"/>
      <c r="D254" s="1661" t="s">
        <v>72</v>
      </c>
      <c r="E254" s="1661"/>
      <c r="F254" s="1661"/>
      <c r="G254" s="1661"/>
      <c r="H254" s="1661"/>
      <c r="I254" s="1661"/>
      <c r="J254" s="562"/>
      <c r="K254" s="562"/>
      <c r="L254" s="562"/>
      <c r="M254" s="562"/>
      <c r="N254" s="562"/>
      <c r="O254" s="562"/>
      <c r="P254" s="562"/>
      <c r="Q254" s="562"/>
      <c r="R254" s="274"/>
    </row>
    <row r="255" spans="2:18" s="13" customFormat="1" ht="30.75" hidden="1" customHeight="1" x14ac:dyDescent="0.3">
      <c r="B255" s="35"/>
      <c r="C255" s="37"/>
      <c r="D255" s="37"/>
      <c r="E255" s="1662" t="s">
        <v>73</v>
      </c>
      <c r="F255" s="1662"/>
      <c r="G255" s="1662"/>
      <c r="H255" s="1662"/>
      <c r="I255" s="1662"/>
      <c r="J255" s="562"/>
      <c r="K255" s="562"/>
      <c r="L255" s="562"/>
      <c r="M255" s="562"/>
      <c r="N255" s="562"/>
      <c r="O255" s="562"/>
      <c r="P255" s="562"/>
      <c r="Q255" s="562"/>
      <c r="R255" s="274"/>
    </row>
    <row r="256" spans="2:18" ht="24.75" hidden="1" customHeight="1" x14ac:dyDescent="0.3">
      <c r="B256" s="38"/>
      <c r="C256" s="39"/>
      <c r="D256" s="39"/>
      <c r="E256" s="40"/>
      <c r="F256" s="661">
        <v>113</v>
      </c>
      <c r="G256" s="15"/>
      <c r="H256" s="93"/>
      <c r="I256" s="140"/>
      <c r="J256" s="620"/>
      <c r="K256" s="620"/>
      <c r="L256" s="620"/>
      <c r="M256" s="620"/>
      <c r="N256" s="620"/>
      <c r="O256" s="620"/>
      <c r="P256" s="620"/>
      <c r="Q256" s="620"/>
      <c r="R256" s="175"/>
    </row>
    <row r="257" spans="2:18" ht="24.75" hidden="1" customHeight="1" x14ac:dyDescent="0.3">
      <c r="B257" s="28"/>
      <c r="C257" s="45"/>
      <c r="D257" s="31"/>
      <c r="E257" s="32"/>
      <c r="F257" s="661">
        <v>114</v>
      </c>
      <c r="G257" s="15"/>
      <c r="H257" s="16"/>
      <c r="I257" s="17"/>
      <c r="J257" s="592"/>
      <c r="K257" s="592"/>
      <c r="L257" s="592"/>
      <c r="M257" s="592"/>
      <c r="N257" s="592"/>
      <c r="O257" s="592"/>
      <c r="P257" s="592"/>
      <c r="Q257" s="592"/>
      <c r="R257" s="175"/>
    </row>
    <row r="258" spans="2:18" ht="24.75" hidden="1" customHeight="1" x14ac:dyDescent="0.3">
      <c r="B258" s="28"/>
      <c r="C258" s="45"/>
      <c r="D258" s="31"/>
      <c r="E258" s="32"/>
      <c r="F258" s="661">
        <v>115</v>
      </c>
      <c r="G258" s="15"/>
      <c r="H258" s="16"/>
      <c r="I258" s="17"/>
      <c r="J258" s="592"/>
      <c r="K258" s="592"/>
      <c r="L258" s="592"/>
      <c r="M258" s="592"/>
      <c r="N258" s="592"/>
      <c r="O258" s="592"/>
      <c r="P258" s="592"/>
      <c r="Q258" s="592"/>
      <c r="R258" s="175"/>
    </row>
    <row r="259" spans="2:18" s="13" customFormat="1" hidden="1" x14ac:dyDescent="0.3">
      <c r="B259" s="35"/>
      <c r="C259" s="37"/>
      <c r="D259" s="37"/>
      <c r="E259" s="1663" t="s">
        <v>74</v>
      </c>
      <c r="F259" s="1663"/>
      <c r="G259" s="1663"/>
      <c r="H259" s="1663"/>
      <c r="I259" s="1663"/>
      <c r="J259" s="562"/>
      <c r="K259" s="562"/>
      <c r="L259" s="562"/>
      <c r="M259" s="562"/>
      <c r="N259" s="562"/>
      <c r="O259" s="562"/>
      <c r="P259" s="562"/>
      <c r="Q259" s="562"/>
      <c r="R259" s="274"/>
    </row>
    <row r="260" spans="2:18" ht="23.25" hidden="1" customHeight="1" x14ac:dyDescent="0.3">
      <c r="B260" s="38"/>
      <c r="C260" s="39"/>
      <c r="D260" s="39"/>
      <c r="E260" s="40"/>
      <c r="F260" s="661">
        <v>116</v>
      </c>
      <c r="G260" s="15"/>
      <c r="H260" s="93"/>
      <c r="I260" s="140"/>
      <c r="J260" s="620"/>
      <c r="K260" s="620"/>
      <c r="L260" s="620"/>
      <c r="M260" s="620"/>
      <c r="N260" s="620"/>
      <c r="O260" s="620"/>
      <c r="P260" s="620"/>
      <c r="Q260" s="620"/>
      <c r="R260" s="175"/>
    </row>
    <row r="261" spans="2:18" ht="23.25" hidden="1" customHeight="1" x14ac:dyDescent="0.3">
      <c r="B261" s="28"/>
      <c r="C261" s="45"/>
      <c r="D261" s="31"/>
      <c r="E261" s="32"/>
      <c r="F261" s="661">
        <v>117</v>
      </c>
      <c r="G261" s="15"/>
      <c r="H261" s="16"/>
      <c r="I261" s="17"/>
      <c r="J261" s="592"/>
      <c r="K261" s="592"/>
      <c r="L261" s="592"/>
      <c r="M261" s="592"/>
      <c r="N261" s="592"/>
      <c r="O261" s="592"/>
      <c r="P261" s="592"/>
      <c r="Q261" s="592"/>
      <c r="R261" s="175"/>
    </row>
    <row r="262" spans="2:18" ht="23.25" hidden="1" customHeight="1" x14ac:dyDescent="0.3">
      <c r="B262" s="28"/>
      <c r="C262" s="45"/>
      <c r="D262" s="31"/>
      <c r="E262" s="32"/>
      <c r="F262" s="661">
        <v>118</v>
      </c>
      <c r="G262" s="15"/>
      <c r="H262" s="16"/>
      <c r="I262" s="17"/>
      <c r="J262" s="592"/>
      <c r="K262" s="592"/>
      <c r="L262" s="592"/>
      <c r="M262" s="592"/>
      <c r="N262" s="592"/>
      <c r="O262" s="592"/>
      <c r="P262" s="592"/>
      <c r="Q262" s="592"/>
      <c r="R262" s="175"/>
    </row>
    <row r="263" spans="2:18" s="13" customFormat="1" hidden="1" x14ac:dyDescent="0.3">
      <c r="B263" s="35"/>
      <c r="C263" s="37"/>
      <c r="D263" s="37"/>
      <c r="E263" s="280" t="s">
        <v>75</v>
      </c>
      <c r="F263" s="70"/>
      <c r="G263" s="33"/>
      <c r="H263" s="14"/>
      <c r="I263" s="56"/>
      <c r="J263" s="562"/>
      <c r="K263" s="562"/>
      <c r="L263" s="562"/>
      <c r="M263" s="562"/>
      <c r="N263" s="562"/>
      <c r="O263" s="562"/>
      <c r="P263" s="562"/>
      <c r="Q263" s="562"/>
      <c r="R263" s="274"/>
    </row>
    <row r="264" spans="2:18" ht="23.25" hidden="1" customHeight="1" x14ac:dyDescent="0.3">
      <c r="B264" s="38"/>
      <c r="C264" s="39"/>
      <c r="D264" s="39"/>
      <c r="E264" s="40"/>
      <c r="F264" s="661">
        <v>119</v>
      </c>
      <c r="G264" s="15"/>
      <c r="H264" s="93"/>
      <c r="I264" s="140"/>
      <c r="J264" s="620"/>
      <c r="K264" s="620"/>
      <c r="L264" s="620"/>
      <c r="M264" s="620"/>
      <c r="N264" s="620"/>
      <c r="O264" s="620"/>
      <c r="P264" s="620"/>
      <c r="Q264" s="620"/>
      <c r="R264" s="175"/>
    </row>
    <row r="265" spans="2:18" ht="23.25" hidden="1" customHeight="1" x14ac:dyDescent="0.3">
      <c r="B265" s="28"/>
      <c r="C265" s="45"/>
      <c r="D265" s="31"/>
      <c r="E265" s="32"/>
      <c r="F265" s="661">
        <v>120</v>
      </c>
      <c r="G265" s="15"/>
      <c r="H265" s="16"/>
      <c r="I265" s="17"/>
      <c r="J265" s="592"/>
      <c r="K265" s="592"/>
      <c r="L265" s="592"/>
      <c r="M265" s="592"/>
      <c r="N265" s="592"/>
      <c r="O265" s="592"/>
      <c r="P265" s="592"/>
      <c r="Q265" s="592"/>
      <c r="R265" s="175"/>
    </row>
    <row r="266" spans="2:18" ht="23.25" hidden="1" customHeight="1" x14ac:dyDescent="0.3">
      <c r="B266" s="28"/>
      <c r="C266" s="45"/>
      <c r="D266" s="31"/>
      <c r="E266" s="32"/>
      <c r="F266" s="661">
        <v>121</v>
      </c>
      <c r="G266" s="15"/>
      <c r="H266" s="16"/>
      <c r="I266" s="17"/>
      <c r="J266" s="592"/>
      <c r="K266" s="592"/>
      <c r="L266" s="592"/>
      <c r="M266" s="592"/>
      <c r="N266" s="592"/>
      <c r="O266" s="592"/>
      <c r="P266" s="592"/>
      <c r="Q266" s="592"/>
      <c r="R266" s="175"/>
    </row>
    <row r="267" spans="2:18" s="13" customFormat="1" hidden="1" x14ac:dyDescent="0.3">
      <c r="B267" s="35"/>
      <c r="C267" s="37"/>
      <c r="D267" s="37"/>
      <c r="E267" s="280" t="s">
        <v>76</v>
      </c>
      <c r="F267" s="70"/>
      <c r="G267" s="33"/>
      <c r="H267" s="14"/>
      <c r="I267" s="56"/>
      <c r="J267" s="562"/>
      <c r="K267" s="562"/>
      <c r="L267" s="562"/>
      <c r="M267" s="562"/>
      <c r="N267" s="562"/>
      <c r="O267" s="562"/>
      <c r="P267" s="562"/>
      <c r="Q267" s="562"/>
      <c r="R267" s="274"/>
    </row>
    <row r="268" spans="2:18" ht="21.75" hidden="1" customHeight="1" x14ac:dyDescent="0.3">
      <c r="B268" s="38"/>
      <c r="C268" s="39"/>
      <c r="D268" s="39"/>
      <c r="E268" s="40"/>
      <c r="F268" s="661">
        <v>122</v>
      </c>
      <c r="G268" s="15"/>
      <c r="H268" s="93"/>
      <c r="I268" s="140"/>
      <c r="J268" s="620"/>
      <c r="K268" s="620"/>
      <c r="L268" s="620"/>
      <c r="M268" s="620"/>
      <c r="N268" s="620"/>
      <c r="O268" s="620"/>
      <c r="P268" s="620"/>
      <c r="Q268" s="620"/>
      <c r="R268" s="175"/>
    </row>
    <row r="269" spans="2:18" ht="21.75" hidden="1" customHeight="1" x14ac:dyDescent="0.3">
      <c r="B269" s="28"/>
      <c r="C269" s="45"/>
      <c r="D269" s="31"/>
      <c r="E269" s="32"/>
      <c r="F269" s="661">
        <v>123</v>
      </c>
      <c r="G269" s="15"/>
      <c r="H269" s="16"/>
      <c r="I269" s="17"/>
      <c r="J269" s="592"/>
      <c r="K269" s="592"/>
      <c r="L269" s="592"/>
      <c r="M269" s="592"/>
      <c r="N269" s="592"/>
      <c r="O269" s="592"/>
      <c r="P269" s="592"/>
      <c r="Q269" s="592"/>
      <c r="R269" s="175"/>
    </row>
    <row r="270" spans="2:18" ht="21.75" hidden="1" customHeight="1" x14ac:dyDescent="0.3">
      <c r="B270" s="67"/>
      <c r="C270" s="68"/>
      <c r="D270" s="62"/>
      <c r="E270" s="21"/>
      <c r="F270" s="661">
        <v>124</v>
      </c>
      <c r="G270" s="15"/>
      <c r="H270" s="16"/>
      <c r="I270" s="17"/>
      <c r="J270" s="592"/>
      <c r="K270" s="592"/>
      <c r="L270" s="592"/>
      <c r="M270" s="592"/>
      <c r="N270" s="592"/>
      <c r="O270" s="592"/>
      <c r="P270" s="592"/>
      <c r="Q270" s="592"/>
      <c r="R270" s="175"/>
    </row>
    <row r="271" spans="2:18" s="525" customFormat="1" ht="19.5" customHeight="1" x14ac:dyDescent="0.3">
      <c r="B271" s="615"/>
      <c r="C271" s="619"/>
      <c r="D271" s="619"/>
      <c r="E271" s="565">
        <v>197</v>
      </c>
      <c r="F271" s="565" t="s">
        <v>1937</v>
      </c>
      <c r="G271" s="565"/>
      <c r="H271" s="565"/>
      <c r="I271" s="565"/>
      <c r="J271" s="617"/>
      <c r="K271" s="617"/>
      <c r="L271" s="617"/>
      <c r="M271" s="617"/>
      <c r="N271" s="617"/>
      <c r="O271" s="617"/>
      <c r="P271" s="617"/>
      <c r="Q271" s="617"/>
      <c r="R271" s="618"/>
    </row>
    <row r="272" spans="2:18" ht="36" customHeight="1" x14ac:dyDescent="0.3">
      <c r="B272" s="311"/>
      <c r="C272" s="146"/>
      <c r="D272" s="147"/>
      <c r="E272" s="184"/>
      <c r="F272" s="661">
        <v>19701</v>
      </c>
      <c r="G272" s="125" t="s">
        <v>1367</v>
      </c>
      <c r="H272" s="26" t="s">
        <v>837</v>
      </c>
      <c r="I272" s="276" t="s">
        <v>1368</v>
      </c>
      <c r="J272" s="223"/>
      <c r="K272" s="27"/>
      <c r="L272" s="27">
        <v>3000</v>
      </c>
      <c r="M272" s="27">
        <v>5000</v>
      </c>
      <c r="N272" s="27"/>
      <c r="O272" s="27"/>
      <c r="P272" s="27"/>
      <c r="Q272" s="27"/>
      <c r="R272" s="92">
        <f t="shared" ref="R272:R280" si="48">SUM(J272:Q272)</f>
        <v>8000</v>
      </c>
    </row>
    <row r="273" spans="2:21" ht="31.5" customHeight="1" x14ac:dyDescent="0.3">
      <c r="B273" s="28"/>
      <c r="C273" s="45"/>
      <c r="D273" s="31"/>
      <c r="E273" s="32"/>
      <c r="F273" s="661">
        <v>19702</v>
      </c>
      <c r="G273" s="125" t="s">
        <v>1369</v>
      </c>
      <c r="H273" s="6" t="s">
        <v>1362</v>
      </c>
      <c r="I273" s="276" t="s">
        <v>1368</v>
      </c>
      <c r="J273" s="223"/>
      <c r="K273" s="27"/>
      <c r="L273" s="27"/>
      <c r="M273" s="27">
        <v>5000</v>
      </c>
      <c r="N273" s="27"/>
      <c r="O273" s="27"/>
      <c r="P273" s="27"/>
      <c r="Q273" s="27"/>
      <c r="R273" s="92">
        <f t="shared" si="48"/>
        <v>5000</v>
      </c>
    </row>
    <row r="274" spans="2:21" ht="18" customHeight="1" x14ac:dyDescent="0.3">
      <c r="B274" s="244"/>
      <c r="C274" s="245"/>
      <c r="D274" s="245"/>
      <c r="E274" s="246"/>
      <c r="F274" s="661">
        <v>19703</v>
      </c>
      <c r="G274" s="125" t="s">
        <v>1370</v>
      </c>
      <c r="H274" s="258" t="s">
        <v>1365</v>
      </c>
      <c r="I274" s="448" t="s">
        <v>1366</v>
      </c>
      <c r="J274" s="223"/>
      <c r="K274" s="223"/>
      <c r="L274" s="92">
        <v>3000</v>
      </c>
      <c r="M274" s="92">
        <v>7000</v>
      </c>
      <c r="N274" s="223"/>
      <c r="O274" s="223"/>
      <c r="P274" s="223"/>
      <c r="Q274" s="223"/>
      <c r="R274" s="223">
        <f t="shared" si="48"/>
        <v>10000</v>
      </c>
    </row>
    <row r="275" spans="2:21" ht="34.5" customHeight="1" x14ac:dyDescent="0.3">
      <c r="B275" s="57"/>
      <c r="C275" s="58"/>
      <c r="D275" s="58"/>
      <c r="E275" s="59"/>
      <c r="F275" s="661">
        <v>19704</v>
      </c>
      <c r="G275" s="213" t="s">
        <v>1371</v>
      </c>
      <c r="H275" s="24" t="s">
        <v>1372</v>
      </c>
      <c r="I275" s="443" t="s">
        <v>1368</v>
      </c>
      <c r="J275" s="257"/>
      <c r="K275" s="257"/>
      <c r="L275" s="257"/>
      <c r="M275" s="257">
        <v>5000</v>
      </c>
      <c r="N275" s="257"/>
      <c r="O275" s="257"/>
      <c r="P275" s="257"/>
      <c r="Q275" s="257"/>
      <c r="R275" s="257">
        <f t="shared" si="48"/>
        <v>5000</v>
      </c>
    </row>
    <row r="276" spans="2:21" s="30" customFormat="1" ht="32.25" customHeight="1" x14ac:dyDescent="0.3">
      <c r="B276" s="244"/>
      <c r="C276" s="245"/>
      <c r="D276" s="245"/>
      <c r="E276" s="246"/>
      <c r="F276" s="661">
        <v>19705</v>
      </c>
      <c r="G276" s="61" t="s">
        <v>1373</v>
      </c>
      <c r="H276" s="26" t="s">
        <v>1374</v>
      </c>
      <c r="I276" s="276" t="s">
        <v>1368</v>
      </c>
      <c r="J276" s="223"/>
      <c r="K276" s="223"/>
      <c r="L276" s="223"/>
      <c r="M276" s="223">
        <v>5000</v>
      </c>
      <c r="N276" s="223"/>
      <c r="O276" s="223"/>
      <c r="P276" s="223"/>
      <c r="Q276" s="223"/>
      <c r="R276" s="223">
        <f t="shared" si="48"/>
        <v>5000</v>
      </c>
    </row>
    <row r="277" spans="2:21" ht="33.75" customHeight="1" x14ac:dyDescent="0.3">
      <c r="B277" s="57"/>
      <c r="C277" s="58"/>
      <c r="D277" s="58"/>
      <c r="E277" s="59"/>
      <c r="F277" s="661">
        <v>19706</v>
      </c>
      <c r="G277" s="125" t="s">
        <v>1391</v>
      </c>
      <c r="H277" s="26" t="s">
        <v>837</v>
      </c>
      <c r="I277" s="26" t="s">
        <v>1392</v>
      </c>
      <c r="J277" s="449"/>
      <c r="K277" s="92"/>
      <c r="L277" s="92">
        <v>10000</v>
      </c>
      <c r="M277" s="92">
        <v>20000</v>
      </c>
      <c r="N277" s="92"/>
      <c r="O277" s="92"/>
      <c r="P277" s="92"/>
      <c r="Q277" s="92"/>
      <c r="R277" s="92">
        <f t="shared" si="48"/>
        <v>30000</v>
      </c>
    </row>
    <row r="278" spans="2:21" ht="34.5" customHeight="1" x14ac:dyDescent="0.3">
      <c r="B278" s="252"/>
      <c r="C278" s="254"/>
      <c r="D278" s="23"/>
      <c r="E278" s="142"/>
      <c r="F278" s="661">
        <v>19707</v>
      </c>
      <c r="G278" s="125" t="s">
        <v>1393</v>
      </c>
      <c r="H278" s="26" t="s">
        <v>1362</v>
      </c>
      <c r="I278" s="448" t="s">
        <v>1394</v>
      </c>
      <c r="J278" s="27"/>
      <c r="K278" s="27"/>
      <c r="L278" s="27">
        <v>5000</v>
      </c>
      <c r="M278" s="27">
        <v>30000</v>
      </c>
      <c r="N278" s="27"/>
      <c r="O278" s="27"/>
      <c r="P278" s="27"/>
      <c r="Q278" s="27"/>
      <c r="R278" s="223">
        <f>SUM(J278:Q278)</f>
        <v>35000</v>
      </c>
    </row>
    <row r="279" spans="2:21" ht="32.25" customHeight="1" x14ac:dyDescent="0.3">
      <c r="B279" s="28"/>
      <c r="C279" s="45"/>
      <c r="D279" s="31"/>
      <c r="E279" s="32"/>
      <c r="F279" s="661">
        <v>19708</v>
      </c>
      <c r="G279" s="15" t="s">
        <v>1395</v>
      </c>
      <c r="H279" s="16" t="s">
        <v>1365</v>
      </c>
      <c r="I279" s="26" t="s">
        <v>924</v>
      </c>
      <c r="J279" s="27"/>
      <c r="K279" s="27"/>
      <c r="L279" s="27"/>
      <c r="M279" s="27">
        <v>10000</v>
      </c>
      <c r="N279" s="27"/>
      <c r="O279" s="27"/>
      <c r="P279" s="27"/>
      <c r="Q279" s="27"/>
      <c r="R279" s="92">
        <f t="shared" si="48"/>
        <v>10000</v>
      </c>
    </row>
    <row r="280" spans="2:21" ht="33.75" customHeight="1" x14ac:dyDescent="0.3">
      <c r="B280" s="28"/>
      <c r="C280" s="45"/>
      <c r="D280" s="31"/>
      <c r="E280" s="32"/>
      <c r="F280" s="661">
        <v>19709</v>
      </c>
      <c r="G280" s="21" t="s">
        <v>1396</v>
      </c>
      <c r="H280" s="16" t="s">
        <v>1383</v>
      </c>
      <c r="I280" s="26" t="s">
        <v>924</v>
      </c>
      <c r="J280" s="27"/>
      <c r="K280" s="27"/>
      <c r="L280" s="27">
        <v>5000</v>
      </c>
      <c r="M280" s="27">
        <v>25000</v>
      </c>
      <c r="N280" s="27"/>
      <c r="O280" s="27"/>
      <c r="P280" s="27"/>
      <c r="Q280" s="27"/>
      <c r="R280" s="92">
        <f t="shared" si="48"/>
        <v>30000</v>
      </c>
    </row>
    <row r="281" spans="2:21" ht="17.25" customHeight="1" x14ac:dyDescent="0.3">
      <c r="B281" s="263"/>
      <c r="C281" s="264"/>
      <c r="D281" s="265"/>
      <c r="E281" s="205"/>
      <c r="F281" s="661">
        <v>19710</v>
      </c>
      <c r="G281" s="125" t="s">
        <v>1404</v>
      </c>
      <c r="H281" s="26" t="s">
        <v>1362</v>
      </c>
      <c r="I281" s="448" t="s">
        <v>1394</v>
      </c>
      <c r="J281" s="27"/>
      <c r="K281" s="27"/>
      <c r="L281" s="27">
        <v>5000</v>
      </c>
      <c r="M281" s="27">
        <v>5000</v>
      </c>
      <c r="N281" s="27"/>
      <c r="O281" s="27"/>
      <c r="P281" s="27"/>
      <c r="Q281" s="27"/>
      <c r="R281" s="223">
        <v>10000</v>
      </c>
      <c r="U281" s="30"/>
    </row>
    <row r="282" spans="2:21" ht="35.25" customHeight="1" x14ac:dyDescent="0.3">
      <c r="B282" s="57"/>
      <c r="C282" s="58"/>
      <c r="D282" s="58"/>
      <c r="E282" s="59"/>
      <c r="F282" s="661">
        <v>19711</v>
      </c>
      <c r="G282" s="125" t="s">
        <v>1435</v>
      </c>
      <c r="H282" s="26" t="s">
        <v>837</v>
      </c>
      <c r="I282" s="276" t="s">
        <v>1384</v>
      </c>
      <c r="J282" s="223"/>
      <c r="K282" s="92"/>
      <c r="L282" s="92"/>
      <c r="M282" s="92">
        <v>280500</v>
      </c>
      <c r="N282" s="92"/>
      <c r="O282" s="92"/>
      <c r="P282" s="92"/>
      <c r="Q282" s="92"/>
      <c r="R282" s="92">
        <f t="shared" ref="R282:R287" si="49">SUM(J282:Q282)</f>
        <v>280500</v>
      </c>
    </row>
    <row r="283" spans="2:21" s="447" customFormat="1" ht="19.5" customHeight="1" x14ac:dyDescent="0.3">
      <c r="B283" s="244"/>
      <c r="C283" s="245"/>
      <c r="D283" s="245"/>
      <c r="E283" s="246"/>
      <c r="F283" s="661">
        <v>19712</v>
      </c>
      <c r="G283" s="125" t="s">
        <v>1436</v>
      </c>
      <c r="H283" s="258" t="s">
        <v>1362</v>
      </c>
      <c r="I283" s="448" t="s">
        <v>1363</v>
      </c>
      <c r="J283" s="223"/>
      <c r="K283" s="223"/>
      <c r="L283" s="223">
        <v>5000</v>
      </c>
      <c r="M283" s="223">
        <v>17000</v>
      </c>
      <c r="N283" s="223"/>
      <c r="O283" s="223"/>
      <c r="P283" s="223"/>
      <c r="Q283" s="223"/>
      <c r="R283" s="223">
        <f t="shared" si="49"/>
        <v>22000</v>
      </c>
    </row>
    <row r="284" spans="2:21" ht="17.25" customHeight="1" x14ac:dyDescent="0.3">
      <c r="B284" s="28"/>
      <c r="C284" s="45"/>
      <c r="D284" s="31"/>
      <c r="E284" s="32"/>
      <c r="F284" s="661">
        <v>19713</v>
      </c>
      <c r="G284" s="15" t="s">
        <v>1437</v>
      </c>
      <c r="H284" s="16" t="s">
        <v>1365</v>
      </c>
      <c r="I284" s="276" t="s">
        <v>1384</v>
      </c>
      <c r="J284" s="27"/>
      <c r="K284" s="27"/>
      <c r="L284" s="27">
        <v>9500</v>
      </c>
      <c r="M284" s="27">
        <v>50000</v>
      </c>
      <c r="N284" s="27"/>
      <c r="O284" s="27"/>
      <c r="P284" s="27"/>
      <c r="Q284" s="27"/>
      <c r="R284" s="92">
        <f t="shared" si="49"/>
        <v>59500</v>
      </c>
    </row>
    <row r="285" spans="2:21" ht="33.75" customHeight="1" x14ac:dyDescent="0.3">
      <c r="B285" s="28"/>
      <c r="C285" s="45"/>
      <c r="D285" s="31"/>
      <c r="E285" s="32"/>
      <c r="F285" s="661">
        <v>19714</v>
      </c>
      <c r="G285" s="15" t="s">
        <v>1438</v>
      </c>
      <c r="H285" s="16" t="s">
        <v>1372</v>
      </c>
      <c r="I285" s="276" t="s">
        <v>1384</v>
      </c>
      <c r="J285" s="27"/>
      <c r="K285" s="27"/>
      <c r="L285" s="27"/>
      <c r="M285" s="27">
        <v>20000</v>
      </c>
      <c r="N285" s="27"/>
      <c r="O285" s="27"/>
      <c r="P285" s="27"/>
      <c r="Q285" s="27"/>
      <c r="R285" s="92">
        <f t="shared" si="49"/>
        <v>20000</v>
      </c>
    </row>
    <row r="286" spans="2:21" ht="33" customHeight="1" x14ac:dyDescent="0.3">
      <c r="B286" s="244"/>
      <c r="C286" s="245"/>
      <c r="D286" s="245"/>
      <c r="E286" s="246"/>
      <c r="F286" s="661">
        <v>19715</v>
      </c>
      <c r="G286" s="15" t="s">
        <v>1439</v>
      </c>
      <c r="H286" s="26" t="s">
        <v>1374</v>
      </c>
      <c r="I286" s="276" t="s">
        <v>1384</v>
      </c>
      <c r="J286" s="223"/>
      <c r="K286" s="223"/>
      <c r="L286" s="223"/>
      <c r="M286" s="223">
        <v>30000</v>
      </c>
      <c r="N286" s="223"/>
      <c r="O286" s="223"/>
      <c r="P286" s="223"/>
      <c r="Q286" s="223"/>
      <c r="R286" s="223">
        <f t="shared" si="49"/>
        <v>30000</v>
      </c>
    </row>
    <row r="287" spans="2:21" ht="30.75" customHeight="1" x14ac:dyDescent="0.3">
      <c r="B287" s="263"/>
      <c r="C287" s="264"/>
      <c r="D287" s="265"/>
      <c r="E287" s="205"/>
      <c r="F287" s="661">
        <v>19716</v>
      </c>
      <c r="G287" s="125" t="s">
        <v>1440</v>
      </c>
      <c r="H287" s="26" t="s">
        <v>1365</v>
      </c>
      <c r="I287" s="261" t="s">
        <v>1366</v>
      </c>
      <c r="J287" s="27"/>
      <c r="K287" s="27"/>
      <c r="L287" s="27"/>
      <c r="M287" s="27"/>
      <c r="N287" s="27">
        <v>20000</v>
      </c>
      <c r="O287" s="27"/>
      <c r="P287" s="27"/>
      <c r="Q287" s="27"/>
      <c r="R287" s="223">
        <f t="shared" si="49"/>
        <v>20000</v>
      </c>
    </row>
    <row r="289" spans="2:20" s="253" customFormat="1" ht="20.25" customHeight="1" x14ac:dyDescent="0.25">
      <c r="B289" s="1744" t="s">
        <v>1875</v>
      </c>
      <c r="C289" s="1744"/>
      <c r="D289" s="1744"/>
      <c r="E289" s="1744"/>
      <c r="F289" s="1744"/>
      <c r="G289" s="1744"/>
      <c r="H289" s="601"/>
      <c r="I289" s="5"/>
      <c r="J289" s="602"/>
      <c r="K289" s="603"/>
      <c r="L289" s="603"/>
      <c r="M289" s="603"/>
      <c r="N289" s="603"/>
      <c r="O289" s="603"/>
      <c r="P289" s="603"/>
      <c r="Q289" s="603"/>
      <c r="R289" s="604"/>
    </row>
    <row r="290" spans="2:20" s="253" customFormat="1" ht="19.5" customHeight="1" x14ac:dyDescent="0.25">
      <c r="B290" s="1752" t="s">
        <v>1876</v>
      </c>
      <c r="C290" s="1752"/>
      <c r="D290" s="1752"/>
      <c r="E290" s="1752"/>
      <c r="F290" s="1738" t="s">
        <v>1862</v>
      </c>
      <c r="G290" s="1738"/>
      <c r="H290" s="1739"/>
      <c r="I290" s="1762" t="s">
        <v>9</v>
      </c>
      <c r="J290" s="1763"/>
      <c r="K290" s="1764"/>
      <c r="L290" s="1762" t="s">
        <v>1872</v>
      </c>
      <c r="M290" s="1763"/>
      <c r="N290" s="1764"/>
      <c r="O290" s="605"/>
      <c r="P290" s="1759" t="s">
        <v>1873</v>
      </c>
      <c r="Q290" s="1760"/>
      <c r="R290" s="1761"/>
    </row>
    <row r="291" spans="2:20" s="253" customFormat="1" ht="19.5" customHeight="1" x14ac:dyDescent="0.25">
      <c r="B291" s="1778" t="s">
        <v>2057</v>
      </c>
      <c r="C291" s="1779"/>
      <c r="D291" s="1779"/>
      <c r="E291" s="1780"/>
      <c r="F291" s="1740" t="s">
        <v>1863</v>
      </c>
      <c r="G291" s="1741"/>
      <c r="H291" s="601"/>
      <c r="I291" s="1781"/>
      <c r="J291" s="1782"/>
      <c r="K291" s="1783"/>
      <c r="L291" s="1781"/>
      <c r="M291" s="1782"/>
      <c r="N291" s="1783"/>
      <c r="O291" s="606"/>
      <c r="P291" s="1778"/>
      <c r="Q291" s="1779"/>
      <c r="R291" s="1780"/>
    </row>
    <row r="292" spans="2:20" s="253" customFormat="1" ht="19.5" customHeight="1" x14ac:dyDescent="0.25">
      <c r="B292" s="252"/>
      <c r="C292" s="254"/>
      <c r="D292" s="254"/>
      <c r="F292" s="138"/>
      <c r="G292" s="607" t="s">
        <v>1864</v>
      </c>
      <c r="H292" s="607"/>
      <c r="I292" s="1735">
        <f>K8</f>
        <v>37200</v>
      </c>
      <c r="J292" s="1736"/>
      <c r="K292" s="1737"/>
      <c r="L292" s="1735"/>
      <c r="M292" s="1736"/>
      <c r="N292" s="1737"/>
      <c r="O292" s="606"/>
      <c r="P292" s="1745"/>
      <c r="Q292" s="1746"/>
      <c r="R292" s="1747"/>
    </row>
    <row r="293" spans="2:20" s="253" customFormat="1" ht="19.5" customHeight="1" x14ac:dyDescent="0.25">
      <c r="B293" s="252"/>
      <c r="C293" s="254"/>
      <c r="D293" s="254"/>
      <c r="F293" s="138"/>
      <c r="G293" s="607" t="s">
        <v>1865</v>
      </c>
      <c r="H293" s="607"/>
      <c r="I293" s="1735">
        <f>L8</f>
        <v>352500</v>
      </c>
      <c r="J293" s="1736"/>
      <c r="K293" s="1737"/>
      <c r="L293" s="1735"/>
      <c r="M293" s="1736"/>
      <c r="N293" s="1737"/>
      <c r="O293" s="606"/>
      <c r="P293" s="1745"/>
      <c r="Q293" s="1746"/>
      <c r="R293" s="1747"/>
    </row>
    <row r="294" spans="2:20" s="253" customFormat="1" ht="19.5" customHeight="1" x14ac:dyDescent="0.25">
      <c r="B294" s="252"/>
      <c r="C294" s="254"/>
      <c r="D294" s="254"/>
      <c r="F294" s="138"/>
      <c r="G294" s="607" t="s">
        <v>1866</v>
      </c>
      <c r="H294" s="607"/>
      <c r="I294" s="1735">
        <f>M8</f>
        <v>1005800</v>
      </c>
      <c r="J294" s="1736"/>
      <c r="K294" s="1737"/>
      <c r="L294" s="1735"/>
      <c r="M294" s="1736"/>
      <c r="N294" s="1737"/>
      <c r="O294" s="606"/>
      <c r="P294" s="1745"/>
      <c r="Q294" s="1746"/>
      <c r="R294" s="1747"/>
    </row>
    <row r="295" spans="2:20" s="253" customFormat="1" ht="19.5" customHeight="1" x14ac:dyDescent="0.25">
      <c r="B295" s="252"/>
      <c r="C295" s="254"/>
      <c r="D295" s="254"/>
      <c r="F295" s="1742" t="s">
        <v>1867</v>
      </c>
      <c r="G295" s="1743"/>
      <c r="H295" s="601"/>
      <c r="I295" s="1735"/>
      <c r="J295" s="1736"/>
      <c r="K295" s="1737"/>
      <c r="L295" s="1735"/>
      <c r="M295" s="1736"/>
      <c r="N295" s="1737"/>
      <c r="O295" s="606"/>
      <c r="P295" s="1745"/>
      <c r="Q295" s="1746"/>
      <c r="R295" s="1747"/>
    </row>
    <row r="296" spans="2:20" s="253" customFormat="1" ht="19.5" customHeight="1" x14ac:dyDescent="0.25">
      <c r="B296" s="252"/>
      <c r="C296" s="254"/>
      <c r="D296" s="254"/>
      <c r="F296" s="701"/>
      <c r="G296" s="710" t="s">
        <v>2058</v>
      </c>
      <c r="H296" s="607"/>
      <c r="I296" s="1735">
        <f>N8</f>
        <v>20000</v>
      </c>
      <c r="J296" s="1736"/>
      <c r="K296" s="1737"/>
      <c r="L296" s="1735"/>
      <c r="M296" s="1736"/>
      <c r="N296" s="1737"/>
      <c r="O296" s="606"/>
      <c r="P296" s="1745"/>
      <c r="Q296" s="1746"/>
      <c r="R296" s="1747"/>
    </row>
    <row r="297" spans="2:20" s="253" customFormat="1" ht="15.75" x14ac:dyDescent="0.25">
      <c r="B297" s="252"/>
      <c r="C297" s="254"/>
      <c r="D297" s="254"/>
      <c r="F297" s="677" t="s">
        <v>1868</v>
      </c>
      <c r="G297" s="702"/>
      <c r="H297" s="607"/>
      <c r="I297" s="1735"/>
      <c r="J297" s="1736"/>
      <c r="K297" s="1737"/>
      <c r="L297" s="1735"/>
      <c r="M297" s="1736"/>
      <c r="N297" s="1737"/>
      <c r="O297" s="606"/>
      <c r="P297" s="1745"/>
      <c r="Q297" s="1746"/>
      <c r="R297" s="1747"/>
    </row>
    <row r="298" spans="2:20" s="253" customFormat="1" ht="18.75" customHeight="1" x14ac:dyDescent="0.25">
      <c r="B298" s="252"/>
      <c r="C298" s="254"/>
      <c r="D298" s="254"/>
      <c r="F298" s="677"/>
      <c r="G298" s="1750" t="s">
        <v>1869</v>
      </c>
      <c r="H298" s="1751"/>
      <c r="I298" s="1735">
        <f>Q8</f>
        <v>2400000</v>
      </c>
      <c r="J298" s="1736"/>
      <c r="K298" s="1737"/>
      <c r="L298" s="1735"/>
      <c r="M298" s="1736"/>
      <c r="N298" s="1737"/>
      <c r="O298" s="606"/>
      <c r="P298" s="1745"/>
      <c r="Q298" s="1746"/>
      <c r="R298" s="1747"/>
    </row>
    <row r="299" spans="2:20" s="614" customFormat="1" ht="19.5" customHeight="1" x14ac:dyDescent="0.2">
      <c r="B299" s="611"/>
      <c r="C299" s="612"/>
      <c r="D299" s="612"/>
      <c r="E299" s="612"/>
      <c r="F299" s="1718" t="s">
        <v>1870</v>
      </c>
      <c r="G299" s="1719"/>
      <c r="H299" s="1720"/>
      <c r="I299" s="1730">
        <f>SUM(L299:R299)</f>
        <v>3815500</v>
      </c>
      <c r="J299" s="1730"/>
      <c r="K299" s="1730"/>
      <c r="L299" s="1730">
        <v>2013500</v>
      </c>
      <c r="M299" s="1730"/>
      <c r="N299" s="1730"/>
      <c r="O299" s="613"/>
      <c r="P299" s="1730">
        <v>1802000</v>
      </c>
      <c r="Q299" s="1730"/>
      <c r="R299" s="1730"/>
      <c r="T299" s="643"/>
    </row>
    <row r="300" spans="2:20" s="195" customFormat="1" x14ac:dyDescent="0.2">
      <c r="B300" s="609" t="s">
        <v>1871</v>
      </c>
      <c r="C300" s="187"/>
      <c r="D300" s="187"/>
      <c r="F300" s="641" t="s">
        <v>2059</v>
      </c>
      <c r="G300" s="245"/>
      <c r="H300" s="609"/>
      <c r="I300" s="3"/>
      <c r="J300" s="610"/>
      <c r="K300" s="642"/>
      <c r="L300" s="642"/>
      <c r="M300" s="642"/>
      <c r="N300" s="642"/>
      <c r="O300" s="642"/>
      <c r="P300" s="642"/>
      <c r="Q300" s="642"/>
      <c r="R300" s="642"/>
    </row>
    <row r="301" spans="2:20" x14ac:dyDescent="0.3">
      <c r="F301" s="641" t="s">
        <v>2063</v>
      </c>
      <c r="J301" s="164"/>
      <c r="K301" s="700"/>
      <c r="L301" s="700"/>
      <c r="M301" s="700"/>
      <c r="N301" s="700"/>
      <c r="O301" s="700"/>
      <c r="P301" s="700"/>
      <c r="Q301" s="700"/>
      <c r="R301" s="700"/>
    </row>
  </sheetData>
  <mergeCells count="65">
    <mergeCell ref="G298:H298"/>
    <mergeCell ref="I298:K298"/>
    <mergeCell ref="L298:N298"/>
    <mergeCell ref="P298:R298"/>
    <mergeCell ref="F299:H299"/>
    <mergeCell ref="I299:K299"/>
    <mergeCell ref="L299:N299"/>
    <mergeCell ref="P299:R299"/>
    <mergeCell ref="I296:K296"/>
    <mergeCell ref="L296:N296"/>
    <mergeCell ref="P296:R296"/>
    <mergeCell ref="I297:K297"/>
    <mergeCell ref="L297:N297"/>
    <mergeCell ref="P297:R297"/>
    <mergeCell ref="I294:K294"/>
    <mergeCell ref="L294:N294"/>
    <mergeCell ref="P294:R294"/>
    <mergeCell ref="F295:G295"/>
    <mergeCell ref="I295:K295"/>
    <mergeCell ref="L295:N295"/>
    <mergeCell ref="P295:R295"/>
    <mergeCell ref="I292:K292"/>
    <mergeCell ref="L292:N292"/>
    <mergeCell ref="P292:R292"/>
    <mergeCell ref="I293:K293"/>
    <mergeCell ref="L293:N293"/>
    <mergeCell ref="P293:R293"/>
    <mergeCell ref="L290:N290"/>
    <mergeCell ref="P290:R290"/>
    <mergeCell ref="B291:E291"/>
    <mergeCell ref="F291:G291"/>
    <mergeCell ref="I291:K291"/>
    <mergeCell ref="L291:N291"/>
    <mergeCell ref="P291:R291"/>
    <mergeCell ref="D254:I254"/>
    <mergeCell ref="E255:I255"/>
    <mergeCell ref="E206:I206"/>
    <mergeCell ref="E214:I214"/>
    <mergeCell ref="D218:I218"/>
    <mergeCell ref="B289:G289"/>
    <mergeCell ref="B290:E290"/>
    <mergeCell ref="F290:H290"/>
    <mergeCell ref="I290:K290"/>
    <mergeCell ref="E259:I259"/>
    <mergeCell ref="F175:I175"/>
    <mergeCell ref="F180:I180"/>
    <mergeCell ref="D165:I165"/>
    <mergeCell ref="E166:I166"/>
    <mergeCell ref="D121:I121"/>
    <mergeCell ref="E122:I122"/>
    <mergeCell ref="B1:R1"/>
    <mergeCell ref="F83:I83"/>
    <mergeCell ref="F87:I87"/>
    <mergeCell ref="F162:I162"/>
    <mergeCell ref="F89:I89"/>
    <mergeCell ref="F92:I92"/>
    <mergeCell ref="E134:I134"/>
    <mergeCell ref="D144:I144"/>
    <mergeCell ref="E145:I145"/>
    <mergeCell ref="E106:I106"/>
    <mergeCell ref="P2:R2"/>
    <mergeCell ref="F76:I76"/>
    <mergeCell ref="B7:G7"/>
    <mergeCell ref="B8:G8"/>
    <mergeCell ref="E153:I153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0:G20"/>
  <sheetViews>
    <sheetView workbookViewId="0">
      <selection activeCell="L30" sqref="L30"/>
    </sheetView>
  </sheetViews>
  <sheetFormatPr defaultRowHeight="14.25" x14ac:dyDescent="0.2"/>
  <sheetData>
    <row r="20" spans="3:7" ht="71.25" customHeight="1" x14ac:dyDescent="0.2">
      <c r="C20" s="1786" t="s">
        <v>1757</v>
      </c>
      <c r="D20" s="1786"/>
      <c r="E20" s="1786"/>
      <c r="F20" s="1786"/>
      <c r="G20" s="17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W279"/>
  <sheetViews>
    <sheetView zoomScaleNormal="100" workbookViewId="0">
      <pane ySplit="8" topLeftCell="A25" activePane="bottomLeft" state="frozen"/>
      <selection pane="bottomLeft" activeCell="Y69" sqref="Y69"/>
    </sheetView>
  </sheetViews>
  <sheetFormatPr defaultRowHeight="18.75" x14ac:dyDescent="0.3"/>
  <cols>
    <col min="1" max="1" width="0.875" style="7" customWidth="1"/>
    <col min="2" max="3" width="1.125" style="22" customWidth="1"/>
    <col min="4" max="4" width="1.75" style="22" customWidth="1"/>
    <col min="5" max="5" width="3.5" style="871" customWidth="1"/>
    <col min="6" max="6" width="6" style="73" customWidth="1"/>
    <col min="7" max="7" width="31.625" style="23" customWidth="1"/>
    <col min="8" max="8" width="15.375" style="6" customWidth="1"/>
    <col min="9" max="9" width="13.625" style="24" customWidth="1"/>
    <col min="10" max="10" width="7.75" style="799" hidden="1" customWidth="1"/>
    <col min="11" max="14" width="8.125" style="799" customWidth="1"/>
    <col min="15" max="15" width="8.125" style="799" hidden="1" customWidth="1"/>
    <col min="16" max="17" width="8.125" style="799" customWidth="1"/>
    <col min="18" max="18" width="9.625" style="799" customWidth="1"/>
    <col min="19" max="16384" width="9" style="7"/>
  </cols>
  <sheetData>
    <row r="1" spans="1:18" s="1" customFormat="1" ht="21.75" thickBot="1" x14ac:dyDescent="0.4">
      <c r="B1" s="1673" t="s">
        <v>1341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97"/>
      <c r="C2" s="797"/>
      <c r="D2" s="797"/>
      <c r="E2" s="1259"/>
      <c r="F2" s="678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1948</v>
      </c>
      <c r="Q2" s="1726"/>
      <c r="R2" s="1727"/>
    </row>
    <row r="3" spans="1:18" s="187" customFormat="1" ht="18" customHeight="1" thickTop="1" x14ac:dyDescent="0.2">
      <c r="A3" s="644"/>
      <c r="B3" s="564" t="s">
        <v>1949</v>
      </c>
      <c r="C3" s="564"/>
      <c r="D3" s="564"/>
      <c r="E3" s="1260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1950</v>
      </c>
      <c r="C4" s="564"/>
      <c r="D4" s="564"/>
      <c r="E4" s="1260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1260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846"/>
      <c r="F6" s="69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473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287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0.25" customHeight="1" x14ac:dyDescent="0.2">
      <c r="B8" s="1682" t="s">
        <v>1966</v>
      </c>
      <c r="C8" s="1771"/>
      <c r="D8" s="1771"/>
      <c r="E8" s="1771"/>
      <c r="F8" s="1771"/>
      <c r="G8" s="1683"/>
      <c r="H8" s="236"/>
      <c r="I8" s="237"/>
      <c r="J8" s="81">
        <f t="shared" ref="J8:R8" si="0">SUM(J9:J266)</f>
        <v>0</v>
      </c>
      <c r="K8" s="81">
        <f t="shared" si="0"/>
        <v>5000</v>
      </c>
      <c r="L8" s="81">
        <f t="shared" si="0"/>
        <v>265040</v>
      </c>
      <c r="M8" s="81">
        <f t="shared" si="0"/>
        <v>1801921</v>
      </c>
      <c r="N8" s="81">
        <f t="shared" si="0"/>
        <v>169439</v>
      </c>
      <c r="O8" s="81">
        <f t="shared" si="0"/>
        <v>0</v>
      </c>
      <c r="P8" s="81">
        <f t="shared" si="0"/>
        <v>3010000</v>
      </c>
      <c r="Q8" s="81">
        <f t="shared" si="0"/>
        <v>0</v>
      </c>
      <c r="R8" s="81">
        <f t="shared" si="0"/>
        <v>5251400</v>
      </c>
    </row>
    <row r="9" spans="1:18" s="12" customFormat="1" ht="16.5" customHeight="1" x14ac:dyDescent="0.2">
      <c r="B9" s="535" t="s">
        <v>79</v>
      </c>
      <c r="C9" s="536"/>
      <c r="D9" s="536"/>
      <c r="E9" s="847"/>
      <c r="F9" s="657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12" customFormat="1" ht="18" customHeight="1" x14ac:dyDescent="0.2">
      <c r="B10" s="481" t="s">
        <v>1895</v>
      </c>
      <c r="C10" s="482"/>
      <c r="D10" s="482"/>
      <c r="E10" s="848"/>
      <c r="F10" s="658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s="13" customFormat="1" ht="18" customHeight="1" x14ac:dyDescent="0.3">
      <c r="B11" s="63"/>
      <c r="C11" s="539" t="s">
        <v>12</v>
      </c>
      <c r="D11" s="539"/>
      <c r="E11" s="84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s="13" customFormat="1" ht="17.25" customHeight="1" x14ac:dyDescent="0.3">
      <c r="B12" s="54"/>
      <c r="C12" s="55"/>
      <c r="D12" s="532" t="s">
        <v>13</v>
      </c>
      <c r="E12" s="850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8.75" customHeight="1" x14ac:dyDescent="0.3">
      <c r="B13" s="54"/>
      <c r="C13" s="55"/>
      <c r="D13" s="55"/>
      <c r="E13" s="851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9.5" customHeight="1" x14ac:dyDescent="0.3">
      <c r="B14" s="531"/>
      <c r="C14" s="532"/>
      <c r="D14" s="532"/>
      <c r="E14" s="872">
        <v>111</v>
      </c>
      <c r="F14" s="681" t="s">
        <v>1816</v>
      </c>
      <c r="G14" s="532"/>
      <c r="H14" s="79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2.25" customHeight="1" x14ac:dyDescent="0.3">
      <c r="B15" s="89"/>
      <c r="C15" s="58"/>
      <c r="D15" s="58"/>
      <c r="E15" s="1264" t="s">
        <v>2375</v>
      </c>
      <c r="F15" s="640">
        <v>11101</v>
      </c>
      <c r="G15" s="125" t="s">
        <v>1343</v>
      </c>
      <c r="H15" s="258" t="s">
        <v>1342</v>
      </c>
      <c r="I15" s="17" t="s">
        <v>112</v>
      </c>
      <c r="J15" s="223"/>
      <c r="K15" s="223"/>
      <c r="L15" s="435">
        <v>5000</v>
      </c>
      <c r="M15" s="435">
        <v>65000</v>
      </c>
      <c r="N15" s="223"/>
      <c r="O15" s="223"/>
      <c r="P15" s="223"/>
      <c r="Q15" s="223"/>
      <c r="R15" s="223">
        <f>SUM(J15:Q15)</f>
        <v>70000</v>
      </c>
    </row>
    <row r="16" spans="1:18" s="43" customFormat="1" ht="15.75" customHeight="1" x14ac:dyDescent="0.2">
      <c r="B16" s="533"/>
      <c r="C16" s="534"/>
      <c r="D16" s="105" t="s">
        <v>1904</v>
      </c>
      <c r="E16" s="858"/>
      <c r="F16" s="666"/>
      <c r="G16" s="105"/>
      <c r="H16" s="105"/>
      <c r="I16" s="105"/>
      <c r="J16" s="667"/>
      <c r="K16" s="667"/>
      <c r="L16" s="667"/>
      <c r="M16" s="667"/>
      <c r="N16" s="667"/>
      <c r="O16" s="667"/>
      <c r="P16" s="667"/>
      <c r="Q16" s="667"/>
      <c r="R16" s="668"/>
    </row>
    <row r="17" spans="2:23" s="43" customFormat="1" ht="16.5" customHeight="1" x14ac:dyDescent="0.2">
      <c r="B17" s="526"/>
      <c r="C17" s="527"/>
      <c r="D17" s="556" t="s">
        <v>1835</v>
      </c>
      <c r="E17" s="859"/>
      <c r="F17" s="665"/>
      <c r="G17" s="556"/>
      <c r="H17" s="556"/>
      <c r="I17" s="556"/>
      <c r="J17" s="560"/>
      <c r="K17" s="560"/>
      <c r="L17" s="560"/>
      <c r="M17" s="560"/>
      <c r="N17" s="560"/>
      <c r="O17" s="560"/>
      <c r="P17" s="560"/>
      <c r="Q17" s="560"/>
      <c r="R17" s="559"/>
      <c r="V17" s="655"/>
    </row>
    <row r="18" spans="2:23" s="13" customFormat="1" ht="17.25" customHeight="1" x14ac:dyDescent="0.3">
      <c r="B18" s="65"/>
      <c r="C18" s="66"/>
      <c r="D18" s="37"/>
      <c r="E18" s="854" t="s">
        <v>15</v>
      </c>
      <c r="F18" s="662"/>
      <c r="G18" s="278"/>
      <c r="H18" s="278"/>
      <c r="I18" s="278"/>
      <c r="J18" s="562"/>
      <c r="K18" s="562"/>
      <c r="L18" s="562"/>
      <c r="M18" s="562"/>
      <c r="N18" s="562"/>
      <c r="O18" s="562"/>
      <c r="P18" s="562"/>
      <c r="Q18" s="562"/>
      <c r="R18" s="274"/>
    </row>
    <row r="19" spans="2:23" ht="18.75" customHeight="1" x14ac:dyDescent="0.3">
      <c r="B19" s="42"/>
      <c r="C19" s="66"/>
      <c r="D19" s="66"/>
      <c r="E19" s="857">
        <v>112</v>
      </c>
      <c r="F19" s="565" t="s">
        <v>1817</v>
      </c>
      <c r="G19" s="565"/>
      <c r="H19" s="565"/>
      <c r="I19" s="566"/>
      <c r="J19" s="86"/>
      <c r="K19" s="128"/>
      <c r="L19" s="128"/>
      <c r="M19" s="128"/>
      <c r="N19" s="128"/>
      <c r="O19" s="128"/>
      <c r="P19" s="128"/>
      <c r="Q19" s="128"/>
      <c r="R19" s="128"/>
    </row>
    <row r="20" spans="2:23" ht="36.75" customHeight="1" x14ac:dyDescent="0.3">
      <c r="B20" s="1377"/>
      <c r="C20" s="1378"/>
      <c r="D20" s="1378"/>
      <c r="E20" s="1284" t="s">
        <v>2371</v>
      </c>
      <c r="F20" s="1256">
        <v>11201</v>
      </c>
      <c r="G20" s="1068" t="s">
        <v>1310</v>
      </c>
      <c r="H20" s="1379" t="s">
        <v>837</v>
      </c>
      <c r="I20" s="1037" t="s">
        <v>112</v>
      </c>
      <c r="J20" s="1070"/>
      <c r="K20" s="1070"/>
      <c r="L20" s="1070"/>
      <c r="M20" s="1070">
        <v>140000</v>
      </c>
      <c r="N20" s="1017"/>
      <c r="O20" s="1017"/>
      <c r="P20" s="1017"/>
      <c r="Q20" s="1017"/>
      <c r="R20" s="1017">
        <f>SUM(J20:Q20)</f>
        <v>140000</v>
      </c>
      <c r="W20" s="30"/>
    </row>
    <row r="21" spans="2:23" ht="33" customHeight="1" x14ac:dyDescent="0.3">
      <c r="B21" s="1206"/>
      <c r="C21" s="1207"/>
      <c r="D21" s="1207"/>
      <c r="E21" s="1274" t="s">
        <v>2371</v>
      </c>
      <c r="F21" s="1383">
        <v>11202</v>
      </c>
      <c r="G21" s="1071" t="s">
        <v>1311</v>
      </c>
      <c r="H21" s="1384" t="s">
        <v>837</v>
      </c>
      <c r="I21" s="1038" t="s">
        <v>112</v>
      </c>
      <c r="J21" s="1072"/>
      <c r="K21" s="1072"/>
      <c r="L21" s="1072"/>
      <c r="M21" s="1072">
        <v>25000</v>
      </c>
      <c r="N21" s="1023"/>
      <c r="O21" s="1023"/>
      <c r="P21" s="1023"/>
      <c r="Q21" s="1023"/>
      <c r="R21" s="1023">
        <f t="shared" ref="R21:R24" si="1">SUM(J21:Q21)</f>
        <v>25000</v>
      </c>
    </row>
    <row r="22" spans="2:23" ht="30.75" customHeight="1" x14ac:dyDescent="0.3">
      <c r="B22" s="1206"/>
      <c r="C22" s="1207"/>
      <c r="D22" s="1207"/>
      <c r="E22" s="1274" t="s">
        <v>2377</v>
      </c>
      <c r="F22" s="1383">
        <v>11203</v>
      </c>
      <c r="G22" s="1071" t="s">
        <v>1319</v>
      </c>
      <c r="H22" s="1384" t="s">
        <v>1318</v>
      </c>
      <c r="I22" s="1038" t="s">
        <v>112</v>
      </c>
      <c r="J22" s="1023"/>
      <c r="K22" s="1023"/>
      <c r="L22" s="1023"/>
      <c r="M22" s="1023">
        <v>10000</v>
      </c>
      <c r="N22" s="1023"/>
      <c r="O22" s="1023"/>
      <c r="P22" s="1023"/>
      <c r="Q22" s="1023"/>
      <c r="R22" s="1471">
        <f t="shared" si="1"/>
        <v>10000</v>
      </c>
    </row>
    <row r="23" spans="2:23" ht="47.25" x14ac:dyDescent="0.3">
      <c r="B23" s="1213"/>
      <c r="C23" s="1214"/>
      <c r="D23" s="1214"/>
      <c r="E23" s="1215" t="s">
        <v>2377</v>
      </c>
      <c r="F23" s="1257">
        <v>11204</v>
      </c>
      <c r="G23" s="1061" t="s">
        <v>1963</v>
      </c>
      <c r="H23" s="1389" t="s">
        <v>1318</v>
      </c>
      <c r="I23" s="1075" t="s">
        <v>112</v>
      </c>
      <c r="J23" s="1076"/>
      <c r="K23" s="1076"/>
      <c r="L23" s="1076"/>
      <c r="M23" s="1076">
        <v>20000</v>
      </c>
      <c r="N23" s="1031"/>
      <c r="O23" s="1031"/>
      <c r="P23" s="1031"/>
      <c r="Q23" s="1031"/>
      <c r="R23" s="1639">
        <f t="shared" si="1"/>
        <v>20000</v>
      </c>
      <c r="V23" s="30"/>
    </row>
    <row r="24" spans="2:23" ht="32.25" customHeight="1" x14ac:dyDescent="0.3">
      <c r="B24" s="1599"/>
      <c r="C24" s="1600"/>
      <c r="D24" s="1600"/>
      <c r="E24" s="1568" t="s">
        <v>2377</v>
      </c>
      <c r="F24" s="1613">
        <v>11205</v>
      </c>
      <c r="G24" s="1638" t="s">
        <v>1320</v>
      </c>
      <c r="H24" s="1571" t="s">
        <v>1321</v>
      </c>
      <c r="I24" s="1527" t="s">
        <v>112</v>
      </c>
      <c r="J24" s="1087"/>
      <c r="K24" s="1087"/>
      <c r="L24" s="1087"/>
      <c r="M24" s="1087">
        <v>12700</v>
      </c>
      <c r="N24" s="1087"/>
      <c r="O24" s="1087"/>
      <c r="P24" s="1087"/>
      <c r="Q24" s="1087"/>
      <c r="R24" s="1087">
        <f t="shared" si="1"/>
        <v>12700</v>
      </c>
    </row>
    <row r="25" spans="2:23" ht="35.25" customHeight="1" x14ac:dyDescent="0.3">
      <c r="B25" s="1405"/>
      <c r="C25" s="1406"/>
      <c r="D25" s="1406"/>
      <c r="E25" s="1407" t="s">
        <v>2375</v>
      </c>
      <c r="F25" s="1257">
        <v>11206</v>
      </c>
      <c r="G25" s="1028" t="s">
        <v>1324</v>
      </c>
      <c r="H25" s="1074" t="s">
        <v>1313</v>
      </c>
      <c r="I25" s="1075" t="s">
        <v>112</v>
      </c>
      <c r="J25" s="1030"/>
      <c r="K25" s="1030"/>
      <c r="L25" s="1079">
        <v>5000</v>
      </c>
      <c r="M25" s="1079">
        <v>65000</v>
      </c>
      <c r="N25" s="1030"/>
      <c r="O25" s="1030"/>
      <c r="P25" s="1030"/>
      <c r="Q25" s="1030"/>
      <c r="R25" s="1030">
        <f>SUM(J25:Q25)</f>
        <v>70000</v>
      </c>
    </row>
    <row r="26" spans="2:23" s="13" customFormat="1" ht="21" hidden="1" customHeight="1" x14ac:dyDescent="0.3">
      <c r="B26" s="76"/>
      <c r="C26" s="77"/>
      <c r="D26" s="77"/>
      <c r="E26" s="1262" t="s">
        <v>16</v>
      </c>
      <c r="F26" s="464"/>
      <c r="G26" s="33"/>
      <c r="H26" s="14"/>
      <c r="I26" s="56"/>
      <c r="J26" s="86">
        <f>SUM(J27:J29)</f>
        <v>0</v>
      </c>
      <c r="K26" s="86">
        <f t="shared" ref="K26:R26" si="2">SUM(K27:K29)</f>
        <v>0</v>
      </c>
      <c r="L26" s="86">
        <f t="shared" si="2"/>
        <v>0</v>
      </c>
      <c r="M26" s="86">
        <f t="shared" si="2"/>
        <v>0</v>
      </c>
      <c r="N26" s="86">
        <f t="shared" si="2"/>
        <v>0</v>
      </c>
      <c r="O26" s="86">
        <f t="shared" si="2"/>
        <v>0</v>
      </c>
      <c r="P26" s="86">
        <f t="shared" si="2"/>
        <v>0</v>
      </c>
      <c r="Q26" s="86">
        <f t="shared" si="2"/>
        <v>0</v>
      </c>
      <c r="R26" s="86">
        <f t="shared" si="2"/>
        <v>0</v>
      </c>
    </row>
    <row r="27" spans="2:23" ht="19.5" hidden="1" customHeight="1" x14ac:dyDescent="0.3">
      <c r="B27" s="38"/>
      <c r="C27" s="39"/>
      <c r="D27" s="39"/>
      <c r="E27" s="1263"/>
      <c r="F27" s="640">
        <v>7</v>
      </c>
      <c r="G27" s="15"/>
      <c r="H27" s="93"/>
      <c r="I27" s="140"/>
      <c r="J27" s="92"/>
      <c r="K27" s="92"/>
      <c r="L27" s="92"/>
      <c r="M27" s="92"/>
      <c r="N27" s="92"/>
      <c r="O27" s="92"/>
      <c r="P27" s="92"/>
      <c r="Q27" s="92"/>
      <c r="R27" s="92">
        <f>SUM(J27:Q27)</f>
        <v>0</v>
      </c>
    </row>
    <row r="28" spans="2:23" ht="19.5" hidden="1" customHeight="1" x14ac:dyDescent="0.3">
      <c r="B28" s="57"/>
      <c r="C28" s="58"/>
      <c r="D28" s="58"/>
      <c r="E28" s="1264"/>
      <c r="F28" s="640">
        <v>8</v>
      </c>
      <c r="G28" s="15"/>
      <c r="H28" s="93"/>
      <c r="I28" s="140"/>
      <c r="J28" s="92"/>
      <c r="K28" s="92"/>
      <c r="L28" s="92"/>
      <c r="M28" s="92"/>
      <c r="N28" s="92"/>
      <c r="O28" s="92"/>
      <c r="P28" s="92"/>
      <c r="Q28" s="92"/>
      <c r="R28" s="92">
        <f t="shared" ref="R28" si="3">SUM(J28:Q28)</f>
        <v>0</v>
      </c>
    </row>
    <row r="29" spans="2:23" ht="19.5" hidden="1" customHeight="1" x14ac:dyDescent="0.3">
      <c r="B29" s="67"/>
      <c r="C29" s="68"/>
      <c r="D29" s="62"/>
      <c r="E29" s="1265"/>
      <c r="F29" s="640">
        <v>9</v>
      </c>
      <c r="G29" s="15"/>
      <c r="H29" s="16"/>
      <c r="I29" s="17"/>
      <c r="J29" s="27"/>
      <c r="K29" s="27"/>
      <c r="L29" s="27"/>
      <c r="M29" s="27"/>
      <c r="N29" s="27"/>
      <c r="O29" s="27"/>
      <c r="P29" s="27"/>
      <c r="Q29" s="27"/>
      <c r="R29" s="92">
        <f>SUM(J29:Q29)</f>
        <v>0</v>
      </c>
    </row>
    <row r="30" spans="2:23" s="13" customFormat="1" ht="21" hidden="1" customHeight="1" x14ac:dyDescent="0.3">
      <c r="B30" s="76"/>
      <c r="C30" s="77"/>
      <c r="D30" s="77"/>
      <c r="E30" s="1262" t="s">
        <v>99</v>
      </c>
      <c r="F30" s="1448"/>
      <c r="G30" s="33"/>
      <c r="H30" s="14"/>
      <c r="I30" s="56"/>
      <c r="J30" s="86">
        <f>SUM(J31:J33)</f>
        <v>0</v>
      </c>
      <c r="K30" s="86">
        <f t="shared" ref="K30:R30" si="4">SUM(K31:K33)</f>
        <v>0</v>
      </c>
      <c r="L30" s="86">
        <f t="shared" si="4"/>
        <v>0</v>
      </c>
      <c r="M30" s="86">
        <f t="shared" si="4"/>
        <v>0</v>
      </c>
      <c r="N30" s="86">
        <f t="shared" si="4"/>
        <v>0</v>
      </c>
      <c r="O30" s="86">
        <f t="shared" si="4"/>
        <v>0</v>
      </c>
      <c r="P30" s="86">
        <f t="shared" si="4"/>
        <v>0</v>
      </c>
      <c r="Q30" s="86">
        <f t="shared" si="4"/>
        <v>0</v>
      </c>
      <c r="R30" s="86">
        <f t="shared" si="4"/>
        <v>0</v>
      </c>
    </row>
    <row r="31" spans="2:23" ht="19.5" hidden="1" customHeight="1" x14ac:dyDescent="0.3">
      <c r="B31" s="38"/>
      <c r="C31" s="39"/>
      <c r="D31" s="39"/>
      <c r="E31" s="1263"/>
      <c r="F31" s="640">
        <v>10</v>
      </c>
      <c r="G31" s="15"/>
      <c r="H31" s="93"/>
      <c r="I31" s="140"/>
      <c r="J31" s="92"/>
      <c r="K31" s="92"/>
      <c r="L31" s="92"/>
      <c r="M31" s="92"/>
      <c r="N31" s="92"/>
      <c r="O31" s="92"/>
      <c r="P31" s="92"/>
      <c r="Q31" s="92"/>
      <c r="R31" s="92">
        <f>SUM(J31:Q31)</f>
        <v>0</v>
      </c>
    </row>
    <row r="32" spans="2:23" ht="19.5" hidden="1" customHeight="1" x14ac:dyDescent="0.3">
      <c r="B32" s="57"/>
      <c r="C32" s="58"/>
      <c r="D32" s="58"/>
      <c r="E32" s="1264"/>
      <c r="F32" s="640">
        <v>11</v>
      </c>
      <c r="G32" s="15"/>
      <c r="H32" s="93"/>
      <c r="I32" s="140"/>
      <c r="J32" s="92"/>
      <c r="K32" s="92"/>
      <c r="L32" s="92"/>
      <c r="M32" s="92"/>
      <c r="N32" s="92"/>
      <c r="O32" s="92"/>
      <c r="P32" s="92"/>
      <c r="Q32" s="92"/>
      <c r="R32" s="92">
        <f>SUM(J32:Q32)</f>
        <v>0</v>
      </c>
    </row>
    <row r="33" spans="2:18" ht="19.5" hidden="1" customHeight="1" x14ac:dyDescent="0.3">
      <c r="B33" s="28"/>
      <c r="C33" s="45"/>
      <c r="D33" s="31"/>
      <c r="E33" s="870"/>
      <c r="F33" s="640">
        <v>12</v>
      </c>
      <c r="G33" s="15"/>
      <c r="H33" s="16"/>
      <c r="I33" s="17"/>
      <c r="J33" s="27"/>
      <c r="K33" s="27"/>
      <c r="L33" s="27"/>
      <c r="M33" s="27"/>
      <c r="N33" s="27"/>
      <c r="O33" s="27"/>
      <c r="P33" s="27"/>
      <c r="Q33" s="27"/>
      <c r="R33" s="92">
        <f>SUM(J33:Q33)</f>
        <v>0</v>
      </c>
    </row>
    <row r="34" spans="2:18" s="12" customFormat="1" ht="17.25" customHeight="1" x14ac:dyDescent="0.2">
      <c r="B34" s="535" t="s">
        <v>81</v>
      </c>
      <c r="C34" s="536"/>
      <c r="D34" s="536"/>
      <c r="E34" s="847"/>
      <c r="F34" s="657"/>
      <c r="G34" s="536"/>
      <c r="H34" s="536"/>
      <c r="I34" s="536"/>
      <c r="J34" s="705"/>
      <c r="K34" s="705"/>
      <c r="L34" s="705"/>
      <c r="M34" s="705"/>
      <c r="N34" s="705"/>
      <c r="O34" s="705"/>
      <c r="P34" s="705"/>
      <c r="Q34" s="705"/>
      <c r="R34" s="704"/>
    </row>
    <row r="35" spans="2:18" s="12" customFormat="1" ht="18" customHeight="1" x14ac:dyDescent="0.2">
      <c r="B35" s="481" t="s">
        <v>1955</v>
      </c>
      <c r="C35" s="482"/>
      <c r="D35" s="482"/>
      <c r="E35" s="848"/>
      <c r="F35" s="658"/>
      <c r="G35" s="482"/>
      <c r="H35" s="482"/>
      <c r="I35" s="482"/>
      <c r="J35" s="633"/>
      <c r="K35" s="633"/>
      <c r="L35" s="633"/>
      <c r="M35" s="633"/>
      <c r="N35" s="633"/>
      <c r="O35" s="633"/>
      <c r="P35" s="633"/>
      <c r="Q35" s="633"/>
      <c r="R35" s="631"/>
    </row>
    <row r="36" spans="2:18" s="13" customFormat="1" ht="18.75" customHeight="1" x14ac:dyDescent="0.3">
      <c r="B36" s="35"/>
      <c r="C36" s="278" t="s">
        <v>26</v>
      </c>
      <c r="D36" s="278"/>
      <c r="E36" s="856"/>
      <c r="F36" s="662"/>
      <c r="G36" s="278"/>
      <c r="H36" s="278"/>
      <c r="I36" s="278"/>
      <c r="J36" s="562"/>
      <c r="K36" s="562"/>
      <c r="L36" s="562"/>
      <c r="M36" s="562"/>
      <c r="N36" s="562"/>
      <c r="O36" s="562"/>
      <c r="P36" s="562"/>
      <c r="Q36" s="562"/>
      <c r="R36" s="274"/>
    </row>
    <row r="37" spans="2:18" s="13" customFormat="1" ht="17.25" customHeight="1" x14ac:dyDescent="0.3">
      <c r="B37" s="35"/>
      <c r="C37" s="37"/>
      <c r="D37" s="278" t="s">
        <v>17</v>
      </c>
      <c r="E37" s="856"/>
      <c r="F37" s="662"/>
      <c r="G37" s="278"/>
      <c r="H37" s="278"/>
      <c r="I37" s="278"/>
      <c r="J37" s="562"/>
      <c r="K37" s="562"/>
      <c r="L37" s="562"/>
      <c r="M37" s="562"/>
      <c r="N37" s="562"/>
      <c r="O37" s="562"/>
      <c r="P37" s="562"/>
      <c r="Q37" s="562"/>
      <c r="R37" s="274"/>
    </row>
    <row r="38" spans="2:18" s="13" customFormat="1" ht="18.75" customHeight="1" x14ac:dyDescent="0.3">
      <c r="B38" s="35"/>
      <c r="C38" s="37"/>
      <c r="D38" s="37"/>
      <c r="E38" s="854" t="s">
        <v>18</v>
      </c>
      <c r="F38" s="662"/>
      <c r="G38" s="278"/>
      <c r="H38" s="278"/>
      <c r="I38" s="278"/>
      <c r="J38" s="562"/>
      <c r="K38" s="562"/>
      <c r="L38" s="562"/>
      <c r="M38" s="562"/>
      <c r="N38" s="562"/>
      <c r="O38" s="562"/>
      <c r="P38" s="562"/>
      <c r="Q38" s="562"/>
      <c r="R38" s="274"/>
    </row>
    <row r="39" spans="2:18" s="525" customFormat="1" ht="16.5" customHeight="1" x14ac:dyDescent="0.3">
      <c r="B39" s="615"/>
      <c r="C39" s="616"/>
      <c r="D39" s="616"/>
      <c r="E39" s="857">
        <v>121</v>
      </c>
      <c r="F39" s="1724" t="s">
        <v>1818</v>
      </c>
      <c r="G39" s="1724"/>
      <c r="H39" s="1724"/>
      <c r="I39" s="1724"/>
      <c r="J39" s="617"/>
      <c r="K39" s="617"/>
      <c r="L39" s="617"/>
      <c r="M39" s="617"/>
      <c r="N39" s="617"/>
      <c r="O39" s="617"/>
      <c r="P39" s="617"/>
      <c r="Q39" s="617"/>
      <c r="R39" s="618"/>
    </row>
    <row r="40" spans="2:18" ht="33.75" customHeight="1" x14ac:dyDescent="0.3">
      <c r="B40" s="89"/>
      <c r="C40" s="90"/>
      <c r="D40" s="90"/>
      <c r="E40" s="214" t="s">
        <v>2371</v>
      </c>
      <c r="F40" s="640">
        <v>12101</v>
      </c>
      <c r="G40" s="15" t="s">
        <v>1969</v>
      </c>
      <c r="H40" s="93" t="s">
        <v>837</v>
      </c>
      <c r="I40" s="17" t="s">
        <v>112</v>
      </c>
      <c r="J40" s="92"/>
      <c r="K40" s="92"/>
      <c r="L40" s="92"/>
      <c r="M40" s="92">
        <v>120000</v>
      </c>
      <c r="N40" s="92"/>
      <c r="O40" s="92"/>
      <c r="P40" s="92"/>
      <c r="Q40" s="92"/>
      <c r="R40" s="92">
        <f>SUM(J40:Q40)</f>
        <v>120000</v>
      </c>
    </row>
    <row r="41" spans="2:18" s="13" customFormat="1" ht="23.25" hidden="1" customHeight="1" x14ac:dyDescent="0.3">
      <c r="B41" s="35"/>
      <c r="C41" s="37"/>
      <c r="D41" s="37"/>
      <c r="E41" s="860" t="s">
        <v>19</v>
      </c>
      <c r="F41" s="464"/>
      <c r="G41" s="33"/>
      <c r="H41" s="14"/>
      <c r="I41" s="56"/>
      <c r="J41" s="86">
        <f>SUM(J42:J44)</f>
        <v>0</v>
      </c>
      <c r="K41" s="86">
        <f t="shared" ref="K41:R41" si="5">SUM(K42:K44)</f>
        <v>0</v>
      </c>
      <c r="L41" s="86">
        <f t="shared" si="5"/>
        <v>0</v>
      </c>
      <c r="M41" s="86">
        <f t="shared" si="5"/>
        <v>0</v>
      </c>
      <c r="N41" s="86">
        <f t="shared" si="5"/>
        <v>0</v>
      </c>
      <c r="O41" s="86">
        <f t="shared" si="5"/>
        <v>0</v>
      </c>
      <c r="P41" s="86">
        <f t="shared" si="5"/>
        <v>0</v>
      </c>
      <c r="Q41" s="86">
        <f t="shared" si="5"/>
        <v>0</v>
      </c>
      <c r="R41" s="86">
        <f t="shared" si="5"/>
        <v>0</v>
      </c>
    </row>
    <row r="42" spans="2:18" ht="23.25" hidden="1" customHeight="1" x14ac:dyDescent="0.3">
      <c r="B42" s="38"/>
      <c r="C42" s="39"/>
      <c r="D42" s="39"/>
      <c r="E42" s="1263"/>
      <c r="F42" s="640">
        <v>16</v>
      </c>
      <c r="G42" s="15"/>
      <c r="H42" s="93"/>
      <c r="I42" s="140"/>
      <c r="J42" s="92"/>
      <c r="K42" s="92"/>
      <c r="L42" s="92"/>
      <c r="M42" s="92"/>
      <c r="N42" s="92"/>
      <c r="O42" s="92"/>
      <c r="P42" s="92"/>
      <c r="Q42" s="92"/>
      <c r="R42" s="92">
        <f t="shared" ref="R42:R43" si="6">SUM(J42:Q42)</f>
        <v>0</v>
      </c>
    </row>
    <row r="43" spans="2:18" ht="23.25" hidden="1" customHeight="1" x14ac:dyDescent="0.3">
      <c r="B43" s="28"/>
      <c r="C43" s="45"/>
      <c r="D43" s="31"/>
      <c r="E43" s="870"/>
      <c r="F43" s="640">
        <v>17</v>
      </c>
      <c r="G43" s="15"/>
      <c r="H43" s="16"/>
      <c r="I43" s="17"/>
      <c r="J43" s="27"/>
      <c r="K43" s="27"/>
      <c r="L43" s="27"/>
      <c r="M43" s="27"/>
      <c r="N43" s="27"/>
      <c r="O43" s="27"/>
      <c r="P43" s="27"/>
      <c r="Q43" s="27"/>
      <c r="R43" s="92">
        <f t="shared" si="6"/>
        <v>0</v>
      </c>
    </row>
    <row r="44" spans="2:18" ht="23.25" hidden="1" customHeight="1" x14ac:dyDescent="0.3">
      <c r="B44" s="67"/>
      <c r="C44" s="68"/>
      <c r="D44" s="62"/>
      <c r="E44" s="1265"/>
      <c r="F44" s="640">
        <v>18</v>
      </c>
      <c r="G44" s="15"/>
      <c r="H44" s="16"/>
      <c r="I44" s="17"/>
      <c r="J44" s="27"/>
      <c r="K44" s="27"/>
      <c r="L44" s="27"/>
      <c r="M44" s="27"/>
      <c r="N44" s="27"/>
      <c r="O44" s="27"/>
      <c r="P44" s="27"/>
      <c r="Q44" s="27"/>
      <c r="R44" s="92">
        <f>SUM(J44:Q44)</f>
        <v>0</v>
      </c>
    </row>
    <row r="45" spans="2:18" s="13" customFormat="1" ht="23.25" hidden="1" customHeight="1" x14ac:dyDescent="0.3">
      <c r="B45" s="35"/>
      <c r="C45" s="37"/>
      <c r="D45" s="37"/>
      <c r="E45" s="860" t="s">
        <v>20</v>
      </c>
      <c r="F45" s="464"/>
      <c r="G45" s="33"/>
      <c r="H45" s="14"/>
      <c r="I45" s="56"/>
      <c r="J45" s="86">
        <f>SUM(J46:J48)</f>
        <v>0</v>
      </c>
      <c r="K45" s="86">
        <f t="shared" ref="K45:R45" si="7">SUM(K46:K48)</f>
        <v>0</v>
      </c>
      <c r="L45" s="86">
        <f t="shared" si="7"/>
        <v>0</v>
      </c>
      <c r="M45" s="86">
        <f t="shared" si="7"/>
        <v>0</v>
      </c>
      <c r="N45" s="86">
        <f t="shared" si="7"/>
        <v>0</v>
      </c>
      <c r="O45" s="86">
        <f t="shared" si="7"/>
        <v>0</v>
      </c>
      <c r="P45" s="86">
        <f t="shared" si="7"/>
        <v>0</v>
      </c>
      <c r="Q45" s="86">
        <f t="shared" si="7"/>
        <v>0</v>
      </c>
      <c r="R45" s="86">
        <f t="shared" si="7"/>
        <v>0</v>
      </c>
    </row>
    <row r="46" spans="2:18" ht="23.25" hidden="1" customHeight="1" x14ac:dyDescent="0.3">
      <c r="B46" s="38"/>
      <c r="C46" s="39"/>
      <c r="D46" s="39"/>
      <c r="E46" s="1263"/>
      <c r="F46" s="640">
        <v>19</v>
      </c>
      <c r="G46" s="15"/>
      <c r="H46" s="93"/>
      <c r="I46" s="140"/>
      <c r="J46" s="92"/>
      <c r="K46" s="92"/>
      <c r="L46" s="92"/>
      <c r="M46" s="92"/>
      <c r="N46" s="92"/>
      <c r="O46" s="92"/>
      <c r="P46" s="92"/>
      <c r="Q46" s="92"/>
      <c r="R46" s="92">
        <f t="shared" ref="R46:R47" si="8">SUM(J46:Q46)</f>
        <v>0</v>
      </c>
    </row>
    <row r="47" spans="2:18" ht="23.25" hidden="1" customHeight="1" x14ac:dyDescent="0.3">
      <c r="B47" s="28"/>
      <c r="C47" s="45"/>
      <c r="D47" s="31"/>
      <c r="E47" s="870"/>
      <c r="F47" s="640">
        <v>20</v>
      </c>
      <c r="G47" s="15"/>
      <c r="H47" s="16"/>
      <c r="I47" s="17"/>
      <c r="J47" s="27"/>
      <c r="K47" s="27"/>
      <c r="L47" s="27"/>
      <c r="M47" s="27"/>
      <c r="N47" s="27"/>
      <c r="O47" s="27"/>
      <c r="P47" s="27"/>
      <c r="Q47" s="27"/>
      <c r="R47" s="92">
        <f t="shared" si="8"/>
        <v>0</v>
      </c>
    </row>
    <row r="48" spans="2:18" ht="23.25" hidden="1" customHeight="1" x14ac:dyDescent="0.3">
      <c r="B48" s="28"/>
      <c r="C48" s="45"/>
      <c r="D48" s="31"/>
      <c r="E48" s="870"/>
      <c r="F48" s="640">
        <v>21</v>
      </c>
      <c r="G48" s="15"/>
      <c r="H48" s="16"/>
      <c r="I48" s="17"/>
      <c r="J48" s="27"/>
      <c r="K48" s="27"/>
      <c r="L48" s="27"/>
      <c r="M48" s="27"/>
      <c r="N48" s="27"/>
      <c r="O48" s="27"/>
      <c r="P48" s="27"/>
      <c r="Q48" s="27"/>
      <c r="R48" s="92">
        <f>SUM(J48:Q48)</f>
        <v>0</v>
      </c>
    </row>
    <row r="49" spans="2:18" s="43" customFormat="1" ht="49.5" hidden="1" customHeight="1" x14ac:dyDescent="0.2">
      <c r="B49" s="42"/>
      <c r="C49" s="46"/>
      <c r="D49" s="1661" t="s">
        <v>21</v>
      </c>
      <c r="E49" s="1661"/>
      <c r="F49" s="1661"/>
      <c r="G49" s="1661"/>
      <c r="H49" s="1661"/>
      <c r="I49" s="1661"/>
      <c r="J49" s="115">
        <f>SUM(J50)</f>
        <v>0</v>
      </c>
      <c r="K49" s="115">
        <f t="shared" ref="K49:R49" si="9">SUM(K50)</f>
        <v>0</v>
      </c>
      <c r="L49" s="115">
        <f t="shared" si="9"/>
        <v>0</v>
      </c>
      <c r="M49" s="115">
        <f t="shared" si="9"/>
        <v>0</v>
      </c>
      <c r="N49" s="115">
        <f t="shared" si="9"/>
        <v>0</v>
      </c>
      <c r="O49" s="115">
        <f t="shared" si="9"/>
        <v>0</v>
      </c>
      <c r="P49" s="115">
        <f t="shared" si="9"/>
        <v>0</v>
      </c>
      <c r="Q49" s="115">
        <f t="shared" si="9"/>
        <v>0</v>
      </c>
      <c r="R49" s="115">
        <f t="shared" si="9"/>
        <v>0</v>
      </c>
    </row>
    <row r="50" spans="2:18" s="13" customFormat="1" ht="36" hidden="1" customHeight="1" x14ac:dyDescent="0.3">
      <c r="B50" s="35"/>
      <c r="C50" s="37"/>
      <c r="D50" s="37"/>
      <c r="E50" s="1661" t="s">
        <v>22</v>
      </c>
      <c r="F50" s="1661"/>
      <c r="G50" s="1661"/>
      <c r="H50" s="1661"/>
      <c r="I50" s="1661"/>
      <c r="J50" s="86">
        <f>SUM(J51:J53)</f>
        <v>0</v>
      </c>
      <c r="K50" s="86">
        <f t="shared" ref="K50:R50" si="10">SUM(K51:K53)</f>
        <v>0</v>
      </c>
      <c r="L50" s="86">
        <f t="shared" si="10"/>
        <v>0</v>
      </c>
      <c r="M50" s="86">
        <f t="shared" si="10"/>
        <v>0</v>
      </c>
      <c r="N50" s="86">
        <f t="shared" si="10"/>
        <v>0</v>
      </c>
      <c r="O50" s="86">
        <f t="shared" si="10"/>
        <v>0</v>
      </c>
      <c r="P50" s="86">
        <f t="shared" si="10"/>
        <v>0</v>
      </c>
      <c r="Q50" s="86">
        <f t="shared" si="10"/>
        <v>0</v>
      </c>
      <c r="R50" s="86">
        <f t="shared" si="10"/>
        <v>0</v>
      </c>
    </row>
    <row r="51" spans="2:18" ht="20.25" hidden="1" customHeight="1" x14ac:dyDescent="0.3">
      <c r="B51" s="38"/>
      <c r="C51" s="39"/>
      <c r="D51" s="39"/>
      <c r="E51" s="1263"/>
      <c r="F51" s="640">
        <v>22</v>
      </c>
      <c r="G51" s="15"/>
      <c r="H51" s="93"/>
      <c r="I51" s="140"/>
      <c r="J51" s="92"/>
      <c r="K51" s="92"/>
      <c r="L51" s="92"/>
      <c r="M51" s="92"/>
      <c r="N51" s="92"/>
      <c r="O51" s="92"/>
      <c r="P51" s="92"/>
      <c r="Q51" s="92"/>
      <c r="R51" s="92">
        <f t="shared" ref="R51:R52" si="11">SUM(J51:Q51)</f>
        <v>0</v>
      </c>
    </row>
    <row r="52" spans="2:18" ht="20.25" hidden="1" customHeight="1" x14ac:dyDescent="0.3">
      <c r="B52" s="28"/>
      <c r="C52" s="45"/>
      <c r="D52" s="31"/>
      <c r="E52" s="870"/>
      <c r="F52" s="640">
        <v>23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92">
        <f t="shared" si="11"/>
        <v>0</v>
      </c>
    </row>
    <row r="53" spans="2:18" ht="20.25" hidden="1" customHeight="1" x14ac:dyDescent="0.3">
      <c r="B53" s="28"/>
      <c r="C53" s="45"/>
      <c r="D53" s="31"/>
      <c r="E53" s="870"/>
      <c r="F53" s="640">
        <v>24</v>
      </c>
      <c r="G53" s="15"/>
      <c r="H53" s="16"/>
      <c r="I53" s="17"/>
      <c r="J53" s="27"/>
      <c r="K53" s="27"/>
      <c r="L53" s="27"/>
      <c r="M53" s="27"/>
      <c r="N53" s="27"/>
      <c r="O53" s="27"/>
      <c r="P53" s="27"/>
      <c r="Q53" s="27"/>
      <c r="R53" s="92">
        <f>SUM(J53:Q53)</f>
        <v>0</v>
      </c>
    </row>
    <row r="54" spans="2:18" s="13" customFormat="1" ht="17.25" customHeight="1" x14ac:dyDescent="0.3">
      <c r="B54" s="35"/>
      <c r="C54" s="278" t="s">
        <v>25</v>
      </c>
      <c r="D54" s="278"/>
      <c r="E54" s="856"/>
      <c r="F54" s="662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13" customFormat="1" ht="18.75" customHeight="1" x14ac:dyDescent="0.3">
      <c r="B55" s="35"/>
      <c r="C55" s="37"/>
      <c r="D55" s="278" t="s">
        <v>24</v>
      </c>
      <c r="E55" s="856"/>
      <c r="F55" s="278"/>
      <c r="G55" s="278"/>
      <c r="H55" s="278"/>
      <c r="I55" s="278"/>
      <c r="J55" s="562"/>
      <c r="K55" s="562"/>
      <c r="L55" s="562"/>
      <c r="M55" s="562"/>
      <c r="N55" s="562"/>
      <c r="O55" s="562"/>
      <c r="P55" s="562"/>
      <c r="Q55" s="562"/>
      <c r="R55" s="274"/>
    </row>
    <row r="56" spans="2:18" s="13" customFormat="1" ht="18.75" customHeight="1" x14ac:dyDescent="0.3">
      <c r="B56" s="35"/>
      <c r="C56" s="37"/>
      <c r="D56" s="37"/>
      <c r="E56" s="854" t="s">
        <v>23</v>
      </c>
      <c r="F56" s="278"/>
      <c r="G56" s="278"/>
      <c r="H56" s="278"/>
      <c r="I56" s="278"/>
      <c r="J56" s="562"/>
      <c r="K56" s="562"/>
      <c r="L56" s="562"/>
      <c r="M56" s="562"/>
      <c r="N56" s="562"/>
      <c r="O56" s="562"/>
      <c r="P56" s="562"/>
      <c r="Q56" s="562"/>
      <c r="R56" s="274"/>
    </row>
    <row r="57" spans="2:18" s="525" customFormat="1" ht="16.5" customHeight="1" x14ac:dyDescent="0.3">
      <c r="B57" s="615"/>
      <c r="C57" s="616"/>
      <c r="D57" s="616"/>
      <c r="E57" s="857">
        <v>212</v>
      </c>
      <c r="F57" s="1724" t="s">
        <v>1909</v>
      </c>
      <c r="G57" s="1724"/>
      <c r="H57" s="1724"/>
      <c r="I57" s="1724"/>
      <c r="J57" s="617"/>
      <c r="K57" s="617"/>
      <c r="L57" s="617"/>
      <c r="M57" s="617"/>
      <c r="N57" s="617"/>
      <c r="O57" s="617"/>
      <c r="P57" s="617"/>
      <c r="Q57" s="617"/>
      <c r="R57" s="618"/>
    </row>
    <row r="58" spans="2:18" ht="52.5" customHeight="1" x14ac:dyDescent="0.3">
      <c r="B58" s="1377"/>
      <c r="C58" s="1378"/>
      <c r="D58" s="1378"/>
      <c r="E58" s="1284" t="s">
        <v>2371</v>
      </c>
      <c r="F58" s="1256">
        <v>21201</v>
      </c>
      <c r="G58" s="1068" t="s">
        <v>1970</v>
      </c>
      <c r="H58" s="1379" t="s">
        <v>1990</v>
      </c>
      <c r="I58" s="1037" t="s">
        <v>112</v>
      </c>
      <c r="J58" s="1017"/>
      <c r="K58" s="1017"/>
      <c r="L58" s="1017"/>
      <c r="M58" s="1017"/>
      <c r="N58" s="1017"/>
      <c r="O58" s="1017"/>
      <c r="P58" s="1017">
        <v>150000</v>
      </c>
      <c r="Q58" s="1070"/>
      <c r="R58" s="1017">
        <f>SUM(K58:P58)</f>
        <v>150000</v>
      </c>
    </row>
    <row r="59" spans="2:18" ht="66" customHeight="1" x14ac:dyDescent="0.3">
      <c r="B59" s="1206"/>
      <c r="C59" s="1207"/>
      <c r="D59" s="1207"/>
      <c r="E59" s="1274" t="s">
        <v>2371</v>
      </c>
      <c r="F59" s="1383">
        <v>21202</v>
      </c>
      <c r="G59" s="1071" t="s">
        <v>1971</v>
      </c>
      <c r="H59" s="1384" t="s">
        <v>1991</v>
      </c>
      <c r="I59" s="1038" t="s">
        <v>112</v>
      </c>
      <c r="J59" s="1023"/>
      <c r="K59" s="1023"/>
      <c r="L59" s="1023"/>
      <c r="M59" s="1023"/>
      <c r="N59" s="1023"/>
      <c r="O59" s="1023"/>
      <c r="P59" s="1023">
        <v>170000</v>
      </c>
      <c r="Q59" s="1072"/>
      <c r="R59" s="1023">
        <f>SUM(K59:P59)</f>
        <v>170000</v>
      </c>
    </row>
    <row r="60" spans="2:18" ht="60" customHeight="1" x14ac:dyDescent="0.3">
      <c r="B60" s="1213"/>
      <c r="C60" s="1214"/>
      <c r="D60" s="1214"/>
      <c r="E60" s="1215" t="s">
        <v>2371</v>
      </c>
      <c r="F60" s="1257">
        <v>21203</v>
      </c>
      <c r="G60" s="1061" t="s">
        <v>1972</v>
      </c>
      <c r="H60" s="1389" t="s">
        <v>1992</v>
      </c>
      <c r="I60" s="1075" t="s">
        <v>112</v>
      </c>
      <c r="J60" s="1031"/>
      <c r="K60" s="1031"/>
      <c r="L60" s="1031"/>
      <c r="M60" s="1031"/>
      <c r="N60" s="1031"/>
      <c r="O60" s="1031"/>
      <c r="P60" s="1031">
        <v>200000</v>
      </c>
      <c r="Q60" s="1076"/>
      <c r="R60" s="1031">
        <f>SUM(K60:P60)</f>
        <v>200000</v>
      </c>
    </row>
    <row r="61" spans="2:18" ht="51" customHeight="1" x14ac:dyDescent="0.3">
      <c r="B61" s="1599"/>
      <c r="C61" s="1600"/>
      <c r="D61" s="1600"/>
      <c r="E61" s="1568" t="s">
        <v>2371</v>
      </c>
      <c r="F61" s="1613">
        <v>21204</v>
      </c>
      <c r="G61" s="1614" t="s">
        <v>1973</v>
      </c>
      <c r="H61" s="1615" t="s">
        <v>1993</v>
      </c>
      <c r="I61" s="1527" t="s">
        <v>112</v>
      </c>
      <c r="J61" s="1087"/>
      <c r="K61" s="1087"/>
      <c r="L61" s="1087"/>
      <c r="M61" s="1087"/>
      <c r="N61" s="1087"/>
      <c r="O61" s="1087"/>
      <c r="P61" s="1087">
        <v>100000</v>
      </c>
      <c r="Q61" s="1528"/>
      <c r="R61" s="1087">
        <f>SUM(K61:P61)</f>
        <v>100000</v>
      </c>
    </row>
    <row r="62" spans="2:18" ht="68.25" customHeight="1" x14ac:dyDescent="0.3">
      <c r="B62" s="1405"/>
      <c r="C62" s="1406"/>
      <c r="D62" s="1406"/>
      <c r="E62" s="1407" t="s">
        <v>2371</v>
      </c>
      <c r="F62" s="1257">
        <v>21205</v>
      </c>
      <c r="G62" s="1061" t="s">
        <v>1974</v>
      </c>
      <c r="H62" s="1389" t="s">
        <v>1994</v>
      </c>
      <c r="I62" s="1075" t="s">
        <v>112</v>
      </c>
      <c r="J62" s="1031"/>
      <c r="K62" s="1031"/>
      <c r="L62" s="1031"/>
      <c r="M62" s="1031"/>
      <c r="N62" s="1031"/>
      <c r="O62" s="1031"/>
      <c r="P62" s="1031">
        <v>150000</v>
      </c>
      <c r="Q62" s="1076"/>
      <c r="R62" s="1031">
        <f>SUM(K62:P62)</f>
        <v>150000</v>
      </c>
    </row>
    <row r="63" spans="2:18" s="525" customFormat="1" ht="16.5" customHeight="1" x14ac:dyDescent="0.3">
      <c r="B63" s="615"/>
      <c r="C63" s="619"/>
      <c r="D63" s="619"/>
      <c r="E63" s="855">
        <v>211</v>
      </c>
      <c r="F63" s="1724" t="s">
        <v>1975</v>
      </c>
      <c r="G63" s="1724"/>
      <c r="H63" s="1724"/>
      <c r="I63" s="1724"/>
      <c r="J63" s="617"/>
      <c r="K63" s="617"/>
      <c r="L63" s="617"/>
      <c r="M63" s="617"/>
      <c r="N63" s="617"/>
      <c r="O63" s="617"/>
      <c r="P63" s="617"/>
      <c r="Q63" s="617"/>
      <c r="R63" s="618"/>
    </row>
    <row r="64" spans="2:18" ht="51" customHeight="1" x14ac:dyDescent="0.3">
      <c r="B64" s="1377"/>
      <c r="C64" s="1378"/>
      <c r="D64" s="1378"/>
      <c r="E64" s="1284" t="s">
        <v>2371</v>
      </c>
      <c r="F64" s="1256">
        <v>21101</v>
      </c>
      <c r="G64" s="1472" t="s">
        <v>1976</v>
      </c>
      <c r="H64" s="1054" t="s">
        <v>1995</v>
      </c>
      <c r="I64" s="1037" t="s">
        <v>112</v>
      </c>
      <c r="J64" s="1017"/>
      <c r="K64" s="1017"/>
      <c r="L64" s="1017"/>
      <c r="M64" s="1017"/>
      <c r="N64" s="1017"/>
      <c r="O64" s="1017"/>
      <c r="P64" s="1017">
        <v>150000</v>
      </c>
      <c r="Q64" s="1070"/>
      <c r="R64" s="1017">
        <f t="shared" ref="R64:R69" si="12">SUM(K64:P64)</f>
        <v>150000</v>
      </c>
    </row>
    <row r="65" spans="2:18" ht="48.75" customHeight="1" x14ac:dyDescent="0.3">
      <c r="B65" s="1206"/>
      <c r="C65" s="1207"/>
      <c r="D65" s="1207"/>
      <c r="E65" s="1274" t="s">
        <v>2371</v>
      </c>
      <c r="F65" s="1383">
        <v>21102</v>
      </c>
      <c r="G65" s="1473" t="s">
        <v>1977</v>
      </c>
      <c r="H65" s="1023" t="s">
        <v>1996</v>
      </c>
      <c r="I65" s="1038" t="s">
        <v>112</v>
      </c>
      <c r="J65" s="1023"/>
      <c r="K65" s="1023"/>
      <c r="L65" s="1023"/>
      <c r="M65" s="1023"/>
      <c r="N65" s="1023"/>
      <c r="O65" s="1023"/>
      <c r="P65" s="1023">
        <v>200000</v>
      </c>
      <c r="Q65" s="1072"/>
      <c r="R65" s="1023">
        <f t="shared" si="12"/>
        <v>200000</v>
      </c>
    </row>
    <row r="66" spans="2:18" ht="49.5" customHeight="1" x14ac:dyDescent="0.3">
      <c r="B66" s="1206"/>
      <c r="C66" s="1207"/>
      <c r="D66" s="1207"/>
      <c r="E66" s="1274" t="s">
        <v>2371</v>
      </c>
      <c r="F66" s="1383">
        <v>21103</v>
      </c>
      <c r="G66" s="1473" t="s">
        <v>1978</v>
      </c>
      <c r="H66" s="1023" t="s">
        <v>1997</v>
      </c>
      <c r="I66" s="1038" t="s">
        <v>112</v>
      </c>
      <c r="J66" s="1023"/>
      <c r="K66" s="1023"/>
      <c r="L66" s="1023"/>
      <c r="M66" s="1023"/>
      <c r="N66" s="1023"/>
      <c r="O66" s="1023"/>
      <c r="P66" s="1023">
        <v>150000</v>
      </c>
      <c r="Q66" s="1072"/>
      <c r="R66" s="1023">
        <f t="shared" si="12"/>
        <v>150000</v>
      </c>
    </row>
    <row r="67" spans="2:18" ht="47.25" customHeight="1" x14ac:dyDescent="0.3">
      <c r="B67" s="1206"/>
      <c r="C67" s="1207"/>
      <c r="D67" s="1207"/>
      <c r="E67" s="1274" t="s">
        <v>2371</v>
      </c>
      <c r="F67" s="1383">
        <v>21104</v>
      </c>
      <c r="G67" s="1474" t="s">
        <v>1979</v>
      </c>
      <c r="H67" s="1475" t="s">
        <v>1998</v>
      </c>
      <c r="I67" s="1038" t="s">
        <v>112</v>
      </c>
      <c r="J67" s="1023"/>
      <c r="K67" s="1023"/>
      <c r="L67" s="1023"/>
      <c r="M67" s="1023"/>
      <c r="N67" s="1023"/>
      <c r="O67" s="1023"/>
      <c r="P67" s="1023">
        <v>150000</v>
      </c>
      <c r="Q67" s="1072"/>
      <c r="R67" s="1023">
        <f t="shared" si="12"/>
        <v>150000</v>
      </c>
    </row>
    <row r="68" spans="2:18" ht="72" customHeight="1" x14ac:dyDescent="0.3">
      <c r="B68" s="1206"/>
      <c r="C68" s="1207"/>
      <c r="D68" s="1207"/>
      <c r="E68" s="1274" t="s">
        <v>2371</v>
      </c>
      <c r="F68" s="1383">
        <v>21105</v>
      </c>
      <c r="G68" s="1473" t="s">
        <v>1980</v>
      </c>
      <c r="H68" s="1476" t="s">
        <v>1999</v>
      </c>
      <c r="I68" s="1038" t="s">
        <v>112</v>
      </c>
      <c r="J68" s="1023"/>
      <c r="K68" s="1023"/>
      <c r="L68" s="1023"/>
      <c r="M68" s="1023"/>
      <c r="N68" s="1023"/>
      <c r="O68" s="1023"/>
      <c r="P68" s="1023">
        <v>150000</v>
      </c>
      <c r="Q68" s="1072"/>
      <c r="R68" s="1023">
        <f t="shared" si="12"/>
        <v>150000</v>
      </c>
    </row>
    <row r="69" spans="2:18" ht="70.5" customHeight="1" x14ac:dyDescent="0.3">
      <c r="B69" s="1213"/>
      <c r="C69" s="1214"/>
      <c r="D69" s="1214"/>
      <c r="E69" s="1215" t="s">
        <v>2371</v>
      </c>
      <c r="F69" s="1257">
        <v>21106</v>
      </c>
      <c r="G69" s="1477" t="s">
        <v>1981</v>
      </c>
      <c r="H69" s="1478" t="s">
        <v>1992</v>
      </c>
      <c r="I69" s="1075" t="s">
        <v>112</v>
      </c>
      <c r="J69" s="1031"/>
      <c r="K69" s="1031"/>
      <c r="L69" s="1031"/>
      <c r="M69" s="1031"/>
      <c r="N69" s="1031"/>
      <c r="O69" s="1031"/>
      <c r="P69" s="1031">
        <v>200000</v>
      </c>
      <c r="Q69" s="1076"/>
      <c r="R69" s="1031">
        <f t="shared" si="12"/>
        <v>200000</v>
      </c>
    </row>
    <row r="70" spans="2:18" s="525" customFormat="1" ht="16.5" customHeight="1" x14ac:dyDescent="0.3">
      <c r="B70" s="615"/>
      <c r="C70" s="619"/>
      <c r="D70" s="619"/>
      <c r="E70" s="855">
        <v>231</v>
      </c>
      <c r="F70" s="1724" t="s">
        <v>1855</v>
      </c>
      <c r="G70" s="1724"/>
      <c r="H70" s="1724"/>
      <c r="I70" s="1724"/>
      <c r="J70" s="617"/>
      <c r="K70" s="617"/>
      <c r="L70" s="617"/>
      <c r="M70" s="617"/>
      <c r="N70" s="617"/>
      <c r="O70" s="617"/>
      <c r="P70" s="617"/>
      <c r="Q70" s="617"/>
      <c r="R70" s="618"/>
    </row>
    <row r="71" spans="2:18" ht="69" customHeight="1" x14ac:dyDescent="0.3">
      <c r="B71" s="38"/>
      <c r="C71" s="39"/>
      <c r="D71" s="39"/>
      <c r="E71" s="1263" t="s">
        <v>2371</v>
      </c>
      <c r="F71" s="640">
        <v>23101</v>
      </c>
      <c r="G71" s="15" t="s">
        <v>1982</v>
      </c>
      <c r="H71" s="93" t="s">
        <v>2000</v>
      </c>
      <c r="I71" s="17" t="s">
        <v>112</v>
      </c>
      <c r="J71" s="92"/>
      <c r="K71" s="92"/>
      <c r="L71" s="92"/>
      <c r="M71" s="92"/>
      <c r="N71" s="92"/>
      <c r="O71" s="92"/>
      <c r="P71" s="92">
        <v>200000</v>
      </c>
      <c r="Q71" s="27"/>
      <c r="R71" s="92">
        <f>SUM(K71:P71)</f>
        <v>200000</v>
      </c>
    </row>
    <row r="72" spans="2:18" s="525" customFormat="1" ht="16.5" customHeight="1" x14ac:dyDescent="0.3">
      <c r="B72" s="615"/>
      <c r="C72" s="616"/>
      <c r="D72" s="616"/>
      <c r="E72" s="857">
        <v>214</v>
      </c>
      <c r="F72" s="1774" t="s">
        <v>1851</v>
      </c>
      <c r="G72" s="1724"/>
      <c r="H72" s="1724"/>
      <c r="I72" s="1724"/>
      <c r="J72" s="617"/>
      <c r="K72" s="617"/>
      <c r="L72" s="617"/>
      <c r="M72" s="617"/>
      <c r="N72" s="617"/>
      <c r="O72" s="617"/>
      <c r="P72" s="617"/>
      <c r="Q72" s="617"/>
      <c r="R72" s="618"/>
    </row>
    <row r="73" spans="2:18" ht="82.5" customHeight="1" x14ac:dyDescent="0.3">
      <c r="B73" s="38"/>
      <c r="C73" s="90"/>
      <c r="D73" s="90"/>
      <c r="E73" s="214" t="s">
        <v>2371</v>
      </c>
      <c r="F73" s="640">
        <v>21401</v>
      </c>
      <c r="G73" s="15" t="s">
        <v>1983</v>
      </c>
      <c r="H73" s="93" t="s">
        <v>2001</v>
      </c>
      <c r="I73" s="17" t="s">
        <v>112</v>
      </c>
      <c r="J73" s="92"/>
      <c r="K73" s="92"/>
      <c r="L73" s="92"/>
      <c r="M73" s="92"/>
      <c r="N73" s="92"/>
      <c r="O73" s="92"/>
      <c r="P73" s="92">
        <v>80000</v>
      </c>
      <c r="Q73" s="27"/>
      <c r="R73" s="92">
        <f>SUM(K73:P73)</f>
        <v>80000</v>
      </c>
    </row>
    <row r="74" spans="2:18" s="525" customFormat="1" ht="16.5" customHeight="1" x14ac:dyDescent="0.3">
      <c r="B74" s="615"/>
      <c r="C74" s="619"/>
      <c r="D74" s="619"/>
      <c r="E74" s="855">
        <v>233</v>
      </c>
      <c r="F74" s="1724" t="s">
        <v>1858</v>
      </c>
      <c r="G74" s="1724"/>
      <c r="H74" s="1724"/>
      <c r="I74" s="1724"/>
      <c r="J74" s="617"/>
      <c r="K74" s="617"/>
      <c r="L74" s="617"/>
      <c r="M74" s="617"/>
      <c r="N74" s="617"/>
      <c r="O74" s="617"/>
      <c r="P74" s="617"/>
      <c r="Q74" s="617"/>
      <c r="R74" s="618"/>
    </row>
    <row r="75" spans="2:18" ht="63" customHeight="1" x14ac:dyDescent="0.3">
      <c r="B75" s="1377"/>
      <c r="C75" s="1378"/>
      <c r="D75" s="1378"/>
      <c r="E75" s="1284" t="s">
        <v>2371</v>
      </c>
      <c r="F75" s="1256">
        <v>23301</v>
      </c>
      <c r="G75" s="1068" t="s">
        <v>1985</v>
      </c>
      <c r="H75" s="1379" t="s">
        <v>2002</v>
      </c>
      <c r="I75" s="1037" t="s">
        <v>112</v>
      </c>
      <c r="J75" s="1017"/>
      <c r="K75" s="1017"/>
      <c r="L75" s="1017"/>
      <c r="M75" s="1017"/>
      <c r="N75" s="1017"/>
      <c r="O75" s="1017"/>
      <c r="P75" s="1017">
        <v>100000</v>
      </c>
      <c r="Q75" s="1070"/>
      <c r="R75" s="1017">
        <f>SUM(K75:P75)</f>
        <v>100000</v>
      </c>
    </row>
    <row r="76" spans="2:18" ht="65.25" customHeight="1" x14ac:dyDescent="0.3">
      <c r="B76" s="1405"/>
      <c r="C76" s="1406"/>
      <c r="D76" s="1406"/>
      <c r="E76" s="1407" t="s">
        <v>2371</v>
      </c>
      <c r="F76" s="1257">
        <v>23302</v>
      </c>
      <c r="G76" s="1061" t="s">
        <v>1986</v>
      </c>
      <c r="H76" s="1389" t="s">
        <v>2003</v>
      </c>
      <c r="I76" s="1075" t="s">
        <v>112</v>
      </c>
      <c r="J76" s="1031"/>
      <c r="K76" s="1031"/>
      <c r="L76" s="1031"/>
      <c r="M76" s="1031"/>
      <c r="N76" s="1031"/>
      <c r="O76" s="1031"/>
      <c r="P76" s="1031">
        <v>100000</v>
      </c>
      <c r="Q76" s="1076"/>
      <c r="R76" s="1031">
        <f>SUM(K76:P76)</f>
        <v>100000</v>
      </c>
    </row>
    <row r="77" spans="2:18" s="525" customFormat="1" ht="16.5" customHeight="1" x14ac:dyDescent="0.3">
      <c r="B77" s="615"/>
      <c r="C77" s="616"/>
      <c r="D77" s="619"/>
      <c r="E77" s="855">
        <v>236</v>
      </c>
      <c r="F77" s="1724" t="s">
        <v>1860</v>
      </c>
      <c r="G77" s="1724"/>
      <c r="H77" s="1724"/>
      <c r="I77" s="1724"/>
      <c r="J77" s="617"/>
      <c r="K77" s="617"/>
      <c r="L77" s="617"/>
      <c r="M77" s="617"/>
      <c r="N77" s="617"/>
      <c r="O77" s="617"/>
      <c r="P77" s="617"/>
      <c r="Q77" s="617"/>
      <c r="R77" s="618"/>
    </row>
    <row r="78" spans="2:18" ht="65.25" customHeight="1" x14ac:dyDescent="0.3">
      <c r="B78" s="57"/>
      <c r="C78" s="90"/>
      <c r="D78" s="58"/>
      <c r="E78" s="1264" t="s">
        <v>2371</v>
      </c>
      <c r="F78" s="640">
        <v>23601</v>
      </c>
      <c r="G78" s="15" t="s">
        <v>1987</v>
      </c>
      <c r="H78" s="93" t="s">
        <v>2004</v>
      </c>
      <c r="I78" s="17" t="s">
        <v>112</v>
      </c>
      <c r="J78" s="92"/>
      <c r="K78" s="92"/>
      <c r="L78" s="92"/>
      <c r="M78" s="92"/>
      <c r="N78" s="92"/>
      <c r="O78" s="92"/>
      <c r="P78" s="92">
        <v>200000</v>
      </c>
      <c r="Q78" s="27"/>
      <c r="R78" s="92">
        <f>SUM(K78:P78)</f>
        <v>200000</v>
      </c>
    </row>
    <row r="79" spans="2:18" s="525" customFormat="1" ht="16.5" customHeight="1" x14ac:dyDescent="0.3">
      <c r="B79" s="615"/>
      <c r="C79" s="619"/>
      <c r="D79" s="619"/>
      <c r="E79" s="855">
        <v>244</v>
      </c>
      <c r="F79" s="1724" t="s">
        <v>1920</v>
      </c>
      <c r="G79" s="1724"/>
      <c r="H79" s="1724"/>
      <c r="I79" s="1724"/>
      <c r="J79" s="617"/>
      <c r="K79" s="617"/>
      <c r="L79" s="617"/>
      <c r="M79" s="617"/>
      <c r="N79" s="617"/>
      <c r="O79" s="617"/>
      <c r="P79" s="617"/>
      <c r="Q79" s="617"/>
      <c r="R79" s="618"/>
    </row>
    <row r="80" spans="2:18" ht="48.75" customHeight="1" x14ac:dyDescent="0.3">
      <c r="B80" s="123"/>
      <c r="C80" s="122"/>
      <c r="D80" s="61"/>
      <c r="E80" s="876" t="s">
        <v>2371</v>
      </c>
      <c r="F80" s="640">
        <v>24401</v>
      </c>
      <c r="G80" s="15" t="s">
        <v>1988</v>
      </c>
      <c r="H80" s="16" t="s">
        <v>2005</v>
      </c>
      <c r="I80" s="17" t="s">
        <v>112</v>
      </c>
      <c r="J80" s="27"/>
      <c r="K80" s="27"/>
      <c r="L80" s="27"/>
      <c r="M80" s="27"/>
      <c r="N80" s="27"/>
      <c r="O80" s="27"/>
      <c r="P80" s="27">
        <v>150000</v>
      </c>
      <c r="Q80" s="27"/>
      <c r="R80" s="92">
        <f>SUM(K80:P80)</f>
        <v>150000</v>
      </c>
    </row>
    <row r="81" spans="2:21" s="13" customFormat="1" ht="15.75" customHeight="1" x14ac:dyDescent="0.3">
      <c r="B81" s="65"/>
      <c r="C81" s="66"/>
      <c r="D81" s="105" t="s">
        <v>1844</v>
      </c>
      <c r="E81" s="858"/>
      <c r="F81" s="666"/>
      <c r="G81" s="105"/>
      <c r="H81" s="105"/>
      <c r="I81" s="105"/>
      <c r="J81" s="588"/>
      <c r="K81" s="588"/>
      <c r="L81" s="588"/>
      <c r="M81" s="588"/>
      <c r="N81" s="588"/>
      <c r="O81" s="588"/>
      <c r="P81" s="588"/>
      <c r="Q81" s="588"/>
      <c r="R81" s="596"/>
      <c r="U81" s="49"/>
    </row>
    <row r="82" spans="2:21" s="13" customFormat="1" ht="15.75" customHeight="1" x14ac:dyDescent="0.3">
      <c r="B82" s="76"/>
      <c r="C82" s="77"/>
      <c r="D82" s="556" t="s">
        <v>1843</v>
      </c>
      <c r="E82" s="859"/>
      <c r="F82" s="665"/>
      <c r="G82" s="556"/>
      <c r="H82" s="556"/>
      <c r="I82" s="556"/>
      <c r="J82" s="572"/>
      <c r="K82" s="572"/>
      <c r="L82" s="572"/>
      <c r="M82" s="572"/>
      <c r="N82" s="572"/>
      <c r="O82" s="572"/>
      <c r="P82" s="572"/>
      <c r="Q82" s="572"/>
      <c r="R82" s="571"/>
    </row>
    <row r="83" spans="2:21" s="13" customFormat="1" ht="17.25" customHeight="1" x14ac:dyDescent="0.3">
      <c r="B83" s="35"/>
      <c r="C83" s="37"/>
      <c r="D83" s="37"/>
      <c r="E83" s="854" t="s">
        <v>28</v>
      </c>
      <c r="F83" s="662"/>
      <c r="G83" s="278"/>
      <c r="H83" s="278"/>
      <c r="I83" s="278"/>
      <c r="J83" s="562"/>
      <c r="K83" s="562"/>
      <c r="L83" s="562"/>
      <c r="M83" s="562"/>
      <c r="N83" s="562"/>
      <c r="O83" s="562"/>
      <c r="P83" s="562"/>
      <c r="Q83" s="562"/>
      <c r="R83" s="274"/>
    </row>
    <row r="84" spans="2:21" s="525" customFormat="1" ht="16.5" customHeight="1" x14ac:dyDescent="0.3">
      <c r="B84" s="615"/>
      <c r="C84" s="619"/>
      <c r="D84" s="619"/>
      <c r="E84" s="855">
        <v>128</v>
      </c>
      <c r="F84" s="565" t="s">
        <v>1881</v>
      </c>
      <c r="G84" s="565"/>
      <c r="H84" s="565"/>
      <c r="I84" s="565"/>
      <c r="J84" s="617"/>
      <c r="K84" s="617"/>
      <c r="L84" s="617"/>
      <c r="M84" s="617"/>
      <c r="N84" s="617"/>
      <c r="O84" s="617"/>
      <c r="P84" s="617"/>
      <c r="Q84" s="617"/>
      <c r="R84" s="618"/>
    </row>
    <row r="85" spans="2:21" ht="31.5" customHeight="1" x14ac:dyDescent="0.3">
      <c r="B85" s="38"/>
      <c r="C85" s="39"/>
      <c r="D85" s="39"/>
      <c r="E85" s="1263" t="s">
        <v>2371</v>
      </c>
      <c r="F85" s="640">
        <v>12801</v>
      </c>
      <c r="G85" s="15" t="s">
        <v>1325</v>
      </c>
      <c r="H85" s="93" t="s">
        <v>837</v>
      </c>
      <c r="I85" s="17" t="s">
        <v>112</v>
      </c>
      <c r="J85" s="92"/>
      <c r="K85" s="92"/>
      <c r="L85" s="92"/>
      <c r="M85" s="92">
        <v>10000</v>
      </c>
      <c r="N85" s="92"/>
      <c r="O85" s="92"/>
      <c r="P85" s="92"/>
      <c r="Q85" s="92"/>
      <c r="R85" s="92">
        <f t="shared" ref="R85" si="13">SUM(J85:Q85)</f>
        <v>10000</v>
      </c>
    </row>
    <row r="86" spans="2:21" s="525" customFormat="1" ht="16.5" customHeight="1" x14ac:dyDescent="0.3">
      <c r="B86" s="615"/>
      <c r="C86" s="619"/>
      <c r="D86" s="619"/>
      <c r="E86" s="855">
        <v>235</v>
      </c>
      <c r="F86" s="565" t="s">
        <v>1918</v>
      </c>
      <c r="G86" s="565"/>
      <c r="H86" s="565"/>
      <c r="I86" s="565"/>
      <c r="J86" s="617"/>
      <c r="K86" s="617"/>
      <c r="L86" s="617"/>
      <c r="M86" s="617"/>
      <c r="N86" s="617"/>
      <c r="O86" s="617"/>
      <c r="P86" s="617"/>
      <c r="Q86" s="617"/>
      <c r="R86" s="618"/>
    </row>
    <row r="87" spans="2:21" ht="34.5" customHeight="1" x14ac:dyDescent="0.3">
      <c r="B87" s="38"/>
      <c r="C87" s="39"/>
      <c r="D87" s="39"/>
      <c r="E87" s="1263" t="s">
        <v>2371</v>
      </c>
      <c r="F87" s="640">
        <v>23501</v>
      </c>
      <c r="G87" s="15" t="s">
        <v>1989</v>
      </c>
      <c r="H87" s="93" t="s">
        <v>2008</v>
      </c>
      <c r="I87" s="17" t="s">
        <v>112</v>
      </c>
      <c r="J87" s="92"/>
      <c r="K87" s="92"/>
      <c r="L87" s="92"/>
      <c r="M87" s="92"/>
      <c r="N87" s="92"/>
      <c r="O87" s="92"/>
      <c r="P87" s="92">
        <v>210000</v>
      </c>
      <c r="Q87" s="27"/>
      <c r="R87" s="92">
        <f>SUM(P87)</f>
        <v>210000</v>
      </c>
    </row>
    <row r="88" spans="2:21" s="13" customFormat="1" ht="33.75" hidden="1" customHeight="1" x14ac:dyDescent="0.3">
      <c r="B88" s="35"/>
      <c r="C88" s="37"/>
      <c r="D88" s="1661" t="s">
        <v>29</v>
      </c>
      <c r="E88" s="1661"/>
      <c r="F88" s="1661"/>
      <c r="G88" s="1661"/>
      <c r="H88" s="1661"/>
      <c r="I88" s="1661"/>
      <c r="J88" s="86">
        <f>SUM(J89+J93)</f>
        <v>0</v>
      </c>
      <c r="K88" s="86">
        <f t="shared" ref="K88:R88" si="14">SUM(K89+K93)</f>
        <v>0</v>
      </c>
      <c r="L88" s="86">
        <f t="shared" si="14"/>
        <v>0</v>
      </c>
      <c r="M88" s="86">
        <f t="shared" si="14"/>
        <v>0</v>
      </c>
      <c r="N88" s="86">
        <f t="shared" si="14"/>
        <v>0</v>
      </c>
      <c r="O88" s="86">
        <f t="shared" si="14"/>
        <v>0</v>
      </c>
      <c r="P88" s="86">
        <f t="shared" si="14"/>
        <v>0</v>
      </c>
      <c r="Q88" s="86">
        <f t="shared" si="14"/>
        <v>0</v>
      </c>
      <c r="R88" s="86">
        <f t="shared" si="14"/>
        <v>0</v>
      </c>
    </row>
    <row r="89" spans="2:21" s="13" customFormat="1" ht="33.75" hidden="1" customHeight="1" x14ac:dyDescent="0.3">
      <c r="B89" s="35"/>
      <c r="C89" s="37"/>
      <c r="D89" s="37"/>
      <c r="E89" s="1661" t="s">
        <v>30</v>
      </c>
      <c r="F89" s="1661"/>
      <c r="G89" s="1661"/>
      <c r="H89" s="1661"/>
      <c r="I89" s="1661"/>
      <c r="J89" s="86">
        <f>SUM(J90:J92)</f>
        <v>0</v>
      </c>
      <c r="K89" s="86">
        <f t="shared" ref="K89:R89" si="15">SUM(K90:K92)</f>
        <v>0</v>
      </c>
      <c r="L89" s="86">
        <f t="shared" si="15"/>
        <v>0</v>
      </c>
      <c r="M89" s="86">
        <f t="shared" si="15"/>
        <v>0</v>
      </c>
      <c r="N89" s="86">
        <f t="shared" si="15"/>
        <v>0</v>
      </c>
      <c r="O89" s="86">
        <f t="shared" si="15"/>
        <v>0</v>
      </c>
      <c r="P89" s="86">
        <f t="shared" si="15"/>
        <v>0</v>
      </c>
      <c r="Q89" s="86">
        <f t="shared" si="15"/>
        <v>0</v>
      </c>
      <c r="R89" s="86">
        <f t="shared" si="15"/>
        <v>0</v>
      </c>
    </row>
    <row r="90" spans="2:21" ht="21" hidden="1" customHeight="1" x14ac:dyDescent="0.3">
      <c r="B90" s="38"/>
      <c r="C90" s="39"/>
      <c r="D90" s="39"/>
      <c r="E90" s="1263"/>
      <c r="F90" s="640">
        <v>31</v>
      </c>
      <c r="G90" s="15"/>
      <c r="H90" s="93"/>
      <c r="I90" s="140"/>
      <c r="J90" s="92"/>
      <c r="K90" s="92"/>
      <c r="L90" s="92"/>
      <c r="M90" s="92"/>
      <c r="N90" s="92"/>
      <c r="O90" s="92"/>
      <c r="P90" s="92"/>
      <c r="Q90" s="92"/>
      <c r="R90" s="92">
        <f t="shared" ref="R90:R91" si="16">SUM(J90:Q90)</f>
        <v>0</v>
      </c>
    </row>
    <row r="91" spans="2:21" ht="21" hidden="1" customHeight="1" x14ac:dyDescent="0.3">
      <c r="B91" s="28"/>
      <c r="C91" s="45"/>
      <c r="D91" s="31"/>
      <c r="E91" s="870"/>
      <c r="F91" s="640">
        <v>32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92">
        <f t="shared" si="16"/>
        <v>0</v>
      </c>
    </row>
    <row r="92" spans="2:21" ht="21" hidden="1" customHeight="1" x14ac:dyDescent="0.3">
      <c r="B92" s="28"/>
      <c r="C92" s="45"/>
      <c r="D92" s="31"/>
      <c r="E92" s="870"/>
      <c r="F92" s="640">
        <v>33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92">
        <f>SUM(J92:Q92)</f>
        <v>0</v>
      </c>
    </row>
    <row r="93" spans="2:21" s="13" customFormat="1" ht="33" hidden="1" customHeight="1" x14ac:dyDescent="0.3">
      <c r="B93" s="35"/>
      <c r="C93" s="37"/>
      <c r="D93" s="37"/>
      <c r="E93" s="1662" t="s">
        <v>31</v>
      </c>
      <c r="F93" s="1662"/>
      <c r="G93" s="1662"/>
      <c r="H93" s="1662"/>
      <c r="I93" s="1662"/>
      <c r="J93" s="86">
        <f t="shared" ref="J93:R93" si="17">SUM(J94:J96)</f>
        <v>0</v>
      </c>
      <c r="K93" s="86">
        <f t="shared" si="17"/>
        <v>0</v>
      </c>
      <c r="L93" s="86">
        <f t="shared" si="17"/>
        <v>0</v>
      </c>
      <c r="M93" s="86">
        <f t="shared" si="17"/>
        <v>0</v>
      </c>
      <c r="N93" s="86">
        <f t="shared" si="17"/>
        <v>0</v>
      </c>
      <c r="O93" s="86">
        <f t="shared" si="17"/>
        <v>0</v>
      </c>
      <c r="P93" s="86">
        <f t="shared" si="17"/>
        <v>0</v>
      </c>
      <c r="Q93" s="86">
        <f t="shared" si="17"/>
        <v>0</v>
      </c>
      <c r="R93" s="86">
        <f t="shared" si="17"/>
        <v>0</v>
      </c>
    </row>
    <row r="94" spans="2:21" ht="23.25" hidden="1" customHeight="1" x14ac:dyDescent="0.3">
      <c r="B94" s="38"/>
      <c r="C94" s="39"/>
      <c r="D94" s="39"/>
      <c r="E94" s="1263"/>
      <c r="F94" s="640">
        <v>34</v>
      </c>
      <c r="G94" s="15"/>
      <c r="H94" s="93"/>
      <c r="I94" s="140"/>
      <c r="J94" s="27"/>
      <c r="K94" s="27"/>
      <c r="L94" s="27"/>
      <c r="M94" s="27"/>
      <c r="N94" s="27"/>
      <c r="O94" s="27"/>
      <c r="P94" s="27"/>
      <c r="Q94" s="27"/>
      <c r="R94" s="92">
        <f>SUM(J94:Q94)</f>
        <v>0</v>
      </c>
    </row>
    <row r="95" spans="2:21" ht="23.25" hidden="1" customHeight="1" x14ac:dyDescent="0.3">
      <c r="B95" s="57"/>
      <c r="C95" s="58"/>
      <c r="D95" s="58"/>
      <c r="E95" s="1264"/>
      <c r="F95" s="640">
        <v>35</v>
      </c>
      <c r="G95" s="15"/>
      <c r="H95" s="93"/>
      <c r="I95" s="140"/>
      <c r="J95" s="92"/>
      <c r="K95" s="92"/>
      <c r="L95" s="92"/>
      <c r="M95" s="92"/>
      <c r="N95" s="92"/>
      <c r="O95" s="92"/>
      <c r="P95" s="92"/>
      <c r="Q95" s="92"/>
      <c r="R95" s="92">
        <f t="shared" ref="R95:R96" si="18">SUM(J95:Q95)</f>
        <v>0</v>
      </c>
    </row>
    <row r="96" spans="2:21" ht="23.25" hidden="1" customHeight="1" x14ac:dyDescent="0.3">
      <c r="B96" s="19"/>
      <c r="C96" s="20"/>
      <c r="D96" s="20"/>
      <c r="E96" s="861"/>
      <c r="F96" s="640">
        <v>36</v>
      </c>
      <c r="G96" s="15"/>
      <c r="H96" s="93"/>
      <c r="I96" s="140"/>
      <c r="J96" s="92"/>
      <c r="K96" s="92"/>
      <c r="L96" s="92"/>
      <c r="M96" s="92"/>
      <c r="N96" s="92"/>
      <c r="O96" s="92"/>
      <c r="P96" s="92"/>
      <c r="Q96" s="92"/>
      <c r="R96" s="92">
        <f t="shared" si="18"/>
        <v>0</v>
      </c>
    </row>
    <row r="97" spans="2:18" s="12" customFormat="1" ht="18.75" customHeight="1" x14ac:dyDescent="0.2">
      <c r="B97" s="50" t="s">
        <v>83</v>
      </c>
      <c r="C97" s="51"/>
      <c r="D97" s="52"/>
      <c r="E97" s="864"/>
      <c r="F97" s="71"/>
      <c r="G97" s="52"/>
      <c r="H97" s="270"/>
      <c r="I97" s="270"/>
      <c r="J97" s="705"/>
      <c r="K97" s="705"/>
      <c r="L97" s="705"/>
      <c r="M97" s="705"/>
      <c r="N97" s="705"/>
      <c r="O97" s="705"/>
      <c r="P97" s="705"/>
      <c r="Q97" s="705"/>
      <c r="R97" s="704"/>
    </row>
    <row r="98" spans="2:18" s="12" customFormat="1" ht="17.25" customHeight="1" x14ac:dyDescent="0.2">
      <c r="B98" s="481" t="s">
        <v>1956</v>
      </c>
      <c r="C98" s="482"/>
      <c r="D98" s="482"/>
      <c r="E98" s="848"/>
      <c r="F98" s="658"/>
      <c r="G98" s="482"/>
      <c r="H98" s="482"/>
      <c r="I98" s="482"/>
      <c r="J98" s="633"/>
      <c r="K98" s="633"/>
      <c r="L98" s="633"/>
      <c r="M98" s="633"/>
      <c r="N98" s="633"/>
      <c r="O98" s="633"/>
      <c r="P98" s="633"/>
      <c r="Q98" s="633"/>
      <c r="R98" s="631"/>
    </row>
    <row r="99" spans="2:18" s="13" customFormat="1" ht="32.25" hidden="1" customHeight="1" x14ac:dyDescent="0.3">
      <c r="B99" s="35"/>
      <c r="C99" s="1661" t="s">
        <v>32</v>
      </c>
      <c r="D99" s="1661"/>
      <c r="E99" s="1661"/>
      <c r="F99" s="1661"/>
      <c r="G99" s="1661"/>
      <c r="H99" s="1661"/>
      <c r="I99" s="1661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18" s="13" customFormat="1" ht="34.5" hidden="1" customHeight="1" x14ac:dyDescent="0.3">
      <c r="B100" s="35"/>
      <c r="C100" s="37"/>
      <c r="D100" s="1661" t="s">
        <v>33</v>
      </c>
      <c r="E100" s="1661"/>
      <c r="F100" s="1661"/>
      <c r="G100" s="1661"/>
      <c r="H100" s="1661"/>
      <c r="I100" s="1661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18" s="13" customFormat="1" hidden="1" x14ac:dyDescent="0.3">
      <c r="B101" s="35"/>
      <c r="C101" s="37"/>
      <c r="D101" s="37"/>
      <c r="E101" s="860" t="s">
        <v>34</v>
      </c>
      <c r="F101" s="464"/>
      <c r="G101" s="33"/>
      <c r="H101" s="14"/>
      <c r="I101" s="56"/>
      <c r="J101" s="562"/>
      <c r="K101" s="562"/>
      <c r="L101" s="562"/>
      <c r="M101" s="562"/>
      <c r="N101" s="562"/>
      <c r="O101" s="562"/>
      <c r="P101" s="562"/>
      <c r="Q101" s="562"/>
      <c r="R101" s="274"/>
    </row>
    <row r="102" spans="2:18" ht="25.5" hidden="1" customHeight="1" x14ac:dyDescent="0.3">
      <c r="B102" s="38"/>
      <c r="C102" s="39"/>
      <c r="D102" s="39"/>
      <c r="E102" s="1263"/>
      <c r="F102" s="640">
        <v>37</v>
      </c>
      <c r="G102" s="15"/>
      <c r="H102" s="93"/>
      <c r="I102" s="140"/>
      <c r="J102" s="620"/>
      <c r="K102" s="620"/>
      <c r="L102" s="620"/>
      <c r="M102" s="620"/>
      <c r="N102" s="620"/>
      <c r="O102" s="620"/>
      <c r="P102" s="620"/>
      <c r="Q102" s="620"/>
      <c r="R102" s="175"/>
    </row>
    <row r="103" spans="2:18" ht="25.5" hidden="1" customHeight="1" x14ac:dyDescent="0.3">
      <c r="B103" s="28"/>
      <c r="C103" s="45"/>
      <c r="D103" s="31"/>
      <c r="E103" s="870"/>
      <c r="F103" s="640">
        <v>38</v>
      </c>
      <c r="G103" s="15"/>
      <c r="H103" s="16"/>
      <c r="I103" s="17"/>
      <c r="J103" s="592"/>
      <c r="K103" s="592"/>
      <c r="L103" s="592"/>
      <c r="M103" s="592"/>
      <c r="N103" s="592"/>
      <c r="O103" s="592"/>
      <c r="P103" s="592"/>
      <c r="Q103" s="592"/>
      <c r="R103" s="175"/>
    </row>
    <row r="104" spans="2:18" ht="25.5" hidden="1" customHeight="1" x14ac:dyDescent="0.3">
      <c r="B104" s="28"/>
      <c r="C104" s="45"/>
      <c r="D104" s="31"/>
      <c r="E104" s="870"/>
      <c r="F104" s="640">
        <v>39</v>
      </c>
      <c r="G104" s="15"/>
      <c r="H104" s="16"/>
      <c r="I104" s="17"/>
      <c r="J104" s="620"/>
      <c r="K104" s="620"/>
      <c r="L104" s="620"/>
      <c r="M104" s="620"/>
      <c r="N104" s="620"/>
      <c r="O104" s="620"/>
      <c r="P104" s="620"/>
      <c r="Q104" s="620"/>
      <c r="R104" s="175"/>
    </row>
    <row r="105" spans="2:18" ht="25.5" hidden="1" customHeight="1" x14ac:dyDescent="0.3">
      <c r="B105" s="57"/>
      <c r="C105" s="58"/>
      <c r="D105" s="58"/>
      <c r="E105" s="1264"/>
      <c r="F105" s="640">
        <v>40</v>
      </c>
      <c r="G105" s="15"/>
      <c r="H105" s="93"/>
      <c r="I105" s="140"/>
      <c r="J105" s="620"/>
      <c r="K105" s="620"/>
      <c r="L105" s="620"/>
      <c r="M105" s="620"/>
      <c r="N105" s="620"/>
      <c r="O105" s="620"/>
      <c r="P105" s="620"/>
      <c r="Q105" s="620"/>
      <c r="R105" s="175"/>
    </row>
    <row r="106" spans="2:18" ht="25.5" hidden="1" customHeight="1" x14ac:dyDescent="0.3">
      <c r="B106" s="57"/>
      <c r="C106" s="58"/>
      <c r="D106" s="58"/>
      <c r="E106" s="1264"/>
      <c r="F106" s="640">
        <v>41</v>
      </c>
      <c r="G106" s="15"/>
      <c r="H106" s="93"/>
      <c r="I106" s="140"/>
      <c r="J106" s="620"/>
      <c r="K106" s="620"/>
      <c r="L106" s="620"/>
      <c r="M106" s="620"/>
      <c r="N106" s="620"/>
      <c r="O106" s="620"/>
      <c r="P106" s="620"/>
      <c r="Q106" s="620"/>
      <c r="R106" s="175"/>
    </row>
    <row r="107" spans="2:18" s="13" customFormat="1" ht="21" hidden="1" customHeight="1" x14ac:dyDescent="0.3">
      <c r="B107" s="35"/>
      <c r="C107" s="37"/>
      <c r="D107" s="1663" t="s">
        <v>35</v>
      </c>
      <c r="E107" s="1663"/>
      <c r="F107" s="1663"/>
      <c r="G107" s="1663"/>
      <c r="H107" s="1663"/>
      <c r="I107" s="1663"/>
      <c r="J107" s="562"/>
      <c r="K107" s="562"/>
      <c r="L107" s="562"/>
      <c r="M107" s="562"/>
      <c r="N107" s="562"/>
      <c r="O107" s="562"/>
      <c r="P107" s="562"/>
      <c r="Q107" s="562"/>
      <c r="R107" s="274"/>
    </row>
    <row r="108" spans="2:18" s="13" customFormat="1" ht="21" hidden="1" customHeight="1" x14ac:dyDescent="0.3">
      <c r="B108" s="35"/>
      <c r="C108" s="37"/>
      <c r="D108" s="37"/>
      <c r="E108" s="1662" t="s">
        <v>36</v>
      </c>
      <c r="F108" s="1662"/>
      <c r="G108" s="1662"/>
      <c r="H108" s="1662"/>
      <c r="I108" s="1662"/>
      <c r="J108" s="562"/>
      <c r="K108" s="562"/>
      <c r="L108" s="562"/>
      <c r="M108" s="562"/>
      <c r="N108" s="562"/>
      <c r="O108" s="562"/>
      <c r="P108" s="562"/>
      <c r="Q108" s="562"/>
      <c r="R108" s="274"/>
    </row>
    <row r="109" spans="2:18" ht="25.5" hidden="1" customHeight="1" x14ac:dyDescent="0.3">
      <c r="B109" s="38"/>
      <c r="C109" s="39"/>
      <c r="D109" s="39"/>
      <c r="E109" s="1263"/>
      <c r="F109" s="640">
        <v>42</v>
      </c>
      <c r="G109" s="15"/>
      <c r="H109" s="93"/>
      <c r="I109" s="140"/>
      <c r="J109" s="620"/>
      <c r="K109" s="620"/>
      <c r="L109" s="620"/>
      <c r="M109" s="620"/>
      <c r="N109" s="620"/>
      <c r="O109" s="620"/>
      <c r="P109" s="620"/>
      <c r="Q109" s="620"/>
      <c r="R109" s="175"/>
    </row>
    <row r="110" spans="2:18" ht="25.5" hidden="1" customHeight="1" x14ac:dyDescent="0.3">
      <c r="B110" s="57"/>
      <c r="C110" s="58"/>
      <c r="D110" s="58"/>
      <c r="E110" s="1264"/>
      <c r="F110" s="640">
        <v>43</v>
      </c>
      <c r="G110" s="15"/>
      <c r="H110" s="93"/>
      <c r="I110" s="140"/>
      <c r="J110" s="620"/>
      <c r="K110" s="620"/>
      <c r="L110" s="620"/>
      <c r="M110" s="620"/>
      <c r="N110" s="620"/>
      <c r="O110" s="620"/>
      <c r="P110" s="620"/>
      <c r="Q110" s="620"/>
      <c r="R110" s="175"/>
    </row>
    <row r="111" spans="2:18" ht="25.5" hidden="1" customHeight="1" x14ac:dyDescent="0.3">
      <c r="B111" s="57"/>
      <c r="C111" s="58"/>
      <c r="D111" s="58"/>
      <c r="E111" s="1264"/>
      <c r="F111" s="640">
        <v>44</v>
      </c>
      <c r="G111" s="15"/>
      <c r="H111" s="93"/>
      <c r="I111" s="140"/>
      <c r="J111" s="620"/>
      <c r="K111" s="620"/>
      <c r="L111" s="620"/>
      <c r="M111" s="620"/>
      <c r="N111" s="620"/>
      <c r="O111" s="620"/>
      <c r="P111" s="620"/>
      <c r="Q111" s="620"/>
      <c r="R111" s="175"/>
    </row>
    <row r="112" spans="2:18" ht="25.5" hidden="1" customHeight="1" x14ac:dyDescent="0.3">
      <c r="B112" s="57"/>
      <c r="C112" s="58"/>
      <c r="D112" s="58"/>
      <c r="E112" s="1264"/>
      <c r="F112" s="640">
        <v>45</v>
      </c>
      <c r="G112" s="15"/>
      <c r="H112" s="93"/>
      <c r="I112" s="140"/>
      <c r="J112" s="620"/>
      <c r="K112" s="620"/>
      <c r="L112" s="620"/>
      <c r="M112" s="620"/>
      <c r="N112" s="620"/>
      <c r="O112" s="620"/>
      <c r="P112" s="620"/>
      <c r="Q112" s="620"/>
      <c r="R112" s="175"/>
    </row>
    <row r="113" spans="2:18" ht="25.5" hidden="1" customHeight="1" x14ac:dyDescent="0.3">
      <c r="B113" s="57"/>
      <c r="C113" s="58"/>
      <c r="D113" s="58"/>
      <c r="E113" s="1264"/>
      <c r="F113" s="640">
        <v>46</v>
      </c>
      <c r="G113" s="15"/>
      <c r="H113" s="93"/>
      <c r="I113" s="140"/>
      <c r="J113" s="620"/>
      <c r="K113" s="620"/>
      <c r="L113" s="620"/>
      <c r="M113" s="620"/>
      <c r="N113" s="620"/>
      <c r="O113" s="620"/>
      <c r="P113" s="620"/>
      <c r="Q113" s="620"/>
      <c r="R113" s="175"/>
    </row>
    <row r="114" spans="2:18" ht="25.5" hidden="1" customHeight="1" x14ac:dyDescent="0.3">
      <c r="B114" s="19"/>
      <c r="C114" s="20"/>
      <c r="D114" s="20"/>
      <c r="E114" s="861"/>
      <c r="F114" s="640">
        <v>47</v>
      </c>
      <c r="G114" s="15"/>
      <c r="H114" s="93"/>
      <c r="I114" s="140"/>
      <c r="J114" s="620"/>
      <c r="K114" s="620"/>
      <c r="L114" s="620"/>
      <c r="M114" s="620"/>
      <c r="N114" s="620"/>
      <c r="O114" s="620"/>
      <c r="P114" s="620"/>
      <c r="Q114" s="620"/>
      <c r="R114" s="175"/>
    </row>
    <row r="115" spans="2:18" s="12" customFormat="1" ht="16.5" customHeight="1" x14ac:dyDescent="0.2">
      <c r="B115" s="535" t="s">
        <v>86</v>
      </c>
      <c r="C115" s="536"/>
      <c r="D115" s="536"/>
      <c r="E115" s="847"/>
      <c r="F115" s="657"/>
      <c r="G115" s="536"/>
      <c r="H115" s="536"/>
      <c r="I115" s="536"/>
      <c r="J115" s="705"/>
      <c r="K115" s="705"/>
      <c r="L115" s="705"/>
      <c r="M115" s="705"/>
      <c r="N115" s="705"/>
      <c r="O115" s="705"/>
      <c r="P115" s="705"/>
      <c r="Q115" s="705"/>
      <c r="R115" s="704"/>
    </row>
    <row r="116" spans="2:18" s="12" customFormat="1" ht="16.5" customHeight="1" x14ac:dyDescent="0.2">
      <c r="B116" s="706" t="s">
        <v>1959</v>
      </c>
      <c r="C116" s="583"/>
      <c r="D116" s="583"/>
      <c r="E116" s="865"/>
      <c r="F116" s="664"/>
      <c r="G116" s="583"/>
      <c r="H116" s="583"/>
      <c r="I116" s="583"/>
      <c r="J116" s="633"/>
      <c r="K116" s="633"/>
      <c r="L116" s="633"/>
      <c r="M116" s="633"/>
      <c r="N116" s="633"/>
      <c r="O116" s="633"/>
      <c r="P116" s="633"/>
      <c r="Q116" s="633"/>
      <c r="R116" s="631"/>
    </row>
    <row r="117" spans="2:18" s="13" customFormat="1" ht="18" customHeight="1" x14ac:dyDescent="0.3">
      <c r="B117" s="35"/>
      <c r="C117" s="278" t="s">
        <v>37</v>
      </c>
      <c r="D117" s="278"/>
      <c r="E117" s="856"/>
      <c r="F117" s="662"/>
      <c r="G117" s="278"/>
      <c r="H117" s="278"/>
      <c r="I117" s="278"/>
      <c r="J117" s="562"/>
      <c r="K117" s="562"/>
      <c r="L117" s="562"/>
      <c r="M117" s="562"/>
      <c r="N117" s="562"/>
      <c r="O117" s="562"/>
      <c r="P117" s="562"/>
      <c r="Q117" s="562"/>
      <c r="R117" s="274"/>
    </row>
    <row r="118" spans="2:18" s="13" customFormat="1" ht="17.25" customHeight="1" x14ac:dyDescent="0.3">
      <c r="B118" s="35"/>
      <c r="C118" s="37"/>
      <c r="D118" s="278" t="s">
        <v>38</v>
      </c>
      <c r="E118" s="856"/>
      <c r="F118" s="662"/>
      <c r="G118" s="278"/>
      <c r="H118" s="278"/>
      <c r="I118" s="278"/>
      <c r="J118" s="562"/>
      <c r="K118" s="562"/>
      <c r="L118" s="562"/>
      <c r="M118" s="562"/>
      <c r="N118" s="562"/>
      <c r="O118" s="562"/>
      <c r="P118" s="562"/>
      <c r="Q118" s="562"/>
      <c r="R118" s="274"/>
    </row>
    <row r="119" spans="2:18" s="13" customFormat="1" ht="17.25" customHeight="1" x14ac:dyDescent="0.3">
      <c r="B119" s="35"/>
      <c r="C119" s="37"/>
      <c r="D119" s="37"/>
      <c r="E119" s="854" t="s">
        <v>39</v>
      </c>
      <c r="F119" s="662"/>
      <c r="G119" s="278"/>
      <c r="H119" s="278"/>
      <c r="I119" s="278"/>
      <c r="J119" s="562"/>
      <c r="K119" s="562"/>
      <c r="L119" s="562"/>
      <c r="M119" s="562"/>
      <c r="N119" s="562"/>
      <c r="O119" s="562"/>
      <c r="P119" s="562"/>
      <c r="Q119" s="562"/>
      <c r="R119" s="274"/>
    </row>
    <row r="120" spans="2:18" s="525" customFormat="1" ht="16.5" customHeight="1" x14ac:dyDescent="0.3">
      <c r="B120" s="615"/>
      <c r="C120" s="619"/>
      <c r="D120" s="619"/>
      <c r="E120" s="855">
        <v>141</v>
      </c>
      <c r="F120" s="565" t="s">
        <v>1826</v>
      </c>
      <c r="G120" s="565"/>
      <c r="H120" s="565"/>
      <c r="I120" s="565"/>
      <c r="J120" s="617"/>
      <c r="K120" s="617"/>
      <c r="L120" s="617"/>
      <c r="M120" s="617"/>
      <c r="N120" s="617"/>
      <c r="O120" s="617"/>
      <c r="P120" s="617"/>
      <c r="Q120" s="617"/>
      <c r="R120" s="618"/>
    </row>
    <row r="121" spans="2:18" ht="32.25" customHeight="1" x14ac:dyDescent="0.3">
      <c r="B121" s="1377"/>
      <c r="C121" s="1378"/>
      <c r="D121" s="1378"/>
      <c r="E121" s="1284" t="s">
        <v>2371</v>
      </c>
      <c r="F121" s="1256">
        <v>14101</v>
      </c>
      <c r="G121" s="1068" t="s">
        <v>2006</v>
      </c>
      <c r="H121" s="1379" t="s">
        <v>837</v>
      </c>
      <c r="I121" s="1037" t="s">
        <v>112</v>
      </c>
      <c r="J121" s="1017"/>
      <c r="K121" s="1017"/>
      <c r="L121" s="1017"/>
      <c r="M121" s="1017">
        <v>20000</v>
      </c>
      <c r="N121" s="1017"/>
      <c r="O121" s="1017"/>
      <c r="P121" s="1017"/>
      <c r="Q121" s="1017"/>
      <c r="R121" s="1017">
        <f t="shared" ref="R121" si="19">SUM(J121:Q121)</f>
        <v>20000</v>
      </c>
    </row>
    <row r="122" spans="2:18" ht="30" customHeight="1" x14ac:dyDescent="0.3">
      <c r="B122" s="1172"/>
      <c r="C122" s="1173"/>
      <c r="D122" s="1174"/>
      <c r="E122" s="1270" t="s">
        <v>2377</v>
      </c>
      <c r="F122" s="1257">
        <v>14102</v>
      </c>
      <c r="G122" s="1061" t="s">
        <v>2007</v>
      </c>
      <c r="H122" s="1389" t="s">
        <v>1318</v>
      </c>
      <c r="I122" s="1075" t="s">
        <v>112</v>
      </c>
      <c r="J122" s="1031"/>
      <c r="K122" s="1031"/>
      <c r="L122" s="1031"/>
      <c r="M122" s="1031">
        <v>5000</v>
      </c>
      <c r="N122" s="1031"/>
      <c r="O122" s="1031"/>
      <c r="P122" s="1031"/>
      <c r="Q122" s="1031"/>
      <c r="R122" s="1031">
        <f>SUM(J122:Q122)</f>
        <v>5000</v>
      </c>
    </row>
    <row r="123" spans="2:18" s="13" customFormat="1" ht="47.25" hidden="1" customHeight="1" x14ac:dyDescent="0.3">
      <c r="B123" s="35"/>
      <c r="C123" s="37"/>
      <c r="D123" s="1661" t="s">
        <v>40</v>
      </c>
      <c r="E123" s="1661"/>
      <c r="F123" s="1661"/>
      <c r="G123" s="1661"/>
      <c r="H123" s="1661"/>
      <c r="I123" s="1661"/>
      <c r="J123" s="86">
        <f>SUM(J124)</f>
        <v>0</v>
      </c>
      <c r="K123" s="86">
        <f t="shared" ref="K123:R123" si="20">SUM(K124)</f>
        <v>0</v>
      </c>
      <c r="L123" s="86">
        <f t="shared" si="20"/>
        <v>0</v>
      </c>
      <c r="M123" s="86">
        <f t="shared" si="20"/>
        <v>0</v>
      </c>
      <c r="N123" s="86">
        <f t="shared" si="20"/>
        <v>0</v>
      </c>
      <c r="O123" s="86">
        <f t="shared" si="20"/>
        <v>0</v>
      </c>
      <c r="P123" s="86">
        <f t="shared" si="20"/>
        <v>0</v>
      </c>
      <c r="Q123" s="86">
        <f t="shared" si="20"/>
        <v>0</v>
      </c>
      <c r="R123" s="86">
        <f t="shared" si="20"/>
        <v>0</v>
      </c>
    </row>
    <row r="124" spans="2:18" s="13" customFormat="1" ht="34.5" hidden="1" customHeight="1" x14ac:dyDescent="0.3">
      <c r="B124" s="35"/>
      <c r="C124" s="37"/>
      <c r="D124" s="37"/>
      <c r="E124" s="1661" t="s">
        <v>41</v>
      </c>
      <c r="F124" s="1661"/>
      <c r="G124" s="1661"/>
      <c r="H124" s="1661"/>
      <c r="I124" s="1661"/>
      <c r="J124" s="86">
        <f>SUM(J125:J127)</f>
        <v>0</v>
      </c>
      <c r="K124" s="86">
        <f t="shared" ref="K124:R124" si="21">SUM(K125:K127)</f>
        <v>0</v>
      </c>
      <c r="L124" s="86">
        <f t="shared" si="21"/>
        <v>0</v>
      </c>
      <c r="M124" s="86">
        <f t="shared" si="21"/>
        <v>0</v>
      </c>
      <c r="N124" s="86">
        <f t="shared" si="21"/>
        <v>0</v>
      </c>
      <c r="O124" s="86">
        <f t="shared" si="21"/>
        <v>0</v>
      </c>
      <c r="P124" s="86">
        <f t="shared" si="21"/>
        <v>0</v>
      </c>
      <c r="Q124" s="86">
        <f t="shared" si="21"/>
        <v>0</v>
      </c>
      <c r="R124" s="86">
        <f t="shared" si="21"/>
        <v>0</v>
      </c>
    </row>
    <row r="125" spans="2:18" ht="24.75" hidden="1" customHeight="1" x14ac:dyDescent="0.3">
      <c r="B125" s="38"/>
      <c r="C125" s="39"/>
      <c r="D125" s="39"/>
      <c r="E125" s="1263"/>
      <c r="F125" s="640">
        <v>51</v>
      </c>
      <c r="G125" s="15"/>
      <c r="H125" s="93"/>
      <c r="I125" s="140"/>
      <c r="J125" s="92"/>
      <c r="K125" s="92"/>
      <c r="L125" s="92"/>
      <c r="M125" s="92"/>
      <c r="N125" s="92"/>
      <c r="O125" s="92"/>
      <c r="P125" s="92"/>
      <c r="Q125" s="92"/>
      <c r="R125" s="92">
        <f t="shared" ref="R125:R126" si="22">SUM(J125:Q125)</f>
        <v>0</v>
      </c>
    </row>
    <row r="126" spans="2:18" ht="24.75" hidden="1" customHeight="1" x14ac:dyDescent="0.3">
      <c r="B126" s="28"/>
      <c r="C126" s="45"/>
      <c r="D126" s="31"/>
      <c r="E126" s="870"/>
      <c r="F126" s="640">
        <v>52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92">
        <f t="shared" si="22"/>
        <v>0</v>
      </c>
    </row>
    <row r="127" spans="2:18" ht="34.5" hidden="1" customHeight="1" x14ac:dyDescent="0.3">
      <c r="B127" s="67"/>
      <c r="C127" s="68"/>
      <c r="D127" s="62"/>
      <c r="E127" s="1265"/>
      <c r="F127" s="640">
        <v>53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92">
        <f>SUM(J127:Q127)</f>
        <v>0</v>
      </c>
    </row>
    <row r="128" spans="2:18" s="13" customFormat="1" ht="31.5" hidden="1" customHeight="1" x14ac:dyDescent="0.3">
      <c r="B128" s="35"/>
      <c r="C128" s="37"/>
      <c r="D128" s="1661" t="s">
        <v>42</v>
      </c>
      <c r="E128" s="1661"/>
      <c r="F128" s="1661"/>
      <c r="G128" s="1661"/>
      <c r="H128" s="1661"/>
      <c r="I128" s="1661"/>
      <c r="J128" s="86">
        <f>SUM(J129)</f>
        <v>0</v>
      </c>
      <c r="K128" s="86">
        <f t="shared" ref="K128:R128" si="23">SUM(K129)</f>
        <v>0</v>
      </c>
      <c r="L128" s="86">
        <f t="shared" si="23"/>
        <v>0</v>
      </c>
      <c r="M128" s="86">
        <f t="shared" si="23"/>
        <v>0</v>
      </c>
      <c r="N128" s="86">
        <f t="shared" si="23"/>
        <v>0</v>
      </c>
      <c r="O128" s="86">
        <f t="shared" si="23"/>
        <v>0</v>
      </c>
      <c r="P128" s="86">
        <f t="shared" si="23"/>
        <v>0</v>
      </c>
      <c r="Q128" s="86">
        <f t="shared" si="23"/>
        <v>0</v>
      </c>
      <c r="R128" s="86">
        <f t="shared" si="23"/>
        <v>0</v>
      </c>
    </row>
    <row r="129" spans="1:22" s="13" customFormat="1" ht="34.5" hidden="1" customHeight="1" x14ac:dyDescent="0.3">
      <c r="B129" s="35"/>
      <c r="C129" s="37"/>
      <c r="D129" s="37"/>
      <c r="E129" s="1661" t="s">
        <v>43</v>
      </c>
      <c r="F129" s="1661"/>
      <c r="G129" s="1661"/>
      <c r="H129" s="1661"/>
      <c r="I129" s="1661"/>
      <c r="J129" s="86">
        <f>SUM(J130:J132)</f>
        <v>0</v>
      </c>
      <c r="K129" s="86">
        <f t="shared" ref="K129:R129" si="24">SUM(K130:K132)</f>
        <v>0</v>
      </c>
      <c r="L129" s="86">
        <f t="shared" si="24"/>
        <v>0</v>
      </c>
      <c r="M129" s="86">
        <f t="shared" si="24"/>
        <v>0</v>
      </c>
      <c r="N129" s="86">
        <f t="shared" si="24"/>
        <v>0</v>
      </c>
      <c r="O129" s="86">
        <f t="shared" si="24"/>
        <v>0</v>
      </c>
      <c r="P129" s="86">
        <f t="shared" si="24"/>
        <v>0</v>
      </c>
      <c r="Q129" s="86">
        <f t="shared" si="24"/>
        <v>0</v>
      </c>
      <c r="R129" s="86">
        <f t="shared" si="24"/>
        <v>0</v>
      </c>
    </row>
    <row r="130" spans="1:22" ht="20.25" hidden="1" customHeight="1" x14ac:dyDescent="0.3">
      <c r="B130" s="38"/>
      <c r="C130" s="39"/>
      <c r="D130" s="39"/>
      <c r="E130" s="1263"/>
      <c r="F130" s="640">
        <v>54</v>
      </c>
      <c r="G130" s="15"/>
      <c r="H130" s="93"/>
      <c r="I130" s="140"/>
      <c r="J130" s="92"/>
      <c r="K130" s="92"/>
      <c r="L130" s="92"/>
      <c r="M130" s="92"/>
      <c r="N130" s="92"/>
      <c r="O130" s="92"/>
      <c r="P130" s="92"/>
      <c r="Q130" s="92"/>
      <c r="R130" s="92">
        <f t="shared" ref="R130:R131" si="25">SUM(J130:Q130)</f>
        <v>0</v>
      </c>
    </row>
    <row r="131" spans="1:22" ht="20.25" hidden="1" customHeight="1" x14ac:dyDescent="0.3">
      <c r="B131" s="28"/>
      <c r="C131" s="45"/>
      <c r="D131" s="31"/>
      <c r="E131" s="870"/>
      <c r="F131" s="640">
        <v>55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92">
        <f t="shared" si="25"/>
        <v>0</v>
      </c>
    </row>
    <row r="132" spans="1:22" ht="20.25" hidden="1" customHeight="1" x14ac:dyDescent="0.3">
      <c r="B132" s="28"/>
      <c r="C132" s="45"/>
      <c r="D132" s="31"/>
      <c r="E132" s="870"/>
      <c r="F132" s="640">
        <v>56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92">
        <f>SUM(J132:Q132)</f>
        <v>0</v>
      </c>
    </row>
    <row r="133" spans="1:22" s="12" customFormat="1" ht="18" customHeight="1" x14ac:dyDescent="0.2">
      <c r="B133" s="535" t="s">
        <v>88</v>
      </c>
      <c r="C133" s="536"/>
      <c r="D133" s="536"/>
      <c r="E133" s="847"/>
      <c r="F133" s="657"/>
      <c r="G133" s="536"/>
      <c r="H133" s="536"/>
      <c r="I133" s="536"/>
      <c r="J133" s="705"/>
      <c r="K133" s="705"/>
      <c r="L133" s="705"/>
      <c r="M133" s="705"/>
      <c r="N133" s="705"/>
      <c r="O133" s="705"/>
      <c r="P133" s="705"/>
      <c r="Q133" s="705"/>
      <c r="R133" s="704"/>
    </row>
    <row r="134" spans="1:22" s="12" customFormat="1" ht="17.25" customHeight="1" x14ac:dyDescent="0.2">
      <c r="B134" s="481" t="s">
        <v>118</v>
      </c>
      <c r="C134" s="482"/>
      <c r="D134" s="482"/>
      <c r="E134" s="848"/>
      <c r="F134" s="658"/>
      <c r="G134" s="482"/>
      <c r="H134" s="482"/>
      <c r="I134" s="482"/>
      <c r="J134" s="633"/>
      <c r="K134" s="633"/>
      <c r="L134" s="633"/>
      <c r="M134" s="633"/>
      <c r="N134" s="633"/>
      <c r="O134" s="633"/>
      <c r="P134" s="633"/>
      <c r="Q134" s="633"/>
      <c r="R134" s="631"/>
    </row>
    <row r="135" spans="1:22" s="13" customFormat="1" ht="16.5" customHeight="1" x14ac:dyDescent="0.3">
      <c r="B135" s="35"/>
      <c r="C135" s="278" t="s">
        <v>44</v>
      </c>
      <c r="D135" s="278"/>
      <c r="E135" s="856"/>
      <c r="F135" s="662"/>
      <c r="G135" s="278"/>
      <c r="H135" s="278"/>
      <c r="I135" s="278"/>
      <c r="J135" s="562"/>
      <c r="K135" s="562"/>
      <c r="L135" s="562"/>
      <c r="M135" s="562"/>
      <c r="N135" s="562"/>
      <c r="O135" s="562"/>
      <c r="P135" s="562"/>
      <c r="Q135" s="562"/>
      <c r="R135" s="274"/>
    </row>
    <row r="136" spans="1:22" s="13" customFormat="1" ht="16.5" customHeight="1" x14ac:dyDescent="0.3">
      <c r="B136" s="35"/>
      <c r="C136" s="37"/>
      <c r="D136" s="278" t="s">
        <v>45</v>
      </c>
      <c r="E136" s="856"/>
      <c r="F136" s="662"/>
      <c r="G136" s="278"/>
      <c r="H136" s="278"/>
      <c r="I136" s="278"/>
      <c r="J136" s="562"/>
      <c r="K136" s="562"/>
      <c r="L136" s="562"/>
      <c r="M136" s="562"/>
      <c r="N136" s="562"/>
      <c r="O136" s="562"/>
      <c r="P136" s="562"/>
      <c r="Q136" s="562"/>
      <c r="R136" s="274"/>
    </row>
    <row r="137" spans="1:22" s="13" customFormat="1" ht="17.25" customHeight="1" x14ac:dyDescent="0.3">
      <c r="B137" s="35"/>
      <c r="C137" s="37"/>
      <c r="D137" s="37"/>
      <c r="E137" s="854" t="s">
        <v>46</v>
      </c>
      <c r="F137" s="662"/>
      <c r="G137" s="278"/>
      <c r="H137" s="278"/>
      <c r="I137" s="278"/>
      <c r="J137" s="562"/>
      <c r="K137" s="562"/>
      <c r="L137" s="562"/>
      <c r="M137" s="562"/>
      <c r="N137" s="562"/>
      <c r="O137" s="562"/>
      <c r="P137" s="562"/>
      <c r="Q137" s="562"/>
      <c r="R137" s="274"/>
    </row>
    <row r="138" spans="1:22" s="525" customFormat="1" ht="16.5" customHeight="1" x14ac:dyDescent="0.3">
      <c r="B138" s="615"/>
      <c r="C138" s="619"/>
      <c r="D138" s="619"/>
      <c r="E138" s="855">
        <v>151</v>
      </c>
      <c r="F138" s="565" t="s">
        <v>1827</v>
      </c>
      <c r="G138" s="565"/>
      <c r="H138" s="565"/>
      <c r="I138" s="565"/>
      <c r="J138" s="617"/>
      <c r="K138" s="617"/>
      <c r="L138" s="617"/>
      <c r="M138" s="617"/>
      <c r="N138" s="617"/>
      <c r="O138" s="617"/>
      <c r="P138" s="617"/>
      <c r="Q138" s="617"/>
      <c r="R138" s="618"/>
    </row>
    <row r="139" spans="1:22" ht="31.5" x14ac:dyDescent="0.3">
      <c r="B139" s="89"/>
      <c r="C139" s="90"/>
      <c r="D139" s="90"/>
      <c r="E139" s="214" t="s">
        <v>2371</v>
      </c>
      <c r="F139" s="640">
        <v>15101</v>
      </c>
      <c r="G139" s="15" t="s">
        <v>1326</v>
      </c>
      <c r="H139" s="93" t="s">
        <v>837</v>
      </c>
      <c r="I139" s="440" t="s">
        <v>1344</v>
      </c>
      <c r="J139" s="92"/>
      <c r="K139" s="92"/>
      <c r="L139" s="92">
        <v>5000</v>
      </c>
      <c r="M139" s="92"/>
      <c r="N139" s="92"/>
      <c r="O139" s="92"/>
      <c r="P139" s="92"/>
      <c r="Q139" s="92"/>
      <c r="R139" s="92">
        <f t="shared" ref="R139" si="26">SUM(J139:Q139)</f>
        <v>5000</v>
      </c>
    </row>
    <row r="140" spans="1:22" s="525" customFormat="1" ht="16.5" customHeight="1" x14ac:dyDescent="0.3">
      <c r="B140" s="615"/>
      <c r="C140" s="616"/>
      <c r="D140" s="616"/>
      <c r="E140" s="857" t="s">
        <v>2481</v>
      </c>
      <c r="F140" s="1724" t="s">
        <v>1853</v>
      </c>
      <c r="G140" s="1724"/>
      <c r="H140" s="1724"/>
      <c r="I140" s="1724"/>
      <c r="J140" s="617"/>
      <c r="K140" s="617"/>
      <c r="L140" s="617"/>
      <c r="M140" s="617"/>
      <c r="N140" s="617"/>
      <c r="O140" s="617"/>
      <c r="P140" s="617"/>
      <c r="Q140" s="617"/>
      <c r="R140" s="618"/>
      <c r="V140" s="695"/>
    </row>
    <row r="141" spans="1:22" ht="102" customHeight="1" x14ac:dyDescent="0.3">
      <c r="A141" s="30"/>
      <c r="B141" s="1377"/>
      <c r="C141" s="1378"/>
      <c r="D141" s="1378"/>
      <c r="E141" s="1284" t="s">
        <v>2371</v>
      </c>
      <c r="F141" s="1256">
        <v>21501</v>
      </c>
      <c r="G141" s="1068" t="s">
        <v>2009</v>
      </c>
      <c r="H141" s="1379" t="s">
        <v>2011</v>
      </c>
      <c r="I141" s="1037" t="s">
        <v>112</v>
      </c>
      <c r="J141" s="1017"/>
      <c r="K141" s="1017"/>
      <c r="L141" s="1017"/>
      <c r="M141" s="1017"/>
      <c r="N141" s="1017"/>
      <c r="O141" s="1017"/>
      <c r="P141" s="1017">
        <v>100000</v>
      </c>
      <c r="Q141" s="1070"/>
      <c r="R141" s="1017">
        <f>SUM(K141:P141)</f>
        <v>100000</v>
      </c>
    </row>
    <row r="142" spans="1:22" ht="85.5" customHeight="1" x14ac:dyDescent="0.3">
      <c r="B142" s="1405"/>
      <c r="C142" s="1406"/>
      <c r="D142" s="1406"/>
      <c r="E142" s="1407" t="s">
        <v>2371</v>
      </c>
      <c r="F142" s="1257">
        <v>21502</v>
      </c>
      <c r="G142" s="1061" t="s">
        <v>1984</v>
      </c>
      <c r="H142" s="1389" t="s">
        <v>2010</v>
      </c>
      <c r="I142" s="1075" t="s">
        <v>112</v>
      </c>
      <c r="J142" s="1031"/>
      <c r="K142" s="1031"/>
      <c r="L142" s="1031"/>
      <c r="M142" s="1031"/>
      <c r="N142" s="1031"/>
      <c r="O142" s="1031"/>
      <c r="P142" s="1031">
        <v>100000</v>
      </c>
      <c r="Q142" s="1076"/>
      <c r="R142" s="1031">
        <f>SUM(K142:P142)</f>
        <v>100000</v>
      </c>
    </row>
    <row r="143" spans="1:22" s="13" customFormat="1" ht="34.5" hidden="1" customHeight="1" x14ac:dyDescent="0.3">
      <c r="B143" s="35"/>
      <c r="C143" s="37"/>
      <c r="D143" s="37"/>
      <c r="E143" s="1661" t="s">
        <v>47</v>
      </c>
      <c r="F143" s="1661"/>
      <c r="G143" s="1661"/>
      <c r="H143" s="1661"/>
      <c r="I143" s="1661"/>
      <c r="J143" s="86">
        <f>SUM(J144:J146)</f>
        <v>0</v>
      </c>
      <c r="K143" s="86">
        <f t="shared" ref="K143:R143" si="27">SUM(K144:K146)</f>
        <v>0</v>
      </c>
      <c r="L143" s="86">
        <f t="shared" si="27"/>
        <v>0</v>
      </c>
      <c r="M143" s="86">
        <f t="shared" si="27"/>
        <v>0</v>
      </c>
      <c r="N143" s="86">
        <f t="shared" si="27"/>
        <v>0</v>
      </c>
      <c r="O143" s="86">
        <f t="shared" si="27"/>
        <v>0</v>
      </c>
      <c r="P143" s="86">
        <f t="shared" si="27"/>
        <v>0</v>
      </c>
      <c r="Q143" s="86">
        <f t="shared" si="27"/>
        <v>0</v>
      </c>
      <c r="R143" s="86">
        <f t="shared" si="27"/>
        <v>0</v>
      </c>
    </row>
    <row r="144" spans="1:22" ht="19.5" hidden="1" customHeight="1" x14ac:dyDescent="0.3">
      <c r="B144" s="38"/>
      <c r="C144" s="39"/>
      <c r="D144" s="39"/>
      <c r="E144" s="1263"/>
      <c r="F144" s="640">
        <v>60</v>
      </c>
      <c r="G144" s="15"/>
      <c r="H144" s="93"/>
      <c r="I144" s="140"/>
      <c r="J144" s="92"/>
      <c r="K144" s="92"/>
      <c r="L144" s="92"/>
      <c r="M144" s="92"/>
      <c r="N144" s="92"/>
      <c r="O144" s="92"/>
      <c r="P144" s="92"/>
      <c r="Q144" s="92"/>
      <c r="R144" s="92">
        <f t="shared" ref="R144:R145" si="28">SUM(J144:Q144)</f>
        <v>0</v>
      </c>
    </row>
    <row r="145" spans="2:22" ht="19.5" hidden="1" customHeight="1" x14ac:dyDescent="0.3">
      <c r="B145" s="28"/>
      <c r="C145" s="45"/>
      <c r="D145" s="31"/>
      <c r="E145" s="870"/>
      <c r="F145" s="640">
        <v>61</v>
      </c>
      <c r="G145" s="15"/>
      <c r="H145" s="16"/>
      <c r="I145" s="17"/>
      <c r="J145" s="27"/>
      <c r="K145" s="27"/>
      <c r="L145" s="27"/>
      <c r="M145" s="27"/>
      <c r="N145" s="27"/>
      <c r="O145" s="27"/>
      <c r="P145" s="27"/>
      <c r="Q145" s="27"/>
      <c r="R145" s="92">
        <f t="shared" si="28"/>
        <v>0</v>
      </c>
    </row>
    <row r="146" spans="2:22" ht="19.5" hidden="1" customHeight="1" x14ac:dyDescent="0.3">
      <c r="B146" s="67"/>
      <c r="C146" s="68"/>
      <c r="D146" s="62"/>
      <c r="E146" s="1265"/>
      <c r="F146" s="640">
        <v>62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92">
        <f>SUM(J146:Q146)</f>
        <v>0</v>
      </c>
    </row>
    <row r="147" spans="2:22" s="13" customFormat="1" ht="34.5" hidden="1" customHeight="1" x14ac:dyDescent="0.3">
      <c r="B147" s="35"/>
      <c r="C147" s="37"/>
      <c r="D147" s="1662" t="s">
        <v>48</v>
      </c>
      <c r="E147" s="1662"/>
      <c r="F147" s="1662"/>
      <c r="G147" s="1662"/>
      <c r="H147" s="1662"/>
      <c r="I147" s="1662"/>
      <c r="J147" s="86">
        <f>SUM(J148)</f>
        <v>0</v>
      </c>
      <c r="K147" s="86">
        <f t="shared" ref="K147:R147" si="29">SUM(K148)</f>
        <v>0</v>
      </c>
      <c r="L147" s="86">
        <f t="shared" si="29"/>
        <v>0</v>
      </c>
      <c r="M147" s="86">
        <f t="shared" si="29"/>
        <v>0</v>
      </c>
      <c r="N147" s="86">
        <f t="shared" si="29"/>
        <v>0</v>
      </c>
      <c r="O147" s="86">
        <f t="shared" si="29"/>
        <v>0</v>
      </c>
      <c r="P147" s="86">
        <f t="shared" si="29"/>
        <v>0</v>
      </c>
      <c r="Q147" s="86">
        <f t="shared" si="29"/>
        <v>0</v>
      </c>
      <c r="R147" s="86">
        <f t="shared" si="29"/>
        <v>0</v>
      </c>
    </row>
    <row r="148" spans="2:22" s="13" customFormat="1" ht="49.5" hidden="1" customHeight="1" x14ac:dyDescent="0.3">
      <c r="B148" s="35"/>
      <c r="C148" s="37"/>
      <c r="D148" s="37"/>
      <c r="E148" s="1661" t="s">
        <v>49</v>
      </c>
      <c r="F148" s="1661"/>
      <c r="G148" s="1661"/>
      <c r="H148" s="1661"/>
      <c r="I148" s="1661"/>
      <c r="J148" s="86">
        <f>SUM(J149:J151)</f>
        <v>0</v>
      </c>
      <c r="K148" s="86">
        <f t="shared" ref="K148:P148" si="30">SUM(K149:K151)</f>
        <v>0</v>
      </c>
      <c r="L148" s="86">
        <f t="shared" si="30"/>
        <v>0</v>
      </c>
      <c r="M148" s="86">
        <f t="shared" si="30"/>
        <v>0</v>
      </c>
      <c r="N148" s="86">
        <f t="shared" si="30"/>
        <v>0</v>
      </c>
      <c r="O148" s="86">
        <f t="shared" si="30"/>
        <v>0</v>
      </c>
      <c r="P148" s="86">
        <f t="shared" si="30"/>
        <v>0</v>
      </c>
      <c r="Q148" s="86">
        <f>SUM(Q149:Q151)</f>
        <v>0</v>
      </c>
      <c r="R148" s="86">
        <f>SUM(R149:R151)</f>
        <v>0</v>
      </c>
    </row>
    <row r="149" spans="2:22" ht="21.75" hidden="1" customHeight="1" x14ac:dyDescent="0.3">
      <c r="B149" s="38"/>
      <c r="C149" s="39"/>
      <c r="D149" s="39"/>
      <c r="E149" s="1263"/>
      <c r="F149" s="640">
        <v>63</v>
      </c>
      <c r="G149" s="15"/>
      <c r="H149" s="93"/>
      <c r="I149" s="140"/>
      <c r="J149" s="92"/>
      <c r="K149" s="92"/>
      <c r="L149" s="92"/>
      <c r="M149" s="92"/>
      <c r="N149" s="92"/>
      <c r="O149" s="92"/>
      <c r="P149" s="92"/>
      <c r="Q149" s="92"/>
      <c r="R149" s="92">
        <f t="shared" ref="R149:R150" si="31">SUM(J149:Q149)</f>
        <v>0</v>
      </c>
    </row>
    <row r="150" spans="2:22" ht="21.75" hidden="1" customHeight="1" x14ac:dyDescent="0.3">
      <c r="B150" s="28"/>
      <c r="C150" s="45"/>
      <c r="D150" s="31"/>
      <c r="E150" s="870"/>
      <c r="F150" s="640">
        <v>64</v>
      </c>
      <c r="G150" s="15"/>
      <c r="H150" s="16"/>
      <c r="I150" s="17"/>
      <c r="J150" s="27"/>
      <c r="K150" s="27"/>
      <c r="L150" s="27"/>
      <c r="M150" s="27"/>
      <c r="N150" s="27"/>
      <c r="O150" s="27"/>
      <c r="P150" s="27"/>
      <c r="Q150" s="27"/>
      <c r="R150" s="92">
        <f t="shared" si="31"/>
        <v>0</v>
      </c>
    </row>
    <row r="151" spans="2:22" ht="21.75" hidden="1" customHeight="1" x14ac:dyDescent="0.3">
      <c r="B151" s="28"/>
      <c r="C151" s="45"/>
      <c r="D151" s="31"/>
      <c r="E151" s="870"/>
      <c r="F151" s="640">
        <v>65</v>
      </c>
      <c r="G151" s="15"/>
      <c r="H151" s="16"/>
      <c r="I151" s="17"/>
      <c r="J151" s="27"/>
      <c r="K151" s="27"/>
      <c r="L151" s="27"/>
      <c r="M151" s="27"/>
      <c r="N151" s="27"/>
      <c r="O151" s="27"/>
      <c r="P151" s="27"/>
      <c r="Q151" s="27"/>
      <c r="R151" s="92">
        <f>SUM(J151:Q151)</f>
        <v>0</v>
      </c>
    </row>
    <row r="152" spans="2:22" s="12" customFormat="1" ht="16.5" customHeight="1" x14ac:dyDescent="0.2">
      <c r="B152" s="535" t="s">
        <v>91</v>
      </c>
      <c r="C152" s="536"/>
      <c r="D152" s="536"/>
      <c r="E152" s="847"/>
      <c r="F152" s="657"/>
      <c r="G152" s="536"/>
      <c r="H152" s="536"/>
      <c r="I152" s="536"/>
      <c r="J152" s="705"/>
      <c r="K152" s="705"/>
      <c r="L152" s="705"/>
      <c r="M152" s="705"/>
      <c r="N152" s="705"/>
      <c r="O152" s="705"/>
      <c r="P152" s="705"/>
      <c r="Q152" s="705"/>
      <c r="R152" s="704"/>
    </row>
    <row r="153" spans="2:22" s="12" customFormat="1" ht="17.25" customHeight="1" x14ac:dyDescent="0.2">
      <c r="B153" s="481" t="s">
        <v>1957</v>
      </c>
      <c r="C153" s="482"/>
      <c r="D153" s="482"/>
      <c r="E153" s="848"/>
      <c r="F153" s="658"/>
      <c r="G153" s="482"/>
      <c r="H153" s="482"/>
      <c r="I153" s="482"/>
      <c r="J153" s="633"/>
      <c r="K153" s="633"/>
      <c r="L153" s="633"/>
      <c r="M153" s="633"/>
      <c r="N153" s="633"/>
      <c r="O153" s="633"/>
      <c r="P153" s="633"/>
      <c r="Q153" s="633"/>
      <c r="R153" s="631"/>
      <c r="V153" s="48"/>
    </row>
    <row r="154" spans="2:22" s="13" customFormat="1" ht="17.25" customHeight="1" x14ac:dyDescent="0.3">
      <c r="B154" s="35"/>
      <c r="C154" s="278" t="s">
        <v>50</v>
      </c>
      <c r="D154" s="278"/>
      <c r="E154" s="856"/>
      <c r="F154" s="662"/>
      <c r="G154" s="278"/>
      <c r="H154" s="278"/>
      <c r="I154" s="278"/>
      <c r="J154" s="562"/>
      <c r="K154" s="562"/>
      <c r="L154" s="562"/>
      <c r="M154" s="562"/>
      <c r="N154" s="562"/>
      <c r="O154" s="562"/>
      <c r="P154" s="562"/>
      <c r="Q154" s="562"/>
      <c r="R154" s="274"/>
    </row>
    <row r="155" spans="2:22" s="13" customFormat="1" ht="36" hidden="1" customHeight="1" x14ac:dyDescent="0.3">
      <c r="B155" s="35"/>
      <c r="C155" s="37"/>
      <c r="D155" s="1662" t="s">
        <v>51</v>
      </c>
      <c r="E155" s="1662"/>
      <c r="F155" s="1662"/>
      <c r="G155" s="1662"/>
      <c r="H155" s="1662"/>
      <c r="I155" s="1662"/>
      <c r="J155" s="562"/>
      <c r="K155" s="562"/>
      <c r="L155" s="562"/>
      <c r="M155" s="562"/>
      <c r="N155" s="562"/>
      <c r="O155" s="562"/>
      <c r="P155" s="562"/>
      <c r="Q155" s="562"/>
      <c r="R155" s="274"/>
    </row>
    <row r="156" spans="2:22" s="13" customFormat="1" ht="32.25" hidden="1" customHeight="1" x14ac:dyDescent="0.3">
      <c r="B156" s="35"/>
      <c r="C156" s="37"/>
      <c r="D156" s="37"/>
      <c r="E156" s="1662" t="s">
        <v>52</v>
      </c>
      <c r="F156" s="1662"/>
      <c r="G156" s="1662"/>
      <c r="H156" s="1662"/>
      <c r="I156" s="1662"/>
      <c r="J156" s="562"/>
      <c r="K156" s="562"/>
      <c r="L156" s="562"/>
      <c r="M156" s="562"/>
      <c r="N156" s="562"/>
      <c r="O156" s="562"/>
      <c r="P156" s="562"/>
      <c r="Q156" s="562"/>
      <c r="R156" s="274"/>
    </row>
    <row r="157" spans="2:22" ht="22.5" hidden="1" customHeight="1" x14ac:dyDescent="0.3">
      <c r="B157" s="38"/>
      <c r="C157" s="39"/>
      <c r="D157" s="39"/>
      <c r="E157" s="1263"/>
      <c r="F157" s="640">
        <v>66</v>
      </c>
      <c r="G157" s="15"/>
      <c r="H157" s="93"/>
      <c r="I157" s="140"/>
      <c r="J157" s="620"/>
      <c r="K157" s="620"/>
      <c r="L157" s="620"/>
      <c r="M157" s="620"/>
      <c r="N157" s="620"/>
      <c r="O157" s="620"/>
      <c r="P157" s="620"/>
      <c r="Q157" s="620"/>
      <c r="R157" s="175"/>
    </row>
    <row r="158" spans="2:22" ht="22.5" hidden="1" customHeight="1" x14ac:dyDescent="0.3">
      <c r="B158" s="28"/>
      <c r="C158" s="45"/>
      <c r="D158" s="31"/>
      <c r="E158" s="870"/>
      <c r="F158" s="640">
        <v>67</v>
      </c>
      <c r="G158" s="15"/>
      <c r="H158" s="16"/>
      <c r="I158" s="17"/>
      <c r="J158" s="592"/>
      <c r="K158" s="592"/>
      <c r="L158" s="592"/>
      <c r="M158" s="592"/>
      <c r="N158" s="592"/>
      <c r="O158" s="592"/>
      <c r="P158" s="592"/>
      <c r="Q158" s="592"/>
      <c r="R158" s="175"/>
    </row>
    <row r="159" spans="2:22" ht="33.75" hidden="1" customHeight="1" x14ac:dyDescent="0.3">
      <c r="B159" s="67"/>
      <c r="C159" s="68"/>
      <c r="D159" s="62"/>
      <c r="E159" s="1265"/>
      <c r="F159" s="640">
        <v>68</v>
      </c>
      <c r="G159" s="15"/>
      <c r="H159" s="16"/>
      <c r="I159" s="17"/>
      <c r="J159" s="592"/>
      <c r="K159" s="592"/>
      <c r="L159" s="592"/>
      <c r="M159" s="592"/>
      <c r="N159" s="592"/>
      <c r="O159" s="592"/>
      <c r="P159" s="592"/>
      <c r="Q159" s="592"/>
      <c r="R159" s="175"/>
    </row>
    <row r="160" spans="2:22" s="13" customFormat="1" ht="16.5" customHeight="1" x14ac:dyDescent="0.3">
      <c r="B160" s="35"/>
      <c r="C160" s="37"/>
      <c r="D160" s="278" t="s">
        <v>53</v>
      </c>
      <c r="E160" s="856"/>
      <c r="F160" s="662"/>
      <c r="G160" s="278"/>
      <c r="H160" s="278"/>
      <c r="I160" s="278"/>
      <c r="J160" s="562"/>
      <c r="K160" s="562"/>
      <c r="L160" s="562"/>
      <c r="M160" s="562"/>
      <c r="N160" s="562"/>
      <c r="O160" s="562"/>
      <c r="P160" s="562"/>
      <c r="Q160" s="562"/>
      <c r="R160" s="274"/>
    </row>
    <row r="161" spans="2:22" s="13" customFormat="1" ht="16.5" customHeight="1" x14ac:dyDescent="0.3">
      <c r="B161" s="35"/>
      <c r="C161" s="37"/>
      <c r="D161" s="37"/>
      <c r="E161" s="1266" t="s">
        <v>54</v>
      </c>
      <c r="F161" s="464"/>
      <c r="G161" s="515"/>
      <c r="H161" s="293"/>
      <c r="I161" s="322"/>
      <c r="J161" s="562"/>
      <c r="K161" s="562"/>
      <c r="L161" s="562"/>
      <c r="M161" s="562"/>
      <c r="N161" s="562"/>
      <c r="O161" s="562"/>
      <c r="P161" s="562"/>
      <c r="Q161" s="562"/>
      <c r="R161" s="274"/>
    </row>
    <row r="162" spans="2:22" s="525" customFormat="1" ht="16.5" customHeight="1" x14ac:dyDescent="0.3">
      <c r="B162" s="615"/>
      <c r="C162" s="616"/>
      <c r="D162" s="616"/>
      <c r="E162" s="857">
        <v>162</v>
      </c>
      <c r="F162" s="1724" t="s">
        <v>2012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  <c r="V162" s="695"/>
    </row>
    <row r="163" spans="2:22" ht="39.75" customHeight="1" x14ac:dyDescent="0.3">
      <c r="B163" s="1377"/>
      <c r="C163" s="1378"/>
      <c r="D163" s="1378"/>
      <c r="E163" s="1284" t="s">
        <v>2371</v>
      </c>
      <c r="F163" s="1256">
        <v>16201</v>
      </c>
      <c r="G163" s="1068" t="s">
        <v>1327</v>
      </c>
      <c r="H163" s="1379" t="s">
        <v>837</v>
      </c>
      <c r="I163" s="1037" t="s">
        <v>112</v>
      </c>
      <c r="J163" s="1017"/>
      <c r="K163" s="1017"/>
      <c r="L163" s="1017"/>
      <c r="M163" s="1017">
        <v>10000</v>
      </c>
      <c r="N163" s="1017"/>
      <c r="O163" s="1017"/>
      <c r="P163" s="1017"/>
      <c r="Q163" s="1017"/>
      <c r="R163" s="1017">
        <f t="shared" ref="R163:R166" si="32">SUM(J163:Q163)</f>
        <v>10000</v>
      </c>
    </row>
    <row r="164" spans="2:22" ht="40.5" customHeight="1" x14ac:dyDescent="0.3">
      <c r="B164" s="1381"/>
      <c r="C164" s="1382"/>
      <c r="D164" s="1225"/>
      <c r="E164" s="1230" t="s">
        <v>2390</v>
      </c>
      <c r="F164" s="1383">
        <v>16202</v>
      </c>
      <c r="G164" s="1071" t="s">
        <v>2013</v>
      </c>
      <c r="H164" s="1384" t="s">
        <v>1315</v>
      </c>
      <c r="I164" s="1038" t="s">
        <v>112</v>
      </c>
      <c r="J164" s="1023"/>
      <c r="K164" s="1023"/>
      <c r="L164" s="1479">
        <v>10000</v>
      </c>
      <c r="M164" s="1479">
        <v>76000</v>
      </c>
      <c r="N164" s="1072"/>
      <c r="O164" s="1072"/>
      <c r="P164" s="1072"/>
      <c r="Q164" s="1072"/>
      <c r="R164" s="1023">
        <f t="shared" si="32"/>
        <v>86000</v>
      </c>
    </row>
    <row r="165" spans="2:22" ht="38.25" customHeight="1" x14ac:dyDescent="0.3">
      <c r="B165" s="1381"/>
      <c r="C165" s="1382"/>
      <c r="D165" s="1225"/>
      <c r="E165" s="1230" t="s">
        <v>2387</v>
      </c>
      <c r="F165" s="1383">
        <v>16203</v>
      </c>
      <c r="G165" s="1071" t="s">
        <v>2014</v>
      </c>
      <c r="H165" s="1384" t="s">
        <v>1316</v>
      </c>
      <c r="I165" s="1038" t="s">
        <v>112</v>
      </c>
      <c r="J165" s="1023"/>
      <c r="K165" s="1023"/>
      <c r="L165" s="1479">
        <v>10000</v>
      </c>
      <c r="M165" s="1479">
        <v>76000</v>
      </c>
      <c r="N165" s="1480"/>
      <c r="O165" s="1480"/>
      <c r="P165" s="1480"/>
      <c r="Q165" s="1480"/>
      <c r="R165" s="1480">
        <f t="shared" si="32"/>
        <v>86000</v>
      </c>
    </row>
    <row r="166" spans="2:22" ht="45.75" customHeight="1" x14ac:dyDescent="0.3">
      <c r="B166" s="1172"/>
      <c r="C166" s="1173"/>
      <c r="D166" s="1174"/>
      <c r="E166" s="1270" t="s">
        <v>2387</v>
      </c>
      <c r="F166" s="1257">
        <v>16204</v>
      </c>
      <c r="G166" s="1061" t="s">
        <v>1328</v>
      </c>
      <c r="H166" s="1389" t="s">
        <v>1323</v>
      </c>
      <c r="I166" s="1075" t="s">
        <v>112</v>
      </c>
      <c r="J166" s="1031"/>
      <c r="K166" s="1031"/>
      <c r="L166" s="1481">
        <v>4300</v>
      </c>
      <c r="M166" s="1481">
        <v>10000</v>
      </c>
      <c r="N166" s="1031"/>
      <c r="O166" s="1031"/>
      <c r="P166" s="1031"/>
      <c r="Q166" s="1031"/>
      <c r="R166" s="1031">
        <f t="shared" si="32"/>
        <v>14300</v>
      </c>
    </row>
    <row r="167" spans="2:22" s="13" customFormat="1" hidden="1" x14ac:dyDescent="0.3">
      <c r="B167" s="35"/>
      <c r="C167" s="37"/>
      <c r="D167" s="37"/>
      <c r="E167" s="860" t="s">
        <v>55</v>
      </c>
      <c r="F167" s="464"/>
      <c r="G167" s="33"/>
      <c r="H167" s="14"/>
      <c r="I167" s="56"/>
      <c r="J167" s="86">
        <f>SUM(J168:J172)</f>
        <v>0</v>
      </c>
      <c r="K167" s="86">
        <f t="shared" ref="K167:R167" si="33">SUM(K168:K172)</f>
        <v>0</v>
      </c>
      <c r="L167" s="86">
        <f t="shared" si="33"/>
        <v>0</v>
      </c>
      <c r="M167" s="86">
        <f t="shared" si="33"/>
        <v>0</v>
      </c>
      <c r="N167" s="86">
        <f t="shared" si="33"/>
        <v>0</v>
      </c>
      <c r="O167" s="86">
        <f t="shared" si="33"/>
        <v>0</v>
      </c>
      <c r="P167" s="86">
        <f t="shared" si="33"/>
        <v>0</v>
      </c>
      <c r="Q167" s="86">
        <f t="shared" si="33"/>
        <v>0</v>
      </c>
      <c r="R167" s="86">
        <f t="shared" si="33"/>
        <v>0</v>
      </c>
    </row>
    <row r="168" spans="2:22" ht="22.5" hidden="1" customHeight="1" x14ac:dyDescent="0.3">
      <c r="B168" s="38"/>
      <c r="C168" s="39"/>
      <c r="D168" s="39"/>
      <c r="E168" s="1263"/>
      <c r="F168" s="640">
        <v>74</v>
      </c>
      <c r="G168" s="15"/>
      <c r="H168" s="93"/>
      <c r="I168" s="140"/>
      <c r="J168" s="92"/>
      <c r="K168" s="92"/>
      <c r="L168" s="92"/>
      <c r="M168" s="92"/>
      <c r="N168" s="92"/>
      <c r="O168" s="92"/>
      <c r="P168" s="92"/>
      <c r="Q168" s="92"/>
      <c r="R168" s="92">
        <f t="shared" ref="R168:R171" si="34">SUM(J168:Q168)</f>
        <v>0</v>
      </c>
    </row>
    <row r="169" spans="2:22" ht="22.5" hidden="1" customHeight="1" x14ac:dyDescent="0.3">
      <c r="B169" s="28"/>
      <c r="C169" s="45"/>
      <c r="D169" s="31"/>
      <c r="E169" s="870"/>
      <c r="F169" s="640">
        <v>75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92">
        <f t="shared" si="34"/>
        <v>0</v>
      </c>
    </row>
    <row r="170" spans="2:22" ht="22.5" hidden="1" customHeight="1" x14ac:dyDescent="0.3">
      <c r="B170" s="28"/>
      <c r="C170" s="45"/>
      <c r="D170" s="31"/>
      <c r="E170" s="870"/>
      <c r="F170" s="640">
        <v>76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92">
        <f t="shared" si="34"/>
        <v>0</v>
      </c>
    </row>
    <row r="171" spans="2:22" ht="22.5" hidden="1" customHeight="1" x14ac:dyDescent="0.3">
      <c r="B171" s="57"/>
      <c r="C171" s="58"/>
      <c r="D171" s="58"/>
      <c r="E171" s="1264"/>
      <c r="F171" s="640">
        <v>77</v>
      </c>
      <c r="G171" s="15"/>
      <c r="H171" s="93"/>
      <c r="I171" s="140"/>
      <c r="J171" s="92"/>
      <c r="K171" s="92"/>
      <c r="L171" s="92"/>
      <c r="M171" s="92"/>
      <c r="N171" s="92"/>
      <c r="O171" s="92"/>
      <c r="P171" s="92"/>
      <c r="Q171" s="92"/>
      <c r="R171" s="92">
        <f t="shared" si="34"/>
        <v>0</v>
      </c>
    </row>
    <row r="172" spans="2:22" ht="22.5" hidden="1" customHeight="1" x14ac:dyDescent="0.3">
      <c r="B172" s="28"/>
      <c r="C172" s="45"/>
      <c r="D172" s="31"/>
      <c r="E172" s="870"/>
      <c r="F172" s="640">
        <v>78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92">
        <f>SUM(J172:Q172)</f>
        <v>0</v>
      </c>
    </row>
    <row r="173" spans="2:22" s="13" customFormat="1" ht="30.75" hidden="1" customHeight="1" x14ac:dyDescent="0.3">
      <c r="B173" s="35"/>
      <c r="C173" s="37"/>
      <c r="D173" s="37"/>
      <c r="E173" s="1661" t="s">
        <v>90</v>
      </c>
      <c r="F173" s="1661"/>
      <c r="G173" s="1661"/>
      <c r="H173" s="1661"/>
      <c r="I173" s="1661"/>
      <c r="J173" s="86">
        <f t="shared" ref="J173:R173" si="35">SUM(J174:J178)</f>
        <v>0</v>
      </c>
      <c r="K173" s="86">
        <f t="shared" si="35"/>
        <v>0</v>
      </c>
      <c r="L173" s="86">
        <f t="shared" si="35"/>
        <v>0</v>
      </c>
      <c r="M173" s="86">
        <f t="shared" si="35"/>
        <v>0</v>
      </c>
      <c r="N173" s="86">
        <f t="shared" si="35"/>
        <v>0</v>
      </c>
      <c r="O173" s="86">
        <f t="shared" si="35"/>
        <v>0</v>
      </c>
      <c r="P173" s="86">
        <f t="shared" si="35"/>
        <v>0</v>
      </c>
      <c r="Q173" s="86">
        <f t="shared" si="35"/>
        <v>0</v>
      </c>
      <c r="R173" s="86">
        <f t="shared" si="35"/>
        <v>0</v>
      </c>
    </row>
    <row r="174" spans="2:22" ht="22.5" hidden="1" customHeight="1" x14ac:dyDescent="0.3">
      <c r="B174" s="38"/>
      <c r="C174" s="39"/>
      <c r="D174" s="39"/>
      <c r="E174" s="1263"/>
      <c r="F174" s="640">
        <v>79</v>
      </c>
      <c r="G174" s="15"/>
      <c r="H174" s="93"/>
      <c r="I174" s="140"/>
      <c r="J174" s="92"/>
      <c r="K174" s="92"/>
      <c r="L174" s="92"/>
      <c r="M174" s="92"/>
      <c r="N174" s="92"/>
      <c r="O174" s="92"/>
      <c r="P174" s="92"/>
      <c r="Q174" s="92"/>
      <c r="R174" s="92">
        <f t="shared" ref="R174:R177" si="36">SUM(J174:Q174)</f>
        <v>0</v>
      </c>
    </row>
    <row r="175" spans="2:22" ht="22.5" hidden="1" customHeight="1" x14ac:dyDescent="0.3">
      <c r="B175" s="28"/>
      <c r="C175" s="45"/>
      <c r="D175" s="31"/>
      <c r="E175" s="870"/>
      <c r="F175" s="640">
        <v>80</v>
      </c>
      <c r="G175" s="15"/>
      <c r="H175" s="16"/>
      <c r="I175" s="17"/>
      <c r="J175" s="27"/>
      <c r="K175" s="27"/>
      <c r="L175" s="27"/>
      <c r="M175" s="27"/>
      <c r="N175" s="27"/>
      <c r="O175" s="27"/>
      <c r="P175" s="27"/>
      <c r="Q175" s="27"/>
      <c r="R175" s="92">
        <f t="shared" si="36"/>
        <v>0</v>
      </c>
    </row>
    <row r="176" spans="2:22" ht="22.5" hidden="1" customHeight="1" x14ac:dyDescent="0.3">
      <c r="B176" s="28"/>
      <c r="C176" s="45"/>
      <c r="D176" s="31"/>
      <c r="E176" s="870"/>
      <c r="F176" s="640">
        <v>81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92">
        <f t="shared" si="36"/>
        <v>0</v>
      </c>
    </row>
    <row r="177" spans="2:22" ht="22.5" hidden="1" customHeight="1" x14ac:dyDescent="0.3">
      <c r="B177" s="57"/>
      <c r="C177" s="58"/>
      <c r="D177" s="58"/>
      <c r="E177" s="1264"/>
      <c r="F177" s="640">
        <v>82</v>
      </c>
      <c r="G177" s="15"/>
      <c r="H177" s="93"/>
      <c r="I177" s="140"/>
      <c r="J177" s="92"/>
      <c r="K177" s="92"/>
      <c r="L177" s="92"/>
      <c r="M177" s="92"/>
      <c r="N177" s="92"/>
      <c r="O177" s="92"/>
      <c r="P177" s="92"/>
      <c r="Q177" s="92"/>
      <c r="R177" s="92">
        <f t="shared" si="36"/>
        <v>0</v>
      </c>
    </row>
    <row r="178" spans="2:22" ht="22.5" hidden="1" customHeight="1" x14ac:dyDescent="0.3">
      <c r="B178" s="67"/>
      <c r="C178" s="68"/>
      <c r="D178" s="62"/>
      <c r="E178" s="1265"/>
      <c r="F178" s="640">
        <v>83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92">
        <f>SUM(J178:Q178)</f>
        <v>0</v>
      </c>
    </row>
    <row r="179" spans="2:22" s="12" customFormat="1" ht="18" customHeight="1" x14ac:dyDescent="0.2">
      <c r="B179" s="535" t="s">
        <v>93</v>
      </c>
      <c r="C179" s="536"/>
      <c r="D179" s="536"/>
      <c r="E179" s="847"/>
      <c r="F179" s="657"/>
      <c r="G179" s="536"/>
      <c r="H179" s="536"/>
      <c r="I179" s="536"/>
      <c r="J179" s="705"/>
      <c r="K179" s="705"/>
      <c r="L179" s="705"/>
      <c r="M179" s="705"/>
      <c r="N179" s="705"/>
      <c r="O179" s="705"/>
      <c r="P179" s="705"/>
      <c r="Q179" s="705"/>
      <c r="R179" s="704"/>
    </row>
    <row r="180" spans="2:22" s="12" customFormat="1" ht="16.5" customHeight="1" x14ac:dyDescent="0.2">
      <c r="B180" s="481" t="s">
        <v>1962</v>
      </c>
      <c r="C180" s="482"/>
      <c r="D180" s="482"/>
      <c r="E180" s="848"/>
      <c r="F180" s="658"/>
      <c r="G180" s="482"/>
      <c r="H180" s="482"/>
      <c r="I180" s="482"/>
      <c r="J180" s="633"/>
      <c r="K180" s="633"/>
      <c r="L180" s="633"/>
      <c r="M180" s="633"/>
      <c r="N180" s="633"/>
      <c r="O180" s="633"/>
      <c r="P180" s="633"/>
      <c r="Q180" s="633"/>
      <c r="R180" s="631"/>
    </row>
    <row r="181" spans="2:22" s="13" customFormat="1" ht="17.25" customHeight="1" x14ac:dyDescent="0.3">
      <c r="B181" s="35"/>
      <c r="C181" s="278" t="s">
        <v>56</v>
      </c>
      <c r="D181" s="278"/>
      <c r="E181" s="856"/>
      <c r="F181" s="662"/>
      <c r="G181" s="278"/>
      <c r="H181" s="278"/>
      <c r="I181" s="278"/>
      <c r="J181" s="562"/>
      <c r="K181" s="562"/>
      <c r="L181" s="562"/>
      <c r="M181" s="562"/>
      <c r="N181" s="562"/>
      <c r="O181" s="562"/>
      <c r="P181" s="562"/>
      <c r="Q181" s="562"/>
      <c r="R181" s="274"/>
    </row>
    <row r="182" spans="2:22" s="13" customFormat="1" ht="14.25" customHeight="1" x14ac:dyDescent="0.3">
      <c r="B182" s="65"/>
      <c r="C182" s="66"/>
      <c r="D182" s="105" t="s">
        <v>1961</v>
      </c>
      <c r="E182" s="858"/>
      <c r="F182" s="666"/>
      <c r="G182" s="105"/>
      <c r="H182" s="105"/>
      <c r="I182" s="105"/>
      <c r="J182" s="588"/>
      <c r="K182" s="588"/>
      <c r="L182" s="588"/>
      <c r="M182" s="588"/>
      <c r="N182" s="588"/>
      <c r="O182" s="588"/>
      <c r="P182" s="588"/>
      <c r="Q182" s="588"/>
      <c r="R182" s="596"/>
    </row>
    <row r="183" spans="2:22" s="13" customFormat="1" ht="15.75" customHeight="1" x14ac:dyDescent="0.3">
      <c r="B183" s="76"/>
      <c r="C183" s="77"/>
      <c r="D183" s="556" t="s">
        <v>1960</v>
      </c>
      <c r="E183" s="859"/>
      <c r="F183" s="665"/>
      <c r="G183" s="556"/>
      <c r="H183" s="556"/>
      <c r="I183" s="556"/>
      <c r="J183" s="572"/>
      <c r="K183" s="572"/>
      <c r="L183" s="572"/>
      <c r="M183" s="572"/>
      <c r="N183" s="572"/>
      <c r="O183" s="572"/>
      <c r="P183" s="572"/>
      <c r="Q183" s="572"/>
      <c r="R183" s="571"/>
    </row>
    <row r="184" spans="2:22" s="13" customFormat="1" ht="16.5" customHeight="1" x14ac:dyDescent="0.3">
      <c r="B184" s="35"/>
      <c r="C184" s="37"/>
      <c r="D184" s="37"/>
      <c r="E184" s="854" t="s">
        <v>57</v>
      </c>
      <c r="F184" s="662"/>
      <c r="G184" s="278"/>
      <c r="H184" s="278"/>
      <c r="I184" s="278"/>
      <c r="J184" s="562"/>
      <c r="K184" s="562"/>
      <c r="L184" s="562"/>
      <c r="M184" s="562"/>
      <c r="N184" s="562"/>
      <c r="O184" s="562"/>
      <c r="P184" s="562"/>
      <c r="Q184" s="562"/>
      <c r="R184" s="274"/>
    </row>
    <row r="185" spans="2:22" s="525" customFormat="1" ht="16.5" customHeight="1" x14ac:dyDescent="0.3">
      <c r="B185" s="615"/>
      <c r="C185" s="616"/>
      <c r="D185" s="616"/>
      <c r="E185" s="857">
        <v>171</v>
      </c>
      <c r="F185" s="565" t="s">
        <v>1830</v>
      </c>
      <c r="G185" s="565"/>
      <c r="H185" s="565"/>
      <c r="I185" s="565"/>
      <c r="J185" s="617"/>
      <c r="K185" s="617"/>
      <c r="L185" s="617"/>
      <c r="M185" s="617"/>
      <c r="N185" s="617"/>
      <c r="O185" s="617"/>
      <c r="P185" s="617"/>
      <c r="Q185" s="617"/>
      <c r="R185" s="618"/>
      <c r="V185" s="695"/>
    </row>
    <row r="186" spans="2:22" ht="48" customHeight="1" x14ac:dyDescent="0.3">
      <c r="B186" s="38"/>
      <c r="C186" s="39"/>
      <c r="D186" s="39"/>
      <c r="E186" s="1263" t="s">
        <v>2371</v>
      </c>
      <c r="F186" s="640">
        <v>17101</v>
      </c>
      <c r="G186" s="15" t="s">
        <v>1329</v>
      </c>
      <c r="H186" s="93" t="s">
        <v>837</v>
      </c>
      <c r="I186" s="17" t="s">
        <v>112</v>
      </c>
      <c r="J186" s="175"/>
      <c r="K186" s="92"/>
      <c r="L186" s="92"/>
      <c r="M186" s="92">
        <v>20000</v>
      </c>
      <c r="N186" s="92"/>
      <c r="O186" s="92"/>
      <c r="P186" s="92"/>
      <c r="Q186" s="92"/>
      <c r="R186" s="92">
        <f t="shared" ref="R186" si="37">SUM(J186:Q186)</f>
        <v>20000</v>
      </c>
    </row>
    <row r="187" spans="2:22" s="13" customFormat="1" ht="33.75" hidden="1" customHeight="1" x14ac:dyDescent="0.3">
      <c r="B187" s="35"/>
      <c r="C187" s="37"/>
      <c r="D187" s="37"/>
      <c r="E187" s="1661" t="s">
        <v>58</v>
      </c>
      <c r="F187" s="1661"/>
      <c r="G187" s="1661"/>
      <c r="H187" s="1661"/>
      <c r="I187" s="1661"/>
      <c r="J187" s="86">
        <f>SUM(J188:J190)</f>
        <v>0</v>
      </c>
      <c r="K187" s="86">
        <f t="shared" ref="K187:R187" si="38">SUM(K188:K190)</f>
        <v>0</v>
      </c>
      <c r="L187" s="86">
        <f t="shared" si="38"/>
        <v>0</v>
      </c>
      <c r="M187" s="86">
        <f t="shared" si="38"/>
        <v>0</v>
      </c>
      <c r="N187" s="86">
        <f t="shared" si="38"/>
        <v>0</v>
      </c>
      <c r="O187" s="86">
        <f t="shared" si="38"/>
        <v>0</v>
      </c>
      <c r="P187" s="86">
        <f t="shared" si="38"/>
        <v>0</v>
      </c>
      <c r="Q187" s="86">
        <f t="shared" si="38"/>
        <v>0</v>
      </c>
      <c r="R187" s="86">
        <f t="shared" si="38"/>
        <v>0</v>
      </c>
    </row>
    <row r="188" spans="2:22" ht="21" hidden="1" customHeight="1" x14ac:dyDescent="0.3">
      <c r="B188" s="38"/>
      <c r="C188" s="39"/>
      <c r="D188" s="39"/>
      <c r="E188" s="1263"/>
      <c r="F188" s="640">
        <v>87</v>
      </c>
      <c r="G188" s="15"/>
      <c r="H188" s="93"/>
      <c r="I188" s="140"/>
      <c r="J188" s="92"/>
      <c r="K188" s="92"/>
      <c r="L188" s="92"/>
      <c r="M188" s="92"/>
      <c r="N188" s="92"/>
      <c r="O188" s="92"/>
      <c r="P188" s="92"/>
      <c r="Q188" s="92"/>
      <c r="R188" s="92">
        <f t="shared" ref="R188:R189" si="39">SUM(J188:Q188)</f>
        <v>0</v>
      </c>
    </row>
    <row r="189" spans="2:22" ht="21" hidden="1" customHeight="1" x14ac:dyDescent="0.3">
      <c r="B189" s="28"/>
      <c r="C189" s="45"/>
      <c r="D189" s="31"/>
      <c r="E189" s="870"/>
      <c r="F189" s="640">
        <v>88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92">
        <f t="shared" si="39"/>
        <v>0</v>
      </c>
    </row>
    <row r="190" spans="2:22" ht="21" hidden="1" customHeight="1" x14ac:dyDescent="0.3">
      <c r="B190" s="28"/>
      <c r="C190" s="45"/>
      <c r="D190" s="31"/>
      <c r="E190" s="870"/>
      <c r="F190" s="640">
        <v>89</v>
      </c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92">
        <f>SUM(J190:Q190)</f>
        <v>0</v>
      </c>
    </row>
    <row r="191" spans="2:22" s="13" customFormat="1" hidden="1" x14ac:dyDescent="0.3">
      <c r="B191" s="35"/>
      <c r="C191" s="37"/>
      <c r="D191" s="37"/>
      <c r="E191" s="860" t="s">
        <v>59</v>
      </c>
      <c r="F191" s="464"/>
      <c r="G191" s="33"/>
      <c r="H191" s="14"/>
      <c r="I191" s="56"/>
      <c r="J191" s="86">
        <f>SUM(J192:J194)</f>
        <v>0</v>
      </c>
      <c r="K191" s="86">
        <f t="shared" ref="K191:R191" si="40">SUM(K192:K194)</f>
        <v>0</v>
      </c>
      <c r="L191" s="86">
        <f t="shared" si="40"/>
        <v>0</v>
      </c>
      <c r="M191" s="86">
        <f t="shared" si="40"/>
        <v>0</v>
      </c>
      <c r="N191" s="86">
        <f t="shared" si="40"/>
        <v>0</v>
      </c>
      <c r="O191" s="86">
        <f t="shared" si="40"/>
        <v>0</v>
      </c>
      <c r="P191" s="86">
        <f t="shared" si="40"/>
        <v>0</v>
      </c>
      <c r="Q191" s="86">
        <f t="shared" si="40"/>
        <v>0</v>
      </c>
      <c r="R191" s="86">
        <f t="shared" si="40"/>
        <v>0</v>
      </c>
    </row>
    <row r="192" spans="2:22" ht="24.75" hidden="1" customHeight="1" x14ac:dyDescent="0.3">
      <c r="B192" s="38"/>
      <c r="C192" s="39"/>
      <c r="D192" s="39"/>
      <c r="E192" s="1263"/>
      <c r="F192" s="640">
        <v>90</v>
      </c>
      <c r="G192" s="15"/>
      <c r="H192" s="93"/>
      <c r="I192" s="140"/>
      <c r="J192" s="92"/>
      <c r="K192" s="92"/>
      <c r="L192" s="92"/>
      <c r="M192" s="92"/>
      <c r="N192" s="92"/>
      <c r="O192" s="92"/>
      <c r="P192" s="92"/>
      <c r="Q192" s="92"/>
      <c r="R192" s="92">
        <f t="shared" ref="R192:R193" si="41">SUM(J192:Q192)</f>
        <v>0</v>
      </c>
    </row>
    <row r="193" spans="2:18" ht="24.75" hidden="1" customHeight="1" x14ac:dyDescent="0.3">
      <c r="B193" s="28"/>
      <c r="C193" s="45"/>
      <c r="D193" s="31"/>
      <c r="E193" s="870"/>
      <c r="F193" s="640">
        <v>91</v>
      </c>
      <c r="G193" s="15"/>
      <c r="H193" s="16"/>
      <c r="I193" s="17"/>
      <c r="J193" s="27"/>
      <c r="K193" s="27"/>
      <c r="L193" s="27"/>
      <c r="M193" s="27"/>
      <c r="N193" s="27"/>
      <c r="O193" s="27"/>
      <c r="P193" s="27"/>
      <c r="Q193" s="27"/>
      <c r="R193" s="92">
        <f t="shared" si="41"/>
        <v>0</v>
      </c>
    </row>
    <row r="194" spans="2:18" ht="24.75" hidden="1" customHeight="1" x14ac:dyDescent="0.3">
      <c r="B194" s="67"/>
      <c r="C194" s="68"/>
      <c r="D194" s="62"/>
      <c r="E194" s="1265"/>
      <c r="F194" s="640">
        <v>92</v>
      </c>
      <c r="G194" s="15"/>
      <c r="H194" s="16"/>
      <c r="I194" s="17"/>
      <c r="J194" s="27"/>
      <c r="K194" s="27"/>
      <c r="L194" s="27"/>
      <c r="M194" s="27"/>
      <c r="N194" s="27"/>
      <c r="O194" s="27"/>
      <c r="P194" s="27"/>
      <c r="Q194" s="27"/>
      <c r="R194" s="92">
        <f>SUM(J194:Q194)</f>
        <v>0</v>
      </c>
    </row>
    <row r="195" spans="2:18" s="13" customFormat="1" ht="30.75" hidden="1" customHeight="1" x14ac:dyDescent="0.3">
      <c r="B195" s="35"/>
      <c r="C195" s="37"/>
      <c r="D195" s="37"/>
      <c r="E195" s="1662" t="s">
        <v>60</v>
      </c>
      <c r="F195" s="1662"/>
      <c r="G195" s="1662"/>
      <c r="H195" s="1662"/>
      <c r="I195" s="1662"/>
      <c r="J195" s="86">
        <f>SUM(J196:J198)</f>
        <v>0</v>
      </c>
      <c r="K195" s="86">
        <f t="shared" ref="K195:R195" si="42">SUM(K196:K198)</f>
        <v>0</v>
      </c>
      <c r="L195" s="86">
        <f t="shared" si="42"/>
        <v>0</v>
      </c>
      <c r="M195" s="86">
        <f t="shared" si="42"/>
        <v>0</v>
      </c>
      <c r="N195" s="86">
        <f t="shared" si="42"/>
        <v>0</v>
      </c>
      <c r="O195" s="86">
        <f t="shared" si="42"/>
        <v>0</v>
      </c>
      <c r="P195" s="86">
        <f t="shared" si="42"/>
        <v>0</v>
      </c>
      <c r="Q195" s="86">
        <f t="shared" si="42"/>
        <v>0</v>
      </c>
      <c r="R195" s="86">
        <f t="shared" si="42"/>
        <v>0</v>
      </c>
    </row>
    <row r="196" spans="2:18" ht="22.5" hidden="1" customHeight="1" x14ac:dyDescent="0.3">
      <c r="B196" s="38"/>
      <c r="C196" s="39"/>
      <c r="D196" s="39"/>
      <c r="E196" s="1263"/>
      <c r="F196" s="640">
        <v>93</v>
      </c>
      <c r="G196" s="15"/>
      <c r="H196" s="93"/>
      <c r="I196" s="140"/>
      <c r="J196" s="92"/>
      <c r="K196" s="92"/>
      <c r="L196" s="92"/>
      <c r="M196" s="92"/>
      <c r="N196" s="92"/>
      <c r="O196" s="92"/>
      <c r="P196" s="92"/>
      <c r="Q196" s="92"/>
      <c r="R196" s="92">
        <f t="shared" ref="R196:R197" si="43">SUM(J196:Q196)</f>
        <v>0</v>
      </c>
    </row>
    <row r="197" spans="2:18" ht="22.5" hidden="1" customHeight="1" x14ac:dyDescent="0.3">
      <c r="B197" s="28"/>
      <c r="C197" s="45"/>
      <c r="D197" s="31"/>
      <c r="E197" s="870"/>
      <c r="F197" s="640">
        <v>94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92">
        <f t="shared" si="43"/>
        <v>0</v>
      </c>
    </row>
    <row r="198" spans="2:18" ht="22.5" hidden="1" customHeight="1" x14ac:dyDescent="0.3">
      <c r="B198" s="28"/>
      <c r="C198" s="45"/>
      <c r="D198" s="31"/>
      <c r="E198" s="870"/>
      <c r="F198" s="640">
        <v>95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92">
        <f>SUM(J198:Q198)</f>
        <v>0</v>
      </c>
    </row>
    <row r="199" spans="2:18" s="13" customFormat="1" ht="33.75" hidden="1" customHeight="1" x14ac:dyDescent="0.3">
      <c r="B199" s="35"/>
      <c r="C199" s="37"/>
      <c r="D199" s="1661" t="s">
        <v>61</v>
      </c>
      <c r="E199" s="1661"/>
      <c r="F199" s="1661"/>
      <c r="G199" s="1661"/>
      <c r="H199" s="1661"/>
      <c r="I199" s="1661"/>
      <c r="J199" s="86">
        <f>SUM(J200)</f>
        <v>0</v>
      </c>
      <c r="K199" s="86">
        <f t="shared" ref="K199:R199" si="44">SUM(K200)</f>
        <v>0</v>
      </c>
      <c r="L199" s="86">
        <f t="shared" si="44"/>
        <v>0</v>
      </c>
      <c r="M199" s="86">
        <f t="shared" si="44"/>
        <v>0</v>
      </c>
      <c r="N199" s="86">
        <f t="shared" si="44"/>
        <v>0</v>
      </c>
      <c r="O199" s="86">
        <f t="shared" si="44"/>
        <v>0</v>
      </c>
      <c r="P199" s="86">
        <f t="shared" si="44"/>
        <v>0</v>
      </c>
      <c r="Q199" s="86">
        <f t="shared" si="44"/>
        <v>0</v>
      </c>
      <c r="R199" s="86">
        <f t="shared" si="44"/>
        <v>0</v>
      </c>
    </row>
    <row r="200" spans="2:18" s="13" customFormat="1" hidden="1" x14ac:dyDescent="0.3">
      <c r="B200" s="35"/>
      <c r="C200" s="37"/>
      <c r="D200" s="37"/>
      <c r="E200" s="860" t="s">
        <v>62</v>
      </c>
      <c r="F200" s="464"/>
      <c r="G200" s="33"/>
      <c r="H200" s="14"/>
      <c r="I200" s="56"/>
      <c r="J200" s="86">
        <f>SUM(J201:J203)</f>
        <v>0</v>
      </c>
      <c r="K200" s="86">
        <f t="shared" ref="K200:Q200" si="45">SUM(K201:K203)</f>
        <v>0</v>
      </c>
      <c r="L200" s="86">
        <f t="shared" si="45"/>
        <v>0</v>
      </c>
      <c r="M200" s="86">
        <f t="shared" si="45"/>
        <v>0</v>
      </c>
      <c r="N200" s="86">
        <f t="shared" si="45"/>
        <v>0</v>
      </c>
      <c r="O200" s="86">
        <f t="shared" si="45"/>
        <v>0</v>
      </c>
      <c r="P200" s="86">
        <f t="shared" si="45"/>
        <v>0</v>
      </c>
      <c r="Q200" s="86">
        <f t="shared" si="45"/>
        <v>0</v>
      </c>
      <c r="R200" s="86">
        <f>SUM(R201:R203)</f>
        <v>0</v>
      </c>
    </row>
    <row r="201" spans="2:18" ht="22.5" hidden="1" customHeight="1" x14ac:dyDescent="0.3">
      <c r="B201" s="38"/>
      <c r="C201" s="39"/>
      <c r="D201" s="39"/>
      <c r="E201" s="1263"/>
      <c r="F201" s="640">
        <v>96</v>
      </c>
      <c r="G201" s="15"/>
      <c r="H201" s="93"/>
      <c r="I201" s="140"/>
      <c r="J201" s="92"/>
      <c r="K201" s="92"/>
      <c r="L201" s="92"/>
      <c r="M201" s="92"/>
      <c r="N201" s="92"/>
      <c r="O201" s="92"/>
      <c r="P201" s="92"/>
      <c r="Q201" s="92"/>
      <c r="R201" s="92">
        <f>SUM(J201:Q201)</f>
        <v>0</v>
      </c>
    </row>
    <row r="202" spans="2:18" ht="22.5" hidden="1" customHeight="1" x14ac:dyDescent="0.3">
      <c r="B202" s="28"/>
      <c r="C202" s="45"/>
      <c r="D202" s="31"/>
      <c r="E202" s="870"/>
      <c r="F202" s="640">
        <v>97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92">
        <f>SUM(J202:Q202)</f>
        <v>0</v>
      </c>
    </row>
    <row r="203" spans="2:18" ht="21" hidden="1" customHeight="1" x14ac:dyDescent="0.3">
      <c r="B203" s="28"/>
      <c r="C203" s="45"/>
      <c r="D203" s="31"/>
      <c r="E203" s="870"/>
      <c r="F203" s="640">
        <v>98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92">
        <f>SUM(J203:Q203)</f>
        <v>0</v>
      </c>
    </row>
    <row r="204" spans="2:18" s="12" customFormat="1" ht="18.75" customHeight="1" x14ac:dyDescent="0.2">
      <c r="B204" s="50" t="s">
        <v>95</v>
      </c>
      <c r="C204" s="51"/>
      <c r="D204" s="52"/>
      <c r="E204" s="864"/>
      <c r="F204" s="71"/>
      <c r="G204" s="52"/>
      <c r="H204" s="270"/>
      <c r="I204" s="270"/>
      <c r="J204" s="705"/>
      <c r="K204" s="705"/>
      <c r="L204" s="705"/>
      <c r="M204" s="705"/>
      <c r="N204" s="705"/>
      <c r="O204" s="705"/>
      <c r="P204" s="705"/>
      <c r="Q204" s="705"/>
      <c r="R204" s="704"/>
    </row>
    <row r="205" spans="2:18" s="12" customFormat="1" ht="17.25" customHeight="1" x14ac:dyDescent="0.2">
      <c r="B205" s="481" t="s">
        <v>121</v>
      </c>
      <c r="C205" s="482"/>
      <c r="D205" s="482"/>
      <c r="E205" s="848"/>
      <c r="F205" s="658"/>
      <c r="G205" s="482"/>
      <c r="H205" s="482"/>
      <c r="I205" s="482"/>
      <c r="J205" s="633"/>
      <c r="K205" s="633"/>
      <c r="L205" s="633"/>
      <c r="M205" s="633"/>
      <c r="N205" s="633"/>
      <c r="O205" s="633"/>
      <c r="P205" s="633"/>
      <c r="Q205" s="633"/>
      <c r="R205" s="631"/>
    </row>
    <row r="206" spans="2:18" s="13" customFormat="1" ht="17.25" customHeight="1" x14ac:dyDescent="0.3">
      <c r="B206" s="35"/>
      <c r="C206" s="278" t="s">
        <v>63</v>
      </c>
      <c r="D206" s="278"/>
      <c r="E206" s="856"/>
      <c r="F206" s="662"/>
      <c r="G206" s="278"/>
      <c r="H206" s="278"/>
      <c r="I206" s="278"/>
      <c r="J206" s="562"/>
      <c r="K206" s="562"/>
      <c r="L206" s="562"/>
      <c r="M206" s="562"/>
      <c r="N206" s="562"/>
      <c r="O206" s="562"/>
      <c r="P206" s="562"/>
      <c r="Q206" s="562"/>
      <c r="R206" s="274"/>
    </row>
    <row r="207" spans="2:18" s="13" customFormat="1" ht="17.25" hidden="1" customHeight="1" x14ac:dyDescent="0.3">
      <c r="B207" s="35"/>
      <c r="C207" s="37"/>
      <c r="D207" s="808" t="s">
        <v>64</v>
      </c>
      <c r="E207" s="1275"/>
      <c r="F207" s="464"/>
      <c r="G207" s="33"/>
      <c r="H207" s="114"/>
      <c r="I207" s="322"/>
      <c r="J207" s="562"/>
      <c r="K207" s="562"/>
      <c r="L207" s="562"/>
      <c r="M207" s="562"/>
      <c r="N207" s="562"/>
      <c r="O207" s="562"/>
      <c r="P207" s="562"/>
      <c r="Q207" s="562"/>
      <c r="R207" s="274"/>
    </row>
    <row r="208" spans="2:18" s="13" customFormat="1" ht="18" hidden="1" customHeight="1" x14ac:dyDescent="0.3">
      <c r="B208" s="35"/>
      <c r="C208" s="37"/>
      <c r="D208" s="37"/>
      <c r="E208" s="856" t="s">
        <v>65</v>
      </c>
      <c r="F208" s="662"/>
      <c r="G208" s="278"/>
      <c r="H208" s="278"/>
      <c r="I208" s="278"/>
      <c r="J208" s="562"/>
      <c r="K208" s="562"/>
      <c r="L208" s="562"/>
      <c r="M208" s="562"/>
      <c r="N208" s="562"/>
      <c r="O208" s="562"/>
      <c r="P208" s="562"/>
      <c r="Q208" s="562"/>
      <c r="R208" s="274"/>
    </row>
    <row r="209" spans="2:23" s="13" customFormat="1" ht="18.75" customHeight="1" x14ac:dyDescent="0.3">
      <c r="B209" s="35"/>
      <c r="C209" s="37"/>
      <c r="D209" s="278" t="s">
        <v>66</v>
      </c>
      <c r="E209" s="856"/>
      <c r="F209" s="662"/>
      <c r="G209" s="278"/>
      <c r="H209" s="278"/>
      <c r="I209" s="278"/>
      <c r="J209" s="562"/>
      <c r="K209" s="562"/>
      <c r="L209" s="562"/>
      <c r="M209" s="562"/>
      <c r="N209" s="562"/>
      <c r="O209" s="562"/>
      <c r="P209" s="562"/>
      <c r="Q209" s="562"/>
      <c r="R209" s="274"/>
    </row>
    <row r="210" spans="2:23" s="13" customFormat="1" x14ac:dyDescent="0.3">
      <c r="B210" s="35"/>
      <c r="C210" s="37"/>
      <c r="D210" s="37"/>
      <c r="E210" s="1266" t="s">
        <v>67</v>
      </c>
      <c r="F210" s="464"/>
      <c r="G210" s="515"/>
      <c r="H210" s="293"/>
      <c r="I210" s="322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23" s="525" customFormat="1" ht="16.5" customHeight="1" x14ac:dyDescent="0.3">
      <c r="B211" s="615"/>
      <c r="C211" s="619"/>
      <c r="D211" s="619"/>
      <c r="E211" s="855">
        <v>183</v>
      </c>
      <c r="F211" s="565" t="s">
        <v>1832</v>
      </c>
      <c r="G211" s="565"/>
      <c r="H211" s="565"/>
      <c r="I211" s="565"/>
      <c r="J211" s="617"/>
      <c r="K211" s="617"/>
      <c r="L211" s="617"/>
      <c r="M211" s="617"/>
      <c r="N211" s="617"/>
      <c r="O211" s="617"/>
      <c r="P211" s="617"/>
      <c r="Q211" s="617"/>
      <c r="R211" s="618"/>
    </row>
    <row r="212" spans="2:23" ht="33" customHeight="1" x14ac:dyDescent="0.3">
      <c r="B212" s="1377"/>
      <c r="C212" s="1378"/>
      <c r="D212" s="1378"/>
      <c r="E212" s="1284" t="s">
        <v>2390</v>
      </c>
      <c r="F212" s="1256">
        <v>18301</v>
      </c>
      <c r="G212" s="1068" t="s">
        <v>1314</v>
      </c>
      <c r="H212" s="1379" t="s">
        <v>1315</v>
      </c>
      <c r="I212" s="1037" t="s">
        <v>112</v>
      </c>
      <c r="J212" s="1286"/>
      <c r="K212" s="1286"/>
      <c r="L212" s="1482">
        <v>60500</v>
      </c>
      <c r="M212" s="1286"/>
      <c r="N212" s="1286"/>
      <c r="O212" s="1286"/>
      <c r="P212" s="1286"/>
      <c r="Q212" s="1286"/>
      <c r="R212" s="1286">
        <f t="shared" ref="R212:R213" si="46">SUM(J212:Q212)</f>
        <v>60500</v>
      </c>
    </row>
    <row r="213" spans="2:23" ht="32.25" customHeight="1" x14ac:dyDescent="0.3">
      <c r="B213" s="1206"/>
      <c r="C213" s="1207"/>
      <c r="D213" s="1207"/>
      <c r="E213" s="1274" t="s">
        <v>2387</v>
      </c>
      <c r="F213" s="1383">
        <v>18302</v>
      </c>
      <c r="G213" s="1071" t="s">
        <v>1314</v>
      </c>
      <c r="H213" s="1384" t="s">
        <v>1316</v>
      </c>
      <c r="I213" s="1038" t="s">
        <v>112</v>
      </c>
      <c r="J213" s="1290"/>
      <c r="K213" s="1290"/>
      <c r="L213" s="1483">
        <v>60500</v>
      </c>
      <c r="M213" s="1290"/>
      <c r="N213" s="1290"/>
      <c r="O213" s="1290"/>
      <c r="P213" s="1290"/>
      <c r="Q213" s="1290"/>
      <c r="R213" s="1290">
        <f t="shared" si="46"/>
        <v>60500</v>
      </c>
    </row>
    <row r="214" spans="2:23" ht="31.5" customHeight="1" x14ac:dyDescent="0.3">
      <c r="B214" s="1206"/>
      <c r="C214" s="1207"/>
      <c r="D214" s="1207"/>
      <c r="E214" s="1274" t="s">
        <v>2383</v>
      </c>
      <c r="F214" s="1383">
        <v>18303</v>
      </c>
      <c r="G214" s="1071" t="s">
        <v>1322</v>
      </c>
      <c r="H214" s="1384" t="s">
        <v>1323</v>
      </c>
      <c r="I214" s="1038" t="s">
        <v>112</v>
      </c>
      <c r="J214" s="1023"/>
      <c r="K214" s="1023"/>
      <c r="L214" s="1484">
        <v>39700</v>
      </c>
      <c r="M214" s="1484">
        <v>10000</v>
      </c>
      <c r="N214" s="1023"/>
      <c r="O214" s="1023"/>
      <c r="P214" s="1023"/>
      <c r="Q214" s="1023"/>
      <c r="R214" s="1023">
        <f>SUM(J214:Q214)</f>
        <v>49700</v>
      </c>
      <c r="W214" s="30"/>
    </row>
    <row r="215" spans="2:23" ht="34.5" customHeight="1" x14ac:dyDescent="0.3">
      <c r="B215" s="1381"/>
      <c r="C215" s="1382"/>
      <c r="D215" s="1225"/>
      <c r="E215" s="1230" t="s">
        <v>2371</v>
      </c>
      <c r="F215" s="1383">
        <v>18304</v>
      </c>
      <c r="G215" s="1071" t="s">
        <v>1958</v>
      </c>
      <c r="H215" s="1384" t="s">
        <v>1309</v>
      </c>
      <c r="I215" s="1038" t="s">
        <v>112</v>
      </c>
      <c r="J215" s="1072"/>
      <c r="K215" s="1072">
        <v>5000</v>
      </c>
      <c r="L215" s="1072">
        <v>35000</v>
      </c>
      <c r="M215" s="1072">
        <v>22000</v>
      </c>
      <c r="N215" s="1072"/>
      <c r="O215" s="1072"/>
      <c r="P215" s="1072"/>
      <c r="Q215" s="1072"/>
      <c r="R215" s="1023">
        <f t="shared" ref="R215" si="47">SUM(J215:Q215)</f>
        <v>62000</v>
      </c>
    </row>
    <row r="216" spans="2:23" ht="33" customHeight="1" x14ac:dyDescent="0.3">
      <c r="B216" s="1381"/>
      <c r="C216" s="1382"/>
      <c r="D216" s="1225"/>
      <c r="E216" s="1230" t="s">
        <v>2379</v>
      </c>
      <c r="F216" s="1383">
        <v>18305</v>
      </c>
      <c r="G216" s="1071" t="s">
        <v>1332</v>
      </c>
      <c r="H216" s="1384" t="s">
        <v>1318</v>
      </c>
      <c r="I216" s="1038" t="s">
        <v>112</v>
      </c>
      <c r="J216" s="1023"/>
      <c r="K216" s="1023"/>
      <c r="L216" s="1023"/>
      <c r="M216" s="1023">
        <v>20000</v>
      </c>
      <c r="N216" s="1023"/>
      <c r="O216" s="1023"/>
      <c r="P216" s="1023"/>
      <c r="Q216" s="1023"/>
      <c r="R216" s="1023">
        <f>SUM(J216:Q216)</f>
        <v>20000</v>
      </c>
    </row>
    <row r="217" spans="2:23" ht="33.75" customHeight="1" x14ac:dyDescent="0.3">
      <c r="B217" s="1172"/>
      <c r="C217" s="1173"/>
      <c r="D217" s="1174"/>
      <c r="E217" s="1270" t="s">
        <v>2377</v>
      </c>
      <c r="F217" s="1257">
        <v>18306</v>
      </c>
      <c r="G217" s="1061" t="s">
        <v>1345</v>
      </c>
      <c r="H217" s="1389" t="s">
        <v>1321</v>
      </c>
      <c r="I217" s="1075" t="s">
        <v>112</v>
      </c>
      <c r="J217" s="1031"/>
      <c r="K217" s="1031"/>
      <c r="L217" s="1031">
        <v>10000</v>
      </c>
      <c r="M217" s="1031">
        <v>15000</v>
      </c>
      <c r="N217" s="1031"/>
      <c r="O217" s="1031"/>
      <c r="P217" s="1031"/>
      <c r="Q217" s="1031"/>
      <c r="R217" s="1031">
        <f t="shared" ref="R217:R218" si="48">SUM(J217:Q217)</f>
        <v>25000</v>
      </c>
      <c r="U217" s="30"/>
    </row>
    <row r="218" spans="2:23" ht="21" hidden="1" customHeight="1" x14ac:dyDescent="0.3">
      <c r="B218" s="28"/>
      <c r="C218" s="45"/>
      <c r="D218" s="31"/>
      <c r="E218" s="870"/>
      <c r="F218" s="698">
        <v>103</v>
      </c>
      <c r="G218" s="21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92">
        <f t="shared" si="48"/>
        <v>0</v>
      </c>
    </row>
    <row r="219" spans="2:23" ht="21" hidden="1" customHeight="1" x14ac:dyDescent="0.3">
      <c r="B219" s="28"/>
      <c r="C219" s="45"/>
      <c r="D219" s="31"/>
      <c r="E219" s="870"/>
      <c r="F219" s="640">
        <v>104</v>
      </c>
      <c r="G219" s="15"/>
      <c r="H219" s="16"/>
      <c r="I219" s="17"/>
      <c r="J219" s="27"/>
      <c r="K219" s="27"/>
      <c r="L219" s="27"/>
      <c r="M219" s="27"/>
      <c r="N219" s="27"/>
      <c r="O219" s="27"/>
      <c r="P219" s="27"/>
      <c r="Q219" s="27"/>
      <c r="R219" s="92">
        <f>SUM(J219:Q219)</f>
        <v>0</v>
      </c>
    </row>
    <row r="220" spans="2:23" s="13" customFormat="1" hidden="1" x14ac:dyDescent="0.3">
      <c r="B220" s="35"/>
      <c r="C220" s="37"/>
      <c r="D220" s="37"/>
      <c r="E220" s="860" t="s">
        <v>68</v>
      </c>
      <c r="F220" s="464"/>
      <c r="G220" s="33"/>
      <c r="H220" s="14"/>
      <c r="I220" s="56"/>
      <c r="J220" s="86">
        <f>SUM(J221:J223)</f>
        <v>0</v>
      </c>
      <c r="K220" s="86">
        <f t="shared" ref="K220:Q220" si="49">SUM(K221:K223)</f>
        <v>0</v>
      </c>
      <c r="L220" s="86">
        <f t="shared" si="49"/>
        <v>0</v>
      </c>
      <c r="M220" s="86">
        <f t="shared" si="49"/>
        <v>0</v>
      </c>
      <c r="N220" s="86">
        <f t="shared" si="49"/>
        <v>0</v>
      </c>
      <c r="O220" s="86">
        <f t="shared" si="49"/>
        <v>0</v>
      </c>
      <c r="P220" s="86">
        <f t="shared" si="49"/>
        <v>0</v>
      </c>
      <c r="Q220" s="86">
        <f t="shared" si="49"/>
        <v>0</v>
      </c>
      <c r="R220" s="86">
        <f>SUM(R221:R223)</f>
        <v>0</v>
      </c>
    </row>
    <row r="221" spans="2:23" ht="21" hidden="1" customHeight="1" x14ac:dyDescent="0.3">
      <c r="B221" s="38"/>
      <c r="C221" s="39"/>
      <c r="D221" s="39"/>
      <c r="E221" s="1263"/>
      <c r="F221" s="640">
        <v>105</v>
      </c>
      <c r="G221" s="15"/>
      <c r="H221" s="93"/>
      <c r="I221" s="140"/>
      <c r="J221" s="92"/>
      <c r="K221" s="92"/>
      <c r="L221" s="92"/>
      <c r="M221" s="92"/>
      <c r="N221" s="92"/>
      <c r="O221" s="92"/>
      <c r="P221" s="92"/>
      <c r="Q221" s="92"/>
      <c r="R221" s="92">
        <f t="shared" ref="R221:R222" si="50">SUM(J221:Q221)</f>
        <v>0</v>
      </c>
    </row>
    <row r="222" spans="2:23" ht="21" hidden="1" customHeight="1" x14ac:dyDescent="0.3">
      <c r="B222" s="28"/>
      <c r="C222" s="45"/>
      <c r="D222" s="31"/>
      <c r="E222" s="870"/>
      <c r="F222" s="640">
        <v>106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 t="shared" si="50"/>
        <v>0</v>
      </c>
    </row>
    <row r="223" spans="2:23" ht="21" hidden="1" customHeight="1" x14ac:dyDescent="0.3">
      <c r="B223" s="28"/>
      <c r="C223" s="45"/>
      <c r="D223" s="31"/>
      <c r="E223" s="870"/>
      <c r="F223" s="640">
        <v>107</v>
      </c>
      <c r="G223" s="15"/>
      <c r="H223" s="16"/>
      <c r="I223" s="17"/>
      <c r="J223" s="27"/>
      <c r="K223" s="27"/>
      <c r="L223" s="27"/>
      <c r="M223" s="27"/>
      <c r="N223" s="27"/>
      <c r="O223" s="27"/>
      <c r="P223" s="27"/>
      <c r="Q223" s="27"/>
      <c r="R223" s="92">
        <f>SUM(J223:Q223)</f>
        <v>0</v>
      </c>
    </row>
    <row r="224" spans="2:23" s="12" customFormat="1" ht="18.75" customHeight="1" x14ac:dyDescent="0.2">
      <c r="B224" s="50" t="s">
        <v>97</v>
      </c>
      <c r="C224" s="51"/>
      <c r="D224" s="52"/>
      <c r="E224" s="864"/>
      <c r="F224" s="71"/>
      <c r="G224" s="52"/>
      <c r="H224" s="270"/>
      <c r="I224" s="270"/>
      <c r="J224" s="705"/>
      <c r="K224" s="705"/>
      <c r="L224" s="705"/>
      <c r="M224" s="705"/>
      <c r="N224" s="705"/>
      <c r="O224" s="705"/>
      <c r="P224" s="705"/>
      <c r="Q224" s="705"/>
      <c r="R224" s="704"/>
    </row>
    <row r="225" spans="2:18" s="12" customFormat="1" ht="18.75" customHeight="1" x14ac:dyDescent="0.2">
      <c r="B225" s="481" t="s">
        <v>145</v>
      </c>
      <c r="C225" s="482"/>
      <c r="D225" s="482"/>
      <c r="E225" s="848"/>
      <c r="F225" s="658"/>
      <c r="G225" s="482"/>
      <c r="H225" s="482"/>
      <c r="I225" s="482"/>
      <c r="J225" s="633"/>
      <c r="K225" s="633"/>
      <c r="L225" s="633"/>
      <c r="M225" s="633"/>
      <c r="N225" s="633"/>
      <c r="O225" s="633"/>
      <c r="P225" s="633"/>
      <c r="Q225" s="633"/>
      <c r="R225" s="631"/>
    </row>
    <row r="226" spans="2:18" s="13" customFormat="1" ht="18.75" customHeight="1" x14ac:dyDescent="0.3">
      <c r="B226" s="35"/>
      <c r="C226" s="278" t="s">
        <v>69</v>
      </c>
      <c r="D226" s="278"/>
      <c r="E226" s="856"/>
      <c r="F226" s="662"/>
      <c r="G226" s="278"/>
      <c r="H226" s="278"/>
      <c r="I226" s="278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18" s="13" customFormat="1" hidden="1" x14ac:dyDescent="0.3">
      <c r="B227" s="35"/>
      <c r="C227" s="37"/>
      <c r="D227" s="808" t="s">
        <v>70</v>
      </c>
      <c r="E227" s="1275"/>
      <c r="F227" s="464"/>
      <c r="G227" s="33"/>
      <c r="H227" s="14"/>
      <c r="I227" s="56"/>
      <c r="J227" s="562"/>
      <c r="K227" s="562"/>
      <c r="L227" s="562"/>
      <c r="M227" s="562"/>
      <c r="N227" s="562"/>
      <c r="O227" s="562"/>
      <c r="P227" s="562"/>
      <c r="Q227" s="562"/>
      <c r="R227" s="274"/>
    </row>
    <row r="228" spans="2:18" s="13" customFormat="1" hidden="1" x14ac:dyDescent="0.3">
      <c r="B228" s="35"/>
      <c r="C228" s="37"/>
      <c r="D228" s="37"/>
      <c r="E228" s="860" t="s">
        <v>71</v>
      </c>
      <c r="F228" s="769"/>
      <c r="G228" s="64"/>
      <c r="H228" s="809"/>
      <c r="I228" s="809"/>
      <c r="J228" s="562"/>
      <c r="K228" s="562"/>
      <c r="L228" s="562"/>
      <c r="M228" s="562"/>
      <c r="N228" s="562"/>
      <c r="O228" s="562"/>
      <c r="P228" s="562"/>
      <c r="Q228" s="562"/>
      <c r="R228" s="274"/>
    </row>
    <row r="229" spans="2:18" ht="24.75" hidden="1" customHeight="1" x14ac:dyDescent="0.3">
      <c r="B229" s="38"/>
      <c r="C229" s="39"/>
      <c r="D229" s="39"/>
      <c r="E229" s="1263"/>
      <c r="F229" s="640">
        <v>108</v>
      </c>
      <c r="G229" s="15"/>
      <c r="H229" s="93"/>
      <c r="I229" s="140"/>
      <c r="J229" s="620"/>
      <c r="K229" s="620"/>
      <c r="L229" s="620"/>
      <c r="M229" s="620"/>
      <c r="N229" s="620"/>
      <c r="O229" s="620"/>
      <c r="P229" s="620"/>
      <c r="Q229" s="620"/>
      <c r="R229" s="175"/>
    </row>
    <row r="230" spans="2:18" ht="24.75" hidden="1" customHeight="1" x14ac:dyDescent="0.3">
      <c r="B230" s="28"/>
      <c r="C230" s="45"/>
      <c r="D230" s="31"/>
      <c r="E230" s="870"/>
      <c r="F230" s="640">
        <v>109</v>
      </c>
      <c r="G230" s="15"/>
      <c r="H230" s="16"/>
      <c r="I230" s="17"/>
      <c r="J230" s="592"/>
      <c r="K230" s="592"/>
      <c r="L230" s="592"/>
      <c r="M230" s="592"/>
      <c r="N230" s="592"/>
      <c r="O230" s="592"/>
      <c r="P230" s="592"/>
      <c r="Q230" s="592"/>
      <c r="R230" s="175"/>
    </row>
    <row r="231" spans="2:18" ht="25.5" hidden="1" customHeight="1" x14ac:dyDescent="0.3">
      <c r="B231" s="28"/>
      <c r="C231" s="45"/>
      <c r="D231" s="31"/>
      <c r="E231" s="870"/>
      <c r="F231" s="640">
        <v>110</v>
      </c>
      <c r="G231" s="15"/>
      <c r="H231" s="16"/>
      <c r="I231" s="17"/>
      <c r="J231" s="592"/>
      <c r="K231" s="592"/>
      <c r="L231" s="592"/>
      <c r="M231" s="592"/>
      <c r="N231" s="592"/>
      <c r="O231" s="592"/>
      <c r="P231" s="592"/>
      <c r="Q231" s="592"/>
      <c r="R231" s="175"/>
    </row>
    <row r="232" spans="2:18" ht="24.75" hidden="1" customHeight="1" x14ac:dyDescent="0.3">
      <c r="B232" s="28"/>
      <c r="C232" s="45"/>
      <c r="D232" s="31"/>
      <c r="E232" s="870"/>
      <c r="F232" s="640">
        <v>111</v>
      </c>
      <c r="G232" s="15"/>
      <c r="H232" s="16"/>
      <c r="I232" s="17"/>
      <c r="J232" s="592"/>
      <c r="K232" s="592"/>
      <c r="L232" s="592"/>
      <c r="M232" s="592"/>
      <c r="N232" s="592"/>
      <c r="O232" s="592"/>
      <c r="P232" s="592"/>
      <c r="Q232" s="592"/>
      <c r="R232" s="175"/>
    </row>
    <row r="233" spans="2:18" ht="25.5" hidden="1" customHeight="1" x14ac:dyDescent="0.3">
      <c r="B233" s="67"/>
      <c r="C233" s="68"/>
      <c r="D233" s="62"/>
      <c r="E233" s="1265"/>
      <c r="F233" s="640">
        <v>112</v>
      </c>
      <c r="G233" s="15"/>
      <c r="H233" s="16"/>
      <c r="I233" s="17"/>
      <c r="J233" s="592"/>
      <c r="K233" s="592"/>
      <c r="L233" s="592"/>
      <c r="M233" s="592"/>
      <c r="N233" s="592"/>
      <c r="O233" s="592"/>
      <c r="P233" s="592"/>
      <c r="Q233" s="592"/>
      <c r="R233" s="175"/>
    </row>
    <row r="234" spans="2:18" s="13" customFormat="1" ht="33" hidden="1" customHeight="1" x14ac:dyDescent="0.3">
      <c r="B234" s="35"/>
      <c r="C234" s="37"/>
      <c r="D234" s="1661" t="s">
        <v>72</v>
      </c>
      <c r="E234" s="1661"/>
      <c r="F234" s="1661"/>
      <c r="G234" s="1661"/>
      <c r="H234" s="1661"/>
      <c r="I234" s="1661"/>
      <c r="J234" s="562"/>
      <c r="K234" s="562"/>
      <c r="L234" s="562"/>
      <c r="M234" s="562"/>
      <c r="N234" s="562"/>
      <c r="O234" s="562"/>
      <c r="P234" s="562"/>
      <c r="Q234" s="562"/>
      <c r="R234" s="274"/>
    </row>
    <row r="235" spans="2:18" s="13" customFormat="1" ht="30.75" hidden="1" customHeight="1" x14ac:dyDescent="0.3">
      <c r="B235" s="35"/>
      <c r="C235" s="37"/>
      <c r="D235" s="37"/>
      <c r="E235" s="1662" t="s">
        <v>73</v>
      </c>
      <c r="F235" s="1662"/>
      <c r="G235" s="1662"/>
      <c r="H235" s="1662"/>
      <c r="I235" s="1662"/>
      <c r="J235" s="562"/>
      <c r="K235" s="562"/>
      <c r="L235" s="562"/>
      <c r="M235" s="562"/>
      <c r="N235" s="562"/>
      <c r="O235" s="562"/>
      <c r="P235" s="562"/>
      <c r="Q235" s="562"/>
      <c r="R235" s="274"/>
    </row>
    <row r="236" spans="2:18" ht="24.75" hidden="1" customHeight="1" x14ac:dyDescent="0.3">
      <c r="B236" s="38"/>
      <c r="C236" s="39"/>
      <c r="D236" s="39"/>
      <c r="E236" s="1263"/>
      <c r="F236" s="640">
        <v>113</v>
      </c>
      <c r="G236" s="15"/>
      <c r="H236" s="93"/>
      <c r="I236" s="140"/>
      <c r="J236" s="620"/>
      <c r="K236" s="620"/>
      <c r="L236" s="620"/>
      <c r="M236" s="620"/>
      <c r="N236" s="620"/>
      <c r="O236" s="620"/>
      <c r="P236" s="620"/>
      <c r="Q236" s="620"/>
      <c r="R236" s="175"/>
    </row>
    <row r="237" spans="2:18" ht="24.75" hidden="1" customHeight="1" x14ac:dyDescent="0.3">
      <c r="B237" s="28"/>
      <c r="C237" s="45"/>
      <c r="D237" s="31"/>
      <c r="E237" s="870"/>
      <c r="F237" s="640">
        <v>114</v>
      </c>
      <c r="G237" s="15"/>
      <c r="H237" s="16"/>
      <c r="I237" s="17"/>
      <c r="J237" s="592"/>
      <c r="K237" s="592"/>
      <c r="L237" s="592"/>
      <c r="M237" s="592"/>
      <c r="N237" s="592"/>
      <c r="O237" s="592"/>
      <c r="P237" s="592"/>
      <c r="Q237" s="592"/>
      <c r="R237" s="175"/>
    </row>
    <row r="238" spans="2:18" ht="24.75" hidden="1" customHeight="1" x14ac:dyDescent="0.3">
      <c r="B238" s="28"/>
      <c r="C238" s="45"/>
      <c r="D238" s="31"/>
      <c r="E238" s="870"/>
      <c r="F238" s="640">
        <v>115</v>
      </c>
      <c r="G238" s="15"/>
      <c r="H238" s="16"/>
      <c r="I238" s="17"/>
      <c r="J238" s="592"/>
      <c r="K238" s="592"/>
      <c r="L238" s="592"/>
      <c r="M238" s="592"/>
      <c r="N238" s="592"/>
      <c r="O238" s="592"/>
      <c r="P238" s="592"/>
      <c r="Q238" s="592"/>
      <c r="R238" s="175"/>
    </row>
    <row r="239" spans="2:18" s="13" customFormat="1" hidden="1" x14ac:dyDescent="0.3">
      <c r="B239" s="35"/>
      <c r="C239" s="37"/>
      <c r="D239" s="37"/>
      <c r="E239" s="1663" t="s">
        <v>74</v>
      </c>
      <c r="F239" s="1663"/>
      <c r="G239" s="1663"/>
      <c r="H239" s="1663"/>
      <c r="I239" s="1663"/>
      <c r="J239" s="562"/>
      <c r="K239" s="562"/>
      <c r="L239" s="562"/>
      <c r="M239" s="562"/>
      <c r="N239" s="562"/>
      <c r="O239" s="562"/>
      <c r="P239" s="562"/>
      <c r="Q239" s="562"/>
      <c r="R239" s="274"/>
    </row>
    <row r="240" spans="2:18" ht="23.25" hidden="1" customHeight="1" x14ac:dyDescent="0.3">
      <c r="B240" s="38"/>
      <c r="C240" s="39"/>
      <c r="D240" s="39"/>
      <c r="E240" s="1263"/>
      <c r="F240" s="640">
        <v>116</v>
      </c>
      <c r="G240" s="15"/>
      <c r="H240" s="93"/>
      <c r="I240" s="140"/>
      <c r="J240" s="620"/>
      <c r="K240" s="620"/>
      <c r="L240" s="620"/>
      <c r="M240" s="620"/>
      <c r="N240" s="620"/>
      <c r="O240" s="620"/>
      <c r="P240" s="620"/>
      <c r="Q240" s="620"/>
      <c r="R240" s="175"/>
    </row>
    <row r="241" spans="2:19" ht="23.25" hidden="1" customHeight="1" x14ac:dyDescent="0.3">
      <c r="B241" s="28"/>
      <c r="C241" s="45"/>
      <c r="D241" s="31"/>
      <c r="E241" s="870"/>
      <c r="F241" s="640">
        <v>117</v>
      </c>
      <c r="G241" s="15"/>
      <c r="H241" s="16"/>
      <c r="I241" s="17"/>
      <c r="J241" s="592"/>
      <c r="K241" s="592"/>
      <c r="L241" s="592"/>
      <c r="M241" s="592"/>
      <c r="N241" s="592"/>
      <c r="O241" s="592"/>
      <c r="P241" s="592"/>
      <c r="Q241" s="592"/>
      <c r="R241" s="175"/>
    </row>
    <row r="242" spans="2:19" ht="23.25" hidden="1" customHeight="1" x14ac:dyDescent="0.3">
      <c r="B242" s="28"/>
      <c r="C242" s="45"/>
      <c r="D242" s="31"/>
      <c r="E242" s="870"/>
      <c r="F242" s="640">
        <v>118</v>
      </c>
      <c r="G242" s="15"/>
      <c r="H242" s="16"/>
      <c r="I242" s="17"/>
      <c r="J242" s="592"/>
      <c r="K242" s="592"/>
      <c r="L242" s="592"/>
      <c r="M242" s="592"/>
      <c r="N242" s="592"/>
      <c r="O242" s="592"/>
      <c r="P242" s="592"/>
      <c r="Q242" s="592"/>
      <c r="R242" s="175"/>
    </row>
    <row r="243" spans="2:19" s="13" customFormat="1" hidden="1" x14ac:dyDescent="0.3">
      <c r="B243" s="35"/>
      <c r="C243" s="37"/>
      <c r="D243" s="37"/>
      <c r="E243" s="860" t="s">
        <v>75</v>
      </c>
      <c r="F243" s="464"/>
      <c r="G243" s="33"/>
      <c r="H243" s="14"/>
      <c r="I243" s="56"/>
      <c r="J243" s="562"/>
      <c r="K243" s="562"/>
      <c r="L243" s="562"/>
      <c r="M243" s="562"/>
      <c r="N243" s="562"/>
      <c r="O243" s="562"/>
      <c r="P243" s="562"/>
      <c r="Q243" s="562"/>
      <c r="R243" s="274"/>
    </row>
    <row r="244" spans="2:19" ht="23.25" hidden="1" customHeight="1" x14ac:dyDescent="0.3">
      <c r="B244" s="38"/>
      <c r="C244" s="39"/>
      <c r="D244" s="39"/>
      <c r="E244" s="1263"/>
      <c r="F244" s="640">
        <v>119</v>
      </c>
      <c r="G244" s="15"/>
      <c r="H244" s="93"/>
      <c r="I244" s="140"/>
      <c r="J244" s="620"/>
      <c r="K244" s="620"/>
      <c r="L244" s="620"/>
      <c r="M244" s="620"/>
      <c r="N244" s="620"/>
      <c r="O244" s="620"/>
      <c r="P244" s="620"/>
      <c r="Q244" s="620"/>
      <c r="R244" s="175"/>
    </row>
    <row r="245" spans="2:19" ht="23.25" hidden="1" customHeight="1" x14ac:dyDescent="0.3">
      <c r="B245" s="28"/>
      <c r="C245" s="45"/>
      <c r="D245" s="31"/>
      <c r="E245" s="870"/>
      <c r="F245" s="640">
        <v>120</v>
      </c>
      <c r="G245" s="15"/>
      <c r="H245" s="16"/>
      <c r="I245" s="17"/>
      <c r="J245" s="592"/>
      <c r="K245" s="592"/>
      <c r="L245" s="592"/>
      <c r="M245" s="592"/>
      <c r="N245" s="592"/>
      <c r="O245" s="592"/>
      <c r="P245" s="592"/>
      <c r="Q245" s="592"/>
      <c r="R245" s="175"/>
    </row>
    <row r="246" spans="2:19" ht="23.25" hidden="1" customHeight="1" x14ac:dyDescent="0.3">
      <c r="B246" s="28"/>
      <c r="C246" s="45"/>
      <c r="D246" s="31"/>
      <c r="E246" s="870"/>
      <c r="F246" s="640">
        <v>121</v>
      </c>
      <c r="G246" s="15"/>
      <c r="H246" s="16"/>
      <c r="I246" s="17"/>
      <c r="J246" s="592"/>
      <c r="K246" s="592"/>
      <c r="L246" s="592"/>
      <c r="M246" s="592"/>
      <c r="N246" s="592"/>
      <c r="O246" s="592"/>
      <c r="P246" s="592"/>
      <c r="Q246" s="592"/>
      <c r="R246" s="175"/>
    </row>
    <row r="247" spans="2:19" s="13" customFormat="1" hidden="1" x14ac:dyDescent="0.3">
      <c r="B247" s="35"/>
      <c r="C247" s="37"/>
      <c r="D247" s="37"/>
      <c r="E247" s="860" t="s">
        <v>76</v>
      </c>
      <c r="F247" s="464"/>
      <c r="G247" s="33"/>
      <c r="H247" s="14"/>
      <c r="I247" s="56"/>
      <c r="J247" s="562"/>
      <c r="K247" s="562"/>
      <c r="L247" s="562"/>
      <c r="M247" s="562"/>
      <c r="N247" s="562"/>
      <c r="O247" s="562"/>
      <c r="P247" s="562"/>
      <c r="Q247" s="562"/>
      <c r="R247" s="274"/>
    </row>
    <row r="248" spans="2:19" ht="21.75" hidden="1" customHeight="1" x14ac:dyDescent="0.3">
      <c r="B248" s="38"/>
      <c r="C248" s="39"/>
      <c r="D248" s="39"/>
      <c r="E248" s="1263"/>
      <c r="F248" s="640">
        <v>122</v>
      </c>
      <c r="G248" s="15"/>
      <c r="H248" s="93"/>
      <c r="I248" s="140"/>
      <c r="J248" s="620"/>
      <c r="K248" s="620"/>
      <c r="L248" s="620"/>
      <c r="M248" s="620"/>
      <c r="N248" s="620"/>
      <c r="O248" s="620"/>
      <c r="P248" s="620"/>
      <c r="Q248" s="620"/>
      <c r="R248" s="175"/>
    </row>
    <row r="249" spans="2:19" ht="21.75" hidden="1" customHeight="1" x14ac:dyDescent="0.3">
      <c r="B249" s="28"/>
      <c r="C249" s="45"/>
      <c r="D249" s="31"/>
      <c r="E249" s="870"/>
      <c r="F249" s="640">
        <v>123</v>
      </c>
      <c r="G249" s="15"/>
      <c r="H249" s="16"/>
      <c r="I249" s="17"/>
      <c r="J249" s="592"/>
      <c r="K249" s="592"/>
      <c r="L249" s="592"/>
      <c r="M249" s="592"/>
      <c r="N249" s="592"/>
      <c r="O249" s="592"/>
      <c r="P249" s="592"/>
      <c r="Q249" s="592"/>
      <c r="R249" s="175"/>
    </row>
    <row r="250" spans="2:19" ht="21.75" hidden="1" customHeight="1" x14ac:dyDescent="0.3">
      <c r="B250" s="67"/>
      <c r="C250" s="68"/>
      <c r="D250" s="62"/>
      <c r="E250" s="1265"/>
      <c r="F250" s="640">
        <v>124</v>
      </c>
      <c r="G250" s="15"/>
      <c r="H250" s="16"/>
      <c r="I250" s="17"/>
      <c r="J250" s="592"/>
      <c r="K250" s="592"/>
      <c r="L250" s="592"/>
      <c r="M250" s="592"/>
      <c r="N250" s="592"/>
      <c r="O250" s="592"/>
      <c r="P250" s="592"/>
      <c r="Q250" s="592"/>
      <c r="R250" s="175"/>
    </row>
    <row r="251" spans="2:19" s="525" customFormat="1" ht="21" customHeight="1" x14ac:dyDescent="0.3">
      <c r="B251" s="615"/>
      <c r="C251" s="619"/>
      <c r="D251" s="619"/>
      <c r="E251" s="855">
        <v>197</v>
      </c>
      <c r="F251" s="565" t="s">
        <v>1937</v>
      </c>
      <c r="G251" s="565"/>
      <c r="H251" s="565"/>
      <c r="I251" s="565"/>
      <c r="J251" s="617"/>
      <c r="K251" s="617"/>
      <c r="L251" s="617"/>
      <c r="M251" s="617"/>
      <c r="N251" s="617"/>
      <c r="O251" s="617"/>
      <c r="P251" s="617"/>
      <c r="Q251" s="617"/>
      <c r="R251" s="618"/>
    </row>
    <row r="252" spans="2:19" ht="31.5" x14ac:dyDescent="0.3">
      <c r="B252" s="1377"/>
      <c r="C252" s="1378"/>
      <c r="D252" s="1378"/>
      <c r="E252" s="1284" t="s">
        <v>2371</v>
      </c>
      <c r="F252" s="1256">
        <v>19701</v>
      </c>
      <c r="G252" s="1068" t="s">
        <v>1331</v>
      </c>
      <c r="H252" s="1379" t="s">
        <v>837</v>
      </c>
      <c r="I252" s="1037" t="s">
        <v>112</v>
      </c>
      <c r="J252" s="1017"/>
      <c r="K252" s="1017"/>
      <c r="L252" s="1017"/>
      <c r="M252" s="1070">
        <v>325961</v>
      </c>
      <c r="N252" s="1017"/>
      <c r="O252" s="1017"/>
      <c r="P252" s="1017"/>
      <c r="Q252" s="1017"/>
      <c r="R252" s="1017">
        <f t="shared" ref="R252:R255" si="51">SUM(J252:Q252)</f>
        <v>325961</v>
      </c>
    </row>
    <row r="253" spans="2:19" ht="31.5" x14ac:dyDescent="0.3">
      <c r="B253" s="1206"/>
      <c r="C253" s="1207"/>
      <c r="D253" s="1207"/>
      <c r="E253" s="1274" t="s">
        <v>2371</v>
      </c>
      <c r="F253" s="1383">
        <v>19702</v>
      </c>
      <c r="G253" s="1071" t="s">
        <v>1308</v>
      </c>
      <c r="H253" s="1384" t="s">
        <v>837</v>
      </c>
      <c r="I253" s="1038" t="s">
        <v>112</v>
      </c>
      <c r="J253" s="1023"/>
      <c r="K253" s="1023"/>
      <c r="L253" s="1023"/>
      <c r="M253" s="1023">
        <v>50000</v>
      </c>
      <c r="N253" s="1023"/>
      <c r="O253" s="1023"/>
      <c r="P253" s="1023"/>
      <c r="Q253" s="1023"/>
      <c r="R253" s="1023">
        <f t="shared" si="51"/>
        <v>50000</v>
      </c>
      <c r="S253" s="434"/>
    </row>
    <row r="254" spans="2:19" ht="31.5" x14ac:dyDescent="0.3">
      <c r="B254" s="1206"/>
      <c r="C254" s="1207"/>
      <c r="D254" s="1207"/>
      <c r="E254" s="1274" t="s">
        <v>2377</v>
      </c>
      <c r="F254" s="1383">
        <v>19703</v>
      </c>
      <c r="G254" s="1071" t="s">
        <v>1317</v>
      </c>
      <c r="H254" s="1384" t="s">
        <v>1318</v>
      </c>
      <c r="I254" s="1038" t="s">
        <v>182</v>
      </c>
      <c r="J254" s="1023"/>
      <c r="K254" s="1023"/>
      <c r="L254" s="1023"/>
      <c r="M254" s="1023">
        <v>5000</v>
      </c>
      <c r="N254" s="1023"/>
      <c r="O254" s="1023"/>
      <c r="P254" s="1023"/>
      <c r="Q254" s="1023"/>
      <c r="R254" s="1023">
        <f t="shared" si="51"/>
        <v>5000</v>
      </c>
    </row>
    <row r="255" spans="2:19" ht="49.5" customHeight="1" x14ac:dyDescent="0.3">
      <c r="B255" s="1206"/>
      <c r="C255" s="1207"/>
      <c r="D255" s="1207"/>
      <c r="E255" s="1274" t="s">
        <v>2371</v>
      </c>
      <c r="F255" s="1383">
        <v>19704</v>
      </c>
      <c r="G255" s="1071" t="s">
        <v>1312</v>
      </c>
      <c r="H255" s="1384" t="s">
        <v>837</v>
      </c>
      <c r="I255" s="1038" t="s">
        <v>1346</v>
      </c>
      <c r="J255" s="1072"/>
      <c r="K255" s="1072"/>
      <c r="L255" s="1072"/>
      <c r="M255" s="1072">
        <v>20000</v>
      </c>
      <c r="N255" s="1023"/>
      <c r="O255" s="1023"/>
      <c r="P255" s="1023"/>
      <c r="Q255" s="1023"/>
      <c r="R255" s="1023">
        <f t="shared" si="51"/>
        <v>20000</v>
      </c>
    </row>
    <row r="256" spans="2:19" ht="32.25" customHeight="1" x14ac:dyDescent="0.3">
      <c r="B256" s="1381"/>
      <c r="C256" s="1382"/>
      <c r="D256" s="1225"/>
      <c r="E256" s="1230" t="s">
        <v>2377</v>
      </c>
      <c r="F256" s="1383">
        <v>19705</v>
      </c>
      <c r="G256" s="1071" t="s">
        <v>1330</v>
      </c>
      <c r="H256" s="1384" t="s">
        <v>1318</v>
      </c>
      <c r="I256" s="1038" t="s">
        <v>1347</v>
      </c>
      <c r="J256" s="1023"/>
      <c r="K256" s="1023"/>
      <c r="L256" s="1023"/>
      <c r="M256" s="1023">
        <v>5000</v>
      </c>
      <c r="N256" s="1023"/>
      <c r="O256" s="1023"/>
      <c r="P256" s="1023"/>
      <c r="Q256" s="1023"/>
      <c r="R256" s="1023">
        <f>SUM(J256:Q256)</f>
        <v>5000</v>
      </c>
    </row>
    <row r="257" spans="2:18" ht="32.25" customHeight="1" x14ac:dyDescent="0.3">
      <c r="B257" s="1381"/>
      <c r="C257" s="1382"/>
      <c r="D257" s="1225"/>
      <c r="E257" s="1230" t="s">
        <v>2393</v>
      </c>
      <c r="F257" s="1383">
        <v>19706</v>
      </c>
      <c r="G257" s="1071" t="s">
        <v>1333</v>
      </c>
      <c r="H257" s="1384" t="s">
        <v>1334</v>
      </c>
      <c r="I257" s="1038" t="s">
        <v>1348</v>
      </c>
      <c r="J257" s="1023"/>
      <c r="K257" s="1023"/>
      <c r="L257" s="1023"/>
      <c r="M257" s="1023">
        <v>120000</v>
      </c>
      <c r="N257" s="1023"/>
      <c r="O257" s="1023"/>
      <c r="P257" s="1023"/>
      <c r="Q257" s="1023"/>
      <c r="R257" s="1023">
        <f t="shared" ref="R257:R259" si="52">SUM(J257:Q257)</f>
        <v>120000</v>
      </c>
    </row>
    <row r="258" spans="2:18" ht="47.25" x14ac:dyDescent="0.3">
      <c r="B258" s="1206"/>
      <c r="C258" s="1207"/>
      <c r="D258" s="1207"/>
      <c r="E258" s="1274" t="s">
        <v>2371</v>
      </c>
      <c r="F258" s="1383">
        <v>19707</v>
      </c>
      <c r="G258" s="1071" t="s">
        <v>1965</v>
      </c>
      <c r="H258" s="1384" t="s">
        <v>837</v>
      </c>
      <c r="I258" s="1038" t="s">
        <v>1349</v>
      </c>
      <c r="J258" s="1023"/>
      <c r="K258" s="1023"/>
      <c r="L258" s="1023"/>
      <c r="M258" s="1023">
        <v>40000</v>
      </c>
      <c r="N258" s="1023"/>
      <c r="O258" s="1023"/>
      <c r="P258" s="1023"/>
      <c r="Q258" s="1023"/>
      <c r="R258" s="1023">
        <f t="shared" si="52"/>
        <v>40000</v>
      </c>
    </row>
    <row r="259" spans="2:18" ht="31.5" x14ac:dyDescent="0.3">
      <c r="B259" s="1381"/>
      <c r="C259" s="1382"/>
      <c r="D259" s="1225"/>
      <c r="E259" s="1230" t="s">
        <v>2371</v>
      </c>
      <c r="F259" s="1383">
        <v>19708</v>
      </c>
      <c r="G259" s="1071" t="s">
        <v>1964</v>
      </c>
      <c r="H259" s="1384" t="s">
        <v>837</v>
      </c>
      <c r="I259" s="1038" t="s">
        <v>1350</v>
      </c>
      <c r="J259" s="1072"/>
      <c r="K259" s="1072"/>
      <c r="L259" s="1072"/>
      <c r="M259" s="1072"/>
      <c r="N259" s="1072">
        <v>169439</v>
      </c>
      <c r="O259" s="1072"/>
      <c r="P259" s="1072"/>
      <c r="Q259" s="1072"/>
      <c r="R259" s="1023">
        <f t="shared" si="52"/>
        <v>169439</v>
      </c>
    </row>
    <row r="260" spans="2:18" ht="31.5" x14ac:dyDescent="0.3">
      <c r="B260" s="1381"/>
      <c r="C260" s="1382"/>
      <c r="D260" s="1225"/>
      <c r="E260" s="1230" t="s">
        <v>2379</v>
      </c>
      <c r="F260" s="1383">
        <v>19709</v>
      </c>
      <c r="G260" s="1071" t="s">
        <v>1335</v>
      </c>
      <c r="H260" s="1384" t="s">
        <v>1318</v>
      </c>
      <c r="I260" s="1038" t="s">
        <v>1351</v>
      </c>
      <c r="J260" s="1023"/>
      <c r="K260" s="1023"/>
      <c r="L260" s="1023"/>
      <c r="M260" s="1023">
        <v>63400</v>
      </c>
      <c r="N260" s="1023"/>
      <c r="O260" s="1023"/>
      <c r="P260" s="1023"/>
      <c r="Q260" s="1023"/>
      <c r="R260" s="1023">
        <f>SUM(J260:Q260)</f>
        <v>63400</v>
      </c>
    </row>
    <row r="261" spans="2:18" ht="32.25" customHeight="1" x14ac:dyDescent="0.3">
      <c r="B261" s="1381"/>
      <c r="C261" s="1382"/>
      <c r="D261" s="1225"/>
      <c r="E261" s="1230" t="s">
        <v>2377</v>
      </c>
      <c r="F261" s="1383">
        <v>19710</v>
      </c>
      <c r="G261" s="1071" t="s">
        <v>1336</v>
      </c>
      <c r="H261" s="1384" t="s">
        <v>1321</v>
      </c>
      <c r="I261" s="1038" t="s">
        <v>1352</v>
      </c>
      <c r="J261" s="1023"/>
      <c r="K261" s="1023"/>
      <c r="L261" s="1023">
        <v>10000</v>
      </c>
      <c r="M261" s="1023">
        <v>20000</v>
      </c>
      <c r="N261" s="1023"/>
      <c r="O261" s="1023"/>
      <c r="P261" s="1023"/>
      <c r="Q261" s="1023"/>
      <c r="R261" s="1023">
        <f t="shared" ref="R261:R266" si="53">SUM(J261:Q261)</f>
        <v>30000</v>
      </c>
    </row>
    <row r="262" spans="2:18" ht="34.5" customHeight="1" x14ac:dyDescent="0.3">
      <c r="B262" s="1172"/>
      <c r="C262" s="1173"/>
      <c r="D262" s="1174"/>
      <c r="E262" s="1270" t="s">
        <v>2377</v>
      </c>
      <c r="F262" s="1257">
        <v>19711</v>
      </c>
      <c r="G262" s="1036" t="s">
        <v>1337</v>
      </c>
      <c r="H262" s="1062" t="s">
        <v>1321</v>
      </c>
      <c r="I262" s="1075" t="s">
        <v>1353</v>
      </c>
      <c r="J262" s="1076"/>
      <c r="K262" s="1076"/>
      <c r="L262" s="1076"/>
      <c r="M262" s="1076">
        <v>40000</v>
      </c>
      <c r="N262" s="1076"/>
      <c r="O262" s="1076"/>
      <c r="P262" s="1076"/>
      <c r="Q262" s="1076"/>
      <c r="R262" s="1031">
        <f t="shared" si="53"/>
        <v>40000</v>
      </c>
    </row>
    <row r="263" spans="2:18" ht="35.25" customHeight="1" x14ac:dyDescent="0.3">
      <c r="B263" s="1599"/>
      <c r="C263" s="1600"/>
      <c r="D263" s="1600"/>
      <c r="E263" s="1568" t="s">
        <v>2375</v>
      </c>
      <c r="F263" s="1613">
        <v>19712</v>
      </c>
      <c r="G263" s="1125" t="s">
        <v>1338</v>
      </c>
      <c r="H263" s="1631" t="s">
        <v>1313</v>
      </c>
      <c r="I263" s="1527" t="s">
        <v>1354</v>
      </c>
      <c r="J263" s="1086"/>
      <c r="K263" s="1086"/>
      <c r="L263" s="1526">
        <v>5000</v>
      </c>
      <c r="M263" s="1526">
        <v>64600</v>
      </c>
      <c r="N263" s="1087"/>
      <c r="O263" s="1087"/>
      <c r="P263" s="1087"/>
      <c r="Q263" s="1087"/>
      <c r="R263" s="1087">
        <f t="shared" si="53"/>
        <v>69600</v>
      </c>
    </row>
    <row r="264" spans="2:18" ht="33" customHeight="1" x14ac:dyDescent="0.3">
      <c r="B264" s="1381"/>
      <c r="C264" s="1382"/>
      <c r="D264" s="1225"/>
      <c r="E264" s="1230" t="s">
        <v>2390</v>
      </c>
      <c r="F264" s="1383">
        <v>19713</v>
      </c>
      <c r="G264" s="1071" t="s">
        <v>1339</v>
      </c>
      <c r="H264" s="1384" t="s">
        <v>1315</v>
      </c>
      <c r="I264" s="1038" t="s">
        <v>1355</v>
      </c>
      <c r="J264" s="1023"/>
      <c r="K264" s="1023"/>
      <c r="L264" s="1023"/>
      <c r="M264" s="1484">
        <v>100000</v>
      </c>
      <c r="N264" s="1023"/>
      <c r="O264" s="1023"/>
      <c r="P264" s="1023"/>
      <c r="Q264" s="1023"/>
      <c r="R264" s="1023">
        <f t="shared" si="53"/>
        <v>100000</v>
      </c>
    </row>
    <row r="265" spans="2:18" ht="32.25" customHeight="1" x14ac:dyDescent="0.3">
      <c r="B265" s="1381"/>
      <c r="C265" s="1382"/>
      <c r="D265" s="1225"/>
      <c r="E265" s="1230" t="s">
        <v>2387</v>
      </c>
      <c r="F265" s="1383">
        <v>19714</v>
      </c>
      <c r="G265" s="1071" t="s">
        <v>1339</v>
      </c>
      <c r="H265" s="1384" t="s">
        <v>1316</v>
      </c>
      <c r="I265" s="1038" t="s">
        <v>1356</v>
      </c>
      <c r="J265" s="1023"/>
      <c r="K265" s="1023"/>
      <c r="L265" s="1023"/>
      <c r="M265" s="1484">
        <v>106300</v>
      </c>
      <c r="N265" s="1023"/>
      <c r="O265" s="1023"/>
      <c r="P265" s="1023"/>
      <c r="Q265" s="1023"/>
      <c r="R265" s="1023">
        <f t="shared" si="53"/>
        <v>106300</v>
      </c>
    </row>
    <row r="266" spans="2:18" ht="33" customHeight="1" x14ac:dyDescent="0.3">
      <c r="B266" s="1172"/>
      <c r="C266" s="1173"/>
      <c r="D266" s="1174"/>
      <c r="E266" s="1270" t="s">
        <v>2383</v>
      </c>
      <c r="F266" s="1257">
        <v>19715</v>
      </c>
      <c r="G266" s="1061" t="s">
        <v>1340</v>
      </c>
      <c r="H266" s="1389" t="s">
        <v>1323</v>
      </c>
      <c r="I266" s="1075" t="s">
        <v>1357</v>
      </c>
      <c r="J266" s="1031"/>
      <c r="K266" s="1031"/>
      <c r="L266" s="1481">
        <v>5040</v>
      </c>
      <c r="M266" s="1481">
        <v>89960</v>
      </c>
      <c r="N266" s="1031"/>
      <c r="O266" s="1031"/>
      <c r="P266" s="1031"/>
      <c r="Q266" s="1031"/>
      <c r="R266" s="1031">
        <f t="shared" si="53"/>
        <v>95000</v>
      </c>
    </row>
    <row r="268" spans="2:18" s="253" customFormat="1" ht="20.25" customHeight="1" x14ac:dyDescent="0.25">
      <c r="B268" s="1744" t="s">
        <v>1875</v>
      </c>
      <c r="C268" s="1744"/>
      <c r="D268" s="1744"/>
      <c r="E268" s="1744"/>
      <c r="F268" s="1744"/>
      <c r="G268" s="1744"/>
      <c r="H268" s="601"/>
      <c r="I268" s="5"/>
      <c r="J268" s="602"/>
      <c r="K268" s="603"/>
      <c r="L268" s="603"/>
      <c r="M268" s="603"/>
      <c r="N268" s="603"/>
      <c r="O268" s="603"/>
      <c r="P268" s="603"/>
      <c r="Q268" s="603"/>
      <c r="R268" s="604"/>
    </row>
    <row r="269" spans="2:18" s="253" customFormat="1" ht="19.5" customHeight="1" x14ac:dyDescent="0.25">
      <c r="B269" s="1752" t="s">
        <v>1876</v>
      </c>
      <c r="C269" s="1752"/>
      <c r="D269" s="1752"/>
      <c r="E269" s="1752"/>
      <c r="F269" s="1738" t="s">
        <v>1862</v>
      </c>
      <c r="G269" s="1738"/>
      <c r="H269" s="1739"/>
      <c r="I269" s="1762" t="s">
        <v>9</v>
      </c>
      <c r="J269" s="1763"/>
      <c r="K269" s="1764"/>
      <c r="L269" s="1762" t="s">
        <v>1872</v>
      </c>
      <c r="M269" s="1763"/>
      <c r="N269" s="1764"/>
      <c r="O269" s="807"/>
      <c r="P269" s="1759" t="s">
        <v>1873</v>
      </c>
      <c r="Q269" s="1760"/>
      <c r="R269" s="1761"/>
    </row>
    <row r="270" spans="2:18" s="1489" customFormat="1" ht="19.5" customHeight="1" x14ac:dyDescent="0.25">
      <c r="B270" s="1753" t="s">
        <v>2017</v>
      </c>
      <c r="C270" s="1754"/>
      <c r="D270" s="1754"/>
      <c r="E270" s="1755"/>
      <c r="F270" s="1741" t="s">
        <v>1863</v>
      </c>
      <c r="G270" s="1741"/>
      <c r="H270" s="601"/>
      <c r="I270" s="1759">
        <f>SUM(I271:K273)</f>
        <v>2071961</v>
      </c>
      <c r="J270" s="1760"/>
      <c r="K270" s="1761"/>
      <c r="L270" s="1759"/>
      <c r="M270" s="1760"/>
      <c r="N270" s="1761"/>
      <c r="O270" s="1488"/>
      <c r="P270" s="1753"/>
      <c r="Q270" s="1754"/>
      <c r="R270" s="1755"/>
    </row>
    <row r="271" spans="2:18" s="253" customFormat="1" ht="19.5" customHeight="1" x14ac:dyDescent="0.25">
      <c r="B271" s="252"/>
      <c r="C271" s="254"/>
      <c r="D271" s="254"/>
      <c r="E271" s="1371"/>
      <c r="F271" s="22"/>
      <c r="G271" s="805" t="s">
        <v>1864</v>
      </c>
      <c r="H271" s="805"/>
      <c r="I271" s="1735">
        <f>K8</f>
        <v>5000</v>
      </c>
      <c r="J271" s="1736"/>
      <c r="K271" s="1737"/>
      <c r="L271" s="1735"/>
      <c r="M271" s="1736"/>
      <c r="N271" s="1737"/>
      <c r="O271" s="606"/>
      <c r="P271" s="1745"/>
      <c r="Q271" s="1746"/>
      <c r="R271" s="1747"/>
    </row>
    <row r="272" spans="2:18" s="253" customFormat="1" ht="19.5" customHeight="1" x14ac:dyDescent="0.25">
      <c r="B272" s="252"/>
      <c r="C272" s="254"/>
      <c r="D272" s="254"/>
      <c r="E272" s="1371"/>
      <c r="F272" s="22"/>
      <c r="G272" s="805" t="s">
        <v>1865</v>
      </c>
      <c r="H272" s="805"/>
      <c r="I272" s="1735">
        <f>L8</f>
        <v>265040</v>
      </c>
      <c r="J272" s="1736"/>
      <c r="K272" s="1737"/>
      <c r="L272" s="1735"/>
      <c r="M272" s="1736"/>
      <c r="N272" s="1737"/>
      <c r="O272" s="606"/>
      <c r="P272" s="1745"/>
      <c r="Q272" s="1746"/>
      <c r="R272" s="1747"/>
    </row>
    <row r="273" spans="2:20" s="253" customFormat="1" ht="19.5" customHeight="1" x14ac:dyDescent="0.25">
      <c r="B273" s="252"/>
      <c r="C273" s="254"/>
      <c r="D273" s="254"/>
      <c r="E273" s="1371"/>
      <c r="F273" s="22"/>
      <c r="G273" s="805" t="s">
        <v>1866</v>
      </c>
      <c r="H273" s="805"/>
      <c r="I273" s="1735">
        <f>M8</f>
        <v>1801921</v>
      </c>
      <c r="J273" s="1736"/>
      <c r="K273" s="1737"/>
      <c r="L273" s="1735"/>
      <c r="M273" s="1736"/>
      <c r="N273" s="1737"/>
      <c r="O273" s="606"/>
      <c r="P273" s="1745"/>
      <c r="Q273" s="1746"/>
      <c r="R273" s="1747"/>
    </row>
    <row r="274" spans="2:20" s="1489" customFormat="1" ht="19.5" customHeight="1" x14ac:dyDescent="0.25">
      <c r="B274" s="1487"/>
      <c r="C274" s="1417"/>
      <c r="D274" s="1417"/>
      <c r="E274" s="1491"/>
      <c r="F274" s="1743" t="s">
        <v>1867</v>
      </c>
      <c r="G274" s="1743"/>
      <c r="H274" s="601"/>
      <c r="I274" s="1732">
        <f>SUM(I275)</f>
        <v>169439</v>
      </c>
      <c r="J274" s="1733"/>
      <c r="K274" s="1734"/>
      <c r="L274" s="1732"/>
      <c r="M274" s="1733"/>
      <c r="N274" s="1734"/>
      <c r="O274" s="1488"/>
      <c r="P274" s="1756"/>
      <c r="Q274" s="1757"/>
      <c r="R274" s="1758"/>
    </row>
    <row r="275" spans="2:20" s="253" customFormat="1" ht="19.5" customHeight="1" x14ac:dyDescent="0.25">
      <c r="B275" s="252"/>
      <c r="C275" s="254"/>
      <c r="D275" s="254"/>
      <c r="E275" s="1371"/>
      <c r="F275" s="997"/>
      <c r="G275" s="710" t="s">
        <v>2016</v>
      </c>
      <c r="H275" s="805"/>
      <c r="I275" s="1735">
        <f>N8</f>
        <v>169439</v>
      </c>
      <c r="J275" s="1736"/>
      <c r="K275" s="1737"/>
      <c r="L275" s="1735"/>
      <c r="M275" s="1736"/>
      <c r="N275" s="1737"/>
      <c r="O275" s="606"/>
      <c r="P275" s="1745"/>
      <c r="Q275" s="1746"/>
      <c r="R275" s="1747"/>
    </row>
    <row r="276" spans="2:20" s="1489" customFormat="1" ht="15.75" x14ac:dyDescent="0.25">
      <c r="B276" s="1487"/>
      <c r="C276" s="1417"/>
      <c r="D276" s="1417"/>
      <c r="E276" s="1491"/>
      <c r="F276" s="1258" t="s">
        <v>7</v>
      </c>
      <c r="G276" s="1004"/>
      <c r="H276" s="1004"/>
      <c r="I276" s="1732">
        <f>SUM(I277)</f>
        <v>3010000</v>
      </c>
      <c r="J276" s="1733"/>
      <c r="K276" s="1734"/>
      <c r="L276" s="1732"/>
      <c r="M276" s="1733"/>
      <c r="N276" s="1734"/>
      <c r="O276" s="1488"/>
      <c r="P276" s="1756"/>
      <c r="Q276" s="1757"/>
      <c r="R276" s="1758"/>
    </row>
    <row r="277" spans="2:20" s="253" customFormat="1" ht="18.75" customHeight="1" x14ac:dyDescent="0.25">
      <c r="B277" s="252"/>
      <c r="C277" s="254"/>
      <c r="D277" s="254"/>
      <c r="E277" s="1371"/>
      <c r="F277" s="1258"/>
      <c r="G277" s="1750" t="s">
        <v>1869</v>
      </c>
      <c r="H277" s="1751"/>
      <c r="I277" s="1735">
        <f>P8</f>
        <v>3010000</v>
      </c>
      <c r="J277" s="1736"/>
      <c r="K277" s="1737"/>
      <c r="L277" s="1735"/>
      <c r="M277" s="1736"/>
      <c r="N277" s="1737"/>
      <c r="O277" s="606"/>
      <c r="P277" s="1745"/>
      <c r="Q277" s="1746"/>
      <c r="R277" s="1747"/>
    </row>
    <row r="278" spans="2:20" s="614" customFormat="1" ht="19.5" customHeight="1" x14ac:dyDescent="0.2">
      <c r="B278" s="611"/>
      <c r="C278" s="612"/>
      <c r="D278" s="612"/>
      <c r="E278" s="1372"/>
      <c r="F278" s="1719" t="s">
        <v>1870</v>
      </c>
      <c r="G278" s="1719"/>
      <c r="H278" s="1720"/>
      <c r="I278" s="1730">
        <f>SUM(L278:R278)</f>
        <v>5251400</v>
      </c>
      <c r="J278" s="1730"/>
      <c r="K278" s="1730"/>
      <c r="L278" s="1730">
        <v>2771200</v>
      </c>
      <c r="M278" s="1730"/>
      <c r="N278" s="1730"/>
      <c r="O278" s="613"/>
      <c r="P278" s="1730">
        <v>2480200</v>
      </c>
      <c r="Q278" s="1730"/>
      <c r="R278" s="1730"/>
      <c r="T278" s="643"/>
    </row>
    <row r="279" spans="2:20" s="195" customFormat="1" x14ac:dyDescent="0.2">
      <c r="B279" s="609" t="s">
        <v>1871</v>
      </c>
      <c r="C279" s="187"/>
      <c r="D279" s="187"/>
      <c r="E279" s="1278"/>
      <c r="F279" s="641" t="s">
        <v>2614</v>
      </c>
      <c r="G279" s="245"/>
      <c r="H279" s="609"/>
      <c r="I279" s="3"/>
      <c r="J279" s="610"/>
      <c r="K279" s="642"/>
      <c r="L279" s="642"/>
      <c r="M279" s="642"/>
      <c r="N279" s="642"/>
      <c r="O279" s="642"/>
      <c r="P279" s="642"/>
      <c r="Q279" s="642"/>
      <c r="R279" s="642"/>
    </row>
  </sheetData>
  <mergeCells count="77">
    <mergeCell ref="F74:I74"/>
    <mergeCell ref="B1:R1"/>
    <mergeCell ref="P2:R2"/>
    <mergeCell ref="B7:G7"/>
    <mergeCell ref="B8:G8"/>
    <mergeCell ref="F39:I39"/>
    <mergeCell ref="D49:I49"/>
    <mergeCell ref="E50:I50"/>
    <mergeCell ref="F57:I57"/>
    <mergeCell ref="F63:I63"/>
    <mergeCell ref="F70:I70"/>
    <mergeCell ref="F72:I72"/>
    <mergeCell ref="D128:I128"/>
    <mergeCell ref="F77:I77"/>
    <mergeCell ref="F79:I79"/>
    <mergeCell ref="D88:I88"/>
    <mergeCell ref="E89:I89"/>
    <mergeCell ref="E93:I93"/>
    <mergeCell ref="C99:I99"/>
    <mergeCell ref="D100:I100"/>
    <mergeCell ref="D107:I107"/>
    <mergeCell ref="E108:I108"/>
    <mergeCell ref="D123:I123"/>
    <mergeCell ref="E124:I124"/>
    <mergeCell ref="D199:I199"/>
    <mergeCell ref="E129:I129"/>
    <mergeCell ref="F140:I140"/>
    <mergeCell ref="E143:I143"/>
    <mergeCell ref="D147:I147"/>
    <mergeCell ref="E148:I148"/>
    <mergeCell ref="D155:I155"/>
    <mergeCell ref="E156:I156"/>
    <mergeCell ref="F162:I162"/>
    <mergeCell ref="E173:I173"/>
    <mergeCell ref="E187:I187"/>
    <mergeCell ref="E195:I195"/>
    <mergeCell ref="D234:I234"/>
    <mergeCell ref="E235:I235"/>
    <mergeCell ref="E239:I239"/>
    <mergeCell ref="B268:G268"/>
    <mergeCell ref="B269:E269"/>
    <mergeCell ref="F269:H269"/>
    <mergeCell ref="I269:K269"/>
    <mergeCell ref="L269:N269"/>
    <mergeCell ref="P269:R269"/>
    <mergeCell ref="B270:E270"/>
    <mergeCell ref="F270:G270"/>
    <mergeCell ref="I270:K270"/>
    <mergeCell ref="L270:N270"/>
    <mergeCell ref="P270:R270"/>
    <mergeCell ref="I271:K271"/>
    <mergeCell ref="L271:N271"/>
    <mergeCell ref="P271:R271"/>
    <mergeCell ref="I272:K272"/>
    <mergeCell ref="L272:N272"/>
    <mergeCell ref="P272:R272"/>
    <mergeCell ref="I273:K273"/>
    <mergeCell ref="L273:N273"/>
    <mergeCell ref="P273:R273"/>
    <mergeCell ref="F274:G274"/>
    <mergeCell ref="I274:K274"/>
    <mergeCell ref="L274:N274"/>
    <mergeCell ref="P274:R274"/>
    <mergeCell ref="I275:K275"/>
    <mergeCell ref="L275:N275"/>
    <mergeCell ref="P275:R275"/>
    <mergeCell ref="I276:K276"/>
    <mergeCell ref="L276:N276"/>
    <mergeCell ref="P276:R276"/>
    <mergeCell ref="G277:H277"/>
    <mergeCell ref="I277:K277"/>
    <mergeCell ref="L277:N277"/>
    <mergeCell ref="P277:R277"/>
    <mergeCell ref="F278:H278"/>
    <mergeCell ref="I278:K278"/>
    <mergeCell ref="L278:N278"/>
    <mergeCell ref="P278:R278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W279"/>
  <sheetViews>
    <sheetView zoomScaleNormal="100" workbookViewId="0">
      <pane ySplit="8" topLeftCell="A63" activePane="bottomLeft" state="frozen"/>
      <selection pane="bottomLeft" activeCell="A84" sqref="A84:XFD84"/>
    </sheetView>
  </sheetViews>
  <sheetFormatPr defaultRowHeight="18.75" x14ac:dyDescent="0.3"/>
  <cols>
    <col min="1" max="1" width="0.875" style="7" customWidth="1"/>
    <col min="2" max="3" width="1.125" style="22" customWidth="1"/>
    <col min="4" max="4" width="1.75" style="22" customWidth="1"/>
    <col min="5" max="5" width="3.5" style="22" customWidth="1"/>
    <col min="6" max="6" width="6" style="73" customWidth="1"/>
    <col min="7" max="7" width="31.625" style="23" customWidth="1"/>
    <col min="8" max="8" width="15.375" style="6" customWidth="1"/>
    <col min="9" max="9" width="13.625" style="24" customWidth="1"/>
    <col min="10" max="10" width="7.75" style="87" hidden="1" customWidth="1"/>
    <col min="11" max="14" width="8.125" style="87" customWidth="1"/>
    <col min="15" max="15" width="8.125" style="87" hidden="1" customWidth="1"/>
    <col min="16" max="17" width="8.125" style="87" customWidth="1"/>
    <col min="18" max="18" width="9.625" style="87" customWidth="1"/>
    <col min="19" max="16384" width="9" style="7"/>
  </cols>
  <sheetData>
    <row r="1" spans="1:18" s="1" customFormat="1" ht="21.75" thickBot="1" x14ac:dyDescent="0.4">
      <c r="B1" s="1673" t="s">
        <v>1341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651"/>
      <c r="C2" s="651"/>
      <c r="D2" s="651"/>
      <c r="E2" s="651"/>
      <c r="F2" s="678"/>
      <c r="G2" s="651"/>
      <c r="H2" s="651"/>
      <c r="I2" s="651"/>
      <c r="J2" s="651"/>
      <c r="K2" s="651"/>
      <c r="L2" s="651"/>
      <c r="M2" s="651"/>
      <c r="N2" s="651"/>
      <c r="O2" s="651"/>
      <c r="P2" s="1725" t="s">
        <v>1948</v>
      </c>
      <c r="Q2" s="1726"/>
      <c r="R2" s="1727"/>
    </row>
    <row r="3" spans="1:18" s="187" customFormat="1" ht="18" customHeight="1" thickTop="1" x14ac:dyDescent="0.2">
      <c r="A3" s="644"/>
      <c r="B3" s="564" t="s">
        <v>1949</v>
      </c>
      <c r="C3" s="564"/>
      <c r="D3" s="564"/>
      <c r="E3" s="564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1950</v>
      </c>
      <c r="C4" s="564"/>
      <c r="D4" s="564"/>
      <c r="E4" s="564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473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287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0.25" customHeight="1" x14ac:dyDescent="0.2">
      <c r="B8" s="1682" t="s">
        <v>1966</v>
      </c>
      <c r="C8" s="1771"/>
      <c r="D8" s="1771"/>
      <c r="E8" s="1771"/>
      <c r="F8" s="1771"/>
      <c r="G8" s="1683"/>
      <c r="H8" s="236"/>
      <c r="I8" s="237"/>
      <c r="J8" s="81">
        <f t="shared" ref="J8:R8" si="0">SUM(J9:J266)</f>
        <v>0</v>
      </c>
      <c r="K8" s="81">
        <f t="shared" si="0"/>
        <v>5000</v>
      </c>
      <c r="L8" s="81">
        <f t="shared" si="0"/>
        <v>265040</v>
      </c>
      <c r="M8" s="81">
        <f t="shared" si="0"/>
        <v>1801921</v>
      </c>
      <c r="N8" s="81">
        <f t="shared" si="0"/>
        <v>169439</v>
      </c>
      <c r="O8" s="81">
        <f t="shared" si="0"/>
        <v>0</v>
      </c>
      <c r="P8" s="81">
        <f t="shared" si="0"/>
        <v>0</v>
      </c>
      <c r="Q8" s="81">
        <f t="shared" si="0"/>
        <v>3010000</v>
      </c>
      <c r="R8" s="81">
        <f t="shared" si="0"/>
        <v>5251400</v>
      </c>
    </row>
    <row r="9" spans="1:18" s="12" customFormat="1" ht="16.5" customHeight="1" x14ac:dyDescent="0.2">
      <c r="B9" s="535" t="s">
        <v>79</v>
      </c>
      <c r="C9" s="536"/>
      <c r="D9" s="536"/>
      <c r="E9" s="536"/>
      <c r="F9" s="657"/>
      <c r="G9" s="536"/>
      <c r="H9" s="536"/>
      <c r="I9" s="536"/>
      <c r="J9" s="705"/>
      <c r="K9" s="705"/>
      <c r="L9" s="705"/>
      <c r="M9" s="705"/>
      <c r="N9" s="705"/>
      <c r="O9" s="705"/>
      <c r="P9" s="705"/>
      <c r="Q9" s="705"/>
      <c r="R9" s="704"/>
    </row>
    <row r="10" spans="1:18" s="12" customFormat="1" ht="18" customHeight="1" x14ac:dyDescent="0.2">
      <c r="B10" s="481" t="s">
        <v>1895</v>
      </c>
      <c r="C10" s="482"/>
      <c r="D10" s="482"/>
      <c r="E10" s="482"/>
      <c r="F10" s="658"/>
      <c r="G10" s="482"/>
      <c r="H10" s="482"/>
      <c r="I10" s="482"/>
      <c r="J10" s="633"/>
      <c r="K10" s="633"/>
      <c r="L10" s="633"/>
      <c r="M10" s="633"/>
      <c r="N10" s="633"/>
      <c r="O10" s="633"/>
      <c r="P10" s="633"/>
      <c r="Q10" s="633"/>
      <c r="R10" s="631"/>
    </row>
    <row r="11" spans="1:18" s="13" customFormat="1" ht="18" customHeight="1" x14ac:dyDescent="0.3">
      <c r="B11" s="63"/>
      <c r="C11" s="539" t="s">
        <v>12</v>
      </c>
      <c r="D11" s="539"/>
      <c r="E11" s="53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</row>
    <row r="12" spans="1:18" s="13" customFormat="1" ht="17.25" customHeight="1" x14ac:dyDescent="0.3">
      <c r="B12" s="54"/>
      <c r="C12" s="55"/>
      <c r="D12" s="532" t="s">
        <v>13</v>
      </c>
      <c r="E12" s="532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18" s="13" customFormat="1" ht="18.75" customHeight="1" x14ac:dyDescent="0.3">
      <c r="B13" s="54"/>
      <c r="C13" s="55"/>
      <c r="D13" s="55"/>
      <c r="E13" s="532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9.5" customHeight="1" x14ac:dyDescent="0.3">
      <c r="B14" s="531"/>
      <c r="C14" s="532"/>
      <c r="D14" s="532"/>
      <c r="E14" s="546">
        <v>111</v>
      </c>
      <c r="F14" s="681" t="s">
        <v>1816</v>
      </c>
      <c r="G14" s="532"/>
      <c r="H14" s="669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32.25" customHeight="1" x14ac:dyDescent="0.3">
      <c r="B15" s="89"/>
      <c r="C15" s="58"/>
      <c r="D15" s="58"/>
      <c r="E15" s="59"/>
      <c r="F15" s="661">
        <v>11101</v>
      </c>
      <c r="G15" s="125" t="s">
        <v>1343</v>
      </c>
      <c r="H15" s="258" t="s">
        <v>1342</v>
      </c>
      <c r="I15" s="17" t="s">
        <v>112</v>
      </c>
      <c r="J15" s="223"/>
      <c r="K15" s="223"/>
      <c r="L15" s="435">
        <v>5000</v>
      </c>
      <c r="M15" s="435">
        <v>65000</v>
      </c>
      <c r="N15" s="223"/>
      <c r="O15" s="223"/>
      <c r="P15" s="223"/>
      <c r="Q15" s="223"/>
      <c r="R15" s="223">
        <f>SUM(J15:Q15)</f>
        <v>70000</v>
      </c>
    </row>
    <row r="16" spans="1:18" s="43" customFormat="1" ht="15.75" customHeight="1" x14ac:dyDescent="0.2">
      <c r="B16" s="533"/>
      <c r="C16" s="534"/>
      <c r="D16" s="105" t="s">
        <v>1904</v>
      </c>
      <c r="E16" s="105"/>
      <c r="F16" s="666"/>
      <c r="G16" s="105"/>
      <c r="H16" s="105"/>
      <c r="I16" s="105"/>
      <c r="J16" s="667"/>
      <c r="K16" s="667"/>
      <c r="L16" s="667"/>
      <c r="M16" s="667"/>
      <c r="N16" s="667"/>
      <c r="O16" s="667"/>
      <c r="P16" s="667"/>
      <c r="Q16" s="667"/>
      <c r="R16" s="668"/>
    </row>
    <row r="17" spans="2:23" s="43" customFormat="1" ht="16.5" customHeight="1" x14ac:dyDescent="0.2">
      <c r="B17" s="526"/>
      <c r="C17" s="527"/>
      <c r="D17" s="556" t="s">
        <v>1835</v>
      </c>
      <c r="E17" s="556"/>
      <c r="F17" s="665"/>
      <c r="G17" s="556"/>
      <c r="H17" s="556"/>
      <c r="I17" s="556"/>
      <c r="J17" s="560"/>
      <c r="K17" s="560"/>
      <c r="L17" s="560"/>
      <c r="M17" s="560"/>
      <c r="N17" s="560"/>
      <c r="O17" s="560"/>
      <c r="P17" s="560"/>
      <c r="Q17" s="560"/>
      <c r="R17" s="559"/>
      <c r="V17" s="655"/>
    </row>
    <row r="18" spans="2:23" s="13" customFormat="1" ht="17.25" customHeight="1" x14ac:dyDescent="0.3">
      <c r="B18" s="65"/>
      <c r="C18" s="66"/>
      <c r="D18" s="37"/>
      <c r="E18" s="278" t="s">
        <v>15</v>
      </c>
      <c r="F18" s="662"/>
      <c r="G18" s="278"/>
      <c r="H18" s="278"/>
      <c r="I18" s="278"/>
      <c r="J18" s="562"/>
      <c r="K18" s="562"/>
      <c r="L18" s="562"/>
      <c r="M18" s="562"/>
      <c r="N18" s="562"/>
      <c r="O18" s="562"/>
      <c r="P18" s="562"/>
      <c r="Q18" s="562"/>
      <c r="R18" s="274"/>
    </row>
    <row r="19" spans="2:23" ht="18.75" customHeight="1" x14ac:dyDescent="0.3">
      <c r="B19" s="42"/>
      <c r="C19" s="66"/>
      <c r="D19" s="66"/>
      <c r="E19" s="547">
        <v>112</v>
      </c>
      <c r="F19" s="565" t="s">
        <v>1817</v>
      </c>
      <c r="G19" s="565"/>
      <c r="H19" s="565"/>
      <c r="I19" s="566"/>
      <c r="J19" s="86"/>
      <c r="K19" s="128"/>
      <c r="L19" s="128"/>
      <c r="M19" s="128"/>
      <c r="N19" s="128"/>
      <c r="O19" s="128"/>
      <c r="P19" s="128"/>
      <c r="Q19" s="128"/>
      <c r="R19" s="128"/>
    </row>
    <row r="20" spans="2:23" ht="36.75" customHeight="1" x14ac:dyDescent="0.3">
      <c r="B20" s="38"/>
      <c r="C20" s="39"/>
      <c r="D20" s="39"/>
      <c r="E20" s="40"/>
      <c r="F20" s="661">
        <v>11201</v>
      </c>
      <c r="G20" s="15" t="s">
        <v>1310</v>
      </c>
      <c r="H20" s="93" t="s">
        <v>837</v>
      </c>
      <c r="I20" s="17" t="s">
        <v>112</v>
      </c>
      <c r="J20" s="27"/>
      <c r="K20" s="27"/>
      <c r="L20" s="27"/>
      <c r="M20" s="27">
        <v>140000</v>
      </c>
      <c r="N20" s="92"/>
      <c r="O20" s="92"/>
      <c r="P20" s="92"/>
      <c r="Q20" s="92"/>
      <c r="R20" s="92">
        <f>SUM(J20:Q20)</f>
        <v>140000</v>
      </c>
      <c r="W20" s="30"/>
    </row>
    <row r="21" spans="2:23" ht="33" customHeight="1" x14ac:dyDescent="0.3">
      <c r="B21" s="57"/>
      <c r="C21" s="58"/>
      <c r="D21" s="58"/>
      <c r="E21" s="59"/>
      <c r="F21" s="661">
        <v>11202</v>
      </c>
      <c r="G21" s="15" t="s">
        <v>1311</v>
      </c>
      <c r="H21" s="93" t="s">
        <v>837</v>
      </c>
      <c r="I21" s="17" t="s">
        <v>112</v>
      </c>
      <c r="J21" s="27"/>
      <c r="K21" s="27"/>
      <c r="L21" s="27"/>
      <c r="M21" s="27">
        <v>25000</v>
      </c>
      <c r="N21" s="92"/>
      <c r="O21" s="92"/>
      <c r="P21" s="92"/>
      <c r="Q21" s="92"/>
      <c r="R21" s="92">
        <f t="shared" ref="R21:R24" si="1">SUM(J21:Q21)</f>
        <v>25000</v>
      </c>
    </row>
    <row r="22" spans="2:23" ht="30.75" customHeight="1" x14ac:dyDescent="0.3">
      <c r="B22" s="57"/>
      <c r="C22" s="58"/>
      <c r="D22" s="58"/>
      <c r="E22" s="59"/>
      <c r="F22" s="661">
        <v>11203</v>
      </c>
      <c r="G22" s="21" t="s">
        <v>1319</v>
      </c>
      <c r="H22" s="93" t="s">
        <v>1318</v>
      </c>
      <c r="I22" s="17" t="s">
        <v>112</v>
      </c>
      <c r="J22" s="92"/>
      <c r="K22" s="92"/>
      <c r="L22" s="92"/>
      <c r="M22" s="92">
        <v>10000</v>
      </c>
      <c r="N22" s="92"/>
      <c r="O22" s="92"/>
      <c r="P22" s="92"/>
      <c r="Q22" s="92"/>
      <c r="R22" s="10">
        <f t="shared" si="1"/>
        <v>10000</v>
      </c>
    </row>
    <row r="23" spans="2:23" ht="47.25" x14ac:dyDescent="0.3">
      <c r="B23" s="19"/>
      <c r="C23" s="20"/>
      <c r="D23" s="20"/>
      <c r="E23" s="79"/>
      <c r="F23" s="661">
        <v>11204</v>
      </c>
      <c r="G23" s="15" t="s">
        <v>1963</v>
      </c>
      <c r="H23" s="93" t="s">
        <v>1318</v>
      </c>
      <c r="I23" s="17" t="s">
        <v>112</v>
      </c>
      <c r="J23" s="27"/>
      <c r="K23" s="27"/>
      <c r="L23" s="27"/>
      <c r="M23" s="27">
        <v>20000</v>
      </c>
      <c r="N23" s="92"/>
      <c r="O23" s="92"/>
      <c r="P23" s="92"/>
      <c r="Q23" s="92"/>
      <c r="R23" s="10">
        <f t="shared" si="1"/>
        <v>20000</v>
      </c>
      <c r="V23" s="30"/>
    </row>
    <row r="24" spans="2:23" ht="32.25" customHeight="1" x14ac:dyDescent="0.3">
      <c r="B24" s="57"/>
      <c r="C24" s="58"/>
      <c r="D24" s="58"/>
      <c r="E24" s="59"/>
      <c r="F24" s="661">
        <v>11205</v>
      </c>
      <c r="G24" s="268" t="s">
        <v>1320</v>
      </c>
      <c r="H24" s="16" t="s">
        <v>1321</v>
      </c>
      <c r="I24" s="17" t="s">
        <v>112</v>
      </c>
      <c r="J24" s="92"/>
      <c r="K24" s="92"/>
      <c r="L24" s="92"/>
      <c r="M24" s="92">
        <v>12700</v>
      </c>
      <c r="N24" s="92"/>
      <c r="O24" s="92"/>
      <c r="P24" s="92"/>
      <c r="Q24" s="92"/>
      <c r="R24" s="92">
        <f t="shared" si="1"/>
        <v>12700</v>
      </c>
    </row>
    <row r="25" spans="2:23" ht="35.25" customHeight="1" x14ac:dyDescent="0.3">
      <c r="B25" s="57"/>
      <c r="C25" s="58"/>
      <c r="D25" s="58"/>
      <c r="E25" s="59"/>
      <c r="F25" s="661">
        <v>11206</v>
      </c>
      <c r="G25" s="125" t="s">
        <v>1324</v>
      </c>
      <c r="H25" s="258" t="s">
        <v>1313</v>
      </c>
      <c r="I25" s="17" t="s">
        <v>112</v>
      </c>
      <c r="J25" s="223"/>
      <c r="K25" s="223"/>
      <c r="L25" s="435">
        <v>5000</v>
      </c>
      <c r="M25" s="435">
        <v>65000</v>
      </c>
      <c r="N25" s="223"/>
      <c r="O25" s="223"/>
      <c r="P25" s="223"/>
      <c r="Q25" s="223"/>
      <c r="R25" s="223">
        <f>SUM(J25:Q25)</f>
        <v>70000</v>
      </c>
    </row>
    <row r="26" spans="2:23" s="13" customFormat="1" ht="21" hidden="1" customHeight="1" x14ac:dyDescent="0.3">
      <c r="B26" s="76"/>
      <c r="C26" s="77"/>
      <c r="D26" s="77"/>
      <c r="E26" s="78" t="s">
        <v>16</v>
      </c>
      <c r="F26" s="70"/>
      <c r="G26" s="33"/>
      <c r="H26" s="14"/>
      <c r="I26" s="56"/>
      <c r="J26" s="86">
        <f>SUM(J27:J29)</f>
        <v>0</v>
      </c>
      <c r="K26" s="86">
        <f t="shared" ref="K26:R26" si="2">SUM(K27:K29)</f>
        <v>0</v>
      </c>
      <c r="L26" s="86">
        <f t="shared" si="2"/>
        <v>0</v>
      </c>
      <c r="M26" s="86">
        <f t="shared" si="2"/>
        <v>0</v>
      </c>
      <c r="N26" s="86">
        <f t="shared" si="2"/>
        <v>0</v>
      </c>
      <c r="O26" s="86">
        <f t="shared" si="2"/>
        <v>0</v>
      </c>
      <c r="P26" s="86">
        <f t="shared" si="2"/>
        <v>0</v>
      </c>
      <c r="Q26" s="86">
        <f t="shared" si="2"/>
        <v>0</v>
      </c>
      <c r="R26" s="86">
        <f t="shared" si="2"/>
        <v>0</v>
      </c>
    </row>
    <row r="27" spans="2:23" ht="19.5" hidden="1" customHeight="1" x14ac:dyDescent="0.3">
      <c r="B27" s="38"/>
      <c r="C27" s="39"/>
      <c r="D27" s="39"/>
      <c r="E27" s="40"/>
      <c r="F27" s="661">
        <v>7</v>
      </c>
      <c r="G27" s="15"/>
      <c r="H27" s="93"/>
      <c r="I27" s="140"/>
      <c r="J27" s="92"/>
      <c r="K27" s="92"/>
      <c r="L27" s="92"/>
      <c r="M27" s="92"/>
      <c r="N27" s="92"/>
      <c r="O27" s="92"/>
      <c r="P27" s="92"/>
      <c r="Q27" s="92"/>
      <c r="R27" s="92">
        <f>SUM(J27:Q27)</f>
        <v>0</v>
      </c>
    </row>
    <row r="28" spans="2:23" ht="19.5" hidden="1" customHeight="1" x14ac:dyDescent="0.3">
      <c r="B28" s="57"/>
      <c r="C28" s="58"/>
      <c r="D28" s="58"/>
      <c r="E28" s="59"/>
      <c r="F28" s="661">
        <v>8</v>
      </c>
      <c r="G28" s="15"/>
      <c r="H28" s="93"/>
      <c r="I28" s="140"/>
      <c r="J28" s="92"/>
      <c r="K28" s="92"/>
      <c r="L28" s="92"/>
      <c r="M28" s="92"/>
      <c r="N28" s="92"/>
      <c r="O28" s="92"/>
      <c r="P28" s="92"/>
      <c r="Q28" s="92"/>
      <c r="R28" s="92">
        <f t="shared" ref="R28" si="3">SUM(J28:Q28)</f>
        <v>0</v>
      </c>
    </row>
    <row r="29" spans="2:23" ht="19.5" hidden="1" customHeight="1" x14ac:dyDescent="0.3">
      <c r="B29" s="67"/>
      <c r="C29" s="68"/>
      <c r="D29" s="62"/>
      <c r="E29" s="21"/>
      <c r="F29" s="661">
        <v>9</v>
      </c>
      <c r="G29" s="15"/>
      <c r="H29" s="16"/>
      <c r="I29" s="17"/>
      <c r="J29" s="27"/>
      <c r="K29" s="27"/>
      <c r="L29" s="27"/>
      <c r="M29" s="27"/>
      <c r="N29" s="27"/>
      <c r="O29" s="27"/>
      <c r="P29" s="27"/>
      <c r="Q29" s="27"/>
      <c r="R29" s="92">
        <f>SUM(J29:Q29)</f>
        <v>0</v>
      </c>
    </row>
    <row r="30" spans="2:23" s="13" customFormat="1" ht="21" hidden="1" customHeight="1" x14ac:dyDescent="0.3">
      <c r="B30" s="76"/>
      <c r="C30" s="77"/>
      <c r="D30" s="77"/>
      <c r="E30" s="78" t="s">
        <v>99</v>
      </c>
      <c r="F30" s="80"/>
      <c r="G30" s="33"/>
      <c r="H30" s="14"/>
      <c r="I30" s="56"/>
      <c r="J30" s="86">
        <f>SUM(J31:J33)</f>
        <v>0</v>
      </c>
      <c r="K30" s="86">
        <f t="shared" ref="K30:R30" si="4">SUM(K31:K33)</f>
        <v>0</v>
      </c>
      <c r="L30" s="86">
        <f t="shared" si="4"/>
        <v>0</v>
      </c>
      <c r="M30" s="86">
        <f t="shared" si="4"/>
        <v>0</v>
      </c>
      <c r="N30" s="86">
        <f t="shared" si="4"/>
        <v>0</v>
      </c>
      <c r="O30" s="86">
        <f t="shared" si="4"/>
        <v>0</v>
      </c>
      <c r="P30" s="86">
        <f t="shared" si="4"/>
        <v>0</v>
      </c>
      <c r="Q30" s="86">
        <f t="shared" si="4"/>
        <v>0</v>
      </c>
      <c r="R30" s="86">
        <f t="shared" si="4"/>
        <v>0</v>
      </c>
    </row>
    <row r="31" spans="2:23" ht="19.5" hidden="1" customHeight="1" x14ac:dyDescent="0.3">
      <c r="B31" s="38"/>
      <c r="C31" s="39"/>
      <c r="D31" s="39"/>
      <c r="E31" s="40"/>
      <c r="F31" s="661">
        <v>10</v>
      </c>
      <c r="G31" s="15"/>
      <c r="H31" s="93"/>
      <c r="I31" s="140"/>
      <c r="J31" s="92"/>
      <c r="K31" s="92"/>
      <c r="L31" s="92"/>
      <c r="M31" s="92"/>
      <c r="N31" s="92"/>
      <c r="O31" s="92"/>
      <c r="P31" s="92"/>
      <c r="Q31" s="92"/>
      <c r="R31" s="92">
        <f>SUM(J31:Q31)</f>
        <v>0</v>
      </c>
    </row>
    <row r="32" spans="2:23" ht="19.5" hidden="1" customHeight="1" x14ac:dyDescent="0.3">
      <c r="B32" s="57"/>
      <c r="C32" s="58"/>
      <c r="D32" s="58"/>
      <c r="E32" s="59"/>
      <c r="F32" s="661">
        <v>11</v>
      </c>
      <c r="G32" s="15"/>
      <c r="H32" s="93"/>
      <c r="I32" s="140"/>
      <c r="J32" s="92"/>
      <c r="K32" s="92"/>
      <c r="L32" s="92"/>
      <c r="M32" s="92"/>
      <c r="N32" s="92"/>
      <c r="O32" s="92"/>
      <c r="P32" s="92"/>
      <c r="Q32" s="92"/>
      <c r="R32" s="92">
        <f>SUM(J32:Q32)</f>
        <v>0</v>
      </c>
    </row>
    <row r="33" spans="2:18" ht="19.5" hidden="1" customHeight="1" x14ac:dyDescent="0.3">
      <c r="B33" s="28"/>
      <c r="C33" s="45"/>
      <c r="D33" s="31"/>
      <c r="E33" s="32"/>
      <c r="F33" s="661">
        <v>12</v>
      </c>
      <c r="G33" s="15"/>
      <c r="H33" s="16"/>
      <c r="I33" s="17"/>
      <c r="J33" s="27"/>
      <c r="K33" s="27"/>
      <c r="L33" s="27"/>
      <c r="M33" s="27"/>
      <c r="N33" s="27"/>
      <c r="O33" s="27"/>
      <c r="P33" s="27"/>
      <c r="Q33" s="27"/>
      <c r="R33" s="92">
        <f>SUM(J33:Q33)</f>
        <v>0</v>
      </c>
    </row>
    <row r="34" spans="2:18" s="12" customFormat="1" ht="17.25" customHeight="1" x14ac:dyDescent="0.2">
      <c r="B34" s="535" t="s">
        <v>81</v>
      </c>
      <c r="C34" s="536"/>
      <c r="D34" s="536"/>
      <c r="E34" s="536"/>
      <c r="F34" s="657"/>
      <c r="G34" s="536"/>
      <c r="H34" s="536"/>
      <c r="I34" s="536"/>
      <c r="J34" s="705"/>
      <c r="K34" s="705"/>
      <c r="L34" s="705"/>
      <c r="M34" s="705"/>
      <c r="N34" s="705"/>
      <c r="O34" s="705"/>
      <c r="P34" s="705"/>
      <c r="Q34" s="705"/>
      <c r="R34" s="704"/>
    </row>
    <row r="35" spans="2:18" s="12" customFormat="1" ht="18" customHeight="1" x14ac:dyDescent="0.2">
      <c r="B35" s="481" t="s">
        <v>1955</v>
      </c>
      <c r="C35" s="482"/>
      <c r="D35" s="482"/>
      <c r="E35" s="482"/>
      <c r="F35" s="658"/>
      <c r="G35" s="482"/>
      <c r="H35" s="482"/>
      <c r="I35" s="482"/>
      <c r="J35" s="633"/>
      <c r="K35" s="633"/>
      <c r="L35" s="633"/>
      <c r="M35" s="633"/>
      <c r="N35" s="633"/>
      <c r="O35" s="633"/>
      <c r="P35" s="633"/>
      <c r="Q35" s="633"/>
      <c r="R35" s="631"/>
    </row>
    <row r="36" spans="2:18" s="13" customFormat="1" ht="18.75" customHeight="1" x14ac:dyDescent="0.3">
      <c r="B36" s="35"/>
      <c r="C36" s="278" t="s">
        <v>26</v>
      </c>
      <c r="D36" s="278"/>
      <c r="E36" s="278"/>
      <c r="F36" s="662"/>
      <c r="G36" s="278"/>
      <c r="H36" s="278"/>
      <c r="I36" s="278"/>
      <c r="J36" s="562"/>
      <c r="K36" s="562"/>
      <c r="L36" s="562"/>
      <c r="M36" s="562"/>
      <c r="N36" s="562"/>
      <c r="O36" s="562"/>
      <c r="P36" s="562"/>
      <c r="Q36" s="562"/>
      <c r="R36" s="274"/>
    </row>
    <row r="37" spans="2:18" s="13" customFormat="1" ht="17.25" customHeight="1" x14ac:dyDescent="0.3">
      <c r="B37" s="35"/>
      <c r="C37" s="37"/>
      <c r="D37" s="278" t="s">
        <v>17</v>
      </c>
      <c r="E37" s="278"/>
      <c r="F37" s="662"/>
      <c r="G37" s="278"/>
      <c r="H37" s="278"/>
      <c r="I37" s="278"/>
      <c r="J37" s="562"/>
      <c r="K37" s="562"/>
      <c r="L37" s="562"/>
      <c r="M37" s="562"/>
      <c r="N37" s="562"/>
      <c r="O37" s="562"/>
      <c r="P37" s="562"/>
      <c r="Q37" s="562"/>
      <c r="R37" s="274"/>
    </row>
    <row r="38" spans="2:18" s="13" customFormat="1" ht="18.75" customHeight="1" x14ac:dyDescent="0.3">
      <c r="B38" s="35"/>
      <c r="C38" s="37"/>
      <c r="D38" s="37"/>
      <c r="E38" s="278" t="s">
        <v>18</v>
      </c>
      <c r="F38" s="662"/>
      <c r="G38" s="278"/>
      <c r="H38" s="278"/>
      <c r="I38" s="278"/>
      <c r="J38" s="562"/>
      <c r="K38" s="562"/>
      <c r="L38" s="562"/>
      <c r="M38" s="562"/>
      <c r="N38" s="562"/>
      <c r="O38" s="562"/>
      <c r="P38" s="562"/>
      <c r="Q38" s="562"/>
      <c r="R38" s="274"/>
    </row>
    <row r="39" spans="2:18" s="525" customFormat="1" ht="16.5" customHeight="1" x14ac:dyDescent="0.3">
      <c r="B39" s="615"/>
      <c r="C39" s="616"/>
      <c r="D39" s="616"/>
      <c r="E39" s="547">
        <v>121</v>
      </c>
      <c r="F39" s="1724" t="s">
        <v>1818</v>
      </c>
      <c r="G39" s="1724"/>
      <c r="H39" s="1724"/>
      <c r="I39" s="1724"/>
      <c r="J39" s="617"/>
      <c r="K39" s="617"/>
      <c r="L39" s="617"/>
      <c r="M39" s="617"/>
      <c r="N39" s="617"/>
      <c r="O39" s="617"/>
      <c r="P39" s="617"/>
      <c r="Q39" s="617"/>
      <c r="R39" s="618"/>
    </row>
    <row r="40" spans="2:18" ht="33.75" customHeight="1" x14ac:dyDescent="0.3">
      <c r="B40" s="89"/>
      <c r="C40" s="90"/>
      <c r="D40" s="90"/>
      <c r="E40" s="91"/>
      <c r="F40" s="661">
        <v>12101</v>
      </c>
      <c r="G40" s="15" t="s">
        <v>1969</v>
      </c>
      <c r="H40" s="93" t="s">
        <v>837</v>
      </c>
      <c r="I40" s="17" t="s">
        <v>112</v>
      </c>
      <c r="J40" s="92"/>
      <c r="K40" s="92"/>
      <c r="L40" s="92"/>
      <c r="M40" s="92">
        <v>120000</v>
      </c>
      <c r="N40" s="92"/>
      <c r="O40" s="92"/>
      <c r="P40" s="92"/>
      <c r="Q40" s="92"/>
      <c r="R40" s="92">
        <f>SUM(J40:Q40)</f>
        <v>120000</v>
      </c>
    </row>
    <row r="41" spans="2:18" s="13" customFormat="1" ht="23.25" hidden="1" customHeight="1" x14ac:dyDescent="0.3">
      <c r="B41" s="35"/>
      <c r="C41" s="37"/>
      <c r="D41" s="37"/>
      <c r="E41" s="280" t="s">
        <v>19</v>
      </c>
      <c r="F41" s="70"/>
      <c r="G41" s="33"/>
      <c r="H41" s="14"/>
      <c r="I41" s="56"/>
      <c r="J41" s="86">
        <f>SUM(J42:J44)</f>
        <v>0</v>
      </c>
      <c r="K41" s="86">
        <f t="shared" ref="K41:R41" si="5">SUM(K42:K44)</f>
        <v>0</v>
      </c>
      <c r="L41" s="86">
        <f t="shared" si="5"/>
        <v>0</v>
      </c>
      <c r="M41" s="86">
        <f t="shared" si="5"/>
        <v>0</v>
      </c>
      <c r="N41" s="86">
        <f t="shared" si="5"/>
        <v>0</v>
      </c>
      <c r="O41" s="86">
        <f t="shared" si="5"/>
        <v>0</v>
      </c>
      <c r="P41" s="86">
        <f t="shared" si="5"/>
        <v>0</v>
      </c>
      <c r="Q41" s="86">
        <f t="shared" si="5"/>
        <v>0</v>
      </c>
      <c r="R41" s="86">
        <f t="shared" si="5"/>
        <v>0</v>
      </c>
    </row>
    <row r="42" spans="2:18" ht="23.25" hidden="1" customHeight="1" x14ac:dyDescent="0.3">
      <c r="B42" s="38"/>
      <c r="C42" s="39"/>
      <c r="D42" s="39"/>
      <c r="E42" s="40"/>
      <c r="F42" s="661">
        <v>16</v>
      </c>
      <c r="G42" s="15"/>
      <c r="H42" s="93"/>
      <c r="I42" s="140"/>
      <c r="J42" s="92"/>
      <c r="K42" s="92"/>
      <c r="L42" s="92"/>
      <c r="M42" s="92"/>
      <c r="N42" s="92"/>
      <c r="O42" s="92"/>
      <c r="P42" s="92"/>
      <c r="Q42" s="92"/>
      <c r="R42" s="92">
        <f t="shared" ref="R42:R43" si="6">SUM(J42:Q42)</f>
        <v>0</v>
      </c>
    </row>
    <row r="43" spans="2:18" ht="23.25" hidden="1" customHeight="1" x14ac:dyDescent="0.3">
      <c r="B43" s="28"/>
      <c r="C43" s="45"/>
      <c r="D43" s="31"/>
      <c r="E43" s="32"/>
      <c r="F43" s="661">
        <v>17</v>
      </c>
      <c r="G43" s="15"/>
      <c r="H43" s="16"/>
      <c r="I43" s="17"/>
      <c r="J43" s="27"/>
      <c r="K43" s="27"/>
      <c r="L43" s="27"/>
      <c r="M43" s="27"/>
      <c r="N43" s="27"/>
      <c r="O43" s="27"/>
      <c r="P43" s="27"/>
      <c r="Q43" s="27"/>
      <c r="R43" s="92">
        <f t="shared" si="6"/>
        <v>0</v>
      </c>
    </row>
    <row r="44" spans="2:18" ht="23.25" hidden="1" customHeight="1" x14ac:dyDescent="0.3">
      <c r="B44" s="67"/>
      <c r="C44" s="68"/>
      <c r="D44" s="62"/>
      <c r="E44" s="21"/>
      <c r="F44" s="661">
        <v>18</v>
      </c>
      <c r="G44" s="15"/>
      <c r="H44" s="16"/>
      <c r="I44" s="17"/>
      <c r="J44" s="27"/>
      <c r="K44" s="27"/>
      <c r="L44" s="27"/>
      <c r="M44" s="27"/>
      <c r="N44" s="27"/>
      <c r="O44" s="27"/>
      <c r="P44" s="27"/>
      <c r="Q44" s="27"/>
      <c r="R44" s="92">
        <f>SUM(J44:Q44)</f>
        <v>0</v>
      </c>
    </row>
    <row r="45" spans="2:18" s="13" customFormat="1" ht="23.25" hidden="1" customHeight="1" x14ac:dyDescent="0.3">
      <c r="B45" s="35"/>
      <c r="C45" s="37"/>
      <c r="D45" s="37"/>
      <c r="E45" s="280" t="s">
        <v>20</v>
      </c>
      <c r="F45" s="70"/>
      <c r="G45" s="33"/>
      <c r="H45" s="14"/>
      <c r="I45" s="56"/>
      <c r="J45" s="86">
        <f>SUM(J46:J48)</f>
        <v>0</v>
      </c>
      <c r="K45" s="86">
        <f t="shared" ref="K45:R45" si="7">SUM(K46:K48)</f>
        <v>0</v>
      </c>
      <c r="L45" s="86">
        <f t="shared" si="7"/>
        <v>0</v>
      </c>
      <c r="M45" s="86">
        <f t="shared" si="7"/>
        <v>0</v>
      </c>
      <c r="N45" s="86">
        <f t="shared" si="7"/>
        <v>0</v>
      </c>
      <c r="O45" s="86">
        <f t="shared" si="7"/>
        <v>0</v>
      </c>
      <c r="P45" s="86">
        <f t="shared" si="7"/>
        <v>0</v>
      </c>
      <c r="Q45" s="86">
        <f t="shared" si="7"/>
        <v>0</v>
      </c>
      <c r="R45" s="86">
        <f t="shared" si="7"/>
        <v>0</v>
      </c>
    </row>
    <row r="46" spans="2:18" ht="23.25" hidden="1" customHeight="1" x14ac:dyDescent="0.3">
      <c r="B46" s="38"/>
      <c r="C46" s="39"/>
      <c r="D46" s="39"/>
      <c r="E46" s="40"/>
      <c r="F46" s="661">
        <v>19</v>
      </c>
      <c r="G46" s="15"/>
      <c r="H46" s="93"/>
      <c r="I46" s="140"/>
      <c r="J46" s="92"/>
      <c r="K46" s="92"/>
      <c r="L46" s="92"/>
      <c r="M46" s="92"/>
      <c r="N46" s="92"/>
      <c r="O46" s="92"/>
      <c r="P46" s="92"/>
      <c r="Q46" s="92"/>
      <c r="R46" s="92">
        <f t="shared" ref="R46:R47" si="8">SUM(J46:Q46)</f>
        <v>0</v>
      </c>
    </row>
    <row r="47" spans="2:18" ht="23.25" hidden="1" customHeight="1" x14ac:dyDescent="0.3">
      <c r="B47" s="28"/>
      <c r="C47" s="45"/>
      <c r="D47" s="31"/>
      <c r="E47" s="32"/>
      <c r="F47" s="661">
        <v>20</v>
      </c>
      <c r="G47" s="15"/>
      <c r="H47" s="16"/>
      <c r="I47" s="17"/>
      <c r="J47" s="27"/>
      <c r="K47" s="27"/>
      <c r="L47" s="27"/>
      <c r="M47" s="27"/>
      <c r="N47" s="27"/>
      <c r="O47" s="27"/>
      <c r="P47" s="27"/>
      <c r="Q47" s="27"/>
      <c r="R47" s="92">
        <f t="shared" si="8"/>
        <v>0</v>
      </c>
    </row>
    <row r="48" spans="2:18" ht="23.25" hidden="1" customHeight="1" x14ac:dyDescent="0.3">
      <c r="B48" s="28"/>
      <c r="C48" s="45"/>
      <c r="D48" s="31"/>
      <c r="E48" s="32"/>
      <c r="F48" s="661">
        <v>21</v>
      </c>
      <c r="G48" s="15"/>
      <c r="H48" s="16"/>
      <c r="I48" s="17"/>
      <c r="J48" s="27"/>
      <c r="K48" s="27"/>
      <c r="L48" s="27"/>
      <c r="M48" s="27"/>
      <c r="N48" s="27"/>
      <c r="O48" s="27"/>
      <c r="P48" s="27"/>
      <c r="Q48" s="27"/>
      <c r="R48" s="92">
        <f>SUM(J48:Q48)</f>
        <v>0</v>
      </c>
    </row>
    <row r="49" spans="2:18" s="43" customFormat="1" ht="49.5" hidden="1" customHeight="1" x14ac:dyDescent="0.2">
      <c r="B49" s="42"/>
      <c r="C49" s="46"/>
      <c r="D49" s="1661" t="s">
        <v>21</v>
      </c>
      <c r="E49" s="1661"/>
      <c r="F49" s="1661"/>
      <c r="G49" s="1661"/>
      <c r="H49" s="1661"/>
      <c r="I49" s="1661"/>
      <c r="J49" s="115">
        <f>SUM(J50)</f>
        <v>0</v>
      </c>
      <c r="K49" s="115">
        <f t="shared" ref="K49:R49" si="9">SUM(K50)</f>
        <v>0</v>
      </c>
      <c r="L49" s="115">
        <f t="shared" si="9"/>
        <v>0</v>
      </c>
      <c r="M49" s="115">
        <f t="shared" si="9"/>
        <v>0</v>
      </c>
      <c r="N49" s="115">
        <f t="shared" si="9"/>
        <v>0</v>
      </c>
      <c r="O49" s="115">
        <f t="shared" si="9"/>
        <v>0</v>
      </c>
      <c r="P49" s="115">
        <f t="shared" si="9"/>
        <v>0</v>
      </c>
      <c r="Q49" s="115">
        <f t="shared" si="9"/>
        <v>0</v>
      </c>
      <c r="R49" s="115">
        <f t="shared" si="9"/>
        <v>0</v>
      </c>
    </row>
    <row r="50" spans="2:18" s="13" customFormat="1" ht="36" hidden="1" customHeight="1" x14ac:dyDescent="0.3">
      <c r="B50" s="35"/>
      <c r="C50" s="37"/>
      <c r="D50" s="37"/>
      <c r="E50" s="1661" t="s">
        <v>22</v>
      </c>
      <c r="F50" s="1661"/>
      <c r="G50" s="1661"/>
      <c r="H50" s="1661"/>
      <c r="I50" s="1661"/>
      <c r="J50" s="86">
        <f>SUM(J51:J53)</f>
        <v>0</v>
      </c>
      <c r="K50" s="86">
        <f t="shared" ref="K50:R50" si="10">SUM(K51:K53)</f>
        <v>0</v>
      </c>
      <c r="L50" s="86">
        <f t="shared" si="10"/>
        <v>0</v>
      </c>
      <c r="M50" s="86">
        <f t="shared" si="10"/>
        <v>0</v>
      </c>
      <c r="N50" s="86">
        <f t="shared" si="10"/>
        <v>0</v>
      </c>
      <c r="O50" s="86">
        <f t="shared" si="10"/>
        <v>0</v>
      </c>
      <c r="P50" s="86">
        <f t="shared" si="10"/>
        <v>0</v>
      </c>
      <c r="Q50" s="86">
        <f t="shared" si="10"/>
        <v>0</v>
      </c>
      <c r="R50" s="86">
        <f t="shared" si="10"/>
        <v>0</v>
      </c>
    </row>
    <row r="51" spans="2:18" ht="20.25" hidden="1" customHeight="1" x14ac:dyDescent="0.3">
      <c r="B51" s="38"/>
      <c r="C51" s="39"/>
      <c r="D51" s="39"/>
      <c r="E51" s="40"/>
      <c r="F51" s="661">
        <v>22</v>
      </c>
      <c r="G51" s="15"/>
      <c r="H51" s="93"/>
      <c r="I51" s="140"/>
      <c r="J51" s="92"/>
      <c r="K51" s="92"/>
      <c r="L51" s="92"/>
      <c r="M51" s="92"/>
      <c r="N51" s="92"/>
      <c r="O51" s="92"/>
      <c r="P51" s="92"/>
      <c r="Q51" s="92"/>
      <c r="R51" s="92">
        <f t="shared" ref="R51:R52" si="11">SUM(J51:Q51)</f>
        <v>0</v>
      </c>
    </row>
    <row r="52" spans="2:18" ht="20.25" hidden="1" customHeight="1" x14ac:dyDescent="0.3">
      <c r="B52" s="28"/>
      <c r="C52" s="45"/>
      <c r="D52" s="31"/>
      <c r="E52" s="32"/>
      <c r="F52" s="661">
        <v>23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92">
        <f t="shared" si="11"/>
        <v>0</v>
      </c>
    </row>
    <row r="53" spans="2:18" ht="20.25" hidden="1" customHeight="1" x14ac:dyDescent="0.3">
      <c r="B53" s="28"/>
      <c r="C53" s="45"/>
      <c r="D53" s="31"/>
      <c r="E53" s="32"/>
      <c r="F53" s="661">
        <v>24</v>
      </c>
      <c r="G53" s="15"/>
      <c r="H53" s="16"/>
      <c r="I53" s="17"/>
      <c r="J53" s="27"/>
      <c r="K53" s="27"/>
      <c r="L53" s="27"/>
      <c r="M53" s="27"/>
      <c r="N53" s="27"/>
      <c r="O53" s="27"/>
      <c r="P53" s="27"/>
      <c r="Q53" s="27"/>
      <c r="R53" s="92">
        <f>SUM(J53:Q53)</f>
        <v>0</v>
      </c>
    </row>
    <row r="54" spans="2:18" s="13" customFormat="1" ht="17.25" customHeight="1" x14ac:dyDescent="0.3">
      <c r="B54" s="35"/>
      <c r="C54" s="278" t="s">
        <v>25</v>
      </c>
      <c r="D54" s="278"/>
      <c r="E54" s="278"/>
      <c r="F54" s="662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13" customFormat="1" ht="18.75" customHeight="1" x14ac:dyDescent="0.3">
      <c r="B55" s="35"/>
      <c r="C55" s="37"/>
      <c r="D55" s="278" t="s">
        <v>24</v>
      </c>
      <c r="E55" s="278"/>
      <c r="F55" s="278"/>
      <c r="G55" s="278"/>
      <c r="H55" s="278"/>
      <c r="I55" s="278"/>
      <c r="J55" s="562"/>
      <c r="K55" s="562"/>
      <c r="L55" s="562"/>
      <c r="M55" s="562"/>
      <c r="N55" s="562"/>
      <c r="O55" s="562"/>
      <c r="P55" s="562"/>
      <c r="Q55" s="562"/>
      <c r="R55" s="274"/>
    </row>
    <row r="56" spans="2:18" s="13" customFormat="1" ht="18.75" customHeight="1" x14ac:dyDescent="0.3">
      <c r="B56" s="35"/>
      <c r="C56" s="37"/>
      <c r="D56" s="37"/>
      <c r="E56" s="278" t="s">
        <v>23</v>
      </c>
      <c r="F56" s="278"/>
      <c r="G56" s="278"/>
      <c r="H56" s="278"/>
      <c r="I56" s="278"/>
      <c r="J56" s="562"/>
      <c r="K56" s="562"/>
      <c r="L56" s="562"/>
      <c r="M56" s="562"/>
      <c r="N56" s="562"/>
      <c r="O56" s="562"/>
      <c r="P56" s="562"/>
      <c r="Q56" s="562"/>
      <c r="R56" s="274"/>
    </row>
    <row r="57" spans="2:18" s="525" customFormat="1" ht="16.5" customHeight="1" x14ac:dyDescent="0.3">
      <c r="B57" s="615"/>
      <c r="C57" s="616"/>
      <c r="D57" s="616"/>
      <c r="E57" s="547">
        <v>212</v>
      </c>
      <c r="F57" s="1724" t="s">
        <v>1909</v>
      </c>
      <c r="G57" s="1724"/>
      <c r="H57" s="1724"/>
      <c r="I57" s="1724"/>
      <c r="J57" s="617"/>
      <c r="K57" s="617"/>
      <c r="L57" s="617"/>
      <c r="M57" s="617"/>
      <c r="N57" s="617"/>
      <c r="O57" s="617"/>
      <c r="P57" s="617"/>
      <c r="Q57" s="617"/>
      <c r="R57" s="618"/>
    </row>
    <row r="58" spans="2:18" ht="52.5" customHeight="1" x14ac:dyDescent="0.3">
      <c r="B58" s="38"/>
      <c r="C58" s="39"/>
      <c r="D58" s="39"/>
      <c r="E58" s="40"/>
      <c r="F58" s="661">
        <v>12101</v>
      </c>
      <c r="G58" s="15" t="s">
        <v>1970</v>
      </c>
      <c r="H58" s="93" t="s">
        <v>1990</v>
      </c>
      <c r="I58" s="17" t="s">
        <v>112</v>
      </c>
      <c r="J58" s="92"/>
      <c r="K58" s="92"/>
      <c r="L58" s="92"/>
      <c r="M58" s="92"/>
      <c r="N58" s="92"/>
      <c r="O58" s="92"/>
      <c r="P58" s="92"/>
      <c r="Q58" s="92">
        <v>150000</v>
      </c>
      <c r="R58" s="92">
        <f>SUM(K58:Q58)</f>
        <v>150000</v>
      </c>
    </row>
    <row r="59" spans="2:18" ht="66" customHeight="1" x14ac:dyDescent="0.3">
      <c r="B59" s="57"/>
      <c r="C59" s="58"/>
      <c r="D59" s="58"/>
      <c r="E59" s="59"/>
      <c r="F59" s="661">
        <v>12102</v>
      </c>
      <c r="G59" s="15" t="s">
        <v>1971</v>
      </c>
      <c r="H59" s="93" t="s">
        <v>1991</v>
      </c>
      <c r="I59" s="17" t="s">
        <v>112</v>
      </c>
      <c r="J59" s="92"/>
      <c r="K59" s="92"/>
      <c r="L59" s="92"/>
      <c r="M59" s="92"/>
      <c r="N59" s="92"/>
      <c r="O59" s="92"/>
      <c r="P59" s="92"/>
      <c r="Q59" s="92">
        <v>170000</v>
      </c>
      <c r="R59" s="92">
        <f t="shared" ref="R59:R62" si="12">SUM(K59:Q59)</f>
        <v>170000</v>
      </c>
    </row>
    <row r="60" spans="2:18" ht="60" customHeight="1" x14ac:dyDescent="0.3">
      <c r="B60" s="19"/>
      <c r="C60" s="20"/>
      <c r="D60" s="20"/>
      <c r="E60" s="79"/>
      <c r="F60" s="661">
        <v>12103</v>
      </c>
      <c r="G60" s="15" t="s">
        <v>1972</v>
      </c>
      <c r="H60" s="93" t="s">
        <v>1992</v>
      </c>
      <c r="I60" s="17" t="s">
        <v>112</v>
      </c>
      <c r="J60" s="92"/>
      <c r="K60" s="92"/>
      <c r="L60" s="92"/>
      <c r="M60" s="92"/>
      <c r="N60" s="92"/>
      <c r="O60" s="92"/>
      <c r="P60" s="92"/>
      <c r="Q60" s="92">
        <v>200000</v>
      </c>
      <c r="R60" s="92">
        <f t="shared" si="12"/>
        <v>200000</v>
      </c>
    </row>
    <row r="61" spans="2:18" ht="51" customHeight="1" x14ac:dyDescent="0.3">
      <c r="B61" s="57"/>
      <c r="C61" s="58"/>
      <c r="D61" s="58"/>
      <c r="E61" s="59"/>
      <c r="F61" s="661">
        <v>12104</v>
      </c>
      <c r="G61" s="15" t="s">
        <v>1973</v>
      </c>
      <c r="H61" s="93" t="s">
        <v>1993</v>
      </c>
      <c r="I61" s="17" t="s">
        <v>112</v>
      </c>
      <c r="J61" s="92"/>
      <c r="K61" s="92"/>
      <c r="L61" s="92"/>
      <c r="M61" s="92"/>
      <c r="N61" s="92"/>
      <c r="O61" s="92"/>
      <c r="P61" s="92"/>
      <c r="Q61" s="92">
        <v>100000</v>
      </c>
      <c r="R61" s="92">
        <f t="shared" si="12"/>
        <v>100000</v>
      </c>
    </row>
    <row r="62" spans="2:18" ht="68.25" customHeight="1" x14ac:dyDescent="0.3">
      <c r="B62" s="57"/>
      <c r="C62" s="58"/>
      <c r="D62" s="58"/>
      <c r="E62" s="59"/>
      <c r="F62" s="661">
        <v>12105</v>
      </c>
      <c r="G62" s="15" t="s">
        <v>1974</v>
      </c>
      <c r="H62" s="93" t="s">
        <v>1994</v>
      </c>
      <c r="I62" s="17" t="s">
        <v>112</v>
      </c>
      <c r="J62" s="92"/>
      <c r="K62" s="92"/>
      <c r="L62" s="92"/>
      <c r="M62" s="92"/>
      <c r="N62" s="92"/>
      <c r="O62" s="92"/>
      <c r="P62" s="92"/>
      <c r="Q62" s="92">
        <v>150000</v>
      </c>
      <c r="R62" s="92">
        <f t="shared" si="12"/>
        <v>150000</v>
      </c>
    </row>
    <row r="63" spans="2:18" s="525" customFormat="1" ht="16.5" customHeight="1" x14ac:dyDescent="0.3">
      <c r="B63" s="615"/>
      <c r="C63" s="619"/>
      <c r="D63" s="619"/>
      <c r="E63" s="565">
        <v>211</v>
      </c>
      <c r="F63" s="1724" t="s">
        <v>1975</v>
      </c>
      <c r="G63" s="1724"/>
      <c r="H63" s="1724"/>
      <c r="I63" s="1724"/>
      <c r="J63" s="617"/>
      <c r="K63" s="617"/>
      <c r="L63" s="617"/>
      <c r="M63" s="617"/>
      <c r="N63" s="617"/>
      <c r="O63" s="617"/>
      <c r="P63" s="617"/>
      <c r="Q63" s="617"/>
      <c r="R63" s="618"/>
    </row>
    <row r="64" spans="2:18" ht="51" customHeight="1" x14ac:dyDescent="0.3">
      <c r="B64" s="57"/>
      <c r="C64" s="58"/>
      <c r="D64" s="58"/>
      <c r="E64" s="59"/>
      <c r="F64" s="661">
        <v>21101</v>
      </c>
      <c r="G64" s="599" t="s">
        <v>1976</v>
      </c>
      <c r="H64" s="16" t="s">
        <v>1995</v>
      </c>
      <c r="I64" s="17" t="s">
        <v>112</v>
      </c>
      <c r="J64" s="92"/>
      <c r="K64" s="92"/>
      <c r="L64" s="92"/>
      <c r="M64" s="92"/>
      <c r="N64" s="92"/>
      <c r="O64" s="92"/>
      <c r="P64" s="92"/>
      <c r="Q64" s="92">
        <v>150000</v>
      </c>
      <c r="R64" s="92">
        <f>SUM(K64:Q64)</f>
        <v>150000</v>
      </c>
    </row>
    <row r="65" spans="2:18" ht="48.75" customHeight="1" x14ac:dyDescent="0.3">
      <c r="B65" s="57"/>
      <c r="C65" s="58"/>
      <c r="D65" s="58"/>
      <c r="E65" s="59"/>
      <c r="F65" s="661">
        <v>21102</v>
      </c>
      <c r="G65" s="599" t="s">
        <v>1977</v>
      </c>
      <c r="H65" s="92" t="s">
        <v>1996</v>
      </c>
      <c r="I65" s="17" t="s">
        <v>112</v>
      </c>
      <c r="J65" s="92"/>
      <c r="K65" s="92"/>
      <c r="L65" s="92"/>
      <c r="M65" s="92"/>
      <c r="N65" s="92"/>
      <c r="O65" s="92"/>
      <c r="P65" s="92"/>
      <c r="Q65" s="92">
        <v>200000</v>
      </c>
      <c r="R65" s="92">
        <f t="shared" ref="R65:R69" si="13">SUM(K65:Q65)</f>
        <v>200000</v>
      </c>
    </row>
    <row r="66" spans="2:18" ht="49.5" customHeight="1" x14ac:dyDescent="0.3">
      <c r="B66" s="57"/>
      <c r="C66" s="58"/>
      <c r="D66" s="58"/>
      <c r="E66" s="59"/>
      <c r="F66" s="661">
        <v>21103</v>
      </c>
      <c r="G66" s="599" t="s">
        <v>1978</v>
      </c>
      <c r="H66" s="92" t="s">
        <v>1997</v>
      </c>
      <c r="I66" s="17" t="s">
        <v>112</v>
      </c>
      <c r="J66" s="92"/>
      <c r="K66" s="92"/>
      <c r="L66" s="92"/>
      <c r="M66" s="92"/>
      <c r="N66" s="92"/>
      <c r="O66" s="92"/>
      <c r="P66" s="92"/>
      <c r="Q66" s="92">
        <v>150000</v>
      </c>
      <c r="R66" s="92">
        <f t="shared" si="13"/>
        <v>150000</v>
      </c>
    </row>
    <row r="67" spans="2:18" ht="47.25" customHeight="1" x14ac:dyDescent="0.3">
      <c r="B67" s="57"/>
      <c r="C67" s="58"/>
      <c r="D67" s="58"/>
      <c r="E67" s="59"/>
      <c r="F67" s="661">
        <v>21104</v>
      </c>
      <c r="G67" s="674" t="s">
        <v>1979</v>
      </c>
      <c r="H67" s="707" t="s">
        <v>1998</v>
      </c>
      <c r="I67" s="17" t="s">
        <v>112</v>
      </c>
      <c r="J67" s="92"/>
      <c r="K67" s="92"/>
      <c r="L67" s="92"/>
      <c r="M67" s="92"/>
      <c r="N67" s="92"/>
      <c r="O67" s="92"/>
      <c r="P67" s="92"/>
      <c r="Q67" s="92">
        <v>150000</v>
      </c>
      <c r="R67" s="92">
        <f t="shared" si="13"/>
        <v>150000</v>
      </c>
    </row>
    <row r="68" spans="2:18" ht="72" customHeight="1" x14ac:dyDescent="0.3">
      <c r="B68" s="57"/>
      <c r="C68" s="58"/>
      <c r="D68" s="58"/>
      <c r="E68" s="59"/>
      <c r="F68" s="661">
        <v>21105</v>
      </c>
      <c r="G68" s="599" t="s">
        <v>1980</v>
      </c>
      <c r="H68" s="99" t="s">
        <v>1999</v>
      </c>
      <c r="I68" s="17" t="s">
        <v>112</v>
      </c>
      <c r="J68" s="92"/>
      <c r="K68" s="92"/>
      <c r="L68" s="92"/>
      <c r="M68" s="92"/>
      <c r="N68" s="92"/>
      <c r="O68" s="92"/>
      <c r="P68" s="92"/>
      <c r="Q68" s="92">
        <v>150000</v>
      </c>
      <c r="R68" s="92">
        <f t="shared" si="13"/>
        <v>150000</v>
      </c>
    </row>
    <row r="69" spans="2:18" ht="70.5" customHeight="1" x14ac:dyDescent="0.3">
      <c r="B69" s="19"/>
      <c r="C69" s="20"/>
      <c r="D69" s="20"/>
      <c r="E69" s="79"/>
      <c r="F69" s="661">
        <v>21106</v>
      </c>
      <c r="G69" s="674" t="s">
        <v>1981</v>
      </c>
      <c r="H69" s="188" t="s">
        <v>1992</v>
      </c>
      <c r="I69" s="17" t="s">
        <v>112</v>
      </c>
      <c r="J69" s="92"/>
      <c r="K69" s="92"/>
      <c r="L69" s="92"/>
      <c r="M69" s="92"/>
      <c r="N69" s="92"/>
      <c r="O69" s="92"/>
      <c r="P69" s="92"/>
      <c r="Q69" s="92">
        <v>200000</v>
      </c>
      <c r="R69" s="92">
        <f t="shared" si="13"/>
        <v>200000</v>
      </c>
    </row>
    <row r="70" spans="2:18" s="525" customFormat="1" ht="16.5" customHeight="1" x14ac:dyDescent="0.3">
      <c r="B70" s="615"/>
      <c r="C70" s="619"/>
      <c r="D70" s="619"/>
      <c r="E70" s="565">
        <v>231</v>
      </c>
      <c r="F70" s="1724" t="s">
        <v>1855</v>
      </c>
      <c r="G70" s="1724"/>
      <c r="H70" s="1724"/>
      <c r="I70" s="1724"/>
      <c r="J70" s="617"/>
      <c r="K70" s="617"/>
      <c r="L70" s="617"/>
      <c r="M70" s="617"/>
      <c r="N70" s="617"/>
      <c r="O70" s="617"/>
      <c r="P70" s="617"/>
      <c r="Q70" s="617"/>
      <c r="R70" s="618"/>
    </row>
    <row r="71" spans="2:18" ht="69" customHeight="1" x14ac:dyDescent="0.3">
      <c r="B71" s="57"/>
      <c r="C71" s="58"/>
      <c r="D71" s="58"/>
      <c r="E71" s="59"/>
      <c r="F71" s="661">
        <v>23101</v>
      </c>
      <c r="G71" s="15" t="s">
        <v>1982</v>
      </c>
      <c r="H71" s="93" t="s">
        <v>2000</v>
      </c>
      <c r="I71" s="17" t="s">
        <v>112</v>
      </c>
      <c r="J71" s="92"/>
      <c r="K71" s="92"/>
      <c r="L71" s="92"/>
      <c r="M71" s="92"/>
      <c r="N71" s="92"/>
      <c r="O71" s="92"/>
      <c r="P71" s="92"/>
      <c r="Q71" s="92">
        <v>200000</v>
      </c>
      <c r="R71" s="92">
        <f>SUM(K71:Q71)</f>
        <v>200000</v>
      </c>
    </row>
    <row r="72" spans="2:18" s="525" customFormat="1" ht="16.5" customHeight="1" x14ac:dyDescent="0.3">
      <c r="B72" s="615"/>
      <c r="C72" s="616"/>
      <c r="D72" s="616"/>
      <c r="E72" s="547">
        <v>214</v>
      </c>
      <c r="F72" s="1774" t="s">
        <v>1851</v>
      </c>
      <c r="G72" s="1724"/>
      <c r="H72" s="1724"/>
      <c r="I72" s="1724"/>
      <c r="J72" s="617"/>
      <c r="K72" s="617"/>
      <c r="L72" s="617"/>
      <c r="M72" s="617"/>
      <c r="N72" s="617"/>
      <c r="O72" s="617"/>
      <c r="P72" s="617"/>
      <c r="Q72" s="617"/>
      <c r="R72" s="618"/>
    </row>
    <row r="73" spans="2:18" ht="82.5" customHeight="1" x14ac:dyDescent="0.3">
      <c r="B73" s="57"/>
      <c r="C73" s="90"/>
      <c r="D73" s="90"/>
      <c r="E73" s="91"/>
      <c r="F73" s="661">
        <v>21401</v>
      </c>
      <c r="G73" s="15" t="s">
        <v>1983</v>
      </c>
      <c r="H73" s="93" t="s">
        <v>2001</v>
      </c>
      <c r="I73" s="17" t="s">
        <v>112</v>
      </c>
      <c r="J73" s="92"/>
      <c r="K73" s="92"/>
      <c r="L73" s="92"/>
      <c r="M73" s="92"/>
      <c r="N73" s="92"/>
      <c r="O73" s="92"/>
      <c r="P73" s="92"/>
      <c r="Q73" s="92">
        <v>80000</v>
      </c>
      <c r="R73" s="92">
        <f>SUM(K73:Q73)</f>
        <v>80000</v>
      </c>
    </row>
    <row r="74" spans="2:18" s="525" customFormat="1" ht="16.5" customHeight="1" x14ac:dyDescent="0.3">
      <c r="B74" s="615"/>
      <c r="C74" s="619"/>
      <c r="D74" s="619"/>
      <c r="E74" s="565">
        <v>233</v>
      </c>
      <c r="F74" s="1724" t="s">
        <v>1858</v>
      </c>
      <c r="G74" s="1724"/>
      <c r="H74" s="1724"/>
      <c r="I74" s="1724"/>
      <c r="J74" s="617"/>
      <c r="K74" s="617"/>
      <c r="L74" s="617"/>
      <c r="M74" s="617"/>
      <c r="N74" s="617"/>
      <c r="O74" s="617"/>
      <c r="P74" s="617"/>
      <c r="Q74" s="617"/>
      <c r="R74" s="618"/>
    </row>
    <row r="75" spans="2:18" ht="63" customHeight="1" x14ac:dyDescent="0.3">
      <c r="B75" s="57"/>
      <c r="C75" s="58"/>
      <c r="D75" s="58"/>
      <c r="E75" s="59"/>
      <c r="F75" s="661">
        <v>23301</v>
      </c>
      <c r="G75" s="15" t="s">
        <v>1985</v>
      </c>
      <c r="H75" s="93" t="s">
        <v>2002</v>
      </c>
      <c r="I75" s="17" t="s">
        <v>112</v>
      </c>
      <c r="J75" s="92"/>
      <c r="K75" s="92"/>
      <c r="L75" s="92"/>
      <c r="M75" s="92"/>
      <c r="N75" s="92"/>
      <c r="O75" s="92"/>
      <c r="P75" s="92"/>
      <c r="Q75" s="92">
        <v>100000</v>
      </c>
      <c r="R75" s="92">
        <f>SUM(K75:Q75)</f>
        <v>100000</v>
      </c>
    </row>
    <row r="76" spans="2:18" ht="65.25" customHeight="1" x14ac:dyDescent="0.3">
      <c r="B76" s="57"/>
      <c r="C76" s="58"/>
      <c r="D76" s="58"/>
      <c r="E76" s="59"/>
      <c r="F76" s="661">
        <v>23302</v>
      </c>
      <c r="G76" s="15" t="s">
        <v>1986</v>
      </c>
      <c r="H76" s="93" t="s">
        <v>2003</v>
      </c>
      <c r="I76" s="17" t="s">
        <v>112</v>
      </c>
      <c r="J76" s="92"/>
      <c r="K76" s="92"/>
      <c r="L76" s="92"/>
      <c r="M76" s="92"/>
      <c r="N76" s="92"/>
      <c r="O76" s="92"/>
      <c r="P76" s="92"/>
      <c r="Q76" s="92">
        <v>100000</v>
      </c>
      <c r="R76" s="92">
        <f>SUM(K76:Q76)</f>
        <v>100000</v>
      </c>
    </row>
    <row r="77" spans="2:18" s="525" customFormat="1" ht="16.5" customHeight="1" x14ac:dyDescent="0.3">
      <c r="B77" s="615"/>
      <c r="C77" s="616"/>
      <c r="D77" s="619"/>
      <c r="E77" s="565">
        <v>236</v>
      </c>
      <c r="F77" s="1724" t="s">
        <v>1860</v>
      </c>
      <c r="G77" s="1724"/>
      <c r="H77" s="1724"/>
      <c r="I77" s="1724"/>
      <c r="J77" s="617"/>
      <c r="K77" s="617"/>
      <c r="L77" s="617"/>
      <c r="M77" s="617"/>
      <c r="N77" s="617"/>
      <c r="O77" s="617"/>
      <c r="P77" s="617"/>
      <c r="Q77" s="617"/>
      <c r="R77" s="618"/>
    </row>
    <row r="78" spans="2:18" ht="65.25" customHeight="1" x14ac:dyDescent="0.3">
      <c r="B78" s="57"/>
      <c r="C78" s="90"/>
      <c r="D78" s="58"/>
      <c r="E78" s="59"/>
      <c r="F78" s="661">
        <v>23601</v>
      </c>
      <c r="G78" s="15" t="s">
        <v>1987</v>
      </c>
      <c r="H78" s="93" t="s">
        <v>2004</v>
      </c>
      <c r="I78" s="17" t="s">
        <v>112</v>
      </c>
      <c r="J78" s="92"/>
      <c r="K78" s="92"/>
      <c r="L78" s="92"/>
      <c r="M78" s="92"/>
      <c r="N78" s="92"/>
      <c r="O78" s="92"/>
      <c r="P78" s="92"/>
      <c r="Q78" s="92">
        <v>200000</v>
      </c>
      <c r="R78" s="92">
        <f>SUM(K78:Q78)</f>
        <v>200000</v>
      </c>
    </row>
    <row r="79" spans="2:18" s="525" customFormat="1" ht="16.5" customHeight="1" x14ac:dyDescent="0.3">
      <c r="B79" s="615"/>
      <c r="C79" s="619"/>
      <c r="D79" s="619"/>
      <c r="E79" s="565">
        <v>244</v>
      </c>
      <c r="F79" s="1724" t="s">
        <v>1920</v>
      </c>
      <c r="G79" s="1724"/>
      <c r="H79" s="1724"/>
      <c r="I79" s="1724"/>
      <c r="J79" s="617"/>
      <c r="K79" s="617"/>
      <c r="L79" s="617"/>
      <c r="M79" s="617"/>
      <c r="N79" s="617"/>
      <c r="O79" s="617"/>
      <c r="P79" s="617"/>
      <c r="Q79" s="617"/>
      <c r="R79" s="618"/>
    </row>
    <row r="80" spans="2:18" ht="48.75" customHeight="1" x14ac:dyDescent="0.3">
      <c r="B80" s="123"/>
      <c r="C80" s="122"/>
      <c r="D80" s="61"/>
      <c r="E80" s="15"/>
      <c r="F80" s="661">
        <v>24401</v>
      </c>
      <c r="G80" s="15" t="s">
        <v>1988</v>
      </c>
      <c r="H80" s="16" t="s">
        <v>2005</v>
      </c>
      <c r="I80" s="17" t="s">
        <v>112</v>
      </c>
      <c r="J80" s="27"/>
      <c r="K80" s="27"/>
      <c r="L80" s="27"/>
      <c r="M80" s="27"/>
      <c r="N80" s="27"/>
      <c r="O80" s="27"/>
      <c r="P80" s="27"/>
      <c r="Q80" s="27">
        <v>150000</v>
      </c>
      <c r="R80" s="92">
        <f>SUM(K80:Q80)</f>
        <v>150000</v>
      </c>
    </row>
    <row r="81" spans="2:21" s="13" customFormat="1" ht="15.75" customHeight="1" x14ac:dyDescent="0.3">
      <c r="B81" s="65"/>
      <c r="C81" s="66"/>
      <c r="D81" s="105" t="s">
        <v>1844</v>
      </c>
      <c r="E81" s="105"/>
      <c r="F81" s="666"/>
      <c r="G81" s="105"/>
      <c r="H81" s="105"/>
      <c r="I81" s="105"/>
      <c r="J81" s="588"/>
      <c r="K81" s="588"/>
      <c r="L81" s="588"/>
      <c r="M81" s="588"/>
      <c r="N81" s="588"/>
      <c r="O81" s="588"/>
      <c r="P81" s="588"/>
      <c r="Q81" s="588"/>
      <c r="R81" s="596"/>
      <c r="U81" s="49"/>
    </row>
    <row r="82" spans="2:21" s="13" customFormat="1" ht="15.75" customHeight="1" x14ac:dyDescent="0.3">
      <c r="B82" s="76"/>
      <c r="C82" s="77"/>
      <c r="D82" s="556" t="s">
        <v>1843</v>
      </c>
      <c r="E82" s="556"/>
      <c r="F82" s="665"/>
      <c r="G82" s="556"/>
      <c r="H82" s="556"/>
      <c r="I82" s="556"/>
      <c r="J82" s="572"/>
      <c r="K82" s="572"/>
      <c r="L82" s="572"/>
      <c r="M82" s="572"/>
      <c r="N82" s="572"/>
      <c r="O82" s="572"/>
      <c r="P82" s="572"/>
      <c r="Q82" s="572"/>
      <c r="R82" s="571"/>
    </row>
    <row r="83" spans="2:21" s="13" customFormat="1" ht="17.25" customHeight="1" x14ac:dyDescent="0.3">
      <c r="B83" s="35"/>
      <c r="C83" s="37"/>
      <c r="D83" s="37"/>
      <c r="E83" s="278" t="s">
        <v>28</v>
      </c>
      <c r="F83" s="662"/>
      <c r="G83" s="278"/>
      <c r="H83" s="278"/>
      <c r="I83" s="278"/>
      <c r="J83" s="562"/>
      <c r="K83" s="562"/>
      <c r="L83" s="562"/>
      <c r="M83" s="562"/>
      <c r="N83" s="562"/>
      <c r="O83" s="562"/>
      <c r="P83" s="562"/>
      <c r="Q83" s="562"/>
      <c r="R83" s="274"/>
    </row>
    <row r="84" spans="2:21" s="525" customFormat="1" ht="16.5" customHeight="1" x14ac:dyDescent="0.3">
      <c r="B84" s="615"/>
      <c r="C84" s="619"/>
      <c r="D84" s="619"/>
      <c r="E84" s="565">
        <v>128</v>
      </c>
      <c r="F84" s="565" t="s">
        <v>1881</v>
      </c>
      <c r="G84" s="565"/>
      <c r="H84" s="565"/>
      <c r="I84" s="565"/>
      <c r="J84" s="617"/>
      <c r="K84" s="617"/>
      <c r="L84" s="617"/>
      <c r="M84" s="617"/>
      <c r="N84" s="617"/>
      <c r="O84" s="617"/>
      <c r="P84" s="617"/>
      <c r="Q84" s="617"/>
      <c r="R84" s="618"/>
    </row>
    <row r="85" spans="2:21" ht="31.5" customHeight="1" x14ac:dyDescent="0.3">
      <c r="B85" s="38"/>
      <c r="C85" s="39"/>
      <c r="D85" s="39"/>
      <c r="E85" s="40"/>
      <c r="F85" s="661">
        <v>12801</v>
      </c>
      <c r="G85" s="15" t="s">
        <v>1325</v>
      </c>
      <c r="H85" s="93" t="s">
        <v>837</v>
      </c>
      <c r="I85" s="17" t="s">
        <v>112</v>
      </c>
      <c r="J85" s="92"/>
      <c r="K85" s="92"/>
      <c r="L85" s="92"/>
      <c r="M85" s="92">
        <v>10000</v>
      </c>
      <c r="N85" s="92"/>
      <c r="O85" s="92"/>
      <c r="P85" s="92"/>
      <c r="Q85" s="92"/>
      <c r="R85" s="92">
        <f t="shared" ref="R85" si="14">SUM(J85:Q85)</f>
        <v>10000</v>
      </c>
    </row>
    <row r="86" spans="2:21" s="525" customFormat="1" ht="16.5" customHeight="1" x14ac:dyDescent="0.3">
      <c r="B86" s="615"/>
      <c r="C86" s="619"/>
      <c r="D86" s="619"/>
      <c r="E86" s="565">
        <v>235</v>
      </c>
      <c r="F86" s="565" t="s">
        <v>1918</v>
      </c>
      <c r="G86" s="565"/>
      <c r="H86" s="565"/>
      <c r="I86" s="565"/>
      <c r="J86" s="617"/>
      <c r="K86" s="617"/>
      <c r="L86" s="617"/>
      <c r="M86" s="617"/>
      <c r="N86" s="617"/>
      <c r="O86" s="617"/>
      <c r="P86" s="617"/>
      <c r="Q86" s="617"/>
      <c r="R86" s="618"/>
    </row>
    <row r="87" spans="2:21" ht="34.5" customHeight="1" x14ac:dyDescent="0.3">
      <c r="B87" s="38"/>
      <c r="C87" s="39"/>
      <c r="D87" s="39"/>
      <c r="E87" s="40"/>
      <c r="F87" s="661">
        <v>23501</v>
      </c>
      <c r="G87" s="15" t="s">
        <v>1989</v>
      </c>
      <c r="H87" s="93" t="s">
        <v>2008</v>
      </c>
      <c r="I87" s="17" t="s">
        <v>112</v>
      </c>
      <c r="J87" s="92"/>
      <c r="K87" s="92"/>
      <c r="L87" s="92"/>
      <c r="M87" s="92"/>
      <c r="N87" s="92"/>
      <c r="O87" s="92"/>
      <c r="P87" s="92"/>
      <c r="Q87" s="92">
        <v>210000</v>
      </c>
      <c r="R87" s="92">
        <f>SUM(Q87)</f>
        <v>210000</v>
      </c>
    </row>
    <row r="88" spans="2:21" s="13" customFormat="1" ht="33.75" hidden="1" customHeight="1" x14ac:dyDescent="0.3">
      <c r="B88" s="35"/>
      <c r="C88" s="37"/>
      <c r="D88" s="1661" t="s">
        <v>29</v>
      </c>
      <c r="E88" s="1661"/>
      <c r="F88" s="1661"/>
      <c r="G88" s="1661"/>
      <c r="H88" s="1661"/>
      <c r="I88" s="1661"/>
      <c r="J88" s="86">
        <f>SUM(J89+J93)</f>
        <v>0</v>
      </c>
      <c r="K88" s="86">
        <f t="shared" ref="K88:R88" si="15">SUM(K89+K93)</f>
        <v>0</v>
      </c>
      <c r="L88" s="86">
        <f t="shared" si="15"/>
        <v>0</v>
      </c>
      <c r="M88" s="86">
        <f t="shared" si="15"/>
        <v>0</v>
      </c>
      <c r="N88" s="86">
        <f t="shared" si="15"/>
        <v>0</v>
      </c>
      <c r="O88" s="86">
        <f t="shared" si="15"/>
        <v>0</v>
      </c>
      <c r="P88" s="86">
        <f t="shared" si="15"/>
        <v>0</v>
      </c>
      <c r="Q88" s="86">
        <f t="shared" si="15"/>
        <v>0</v>
      </c>
      <c r="R88" s="86">
        <f t="shared" si="15"/>
        <v>0</v>
      </c>
    </row>
    <row r="89" spans="2:21" s="13" customFormat="1" ht="33.75" hidden="1" customHeight="1" x14ac:dyDescent="0.3">
      <c r="B89" s="35"/>
      <c r="C89" s="37"/>
      <c r="D89" s="37"/>
      <c r="E89" s="1661" t="s">
        <v>30</v>
      </c>
      <c r="F89" s="1661"/>
      <c r="G89" s="1661"/>
      <c r="H89" s="1661"/>
      <c r="I89" s="1661"/>
      <c r="J89" s="86">
        <f>SUM(J90:J92)</f>
        <v>0</v>
      </c>
      <c r="K89" s="86">
        <f t="shared" ref="K89:R89" si="16">SUM(K90:K92)</f>
        <v>0</v>
      </c>
      <c r="L89" s="86">
        <f t="shared" si="16"/>
        <v>0</v>
      </c>
      <c r="M89" s="86">
        <f t="shared" si="16"/>
        <v>0</v>
      </c>
      <c r="N89" s="86">
        <f t="shared" si="16"/>
        <v>0</v>
      </c>
      <c r="O89" s="86">
        <f t="shared" si="16"/>
        <v>0</v>
      </c>
      <c r="P89" s="86">
        <f t="shared" si="16"/>
        <v>0</v>
      </c>
      <c r="Q89" s="86">
        <f t="shared" si="16"/>
        <v>0</v>
      </c>
      <c r="R89" s="86">
        <f t="shared" si="16"/>
        <v>0</v>
      </c>
    </row>
    <row r="90" spans="2:21" ht="21" hidden="1" customHeight="1" x14ac:dyDescent="0.3">
      <c r="B90" s="38"/>
      <c r="C90" s="39"/>
      <c r="D90" s="39"/>
      <c r="E90" s="40"/>
      <c r="F90" s="661">
        <v>31</v>
      </c>
      <c r="G90" s="15"/>
      <c r="H90" s="93"/>
      <c r="I90" s="140"/>
      <c r="J90" s="92"/>
      <c r="K90" s="92"/>
      <c r="L90" s="92"/>
      <c r="M90" s="92"/>
      <c r="N90" s="92"/>
      <c r="O90" s="92"/>
      <c r="P90" s="92"/>
      <c r="Q90" s="92"/>
      <c r="R90" s="92">
        <f t="shared" ref="R90:R91" si="17">SUM(J90:Q90)</f>
        <v>0</v>
      </c>
    </row>
    <row r="91" spans="2:21" ht="21" hidden="1" customHeight="1" x14ac:dyDescent="0.3">
      <c r="B91" s="28"/>
      <c r="C91" s="45"/>
      <c r="D91" s="31"/>
      <c r="E91" s="32"/>
      <c r="F91" s="661">
        <v>32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92">
        <f t="shared" si="17"/>
        <v>0</v>
      </c>
    </row>
    <row r="92" spans="2:21" ht="21" hidden="1" customHeight="1" x14ac:dyDescent="0.3">
      <c r="B92" s="28"/>
      <c r="C92" s="45"/>
      <c r="D92" s="31"/>
      <c r="E92" s="32"/>
      <c r="F92" s="661">
        <v>33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92">
        <f>SUM(J92:Q92)</f>
        <v>0</v>
      </c>
    </row>
    <row r="93" spans="2:21" s="13" customFormat="1" ht="33" hidden="1" customHeight="1" x14ac:dyDescent="0.3">
      <c r="B93" s="35"/>
      <c r="C93" s="37"/>
      <c r="D93" s="37"/>
      <c r="E93" s="1662" t="s">
        <v>31</v>
      </c>
      <c r="F93" s="1662"/>
      <c r="G93" s="1662"/>
      <c r="H93" s="1662"/>
      <c r="I93" s="1662"/>
      <c r="J93" s="86">
        <f t="shared" ref="J93:R93" si="18">SUM(J94:J96)</f>
        <v>0</v>
      </c>
      <c r="K93" s="86">
        <f t="shared" si="18"/>
        <v>0</v>
      </c>
      <c r="L93" s="86">
        <f t="shared" si="18"/>
        <v>0</v>
      </c>
      <c r="M93" s="86">
        <f t="shared" si="18"/>
        <v>0</v>
      </c>
      <c r="N93" s="86">
        <f t="shared" si="18"/>
        <v>0</v>
      </c>
      <c r="O93" s="86">
        <f t="shared" si="18"/>
        <v>0</v>
      </c>
      <c r="P93" s="86">
        <f t="shared" si="18"/>
        <v>0</v>
      </c>
      <c r="Q93" s="86">
        <f t="shared" si="18"/>
        <v>0</v>
      </c>
      <c r="R93" s="86">
        <f t="shared" si="18"/>
        <v>0</v>
      </c>
    </row>
    <row r="94" spans="2:21" ht="23.25" hidden="1" customHeight="1" x14ac:dyDescent="0.3">
      <c r="B94" s="38"/>
      <c r="C94" s="39"/>
      <c r="D94" s="39"/>
      <c r="E94" s="40"/>
      <c r="F94" s="661">
        <v>34</v>
      </c>
      <c r="G94" s="15"/>
      <c r="H94" s="93"/>
      <c r="I94" s="140"/>
      <c r="J94" s="27"/>
      <c r="K94" s="27"/>
      <c r="L94" s="27"/>
      <c r="M94" s="27"/>
      <c r="N94" s="27"/>
      <c r="O94" s="27"/>
      <c r="P94" s="27"/>
      <c r="Q94" s="27"/>
      <c r="R94" s="92">
        <f>SUM(J94:Q94)</f>
        <v>0</v>
      </c>
    </row>
    <row r="95" spans="2:21" ht="23.25" hidden="1" customHeight="1" x14ac:dyDescent="0.3">
      <c r="B95" s="57"/>
      <c r="C95" s="58"/>
      <c r="D95" s="58"/>
      <c r="E95" s="59"/>
      <c r="F95" s="661">
        <v>35</v>
      </c>
      <c r="G95" s="15"/>
      <c r="H95" s="93"/>
      <c r="I95" s="140"/>
      <c r="J95" s="92"/>
      <c r="K95" s="92"/>
      <c r="L95" s="92"/>
      <c r="M95" s="92"/>
      <c r="N95" s="92"/>
      <c r="O95" s="92"/>
      <c r="P95" s="92"/>
      <c r="Q95" s="92"/>
      <c r="R95" s="92">
        <f t="shared" ref="R95:R96" si="19">SUM(J95:Q95)</f>
        <v>0</v>
      </c>
    </row>
    <row r="96" spans="2:21" ht="23.25" hidden="1" customHeight="1" x14ac:dyDescent="0.3">
      <c r="B96" s="19"/>
      <c r="C96" s="20"/>
      <c r="D96" s="20"/>
      <c r="E96" s="79"/>
      <c r="F96" s="661">
        <v>36</v>
      </c>
      <c r="G96" s="15"/>
      <c r="H96" s="93"/>
      <c r="I96" s="140"/>
      <c r="J96" s="92"/>
      <c r="K96" s="92"/>
      <c r="L96" s="92"/>
      <c r="M96" s="92"/>
      <c r="N96" s="92"/>
      <c r="O96" s="92"/>
      <c r="P96" s="92"/>
      <c r="Q96" s="92"/>
      <c r="R96" s="92">
        <f t="shared" si="19"/>
        <v>0</v>
      </c>
    </row>
    <row r="97" spans="2:18" s="12" customFormat="1" ht="18.75" customHeight="1" x14ac:dyDescent="0.2">
      <c r="B97" s="50" t="s">
        <v>83</v>
      </c>
      <c r="C97" s="51"/>
      <c r="D97" s="52"/>
      <c r="E97" s="52"/>
      <c r="F97" s="71"/>
      <c r="G97" s="52"/>
      <c r="H97" s="270"/>
      <c r="I97" s="270"/>
      <c r="J97" s="705"/>
      <c r="K97" s="705"/>
      <c r="L97" s="705"/>
      <c r="M97" s="705"/>
      <c r="N97" s="705"/>
      <c r="O97" s="705"/>
      <c r="P97" s="705"/>
      <c r="Q97" s="705"/>
      <c r="R97" s="704"/>
    </row>
    <row r="98" spans="2:18" s="12" customFormat="1" ht="17.25" customHeight="1" x14ac:dyDescent="0.2">
      <c r="B98" s="481" t="s">
        <v>1956</v>
      </c>
      <c r="C98" s="482"/>
      <c r="D98" s="482"/>
      <c r="E98" s="482"/>
      <c r="F98" s="658"/>
      <c r="G98" s="482"/>
      <c r="H98" s="482"/>
      <c r="I98" s="482"/>
      <c r="J98" s="633"/>
      <c r="K98" s="633"/>
      <c r="L98" s="633"/>
      <c r="M98" s="633"/>
      <c r="N98" s="633"/>
      <c r="O98" s="633"/>
      <c r="P98" s="633"/>
      <c r="Q98" s="633"/>
      <c r="R98" s="631"/>
    </row>
    <row r="99" spans="2:18" s="13" customFormat="1" ht="32.25" hidden="1" customHeight="1" x14ac:dyDescent="0.3">
      <c r="B99" s="35"/>
      <c r="C99" s="1661" t="s">
        <v>32</v>
      </c>
      <c r="D99" s="1661"/>
      <c r="E99" s="1661"/>
      <c r="F99" s="1661"/>
      <c r="G99" s="1661"/>
      <c r="H99" s="1661"/>
      <c r="I99" s="1661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18" s="13" customFormat="1" ht="34.5" hidden="1" customHeight="1" x14ac:dyDescent="0.3">
      <c r="B100" s="35"/>
      <c r="C100" s="37"/>
      <c r="D100" s="1661" t="s">
        <v>33</v>
      </c>
      <c r="E100" s="1661"/>
      <c r="F100" s="1661"/>
      <c r="G100" s="1661"/>
      <c r="H100" s="1661"/>
      <c r="I100" s="1661"/>
      <c r="J100" s="562"/>
      <c r="K100" s="562"/>
      <c r="L100" s="562"/>
      <c r="M100" s="562"/>
      <c r="N100" s="562"/>
      <c r="O100" s="562"/>
      <c r="P100" s="562"/>
      <c r="Q100" s="562"/>
      <c r="R100" s="274"/>
    </row>
    <row r="101" spans="2:18" s="13" customFormat="1" hidden="1" x14ac:dyDescent="0.3">
      <c r="B101" s="35"/>
      <c r="C101" s="37"/>
      <c r="D101" s="37"/>
      <c r="E101" s="280" t="s">
        <v>34</v>
      </c>
      <c r="F101" s="70"/>
      <c r="G101" s="33"/>
      <c r="H101" s="14"/>
      <c r="I101" s="56"/>
      <c r="J101" s="562"/>
      <c r="K101" s="562"/>
      <c r="L101" s="562"/>
      <c r="M101" s="562"/>
      <c r="N101" s="562"/>
      <c r="O101" s="562"/>
      <c r="P101" s="562"/>
      <c r="Q101" s="562"/>
      <c r="R101" s="274"/>
    </row>
    <row r="102" spans="2:18" ht="25.5" hidden="1" customHeight="1" x14ac:dyDescent="0.3">
      <c r="B102" s="38"/>
      <c r="C102" s="39"/>
      <c r="D102" s="39"/>
      <c r="E102" s="40"/>
      <c r="F102" s="661">
        <v>37</v>
      </c>
      <c r="G102" s="15"/>
      <c r="H102" s="93"/>
      <c r="I102" s="140"/>
      <c r="J102" s="620"/>
      <c r="K102" s="620"/>
      <c r="L102" s="620"/>
      <c r="M102" s="620"/>
      <c r="N102" s="620"/>
      <c r="O102" s="620"/>
      <c r="P102" s="620"/>
      <c r="Q102" s="620"/>
      <c r="R102" s="175"/>
    </row>
    <row r="103" spans="2:18" ht="25.5" hidden="1" customHeight="1" x14ac:dyDescent="0.3">
      <c r="B103" s="28"/>
      <c r="C103" s="45"/>
      <c r="D103" s="31"/>
      <c r="E103" s="32"/>
      <c r="F103" s="661">
        <v>38</v>
      </c>
      <c r="G103" s="15"/>
      <c r="H103" s="16"/>
      <c r="I103" s="17"/>
      <c r="J103" s="592"/>
      <c r="K103" s="592"/>
      <c r="L103" s="592"/>
      <c r="M103" s="592"/>
      <c r="N103" s="592"/>
      <c r="O103" s="592"/>
      <c r="P103" s="592"/>
      <c r="Q103" s="592"/>
      <c r="R103" s="175"/>
    </row>
    <row r="104" spans="2:18" ht="25.5" hidden="1" customHeight="1" x14ac:dyDescent="0.3">
      <c r="B104" s="28"/>
      <c r="C104" s="45"/>
      <c r="D104" s="31"/>
      <c r="E104" s="32"/>
      <c r="F104" s="661">
        <v>39</v>
      </c>
      <c r="G104" s="15"/>
      <c r="H104" s="16"/>
      <c r="I104" s="17"/>
      <c r="J104" s="620"/>
      <c r="K104" s="620"/>
      <c r="L104" s="620"/>
      <c r="M104" s="620"/>
      <c r="N104" s="620"/>
      <c r="O104" s="620"/>
      <c r="P104" s="620"/>
      <c r="Q104" s="620"/>
      <c r="R104" s="175"/>
    </row>
    <row r="105" spans="2:18" ht="25.5" hidden="1" customHeight="1" x14ac:dyDescent="0.3">
      <c r="B105" s="57"/>
      <c r="C105" s="58"/>
      <c r="D105" s="58"/>
      <c r="E105" s="59"/>
      <c r="F105" s="661">
        <v>40</v>
      </c>
      <c r="G105" s="15"/>
      <c r="H105" s="93"/>
      <c r="I105" s="140"/>
      <c r="J105" s="620"/>
      <c r="K105" s="620"/>
      <c r="L105" s="620"/>
      <c r="M105" s="620"/>
      <c r="N105" s="620"/>
      <c r="O105" s="620"/>
      <c r="P105" s="620"/>
      <c r="Q105" s="620"/>
      <c r="R105" s="175"/>
    </row>
    <row r="106" spans="2:18" ht="25.5" hidden="1" customHeight="1" x14ac:dyDescent="0.3">
      <c r="B106" s="57"/>
      <c r="C106" s="58"/>
      <c r="D106" s="58"/>
      <c r="E106" s="59"/>
      <c r="F106" s="661">
        <v>41</v>
      </c>
      <c r="G106" s="15"/>
      <c r="H106" s="93"/>
      <c r="I106" s="140"/>
      <c r="J106" s="620"/>
      <c r="K106" s="620"/>
      <c r="L106" s="620"/>
      <c r="M106" s="620"/>
      <c r="N106" s="620"/>
      <c r="O106" s="620"/>
      <c r="P106" s="620"/>
      <c r="Q106" s="620"/>
      <c r="R106" s="175"/>
    </row>
    <row r="107" spans="2:18" s="13" customFormat="1" ht="21" hidden="1" customHeight="1" x14ac:dyDescent="0.3">
      <c r="B107" s="35"/>
      <c r="C107" s="37"/>
      <c r="D107" s="1663" t="s">
        <v>35</v>
      </c>
      <c r="E107" s="1663"/>
      <c r="F107" s="1663"/>
      <c r="G107" s="1663"/>
      <c r="H107" s="1663"/>
      <c r="I107" s="1663"/>
      <c r="J107" s="562"/>
      <c r="K107" s="562"/>
      <c r="L107" s="562"/>
      <c r="M107" s="562"/>
      <c r="N107" s="562"/>
      <c r="O107" s="562"/>
      <c r="P107" s="562"/>
      <c r="Q107" s="562"/>
      <c r="R107" s="274"/>
    </row>
    <row r="108" spans="2:18" s="13" customFormat="1" ht="21" hidden="1" customHeight="1" x14ac:dyDescent="0.3">
      <c r="B108" s="35"/>
      <c r="C108" s="37"/>
      <c r="D108" s="37"/>
      <c r="E108" s="1662" t="s">
        <v>36</v>
      </c>
      <c r="F108" s="1662"/>
      <c r="G108" s="1662"/>
      <c r="H108" s="1662"/>
      <c r="I108" s="1662"/>
      <c r="J108" s="562"/>
      <c r="K108" s="562"/>
      <c r="L108" s="562"/>
      <c r="M108" s="562"/>
      <c r="N108" s="562"/>
      <c r="O108" s="562"/>
      <c r="P108" s="562"/>
      <c r="Q108" s="562"/>
      <c r="R108" s="274"/>
    </row>
    <row r="109" spans="2:18" ht="25.5" hidden="1" customHeight="1" x14ac:dyDescent="0.3">
      <c r="B109" s="38"/>
      <c r="C109" s="39"/>
      <c r="D109" s="39"/>
      <c r="E109" s="40"/>
      <c r="F109" s="661">
        <v>42</v>
      </c>
      <c r="G109" s="15"/>
      <c r="H109" s="93"/>
      <c r="I109" s="140"/>
      <c r="J109" s="620"/>
      <c r="K109" s="620"/>
      <c r="L109" s="620"/>
      <c r="M109" s="620"/>
      <c r="N109" s="620"/>
      <c r="O109" s="620"/>
      <c r="P109" s="620"/>
      <c r="Q109" s="620"/>
      <c r="R109" s="175"/>
    </row>
    <row r="110" spans="2:18" ht="25.5" hidden="1" customHeight="1" x14ac:dyDescent="0.3">
      <c r="B110" s="57"/>
      <c r="C110" s="58"/>
      <c r="D110" s="58"/>
      <c r="E110" s="59"/>
      <c r="F110" s="661">
        <v>43</v>
      </c>
      <c r="G110" s="15"/>
      <c r="H110" s="93"/>
      <c r="I110" s="140"/>
      <c r="J110" s="620"/>
      <c r="K110" s="620"/>
      <c r="L110" s="620"/>
      <c r="M110" s="620"/>
      <c r="N110" s="620"/>
      <c r="O110" s="620"/>
      <c r="P110" s="620"/>
      <c r="Q110" s="620"/>
      <c r="R110" s="175"/>
    </row>
    <row r="111" spans="2:18" ht="25.5" hidden="1" customHeight="1" x14ac:dyDescent="0.3">
      <c r="B111" s="57"/>
      <c r="C111" s="58"/>
      <c r="D111" s="58"/>
      <c r="E111" s="59"/>
      <c r="F111" s="661">
        <v>44</v>
      </c>
      <c r="G111" s="15"/>
      <c r="H111" s="93"/>
      <c r="I111" s="140"/>
      <c r="J111" s="620"/>
      <c r="K111" s="620"/>
      <c r="L111" s="620"/>
      <c r="M111" s="620"/>
      <c r="N111" s="620"/>
      <c r="O111" s="620"/>
      <c r="P111" s="620"/>
      <c r="Q111" s="620"/>
      <c r="R111" s="175"/>
    </row>
    <row r="112" spans="2:18" ht="25.5" hidden="1" customHeight="1" x14ac:dyDescent="0.3">
      <c r="B112" s="57"/>
      <c r="C112" s="58"/>
      <c r="D112" s="58"/>
      <c r="E112" s="59"/>
      <c r="F112" s="661">
        <v>45</v>
      </c>
      <c r="G112" s="15"/>
      <c r="H112" s="93"/>
      <c r="I112" s="140"/>
      <c r="J112" s="620"/>
      <c r="K112" s="620"/>
      <c r="L112" s="620"/>
      <c r="M112" s="620"/>
      <c r="N112" s="620"/>
      <c r="O112" s="620"/>
      <c r="P112" s="620"/>
      <c r="Q112" s="620"/>
      <c r="R112" s="175"/>
    </row>
    <row r="113" spans="2:18" ht="25.5" hidden="1" customHeight="1" x14ac:dyDescent="0.3">
      <c r="B113" s="57"/>
      <c r="C113" s="58"/>
      <c r="D113" s="58"/>
      <c r="E113" s="59"/>
      <c r="F113" s="661">
        <v>46</v>
      </c>
      <c r="G113" s="15"/>
      <c r="H113" s="93"/>
      <c r="I113" s="140"/>
      <c r="J113" s="620"/>
      <c r="K113" s="620"/>
      <c r="L113" s="620"/>
      <c r="M113" s="620"/>
      <c r="N113" s="620"/>
      <c r="O113" s="620"/>
      <c r="P113" s="620"/>
      <c r="Q113" s="620"/>
      <c r="R113" s="175"/>
    </row>
    <row r="114" spans="2:18" ht="25.5" hidden="1" customHeight="1" x14ac:dyDescent="0.3">
      <c r="B114" s="19"/>
      <c r="C114" s="20"/>
      <c r="D114" s="20"/>
      <c r="E114" s="79"/>
      <c r="F114" s="661">
        <v>47</v>
      </c>
      <c r="G114" s="15"/>
      <c r="H114" s="93"/>
      <c r="I114" s="140"/>
      <c r="J114" s="620"/>
      <c r="K114" s="620"/>
      <c r="L114" s="620"/>
      <c r="M114" s="620"/>
      <c r="N114" s="620"/>
      <c r="O114" s="620"/>
      <c r="P114" s="620"/>
      <c r="Q114" s="620"/>
      <c r="R114" s="175"/>
    </row>
    <row r="115" spans="2:18" s="12" customFormat="1" ht="16.5" customHeight="1" x14ac:dyDescent="0.2">
      <c r="B115" s="535" t="s">
        <v>86</v>
      </c>
      <c r="C115" s="536"/>
      <c r="D115" s="536"/>
      <c r="E115" s="536"/>
      <c r="F115" s="657"/>
      <c r="G115" s="536"/>
      <c r="H115" s="536"/>
      <c r="I115" s="536"/>
      <c r="J115" s="705"/>
      <c r="K115" s="705"/>
      <c r="L115" s="705"/>
      <c r="M115" s="705"/>
      <c r="N115" s="705"/>
      <c r="O115" s="705"/>
      <c r="P115" s="705"/>
      <c r="Q115" s="705"/>
      <c r="R115" s="704"/>
    </row>
    <row r="116" spans="2:18" s="12" customFormat="1" ht="16.5" customHeight="1" x14ac:dyDescent="0.2">
      <c r="B116" s="706" t="s">
        <v>1959</v>
      </c>
      <c r="C116" s="583"/>
      <c r="D116" s="583"/>
      <c r="E116" s="583"/>
      <c r="F116" s="664"/>
      <c r="G116" s="583"/>
      <c r="H116" s="583"/>
      <c r="I116" s="583"/>
      <c r="J116" s="633"/>
      <c r="K116" s="633"/>
      <c r="L116" s="633"/>
      <c r="M116" s="633"/>
      <c r="N116" s="633"/>
      <c r="O116" s="633"/>
      <c r="P116" s="633"/>
      <c r="Q116" s="633"/>
      <c r="R116" s="631"/>
    </row>
    <row r="117" spans="2:18" s="13" customFormat="1" ht="18" customHeight="1" x14ac:dyDescent="0.3">
      <c r="B117" s="35"/>
      <c r="C117" s="278" t="s">
        <v>37</v>
      </c>
      <c r="D117" s="278"/>
      <c r="E117" s="278"/>
      <c r="F117" s="662"/>
      <c r="G117" s="278"/>
      <c r="H117" s="278"/>
      <c r="I117" s="278"/>
      <c r="J117" s="562"/>
      <c r="K117" s="562"/>
      <c r="L117" s="562"/>
      <c r="M117" s="562"/>
      <c r="N117" s="562"/>
      <c r="O117" s="562"/>
      <c r="P117" s="562"/>
      <c r="Q117" s="562"/>
      <c r="R117" s="274"/>
    </row>
    <row r="118" spans="2:18" s="13" customFormat="1" ht="17.25" customHeight="1" x14ac:dyDescent="0.3">
      <c r="B118" s="35"/>
      <c r="C118" s="37"/>
      <c r="D118" s="278" t="s">
        <v>38</v>
      </c>
      <c r="E118" s="278"/>
      <c r="F118" s="662"/>
      <c r="G118" s="278"/>
      <c r="H118" s="278"/>
      <c r="I118" s="278"/>
      <c r="J118" s="562"/>
      <c r="K118" s="562"/>
      <c r="L118" s="562"/>
      <c r="M118" s="562"/>
      <c r="N118" s="562"/>
      <c r="O118" s="562"/>
      <c r="P118" s="562"/>
      <c r="Q118" s="562"/>
      <c r="R118" s="274"/>
    </row>
    <row r="119" spans="2:18" s="13" customFormat="1" ht="17.25" customHeight="1" x14ac:dyDescent="0.3">
      <c r="B119" s="35"/>
      <c r="C119" s="37"/>
      <c r="D119" s="37"/>
      <c r="E119" s="278" t="s">
        <v>39</v>
      </c>
      <c r="F119" s="662"/>
      <c r="G119" s="278"/>
      <c r="H119" s="278"/>
      <c r="I119" s="278"/>
      <c r="J119" s="562"/>
      <c r="K119" s="562"/>
      <c r="L119" s="562"/>
      <c r="M119" s="562"/>
      <c r="N119" s="562"/>
      <c r="O119" s="562"/>
      <c r="P119" s="562"/>
      <c r="Q119" s="562"/>
      <c r="R119" s="274"/>
    </row>
    <row r="120" spans="2:18" s="525" customFormat="1" ht="16.5" customHeight="1" x14ac:dyDescent="0.3">
      <c r="B120" s="615"/>
      <c r="C120" s="619"/>
      <c r="D120" s="619"/>
      <c r="E120" s="565">
        <v>141</v>
      </c>
      <c r="F120" s="565" t="s">
        <v>1826</v>
      </c>
      <c r="G120" s="565"/>
      <c r="H120" s="565"/>
      <c r="I120" s="565"/>
      <c r="J120" s="617"/>
      <c r="K120" s="617"/>
      <c r="L120" s="617"/>
      <c r="M120" s="617"/>
      <c r="N120" s="617"/>
      <c r="O120" s="617"/>
      <c r="P120" s="617"/>
      <c r="Q120" s="617"/>
      <c r="R120" s="618"/>
    </row>
    <row r="121" spans="2:18" ht="32.25" customHeight="1" x14ac:dyDescent="0.3">
      <c r="B121" s="38"/>
      <c r="C121" s="39"/>
      <c r="D121" s="39"/>
      <c r="E121" s="40"/>
      <c r="F121" s="661">
        <v>14101</v>
      </c>
      <c r="G121" s="15" t="s">
        <v>2006</v>
      </c>
      <c r="H121" s="93" t="s">
        <v>837</v>
      </c>
      <c r="I121" s="17" t="s">
        <v>112</v>
      </c>
      <c r="J121" s="92"/>
      <c r="K121" s="92"/>
      <c r="L121" s="92"/>
      <c r="M121" s="92">
        <v>20000</v>
      </c>
      <c r="N121" s="92"/>
      <c r="O121" s="92"/>
      <c r="P121" s="92"/>
      <c r="Q121" s="92"/>
      <c r="R121" s="92">
        <f t="shared" ref="R121" si="20">SUM(J121:Q121)</f>
        <v>20000</v>
      </c>
    </row>
    <row r="122" spans="2:18" ht="30" customHeight="1" x14ac:dyDescent="0.3">
      <c r="B122" s="67"/>
      <c r="C122" s="68"/>
      <c r="D122" s="62"/>
      <c r="E122" s="21"/>
      <c r="F122" s="661">
        <v>14102</v>
      </c>
      <c r="G122" s="15" t="s">
        <v>2007</v>
      </c>
      <c r="H122" s="93" t="s">
        <v>1318</v>
      </c>
      <c r="I122" s="17" t="s">
        <v>112</v>
      </c>
      <c r="J122" s="92"/>
      <c r="K122" s="92"/>
      <c r="L122" s="92"/>
      <c r="M122" s="92">
        <v>5000</v>
      </c>
      <c r="N122" s="92"/>
      <c r="O122" s="92"/>
      <c r="P122" s="92"/>
      <c r="Q122" s="92"/>
      <c r="R122" s="92">
        <f>SUM(J122:Q122)</f>
        <v>5000</v>
      </c>
    </row>
    <row r="123" spans="2:18" s="13" customFormat="1" ht="47.25" hidden="1" customHeight="1" x14ac:dyDescent="0.3">
      <c r="B123" s="35"/>
      <c r="C123" s="37"/>
      <c r="D123" s="1661" t="s">
        <v>40</v>
      </c>
      <c r="E123" s="1661"/>
      <c r="F123" s="1661"/>
      <c r="G123" s="1661"/>
      <c r="H123" s="1661"/>
      <c r="I123" s="1661"/>
      <c r="J123" s="86">
        <f>SUM(J124)</f>
        <v>0</v>
      </c>
      <c r="K123" s="86">
        <f t="shared" ref="K123:R123" si="21">SUM(K124)</f>
        <v>0</v>
      </c>
      <c r="L123" s="86">
        <f t="shared" si="21"/>
        <v>0</v>
      </c>
      <c r="M123" s="86">
        <f t="shared" si="21"/>
        <v>0</v>
      </c>
      <c r="N123" s="86">
        <f t="shared" si="21"/>
        <v>0</v>
      </c>
      <c r="O123" s="86">
        <f t="shared" si="21"/>
        <v>0</v>
      </c>
      <c r="P123" s="86">
        <f t="shared" si="21"/>
        <v>0</v>
      </c>
      <c r="Q123" s="86">
        <f t="shared" si="21"/>
        <v>0</v>
      </c>
      <c r="R123" s="86">
        <f t="shared" si="21"/>
        <v>0</v>
      </c>
    </row>
    <row r="124" spans="2:18" s="13" customFormat="1" ht="34.5" hidden="1" customHeight="1" x14ac:dyDescent="0.3">
      <c r="B124" s="35"/>
      <c r="C124" s="37"/>
      <c r="D124" s="37"/>
      <c r="E124" s="1661" t="s">
        <v>41</v>
      </c>
      <c r="F124" s="1661"/>
      <c r="G124" s="1661"/>
      <c r="H124" s="1661"/>
      <c r="I124" s="1661"/>
      <c r="J124" s="86">
        <f>SUM(J125:J127)</f>
        <v>0</v>
      </c>
      <c r="K124" s="86">
        <f t="shared" ref="K124:R124" si="22">SUM(K125:K127)</f>
        <v>0</v>
      </c>
      <c r="L124" s="86">
        <f t="shared" si="22"/>
        <v>0</v>
      </c>
      <c r="M124" s="86">
        <f t="shared" si="22"/>
        <v>0</v>
      </c>
      <c r="N124" s="86">
        <f t="shared" si="22"/>
        <v>0</v>
      </c>
      <c r="O124" s="86">
        <f t="shared" si="22"/>
        <v>0</v>
      </c>
      <c r="P124" s="86">
        <f t="shared" si="22"/>
        <v>0</v>
      </c>
      <c r="Q124" s="86">
        <f t="shared" si="22"/>
        <v>0</v>
      </c>
      <c r="R124" s="86">
        <f t="shared" si="22"/>
        <v>0</v>
      </c>
    </row>
    <row r="125" spans="2:18" ht="24.75" hidden="1" customHeight="1" x14ac:dyDescent="0.3">
      <c r="B125" s="38"/>
      <c r="C125" s="39"/>
      <c r="D125" s="39"/>
      <c r="E125" s="40"/>
      <c r="F125" s="661">
        <v>51</v>
      </c>
      <c r="G125" s="15"/>
      <c r="H125" s="93"/>
      <c r="I125" s="140"/>
      <c r="J125" s="92"/>
      <c r="K125" s="92"/>
      <c r="L125" s="92"/>
      <c r="M125" s="92"/>
      <c r="N125" s="92"/>
      <c r="O125" s="92"/>
      <c r="P125" s="92"/>
      <c r="Q125" s="92"/>
      <c r="R125" s="92">
        <f t="shared" ref="R125:R126" si="23">SUM(J125:Q125)</f>
        <v>0</v>
      </c>
    </row>
    <row r="126" spans="2:18" ht="24.75" hidden="1" customHeight="1" x14ac:dyDescent="0.3">
      <c r="B126" s="28"/>
      <c r="C126" s="45"/>
      <c r="D126" s="31"/>
      <c r="E126" s="32"/>
      <c r="F126" s="661">
        <v>52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92">
        <f t="shared" si="23"/>
        <v>0</v>
      </c>
    </row>
    <row r="127" spans="2:18" ht="34.5" hidden="1" customHeight="1" x14ac:dyDescent="0.3">
      <c r="B127" s="67"/>
      <c r="C127" s="68"/>
      <c r="D127" s="62"/>
      <c r="E127" s="21"/>
      <c r="F127" s="661">
        <v>53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92">
        <f>SUM(J127:Q127)</f>
        <v>0</v>
      </c>
    </row>
    <row r="128" spans="2:18" s="13" customFormat="1" ht="31.5" hidden="1" customHeight="1" x14ac:dyDescent="0.3">
      <c r="B128" s="35"/>
      <c r="C128" s="37"/>
      <c r="D128" s="1661" t="s">
        <v>42</v>
      </c>
      <c r="E128" s="1661"/>
      <c r="F128" s="1661"/>
      <c r="G128" s="1661"/>
      <c r="H128" s="1661"/>
      <c r="I128" s="1661"/>
      <c r="J128" s="86">
        <f>SUM(J129)</f>
        <v>0</v>
      </c>
      <c r="K128" s="86">
        <f t="shared" ref="K128:R128" si="24">SUM(K129)</f>
        <v>0</v>
      </c>
      <c r="L128" s="86">
        <f t="shared" si="24"/>
        <v>0</v>
      </c>
      <c r="M128" s="86">
        <f t="shared" si="24"/>
        <v>0</v>
      </c>
      <c r="N128" s="86">
        <f t="shared" si="24"/>
        <v>0</v>
      </c>
      <c r="O128" s="86">
        <f t="shared" si="24"/>
        <v>0</v>
      </c>
      <c r="P128" s="86">
        <f t="shared" si="24"/>
        <v>0</v>
      </c>
      <c r="Q128" s="86">
        <f t="shared" si="24"/>
        <v>0</v>
      </c>
      <c r="R128" s="86">
        <f t="shared" si="24"/>
        <v>0</v>
      </c>
    </row>
    <row r="129" spans="1:22" s="13" customFormat="1" ht="34.5" hidden="1" customHeight="1" x14ac:dyDescent="0.3">
      <c r="B129" s="35"/>
      <c r="C129" s="37"/>
      <c r="D129" s="37"/>
      <c r="E129" s="1661" t="s">
        <v>43</v>
      </c>
      <c r="F129" s="1661"/>
      <c r="G129" s="1661"/>
      <c r="H129" s="1661"/>
      <c r="I129" s="1661"/>
      <c r="J129" s="86">
        <f>SUM(J130:J132)</f>
        <v>0</v>
      </c>
      <c r="K129" s="86">
        <f t="shared" ref="K129:R129" si="25">SUM(K130:K132)</f>
        <v>0</v>
      </c>
      <c r="L129" s="86">
        <f t="shared" si="25"/>
        <v>0</v>
      </c>
      <c r="M129" s="86">
        <f t="shared" si="25"/>
        <v>0</v>
      </c>
      <c r="N129" s="86">
        <f t="shared" si="25"/>
        <v>0</v>
      </c>
      <c r="O129" s="86">
        <f t="shared" si="25"/>
        <v>0</v>
      </c>
      <c r="P129" s="86">
        <f t="shared" si="25"/>
        <v>0</v>
      </c>
      <c r="Q129" s="86">
        <f t="shared" si="25"/>
        <v>0</v>
      </c>
      <c r="R129" s="86">
        <f t="shared" si="25"/>
        <v>0</v>
      </c>
    </row>
    <row r="130" spans="1:22" ht="20.25" hidden="1" customHeight="1" x14ac:dyDescent="0.3">
      <c r="B130" s="38"/>
      <c r="C130" s="39"/>
      <c r="D130" s="39"/>
      <c r="E130" s="40"/>
      <c r="F130" s="661">
        <v>54</v>
      </c>
      <c r="G130" s="15"/>
      <c r="H130" s="93"/>
      <c r="I130" s="140"/>
      <c r="J130" s="92"/>
      <c r="K130" s="92"/>
      <c r="L130" s="92"/>
      <c r="M130" s="92"/>
      <c r="N130" s="92"/>
      <c r="O130" s="92"/>
      <c r="P130" s="92"/>
      <c r="Q130" s="92"/>
      <c r="R130" s="92">
        <f t="shared" ref="R130:R131" si="26">SUM(J130:Q130)</f>
        <v>0</v>
      </c>
    </row>
    <row r="131" spans="1:22" ht="20.25" hidden="1" customHeight="1" x14ac:dyDescent="0.3">
      <c r="B131" s="28"/>
      <c r="C131" s="45"/>
      <c r="D131" s="31"/>
      <c r="E131" s="32"/>
      <c r="F131" s="661">
        <v>55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92">
        <f t="shared" si="26"/>
        <v>0</v>
      </c>
    </row>
    <row r="132" spans="1:22" ht="20.25" hidden="1" customHeight="1" x14ac:dyDescent="0.3">
      <c r="B132" s="28"/>
      <c r="C132" s="45"/>
      <c r="D132" s="31"/>
      <c r="E132" s="32"/>
      <c r="F132" s="661">
        <v>56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92">
        <f>SUM(J132:Q132)</f>
        <v>0</v>
      </c>
    </row>
    <row r="133" spans="1:22" s="12" customFormat="1" ht="18" customHeight="1" x14ac:dyDescent="0.2">
      <c r="B133" s="535" t="s">
        <v>88</v>
      </c>
      <c r="C133" s="536"/>
      <c r="D133" s="536"/>
      <c r="E133" s="536"/>
      <c r="F133" s="657"/>
      <c r="G133" s="536"/>
      <c r="H133" s="536"/>
      <c r="I133" s="536"/>
      <c r="J133" s="705"/>
      <c r="K133" s="705"/>
      <c r="L133" s="705"/>
      <c r="M133" s="705"/>
      <c r="N133" s="705"/>
      <c r="O133" s="705"/>
      <c r="P133" s="705"/>
      <c r="Q133" s="705"/>
      <c r="R133" s="704"/>
    </row>
    <row r="134" spans="1:22" s="12" customFormat="1" ht="17.25" customHeight="1" x14ac:dyDescent="0.2">
      <c r="B134" s="481" t="s">
        <v>118</v>
      </c>
      <c r="C134" s="482"/>
      <c r="D134" s="482"/>
      <c r="E134" s="482"/>
      <c r="F134" s="658"/>
      <c r="G134" s="482"/>
      <c r="H134" s="482"/>
      <c r="I134" s="482"/>
      <c r="J134" s="633"/>
      <c r="K134" s="633"/>
      <c r="L134" s="633"/>
      <c r="M134" s="633"/>
      <c r="N134" s="633"/>
      <c r="O134" s="633"/>
      <c r="P134" s="633"/>
      <c r="Q134" s="633"/>
      <c r="R134" s="631"/>
    </row>
    <row r="135" spans="1:22" s="13" customFormat="1" ht="16.5" customHeight="1" x14ac:dyDescent="0.3">
      <c r="B135" s="35"/>
      <c r="C135" s="278" t="s">
        <v>44</v>
      </c>
      <c r="D135" s="278"/>
      <c r="E135" s="278"/>
      <c r="F135" s="662"/>
      <c r="G135" s="278"/>
      <c r="H135" s="278"/>
      <c r="I135" s="278"/>
      <c r="J135" s="562"/>
      <c r="K135" s="562"/>
      <c r="L135" s="562"/>
      <c r="M135" s="562"/>
      <c r="N135" s="562"/>
      <c r="O135" s="562"/>
      <c r="P135" s="562"/>
      <c r="Q135" s="562"/>
      <c r="R135" s="274"/>
    </row>
    <row r="136" spans="1:22" s="13" customFormat="1" ht="16.5" customHeight="1" x14ac:dyDescent="0.3">
      <c r="B136" s="35"/>
      <c r="C136" s="37"/>
      <c r="D136" s="278" t="s">
        <v>45</v>
      </c>
      <c r="E136" s="278"/>
      <c r="F136" s="662"/>
      <c r="G136" s="278"/>
      <c r="H136" s="278"/>
      <c r="I136" s="278"/>
      <c r="J136" s="562"/>
      <c r="K136" s="562"/>
      <c r="L136" s="562"/>
      <c r="M136" s="562"/>
      <c r="N136" s="562"/>
      <c r="O136" s="562"/>
      <c r="P136" s="562"/>
      <c r="Q136" s="562"/>
      <c r="R136" s="274"/>
    </row>
    <row r="137" spans="1:22" s="13" customFormat="1" ht="17.25" customHeight="1" x14ac:dyDescent="0.3">
      <c r="B137" s="35"/>
      <c r="C137" s="37"/>
      <c r="D137" s="37"/>
      <c r="E137" s="278" t="s">
        <v>46</v>
      </c>
      <c r="F137" s="662"/>
      <c r="G137" s="278"/>
      <c r="H137" s="278"/>
      <c r="I137" s="278"/>
      <c r="J137" s="562"/>
      <c r="K137" s="562"/>
      <c r="L137" s="562"/>
      <c r="M137" s="562"/>
      <c r="N137" s="562"/>
      <c r="O137" s="562"/>
      <c r="P137" s="562"/>
      <c r="Q137" s="562"/>
      <c r="R137" s="274"/>
    </row>
    <row r="138" spans="1:22" s="525" customFormat="1" ht="16.5" customHeight="1" x14ac:dyDescent="0.3">
      <c r="B138" s="615"/>
      <c r="C138" s="619"/>
      <c r="D138" s="619"/>
      <c r="E138" s="565">
        <v>151</v>
      </c>
      <c r="F138" s="565" t="s">
        <v>1827</v>
      </c>
      <c r="G138" s="565"/>
      <c r="H138" s="565"/>
      <c r="I138" s="565"/>
      <c r="J138" s="617"/>
      <c r="K138" s="617"/>
      <c r="L138" s="617"/>
      <c r="M138" s="617"/>
      <c r="N138" s="617"/>
      <c r="O138" s="617"/>
      <c r="P138" s="617"/>
      <c r="Q138" s="617"/>
      <c r="R138" s="618"/>
    </row>
    <row r="139" spans="1:22" ht="31.5" x14ac:dyDescent="0.3">
      <c r="B139" s="89"/>
      <c r="C139" s="90"/>
      <c r="D139" s="90"/>
      <c r="E139" s="91"/>
      <c r="F139" s="661">
        <v>15101</v>
      </c>
      <c r="G139" s="15" t="s">
        <v>1326</v>
      </c>
      <c r="H139" s="93" t="s">
        <v>837</v>
      </c>
      <c r="I139" s="440" t="s">
        <v>1344</v>
      </c>
      <c r="J139" s="92"/>
      <c r="K139" s="92"/>
      <c r="L139" s="92">
        <v>5000</v>
      </c>
      <c r="M139" s="92"/>
      <c r="N139" s="92"/>
      <c r="O139" s="92"/>
      <c r="P139" s="92"/>
      <c r="Q139" s="92"/>
      <c r="R139" s="92">
        <f t="shared" ref="R139" si="27">SUM(J139:Q139)</f>
        <v>5000</v>
      </c>
    </row>
    <row r="140" spans="1:22" s="525" customFormat="1" ht="16.5" customHeight="1" x14ac:dyDescent="0.3">
      <c r="B140" s="615"/>
      <c r="C140" s="616"/>
      <c r="D140" s="616"/>
      <c r="E140" s="547">
        <v>215</v>
      </c>
      <c r="F140" s="1724" t="s">
        <v>1853</v>
      </c>
      <c r="G140" s="1724"/>
      <c r="H140" s="1724"/>
      <c r="I140" s="1724"/>
      <c r="J140" s="617"/>
      <c r="K140" s="617"/>
      <c r="L140" s="617"/>
      <c r="M140" s="617"/>
      <c r="N140" s="617"/>
      <c r="O140" s="617"/>
      <c r="P140" s="617"/>
      <c r="Q140" s="617"/>
      <c r="R140" s="618"/>
      <c r="V140" s="695"/>
    </row>
    <row r="141" spans="1:22" ht="102" customHeight="1" x14ac:dyDescent="0.3">
      <c r="A141" s="30"/>
      <c r="B141" s="38"/>
      <c r="C141" s="39"/>
      <c r="D141" s="39"/>
      <c r="E141" s="40"/>
      <c r="F141" s="661">
        <v>21501</v>
      </c>
      <c r="G141" s="15" t="s">
        <v>2009</v>
      </c>
      <c r="H141" s="93" t="s">
        <v>2011</v>
      </c>
      <c r="I141" s="17" t="s">
        <v>112</v>
      </c>
      <c r="J141" s="92"/>
      <c r="K141" s="92"/>
      <c r="L141" s="92"/>
      <c r="M141" s="92"/>
      <c r="N141" s="92"/>
      <c r="O141" s="92"/>
      <c r="P141" s="92"/>
      <c r="Q141" s="92">
        <v>100000</v>
      </c>
      <c r="R141" s="92">
        <f>SUM(K141:Q141)</f>
        <v>100000</v>
      </c>
    </row>
    <row r="142" spans="1:22" ht="85.5" customHeight="1" x14ac:dyDescent="0.3">
      <c r="B142" s="57"/>
      <c r="C142" s="58"/>
      <c r="D142" s="58"/>
      <c r="E142" s="59"/>
      <c r="F142" s="661">
        <v>21502</v>
      </c>
      <c r="G142" s="15" t="s">
        <v>1984</v>
      </c>
      <c r="H142" s="93" t="s">
        <v>2010</v>
      </c>
      <c r="I142" s="17" t="s">
        <v>112</v>
      </c>
      <c r="J142" s="92"/>
      <c r="K142" s="92"/>
      <c r="L142" s="92"/>
      <c r="M142" s="92"/>
      <c r="N142" s="92"/>
      <c r="O142" s="92"/>
      <c r="P142" s="92"/>
      <c r="Q142" s="92">
        <v>100000</v>
      </c>
      <c r="R142" s="92">
        <f>SUM(K142:Q142)</f>
        <v>100000</v>
      </c>
    </row>
    <row r="143" spans="1:22" s="13" customFormat="1" ht="34.5" hidden="1" customHeight="1" x14ac:dyDescent="0.3">
      <c r="B143" s="35"/>
      <c r="C143" s="37"/>
      <c r="D143" s="37"/>
      <c r="E143" s="1661" t="s">
        <v>47</v>
      </c>
      <c r="F143" s="1661"/>
      <c r="G143" s="1661"/>
      <c r="H143" s="1661"/>
      <c r="I143" s="1661"/>
      <c r="J143" s="86">
        <f>SUM(J144:J146)</f>
        <v>0</v>
      </c>
      <c r="K143" s="86">
        <f t="shared" ref="K143:R143" si="28">SUM(K144:K146)</f>
        <v>0</v>
      </c>
      <c r="L143" s="86">
        <f t="shared" si="28"/>
        <v>0</v>
      </c>
      <c r="M143" s="86">
        <f t="shared" si="28"/>
        <v>0</v>
      </c>
      <c r="N143" s="86">
        <f t="shared" si="28"/>
        <v>0</v>
      </c>
      <c r="O143" s="86">
        <f t="shared" si="28"/>
        <v>0</v>
      </c>
      <c r="P143" s="86">
        <f t="shared" si="28"/>
        <v>0</v>
      </c>
      <c r="Q143" s="86">
        <f t="shared" si="28"/>
        <v>0</v>
      </c>
      <c r="R143" s="86">
        <f t="shared" si="28"/>
        <v>0</v>
      </c>
    </row>
    <row r="144" spans="1:22" ht="19.5" hidden="1" customHeight="1" x14ac:dyDescent="0.3">
      <c r="B144" s="38"/>
      <c r="C144" s="39"/>
      <c r="D144" s="39"/>
      <c r="E144" s="40"/>
      <c r="F144" s="661">
        <v>60</v>
      </c>
      <c r="G144" s="15"/>
      <c r="H144" s="93"/>
      <c r="I144" s="140"/>
      <c r="J144" s="92"/>
      <c r="K144" s="92"/>
      <c r="L144" s="92"/>
      <c r="M144" s="92"/>
      <c r="N144" s="92"/>
      <c r="O144" s="92"/>
      <c r="P144" s="92"/>
      <c r="Q144" s="92"/>
      <c r="R144" s="92">
        <f t="shared" ref="R144:R145" si="29">SUM(J144:Q144)</f>
        <v>0</v>
      </c>
    </row>
    <row r="145" spans="2:22" ht="19.5" hidden="1" customHeight="1" x14ac:dyDescent="0.3">
      <c r="B145" s="28"/>
      <c r="C145" s="45"/>
      <c r="D145" s="31"/>
      <c r="E145" s="32"/>
      <c r="F145" s="661">
        <v>61</v>
      </c>
      <c r="G145" s="15"/>
      <c r="H145" s="16"/>
      <c r="I145" s="17"/>
      <c r="J145" s="27"/>
      <c r="K145" s="27"/>
      <c r="L145" s="27"/>
      <c r="M145" s="27"/>
      <c r="N145" s="27"/>
      <c r="O145" s="27"/>
      <c r="P145" s="27"/>
      <c r="Q145" s="27"/>
      <c r="R145" s="92">
        <f t="shared" si="29"/>
        <v>0</v>
      </c>
    </row>
    <row r="146" spans="2:22" ht="19.5" hidden="1" customHeight="1" x14ac:dyDescent="0.3">
      <c r="B146" s="67"/>
      <c r="C146" s="68"/>
      <c r="D146" s="62"/>
      <c r="E146" s="21"/>
      <c r="F146" s="661">
        <v>62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92">
        <f>SUM(J146:Q146)</f>
        <v>0</v>
      </c>
    </row>
    <row r="147" spans="2:22" s="13" customFormat="1" ht="34.5" hidden="1" customHeight="1" x14ac:dyDescent="0.3">
      <c r="B147" s="35"/>
      <c r="C147" s="37"/>
      <c r="D147" s="1662" t="s">
        <v>48</v>
      </c>
      <c r="E147" s="1662"/>
      <c r="F147" s="1662"/>
      <c r="G147" s="1662"/>
      <c r="H147" s="1662"/>
      <c r="I147" s="1662"/>
      <c r="J147" s="86">
        <f>SUM(J148)</f>
        <v>0</v>
      </c>
      <c r="K147" s="86">
        <f t="shared" ref="K147:R147" si="30">SUM(K148)</f>
        <v>0</v>
      </c>
      <c r="L147" s="86">
        <f t="shared" si="30"/>
        <v>0</v>
      </c>
      <c r="M147" s="86">
        <f t="shared" si="30"/>
        <v>0</v>
      </c>
      <c r="N147" s="86">
        <f t="shared" si="30"/>
        <v>0</v>
      </c>
      <c r="O147" s="86">
        <f t="shared" si="30"/>
        <v>0</v>
      </c>
      <c r="P147" s="86">
        <f t="shared" si="30"/>
        <v>0</v>
      </c>
      <c r="Q147" s="86">
        <f t="shared" si="30"/>
        <v>0</v>
      </c>
      <c r="R147" s="86">
        <f t="shared" si="30"/>
        <v>0</v>
      </c>
    </row>
    <row r="148" spans="2:22" s="13" customFormat="1" ht="49.5" hidden="1" customHeight="1" x14ac:dyDescent="0.3">
      <c r="B148" s="35"/>
      <c r="C148" s="37"/>
      <c r="D148" s="37"/>
      <c r="E148" s="1661" t="s">
        <v>49</v>
      </c>
      <c r="F148" s="1661"/>
      <c r="G148" s="1661"/>
      <c r="H148" s="1661"/>
      <c r="I148" s="1661"/>
      <c r="J148" s="86">
        <f>SUM(J149:J151)</f>
        <v>0</v>
      </c>
      <c r="K148" s="86">
        <f t="shared" ref="K148:P148" si="31">SUM(K149:K151)</f>
        <v>0</v>
      </c>
      <c r="L148" s="86">
        <f t="shared" si="31"/>
        <v>0</v>
      </c>
      <c r="M148" s="86">
        <f t="shared" si="31"/>
        <v>0</v>
      </c>
      <c r="N148" s="86">
        <f t="shared" si="31"/>
        <v>0</v>
      </c>
      <c r="O148" s="86">
        <f t="shared" si="31"/>
        <v>0</v>
      </c>
      <c r="P148" s="86">
        <f t="shared" si="31"/>
        <v>0</v>
      </c>
      <c r="Q148" s="86">
        <f>SUM(Q149:Q151)</f>
        <v>0</v>
      </c>
      <c r="R148" s="86">
        <f>SUM(R149:R151)</f>
        <v>0</v>
      </c>
    </row>
    <row r="149" spans="2:22" ht="21.75" hidden="1" customHeight="1" x14ac:dyDescent="0.3">
      <c r="B149" s="38"/>
      <c r="C149" s="39"/>
      <c r="D149" s="39"/>
      <c r="E149" s="40"/>
      <c r="F149" s="661">
        <v>63</v>
      </c>
      <c r="G149" s="15"/>
      <c r="H149" s="93"/>
      <c r="I149" s="140"/>
      <c r="J149" s="92"/>
      <c r="K149" s="92"/>
      <c r="L149" s="92"/>
      <c r="M149" s="92"/>
      <c r="N149" s="92"/>
      <c r="O149" s="92"/>
      <c r="P149" s="92"/>
      <c r="Q149" s="92"/>
      <c r="R149" s="92">
        <f t="shared" ref="R149:R150" si="32">SUM(J149:Q149)</f>
        <v>0</v>
      </c>
    </row>
    <row r="150" spans="2:22" ht="21.75" hidden="1" customHeight="1" x14ac:dyDescent="0.3">
      <c r="B150" s="28"/>
      <c r="C150" s="45"/>
      <c r="D150" s="31"/>
      <c r="E150" s="32"/>
      <c r="F150" s="661">
        <v>64</v>
      </c>
      <c r="G150" s="15"/>
      <c r="H150" s="16"/>
      <c r="I150" s="17"/>
      <c r="J150" s="27"/>
      <c r="K150" s="27"/>
      <c r="L150" s="27"/>
      <c r="M150" s="27"/>
      <c r="N150" s="27"/>
      <c r="O150" s="27"/>
      <c r="P150" s="27"/>
      <c r="Q150" s="27"/>
      <c r="R150" s="92">
        <f t="shared" si="32"/>
        <v>0</v>
      </c>
    </row>
    <row r="151" spans="2:22" ht="21.75" hidden="1" customHeight="1" x14ac:dyDescent="0.3">
      <c r="B151" s="28"/>
      <c r="C151" s="45"/>
      <c r="D151" s="31"/>
      <c r="E151" s="32"/>
      <c r="F151" s="661">
        <v>65</v>
      </c>
      <c r="G151" s="15"/>
      <c r="H151" s="16"/>
      <c r="I151" s="17"/>
      <c r="J151" s="27"/>
      <c r="K151" s="27"/>
      <c r="L151" s="27"/>
      <c r="M151" s="27"/>
      <c r="N151" s="27"/>
      <c r="O151" s="27"/>
      <c r="P151" s="27"/>
      <c r="Q151" s="27"/>
      <c r="R151" s="92">
        <f>SUM(J151:Q151)</f>
        <v>0</v>
      </c>
    </row>
    <row r="152" spans="2:22" s="12" customFormat="1" ht="16.5" customHeight="1" x14ac:dyDescent="0.2">
      <c r="B152" s="535" t="s">
        <v>91</v>
      </c>
      <c r="C152" s="536"/>
      <c r="D152" s="536"/>
      <c r="E152" s="536"/>
      <c r="F152" s="657"/>
      <c r="G152" s="536"/>
      <c r="H152" s="536"/>
      <c r="I152" s="536"/>
      <c r="J152" s="705"/>
      <c r="K152" s="705"/>
      <c r="L152" s="705"/>
      <c r="M152" s="705"/>
      <c r="N152" s="705"/>
      <c r="O152" s="705"/>
      <c r="P152" s="705"/>
      <c r="Q152" s="705"/>
      <c r="R152" s="704"/>
    </row>
    <row r="153" spans="2:22" s="12" customFormat="1" ht="17.25" customHeight="1" x14ac:dyDescent="0.2">
      <c r="B153" s="481" t="s">
        <v>1957</v>
      </c>
      <c r="C153" s="482"/>
      <c r="D153" s="482"/>
      <c r="E153" s="482"/>
      <c r="F153" s="658"/>
      <c r="G153" s="482"/>
      <c r="H153" s="482"/>
      <c r="I153" s="482"/>
      <c r="J153" s="633"/>
      <c r="K153" s="633"/>
      <c r="L153" s="633"/>
      <c r="M153" s="633"/>
      <c r="N153" s="633"/>
      <c r="O153" s="633"/>
      <c r="P153" s="633"/>
      <c r="Q153" s="633"/>
      <c r="R153" s="631"/>
      <c r="V153" s="48"/>
    </row>
    <row r="154" spans="2:22" s="13" customFormat="1" ht="17.25" customHeight="1" x14ac:dyDescent="0.3">
      <c r="B154" s="35"/>
      <c r="C154" s="278" t="s">
        <v>50</v>
      </c>
      <c r="D154" s="278"/>
      <c r="E154" s="278"/>
      <c r="F154" s="662"/>
      <c r="G154" s="278"/>
      <c r="H154" s="278"/>
      <c r="I154" s="278"/>
      <c r="J154" s="562"/>
      <c r="K154" s="562"/>
      <c r="L154" s="562"/>
      <c r="M154" s="562"/>
      <c r="N154" s="562"/>
      <c r="O154" s="562"/>
      <c r="P154" s="562"/>
      <c r="Q154" s="562"/>
      <c r="R154" s="274"/>
    </row>
    <row r="155" spans="2:22" s="13" customFormat="1" ht="36" hidden="1" customHeight="1" x14ac:dyDescent="0.3">
      <c r="B155" s="35"/>
      <c r="C155" s="37"/>
      <c r="D155" s="1662" t="s">
        <v>51</v>
      </c>
      <c r="E155" s="1662"/>
      <c r="F155" s="1662"/>
      <c r="G155" s="1662"/>
      <c r="H155" s="1662"/>
      <c r="I155" s="1662"/>
      <c r="J155" s="562"/>
      <c r="K155" s="562"/>
      <c r="L155" s="562"/>
      <c r="M155" s="562"/>
      <c r="N155" s="562"/>
      <c r="O155" s="562"/>
      <c r="P155" s="562"/>
      <c r="Q155" s="562"/>
      <c r="R155" s="274"/>
    </row>
    <row r="156" spans="2:22" s="13" customFormat="1" ht="32.25" hidden="1" customHeight="1" x14ac:dyDescent="0.3">
      <c r="B156" s="35"/>
      <c r="C156" s="37"/>
      <c r="D156" s="37"/>
      <c r="E156" s="1662" t="s">
        <v>52</v>
      </c>
      <c r="F156" s="1662"/>
      <c r="G156" s="1662"/>
      <c r="H156" s="1662"/>
      <c r="I156" s="1662"/>
      <c r="J156" s="562"/>
      <c r="K156" s="562"/>
      <c r="L156" s="562"/>
      <c r="M156" s="562"/>
      <c r="N156" s="562"/>
      <c r="O156" s="562"/>
      <c r="P156" s="562"/>
      <c r="Q156" s="562"/>
      <c r="R156" s="274"/>
    </row>
    <row r="157" spans="2:22" ht="22.5" hidden="1" customHeight="1" x14ac:dyDescent="0.3">
      <c r="B157" s="38"/>
      <c r="C157" s="39"/>
      <c r="D157" s="39"/>
      <c r="E157" s="40"/>
      <c r="F157" s="661">
        <v>66</v>
      </c>
      <c r="G157" s="15"/>
      <c r="H157" s="93"/>
      <c r="I157" s="140"/>
      <c r="J157" s="620"/>
      <c r="K157" s="620"/>
      <c r="L157" s="620"/>
      <c r="M157" s="620"/>
      <c r="N157" s="620"/>
      <c r="O157" s="620"/>
      <c r="P157" s="620"/>
      <c r="Q157" s="620"/>
      <c r="R157" s="175"/>
    </row>
    <row r="158" spans="2:22" ht="22.5" hidden="1" customHeight="1" x14ac:dyDescent="0.3">
      <c r="B158" s="28"/>
      <c r="C158" s="45"/>
      <c r="D158" s="31"/>
      <c r="E158" s="32"/>
      <c r="F158" s="661">
        <v>67</v>
      </c>
      <c r="G158" s="15"/>
      <c r="H158" s="16"/>
      <c r="I158" s="17"/>
      <c r="J158" s="592"/>
      <c r="K158" s="592"/>
      <c r="L158" s="592"/>
      <c r="M158" s="592"/>
      <c r="N158" s="592"/>
      <c r="O158" s="592"/>
      <c r="P158" s="592"/>
      <c r="Q158" s="592"/>
      <c r="R158" s="175"/>
    </row>
    <row r="159" spans="2:22" ht="33.75" hidden="1" customHeight="1" x14ac:dyDescent="0.3">
      <c r="B159" s="67"/>
      <c r="C159" s="68"/>
      <c r="D159" s="62"/>
      <c r="E159" s="21"/>
      <c r="F159" s="661">
        <v>68</v>
      </c>
      <c r="G159" s="15"/>
      <c r="H159" s="16"/>
      <c r="I159" s="17"/>
      <c r="J159" s="592"/>
      <c r="K159" s="592"/>
      <c r="L159" s="592"/>
      <c r="M159" s="592"/>
      <c r="N159" s="592"/>
      <c r="O159" s="592"/>
      <c r="P159" s="592"/>
      <c r="Q159" s="592"/>
      <c r="R159" s="175"/>
    </row>
    <row r="160" spans="2:22" s="13" customFormat="1" ht="16.5" customHeight="1" x14ac:dyDescent="0.3">
      <c r="B160" s="35"/>
      <c r="C160" s="37"/>
      <c r="D160" s="278" t="s">
        <v>53</v>
      </c>
      <c r="E160" s="278"/>
      <c r="F160" s="662"/>
      <c r="G160" s="278"/>
      <c r="H160" s="278"/>
      <c r="I160" s="278"/>
      <c r="J160" s="562"/>
      <c r="K160" s="562"/>
      <c r="L160" s="562"/>
      <c r="M160" s="562"/>
      <c r="N160" s="562"/>
      <c r="O160" s="562"/>
      <c r="P160" s="562"/>
      <c r="Q160" s="562"/>
      <c r="R160" s="274"/>
    </row>
    <row r="161" spans="2:22" s="13" customFormat="1" ht="16.5" customHeight="1" x14ac:dyDescent="0.3">
      <c r="B161" s="35"/>
      <c r="C161" s="37"/>
      <c r="D161" s="37"/>
      <c r="E161" s="280" t="s">
        <v>54</v>
      </c>
      <c r="F161" s="70"/>
      <c r="G161" s="515"/>
      <c r="H161" s="293"/>
      <c r="I161" s="322"/>
      <c r="J161" s="562"/>
      <c r="K161" s="562"/>
      <c r="L161" s="562"/>
      <c r="M161" s="562"/>
      <c r="N161" s="562"/>
      <c r="O161" s="562"/>
      <c r="P161" s="562"/>
      <c r="Q161" s="562"/>
      <c r="R161" s="274"/>
    </row>
    <row r="162" spans="2:22" s="525" customFormat="1" ht="16.5" customHeight="1" x14ac:dyDescent="0.3">
      <c r="B162" s="615"/>
      <c r="C162" s="616"/>
      <c r="D162" s="616"/>
      <c r="E162" s="547">
        <v>162</v>
      </c>
      <c r="F162" s="1724" t="s">
        <v>2012</v>
      </c>
      <c r="G162" s="1724"/>
      <c r="H162" s="1724"/>
      <c r="I162" s="1724"/>
      <c r="J162" s="617"/>
      <c r="K162" s="617"/>
      <c r="L162" s="617"/>
      <c r="M162" s="617"/>
      <c r="N162" s="617"/>
      <c r="O162" s="617"/>
      <c r="P162" s="617"/>
      <c r="Q162" s="617"/>
      <c r="R162" s="618"/>
      <c r="V162" s="695"/>
    </row>
    <row r="163" spans="2:22" ht="39.75" customHeight="1" x14ac:dyDescent="0.3">
      <c r="B163" s="38"/>
      <c r="C163" s="39"/>
      <c r="D163" s="39"/>
      <c r="E163" s="40"/>
      <c r="F163" s="661">
        <v>16201</v>
      </c>
      <c r="G163" s="15" t="s">
        <v>1327</v>
      </c>
      <c r="H163" s="93" t="s">
        <v>837</v>
      </c>
      <c r="I163" s="17" t="s">
        <v>112</v>
      </c>
      <c r="J163" s="92"/>
      <c r="K163" s="92"/>
      <c r="L163" s="92"/>
      <c r="M163" s="92">
        <v>10000</v>
      </c>
      <c r="N163" s="92"/>
      <c r="O163" s="92"/>
      <c r="P163" s="92"/>
      <c r="Q163" s="92"/>
      <c r="R163" s="92">
        <f t="shared" ref="R163:R166" si="33">SUM(J163:Q163)</f>
        <v>10000</v>
      </c>
    </row>
    <row r="164" spans="2:22" ht="40.5" customHeight="1" x14ac:dyDescent="0.3">
      <c r="B164" s="28"/>
      <c r="C164" s="45"/>
      <c r="D164" s="31"/>
      <c r="E164" s="32"/>
      <c r="F164" s="663">
        <v>16202</v>
      </c>
      <c r="G164" s="21" t="s">
        <v>2013</v>
      </c>
      <c r="H164" s="93" t="s">
        <v>1315</v>
      </c>
      <c r="I164" s="17" t="s">
        <v>112</v>
      </c>
      <c r="J164" s="92"/>
      <c r="K164" s="92"/>
      <c r="L164" s="437">
        <v>10000</v>
      </c>
      <c r="M164" s="437">
        <v>76000</v>
      </c>
      <c r="N164" s="27"/>
      <c r="O164" s="27"/>
      <c r="P164" s="27"/>
      <c r="Q164" s="27"/>
      <c r="R164" s="92">
        <f t="shared" si="33"/>
        <v>86000</v>
      </c>
    </row>
    <row r="165" spans="2:22" ht="38.25" customHeight="1" x14ac:dyDescent="0.3">
      <c r="B165" s="28"/>
      <c r="C165" s="45"/>
      <c r="D165" s="31"/>
      <c r="E165" s="32"/>
      <c r="F165" s="661">
        <v>16203</v>
      </c>
      <c r="G165" s="15" t="s">
        <v>2014</v>
      </c>
      <c r="H165" s="93" t="s">
        <v>1316</v>
      </c>
      <c r="I165" s="17" t="s">
        <v>112</v>
      </c>
      <c r="J165" s="92"/>
      <c r="K165" s="92"/>
      <c r="L165" s="437">
        <v>10000</v>
      </c>
      <c r="M165" s="437">
        <v>76000</v>
      </c>
      <c r="N165" s="441"/>
      <c r="O165" s="441"/>
      <c r="P165" s="441"/>
      <c r="Q165" s="441"/>
      <c r="R165" s="441">
        <f t="shared" si="33"/>
        <v>86000</v>
      </c>
    </row>
    <row r="166" spans="2:22" ht="45.75" customHeight="1" x14ac:dyDescent="0.3">
      <c r="B166" s="67"/>
      <c r="C166" s="68"/>
      <c r="D166" s="62"/>
      <c r="E166" s="21"/>
      <c r="F166" s="663">
        <v>16204</v>
      </c>
      <c r="G166" s="15" t="s">
        <v>1328</v>
      </c>
      <c r="H166" s="93" t="s">
        <v>1323</v>
      </c>
      <c r="I166" s="17" t="s">
        <v>112</v>
      </c>
      <c r="J166" s="92"/>
      <c r="K166" s="92"/>
      <c r="L166" s="225">
        <v>4300</v>
      </c>
      <c r="M166" s="225">
        <v>10000</v>
      </c>
      <c r="N166" s="92"/>
      <c r="O166" s="92"/>
      <c r="P166" s="92"/>
      <c r="Q166" s="92"/>
      <c r="R166" s="92">
        <f t="shared" si="33"/>
        <v>14300</v>
      </c>
    </row>
    <row r="167" spans="2:22" s="13" customFormat="1" hidden="1" x14ac:dyDescent="0.3">
      <c r="B167" s="35"/>
      <c r="C167" s="37"/>
      <c r="D167" s="37"/>
      <c r="E167" s="280" t="s">
        <v>55</v>
      </c>
      <c r="F167" s="70"/>
      <c r="G167" s="33"/>
      <c r="H167" s="14"/>
      <c r="I167" s="56"/>
      <c r="J167" s="86">
        <f>SUM(J168:J172)</f>
        <v>0</v>
      </c>
      <c r="K167" s="86">
        <f t="shared" ref="K167:R167" si="34">SUM(K168:K172)</f>
        <v>0</v>
      </c>
      <c r="L167" s="86">
        <f t="shared" si="34"/>
        <v>0</v>
      </c>
      <c r="M167" s="86">
        <f t="shared" si="34"/>
        <v>0</v>
      </c>
      <c r="N167" s="86">
        <f t="shared" si="34"/>
        <v>0</v>
      </c>
      <c r="O167" s="86">
        <f t="shared" si="34"/>
        <v>0</v>
      </c>
      <c r="P167" s="86">
        <f t="shared" si="34"/>
        <v>0</v>
      </c>
      <c r="Q167" s="86">
        <f t="shared" si="34"/>
        <v>0</v>
      </c>
      <c r="R167" s="86">
        <f t="shared" si="34"/>
        <v>0</v>
      </c>
    </row>
    <row r="168" spans="2:22" ht="22.5" hidden="1" customHeight="1" x14ac:dyDescent="0.3">
      <c r="B168" s="38"/>
      <c r="C168" s="39"/>
      <c r="D168" s="39"/>
      <c r="E168" s="40"/>
      <c r="F168" s="661">
        <v>74</v>
      </c>
      <c r="G168" s="15"/>
      <c r="H168" s="93"/>
      <c r="I168" s="140"/>
      <c r="J168" s="92"/>
      <c r="K168" s="92"/>
      <c r="L168" s="92"/>
      <c r="M168" s="92"/>
      <c r="N168" s="92"/>
      <c r="O168" s="92"/>
      <c r="P168" s="92"/>
      <c r="Q168" s="92"/>
      <c r="R168" s="92">
        <f t="shared" ref="R168:R171" si="35">SUM(J168:Q168)</f>
        <v>0</v>
      </c>
    </row>
    <row r="169" spans="2:22" ht="22.5" hidden="1" customHeight="1" x14ac:dyDescent="0.3">
      <c r="B169" s="28"/>
      <c r="C169" s="45"/>
      <c r="D169" s="31"/>
      <c r="E169" s="32"/>
      <c r="F169" s="661">
        <v>75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92">
        <f t="shared" si="35"/>
        <v>0</v>
      </c>
    </row>
    <row r="170" spans="2:22" ht="22.5" hidden="1" customHeight="1" x14ac:dyDescent="0.3">
      <c r="B170" s="28"/>
      <c r="C170" s="45"/>
      <c r="D170" s="31"/>
      <c r="E170" s="32"/>
      <c r="F170" s="661">
        <v>76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92">
        <f t="shared" si="35"/>
        <v>0</v>
      </c>
    </row>
    <row r="171" spans="2:22" ht="22.5" hidden="1" customHeight="1" x14ac:dyDescent="0.3">
      <c r="B171" s="57"/>
      <c r="C171" s="58"/>
      <c r="D171" s="58"/>
      <c r="E171" s="59"/>
      <c r="F171" s="661">
        <v>77</v>
      </c>
      <c r="G171" s="15"/>
      <c r="H171" s="93"/>
      <c r="I171" s="140"/>
      <c r="J171" s="92"/>
      <c r="K171" s="92"/>
      <c r="L171" s="92"/>
      <c r="M171" s="92"/>
      <c r="N171" s="92"/>
      <c r="O171" s="92"/>
      <c r="P171" s="92"/>
      <c r="Q171" s="92"/>
      <c r="R171" s="92">
        <f t="shared" si="35"/>
        <v>0</v>
      </c>
    </row>
    <row r="172" spans="2:22" ht="22.5" hidden="1" customHeight="1" x14ac:dyDescent="0.3">
      <c r="B172" s="28"/>
      <c r="C172" s="45"/>
      <c r="D172" s="31"/>
      <c r="E172" s="32"/>
      <c r="F172" s="661">
        <v>78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92">
        <f>SUM(J172:Q172)</f>
        <v>0</v>
      </c>
    </row>
    <row r="173" spans="2:22" s="13" customFormat="1" ht="30.75" hidden="1" customHeight="1" x14ac:dyDescent="0.3">
      <c r="B173" s="35"/>
      <c r="C173" s="37"/>
      <c r="D173" s="37"/>
      <c r="E173" s="1661" t="s">
        <v>90</v>
      </c>
      <c r="F173" s="1661"/>
      <c r="G173" s="1661"/>
      <c r="H173" s="1661"/>
      <c r="I173" s="1661"/>
      <c r="J173" s="86">
        <f t="shared" ref="J173:R173" si="36">SUM(J174:J178)</f>
        <v>0</v>
      </c>
      <c r="K173" s="86">
        <f t="shared" si="36"/>
        <v>0</v>
      </c>
      <c r="L173" s="86">
        <f t="shared" si="36"/>
        <v>0</v>
      </c>
      <c r="M173" s="86">
        <f t="shared" si="36"/>
        <v>0</v>
      </c>
      <c r="N173" s="86">
        <f t="shared" si="36"/>
        <v>0</v>
      </c>
      <c r="O173" s="86">
        <f t="shared" si="36"/>
        <v>0</v>
      </c>
      <c r="P173" s="86">
        <f t="shared" si="36"/>
        <v>0</v>
      </c>
      <c r="Q173" s="86">
        <f t="shared" si="36"/>
        <v>0</v>
      </c>
      <c r="R173" s="86">
        <f t="shared" si="36"/>
        <v>0</v>
      </c>
    </row>
    <row r="174" spans="2:22" ht="22.5" hidden="1" customHeight="1" x14ac:dyDescent="0.3">
      <c r="B174" s="38"/>
      <c r="C174" s="39"/>
      <c r="D174" s="39"/>
      <c r="E174" s="40"/>
      <c r="F174" s="661">
        <v>79</v>
      </c>
      <c r="G174" s="15"/>
      <c r="H174" s="93"/>
      <c r="I174" s="140"/>
      <c r="J174" s="92"/>
      <c r="K174" s="92"/>
      <c r="L174" s="92"/>
      <c r="M174" s="92"/>
      <c r="N174" s="92"/>
      <c r="O174" s="92"/>
      <c r="P174" s="92"/>
      <c r="Q174" s="92"/>
      <c r="R174" s="92">
        <f t="shared" ref="R174:R177" si="37">SUM(J174:Q174)</f>
        <v>0</v>
      </c>
    </row>
    <row r="175" spans="2:22" ht="22.5" hidden="1" customHeight="1" x14ac:dyDescent="0.3">
      <c r="B175" s="28"/>
      <c r="C175" s="45"/>
      <c r="D175" s="31"/>
      <c r="E175" s="32"/>
      <c r="F175" s="661">
        <v>80</v>
      </c>
      <c r="G175" s="15"/>
      <c r="H175" s="16"/>
      <c r="I175" s="17"/>
      <c r="J175" s="27"/>
      <c r="K175" s="27"/>
      <c r="L175" s="27"/>
      <c r="M175" s="27"/>
      <c r="N175" s="27"/>
      <c r="O175" s="27"/>
      <c r="P175" s="27"/>
      <c r="Q175" s="27"/>
      <c r="R175" s="92">
        <f t="shared" si="37"/>
        <v>0</v>
      </c>
    </row>
    <row r="176" spans="2:22" ht="22.5" hidden="1" customHeight="1" x14ac:dyDescent="0.3">
      <c r="B176" s="28"/>
      <c r="C176" s="45"/>
      <c r="D176" s="31"/>
      <c r="E176" s="32"/>
      <c r="F176" s="661">
        <v>81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92">
        <f t="shared" si="37"/>
        <v>0</v>
      </c>
    </row>
    <row r="177" spans="2:22" ht="22.5" hidden="1" customHeight="1" x14ac:dyDescent="0.3">
      <c r="B177" s="57"/>
      <c r="C177" s="58"/>
      <c r="D177" s="58"/>
      <c r="E177" s="59"/>
      <c r="F177" s="661">
        <v>82</v>
      </c>
      <c r="G177" s="15"/>
      <c r="H177" s="93"/>
      <c r="I177" s="140"/>
      <c r="J177" s="92"/>
      <c r="K177" s="92"/>
      <c r="L177" s="92"/>
      <c r="M177" s="92"/>
      <c r="N177" s="92"/>
      <c r="O177" s="92"/>
      <c r="P177" s="92"/>
      <c r="Q177" s="92"/>
      <c r="R177" s="92">
        <f t="shared" si="37"/>
        <v>0</v>
      </c>
    </row>
    <row r="178" spans="2:22" ht="22.5" hidden="1" customHeight="1" x14ac:dyDescent="0.3">
      <c r="B178" s="67"/>
      <c r="C178" s="68"/>
      <c r="D178" s="62"/>
      <c r="E178" s="21"/>
      <c r="F178" s="661">
        <v>83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92">
        <f>SUM(J178:Q178)</f>
        <v>0</v>
      </c>
    </row>
    <row r="179" spans="2:22" s="12" customFormat="1" ht="18" customHeight="1" x14ac:dyDescent="0.2">
      <c r="B179" s="535" t="s">
        <v>93</v>
      </c>
      <c r="C179" s="536"/>
      <c r="D179" s="536"/>
      <c r="E179" s="536"/>
      <c r="F179" s="657"/>
      <c r="G179" s="536"/>
      <c r="H179" s="536"/>
      <c r="I179" s="536"/>
      <c r="J179" s="705"/>
      <c r="K179" s="705"/>
      <c r="L179" s="705"/>
      <c r="M179" s="705"/>
      <c r="N179" s="705"/>
      <c r="O179" s="705"/>
      <c r="P179" s="705"/>
      <c r="Q179" s="705"/>
      <c r="R179" s="704"/>
    </row>
    <row r="180" spans="2:22" s="12" customFormat="1" ht="16.5" customHeight="1" x14ac:dyDescent="0.2">
      <c r="B180" s="481" t="s">
        <v>1962</v>
      </c>
      <c r="C180" s="482"/>
      <c r="D180" s="482"/>
      <c r="E180" s="482"/>
      <c r="F180" s="658"/>
      <c r="G180" s="482"/>
      <c r="H180" s="482"/>
      <c r="I180" s="482"/>
      <c r="J180" s="633"/>
      <c r="K180" s="633"/>
      <c r="L180" s="633"/>
      <c r="M180" s="633"/>
      <c r="N180" s="633"/>
      <c r="O180" s="633"/>
      <c r="P180" s="633"/>
      <c r="Q180" s="633"/>
      <c r="R180" s="631"/>
    </row>
    <row r="181" spans="2:22" s="13" customFormat="1" ht="17.25" customHeight="1" x14ac:dyDescent="0.3">
      <c r="B181" s="35"/>
      <c r="C181" s="278" t="s">
        <v>56</v>
      </c>
      <c r="D181" s="278"/>
      <c r="E181" s="278"/>
      <c r="F181" s="662"/>
      <c r="G181" s="278"/>
      <c r="H181" s="278"/>
      <c r="I181" s="278"/>
      <c r="J181" s="562"/>
      <c r="K181" s="562"/>
      <c r="L181" s="562"/>
      <c r="M181" s="562"/>
      <c r="N181" s="562"/>
      <c r="O181" s="562"/>
      <c r="P181" s="562"/>
      <c r="Q181" s="562"/>
      <c r="R181" s="274"/>
    </row>
    <row r="182" spans="2:22" s="13" customFormat="1" ht="14.25" customHeight="1" x14ac:dyDescent="0.3">
      <c r="B182" s="65"/>
      <c r="C182" s="66"/>
      <c r="D182" s="105" t="s">
        <v>1961</v>
      </c>
      <c r="E182" s="105"/>
      <c r="F182" s="666"/>
      <c r="G182" s="105"/>
      <c r="H182" s="105"/>
      <c r="I182" s="105"/>
      <c r="J182" s="588"/>
      <c r="K182" s="588"/>
      <c r="L182" s="588"/>
      <c r="M182" s="588"/>
      <c r="N182" s="588"/>
      <c r="O182" s="588"/>
      <c r="P182" s="588"/>
      <c r="Q182" s="588"/>
      <c r="R182" s="596"/>
    </row>
    <row r="183" spans="2:22" s="13" customFormat="1" ht="15.75" customHeight="1" x14ac:dyDescent="0.3">
      <c r="B183" s="76"/>
      <c r="C183" s="77"/>
      <c r="D183" s="556" t="s">
        <v>1960</v>
      </c>
      <c r="E183" s="556"/>
      <c r="F183" s="665"/>
      <c r="G183" s="556"/>
      <c r="H183" s="556"/>
      <c r="I183" s="556"/>
      <c r="J183" s="572"/>
      <c r="K183" s="572"/>
      <c r="L183" s="572"/>
      <c r="M183" s="572"/>
      <c r="N183" s="572"/>
      <c r="O183" s="572"/>
      <c r="P183" s="572"/>
      <c r="Q183" s="572"/>
      <c r="R183" s="571"/>
    </row>
    <row r="184" spans="2:22" s="13" customFormat="1" ht="16.5" customHeight="1" x14ac:dyDescent="0.3">
      <c r="B184" s="35"/>
      <c r="C184" s="37"/>
      <c r="D184" s="37"/>
      <c r="E184" s="278" t="s">
        <v>57</v>
      </c>
      <c r="F184" s="662"/>
      <c r="G184" s="278"/>
      <c r="H184" s="278"/>
      <c r="I184" s="278"/>
      <c r="J184" s="562"/>
      <c r="K184" s="562"/>
      <c r="L184" s="562"/>
      <c r="M184" s="562"/>
      <c r="N184" s="562"/>
      <c r="O184" s="562"/>
      <c r="P184" s="562"/>
      <c r="Q184" s="562"/>
      <c r="R184" s="274"/>
    </row>
    <row r="185" spans="2:22" s="525" customFormat="1" ht="16.5" customHeight="1" x14ac:dyDescent="0.3">
      <c r="B185" s="615"/>
      <c r="C185" s="616"/>
      <c r="D185" s="616"/>
      <c r="E185" s="547">
        <v>171</v>
      </c>
      <c r="F185" s="565" t="s">
        <v>1830</v>
      </c>
      <c r="G185" s="565"/>
      <c r="H185" s="565"/>
      <c r="I185" s="565"/>
      <c r="J185" s="617"/>
      <c r="K185" s="617"/>
      <c r="L185" s="617"/>
      <c r="M185" s="617"/>
      <c r="N185" s="617"/>
      <c r="O185" s="617"/>
      <c r="P185" s="617"/>
      <c r="Q185" s="617"/>
      <c r="R185" s="618"/>
      <c r="V185" s="695"/>
    </row>
    <row r="186" spans="2:22" ht="48" customHeight="1" x14ac:dyDescent="0.3">
      <c r="B186" s="38"/>
      <c r="C186" s="39"/>
      <c r="D186" s="39"/>
      <c r="E186" s="40"/>
      <c r="F186" s="661">
        <v>17101</v>
      </c>
      <c r="G186" s="15" t="s">
        <v>1329</v>
      </c>
      <c r="H186" s="93" t="s">
        <v>837</v>
      </c>
      <c r="I186" s="17" t="s">
        <v>112</v>
      </c>
      <c r="J186" s="175"/>
      <c r="K186" s="92"/>
      <c r="L186" s="92"/>
      <c r="M186" s="92">
        <v>20000</v>
      </c>
      <c r="N186" s="92"/>
      <c r="O186" s="92"/>
      <c r="P186" s="92"/>
      <c r="Q186" s="92"/>
      <c r="R186" s="92">
        <f t="shared" ref="R186" si="38">SUM(J186:Q186)</f>
        <v>20000</v>
      </c>
    </row>
    <row r="187" spans="2:22" s="13" customFormat="1" ht="33.75" hidden="1" customHeight="1" x14ac:dyDescent="0.3">
      <c r="B187" s="35"/>
      <c r="C187" s="37"/>
      <c r="D187" s="37"/>
      <c r="E187" s="1661" t="s">
        <v>58</v>
      </c>
      <c r="F187" s="1661"/>
      <c r="G187" s="1661"/>
      <c r="H187" s="1661"/>
      <c r="I187" s="1661"/>
      <c r="J187" s="86">
        <f>SUM(J188:J190)</f>
        <v>0</v>
      </c>
      <c r="K187" s="86">
        <f t="shared" ref="K187:R187" si="39">SUM(K188:K190)</f>
        <v>0</v>
      </c>
      <c r="L187" s="86">
        <f t="shared" si="39"/>
        <v>0</v>
      </c>
      <c r="M187" s="86">
        <f t="shared" si="39"/>
        <v>0</v>
      </c>
      <c r="N187" s="86">
        <f t="shared" si="39"/>
        <v>0</v>
      </c>
      <c r="O187" s="86">
        <f t="shared" si="39"/>
        <v>0</v>
      </c>
      <c r="P187" s="86">
        <f t="shared" si="39"/>
        <v>0</v>
      </c>
      <c r="Q187" s="86">
        <f t="shared" si="39"/>
        <v>0</v>
      </c>
      <c r="R187" s="86">
        <f t="shared" si="39"/>
        <v>0</v>
      </c>
    </row>
    <row r="188" spans="2:22" ht="21" hidden="1" customHeight="1" x14ac:dyDescent="0.3">
      <c r="B188" s="38"/>
      <c r="C188" s="39"/>
      <c r="D188" s="39"/>
      <c r="E188" s="40"/>
      <c r="F188" s="661">
        <v>87</v>
      </c>
      <c r="G188" s="15"/>
      <c r="H188" s="93"/>
      <c r="I188" s="140"/>
      <c r="J188" s="92"/>
      <c r="K188" s="92"/>
      <c r="L188" s="92"/>
      <c r="M188" s="92"/>
      <c r="N188" s="92"/>
      <c r="O188" s="92"/>
      <c r="P188" s="92"/>
      <c r="Q188" s="92"/>
      <c r="R188" s="92">
        <f t="shared" ref="R188:R189" si="40">SUM(J188:Q188)</f>
        <v>0</v>
      </c>
    </row>
    <row r="189" spans="2:22" ht="21" hidden="1" customHeight="1" x14ac:dyDescent="0.3">
      <c r="B189" s="28"/>
      <c r="C189" s="45"/>
      <c r="D189" s="31"/>
      <c r="E189" s="32"/>
      <c r="F189" s="661">
        <v>88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92">
        <f t="shared" si="40"/>
        <v>0</v>
      </c>
    </row>
    <row r="190" spans="2:22" ht="21" hidden="1" customHeight="1" x14ac:dyDescent="0.3">
      <c r="B190" s="28"/>
      <c r="C190" s="45"/>
      <c r="D190" s="31"/>
      <c r="E190" s="32"/>
      <c r="F190" s="661">
        <v>89</v>
      </c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92">
        <f>SUM(J190:Q190)</f>
        <v>0</v>
      </c>
    </row>
    <row r="191" spans="2:22" s="13" customFormat="1" hidden="1" x14ac:dyDescent="0.3">
      <c r="B191" s="35"/>
      <c r="C191" s="37"/>
      <c r="D191" s="37"/>
      <c r="E191" s="280" t="s">
        <v>59</v>
      </c>
      <c r="F191" s="70"/>
      <c r="G191" s="33"/>
      <c r="H191" s="14"/>
      <c r="I191" s="56"/>
      <c r="J191" s="86">
        <f>SUM(J192:J194)</f>
        <v>0</v>
      </c>
      <c r="K191" s="86">
        <f t="shared" ref="K191:R191" si="41">SUM(K192:K194)</f>
        <v>0</v>
      </c>
      <c r="L191" s="86">
        <f t="shared" si="41"/>
        <v>0</v>
      </c>
      <c r="M191" s="86">
        <f t="shared" si="41"/>
        <v>0</v>
      </c>
      <c r="N191" s="86">
        <f t="shared" si="41"/>
        <v>0</v>
      </c>
      <c r="O191" s="86">
        <f t="shared" si="41"/>
        <v>0</v>
      </c>
      <c r="P191" s="86">
        <f t="shared" si="41"/>
        <v>0</v>
      </c>
      <c r="Q191" s="86">
        <f t="shared" si="41"/>
        <v>0</v>
      </c>
      <c r="R191" s="86">
        <f t="shared" si="41"/>
        <v>0</v>
      </c>
    </row>
    <row r="192" spans="2:22" ht="24.75" hidden="1" customHeight="1" x14ac:dyDescent="0.3">
      <c r="B192" s="38"/>
      <c r="C192" s="39"/>
      <c r="D192" s="39"/>
      <c r="E192" s="40"/>
      <c r="F192" s="661">
        <v>90</v>
      </c>
      <c r="G192" s="15"/>
      <c r="H192" s="93"/>
      <c r="I192" s="140"/>
      <c r="J192" s="92"/>
      <c r="K192" s="92"/>
      <c r="L192" s="92"/>
      <c r="M192" s="92"/>
      <c r="N192" s="92"/>
      <c r="O192" s="92"/>
      <c r="P192" s="92"/>
      <c r="Q192" s="92"/>
      <c r="R192" s="92">
        <f t="shared" ref="R192:R193" si="42">SUM(J192:Q192)</f>
        <v>0</v>
      </c>
    </row>
    <row r="193" spans="2:18" ht="24.75" hidden="1" customHeight="1" x14ac:dyDescent="0.3">
      <c r="B193" s="28"/>
      <c r="C193" s="45"/>
      <c r="D193" s="31"/>
      <c r="E193" s="32"/>
      <c r="F193" s="661">
        <v>91</v>
      </c>
      <c r="G193" s="15"/>
      <c r="H193" s="16"/>
      <c r="I193" s="17"/>
      <c r="J193" s="27"/>
      <c r="K193" s="27"/>
      <c r="L193" s="27"/>
      <c r="M193" s="27"/>
      <c r="N193" s="27"/>
      <c r="O193" s="27"/>
      <c r="P193" s="27"/>
      <c r="Q193" s="27"/>
      <c r="R193" s="92">
        <f t="shared" si="42"/>
        <v>0</v>
      </c>
    </row>
    <row r="194" spans="2:18" ht="24.75" hidden="1" customHeight="1" x14ac:dyDescent="0.3">
      <c r="B194" s="67"/>
      <c r="C194" s="68"/>
      <c r="D194" s="62"/>
      <c r="E194" s="21"/>
      <c r="F194" s="661">
        <v>92</v>
      </c>
      <c r="G194" s="15"/>
      <c r="H194" s="16"/>
      <c r="I194" s="17"/>
      <c r="J194" s="27"/>
      <c r="K194" s="27"/>
      <c r="L194" s="27"/>
      <c r="M194" s="27"/>
      <c r="N194" s="27"/>
      <c r="O194" s="27"/>
      <c r="P194" s="27"/>
      <c r="Q194" s="27"/>
      <c r="R194" s="92">
        <f>SUM(J194:Q194)</f>
        <v>0</v>
      </c>
    </row>
    <row r="195" spans="2:18" s="13" customFormat="1" ht="30.75" hidden="1" customHeight="1" x14ac:dyDescent="0.3">
      <c r="B195" s="35"/>
      <c r="C195" s="37"/>
      <c r="D195" s="37"/>
      <c r="E195" s="1662" t="s">
        <v>60</v>
      </c>
      <c r="F195" s="1662"/>
      <c r="G195" s="1662"/>
      <c r="H195" s="1662"/>
      <c r="I195" s="1662"/>
      <c r="J195" s="86">
        <f>SUM(J196:J198)</f>
        <v>0</v>
      </c>
      <c r="K195" s="86">
        <f t="shared" ref="K195:R195" si="43">SUM(K196:K198)</f>
        <v>0</v>
      </c>
      <c r="L195" s="86">
        <f t="shared" si="43"/>
        <v>0</v>
      </c>
      <c r="M195" s="86">
        <f t="shared" si="43"/>
        <v>0</v>
      </c>
      <c r="N195" s="86">
        <f t="shared" si="43"/>
        <v>0</v>
      </c>
      <c r="O195" s="86">
        <f t="shared" si="43"/>
        <v>0</v>
      </c>
      <c r="P195" s="86">
        <f t="shared" si="43"/>
        <v>0</v>
      </c>
      <c r="Q195" s="86">
        <f t="shared" si="43"/>
        <v>0</v>
      </c>
      <c r="R195" s="86">
        <f t="shared" si="43"/>
        <v>0</v>
      </c>
    </row>
    <row r="196" spans="2:18" ht="22.5" hidden="1" customHeight="1" x14ac:dyDescent="0.3">
      <c r="B196" s="38"/>
      <c r="C196" s="39"/>
      <c r="D196" s="39"/>
      <c r="E196" s="40"/>
      <c r="F196" s="661">
        <v>93</v>
      </c>
      <c r="G196" s="15"/>
      <c r="H196" s="93"/>
      <c r="I196" s="140"/>
      <c r="J196" s="92"/>
      <c r="K196" s="92"/>
      <c r="L196" s="92"/>
      <c r="M196" s="92"/>
      <c r="N196" s="92"/>
      <c r="O196" s="92"/>
      <c r="P196" s="92"/>
      <c r="Q196" s="92"/>
      <c r="R196" s="92">
        <f t="shared" ref="R196:R197" si="44">SUM(J196:Q196)</f>
        <v>0</v>
      </c>
    </row>
    <row r="197" spans="2:18" ht="22.5" hidden="1" customHeight="1" x14ac:dyDescent="0.3">
      <c r="B197" s="28"/>
      <c r="C197" s="45"/>
      <c r="D197" s="31"/>
      <c r="E197" s="32"/>
      <c r="F197" s="661">
        <v>94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92">
        <f t="shared" si="44"/>
        <v>0</v>
      </c>
    </row>
    <row r="198" spans="2:18" ht="22.5" hidden="1" customHeight="1" x14ac:dyDescent="0.3">
      <c r="B198" s="28"/>
      <c r="C198" s="45"/>
      <c r="D198" s="31"/>
      <c r="E198" s="32"/>
      <c r="F198" s="661">
        <v>95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92">
        <f>SUM(J198:Q198)</f>
        <v>0</v>
      </c>
    </row>
    <row r="199" spans="2:18" s="13" customFormat="1" ht="33.75" hidden="1" customHeight="1" x14ac:dyDescent="0.3">
      <c r="B199" s="35"/>
      <c r="C199" s="37"/>
      <c r="D199" s="1661" t="s">
        <v>61</v>
      </c>
      <c r="E199" s="1661"/>
      <c r="F199" s="1661"/>
      <c r="G199" s="1661"/>
      <c r="H199" s="1661"/>
      <c r="I199" s="1661"/>
      <c r="J199" s="86">
        <f>SUM(J200)</f>
        <v>0</v>
      </c>
      <c r="K199" s="86">
        <f t="shared" ref="K199:R199" si="45">SUM(K200)</f>
        <v>0</v>
      </c>
      <c r="L199" s="86">
        <f t="shared" si="45"/>
        <v>0</v>
      </c>
      <c r="M199" s="86">
        <f t="shared" si="45"/>
        <v>0</v>
      </c>
      <c r="N199" s="86">
        <f t="shared" si="45"/>
        <v>0</v>
      </c>
      <c r="O199" s="86">
        <f t="shared" si="45"/>
        <v>0</v>
      </c>
      <c r="P199" s="86">
        <f t="shared" si="45"/>
        <v>0</v>
      </c>
      <c r="Q199" s="86">
        <f t="shared" si="45"/>
        <v>0</v>
      </c>
      <c r="R199" s="86">
        <f t="shared" si="45"/>
        <v>0</v>
      </c>
    </row>
    <row r="200" spans="2:18" s="13" customFormat="1" hidden="1" x14ac:dyDescent="0.3">
      <c r="B200" s="35"/>
      <c r="C200" s="37"/>
      <c r="D200" s="37"/>
      <c r="E200" s="280" t="s">
        <v>62</v>
      </c>
      <c r="F200" s="70"/>
      <c r="G200" s="33"/>
      <c r="H200" s="14"/>
      <c r="I200" s="56"/>
      <c r="J200" s="86">
        <f>SUM(J201:J203)</f>
        <v>0</v>
      </c>
      <c r="K200" s="86">
        <f t="shared" ref="K200:Q200" si="46">SUM(K201:K203)</f>
        <v>0</v>
      </c>
      <c r="L200" s="86">
        <f t="shared" si="46"/>
        <v>0</v>
      </c>
      <c r="M200" s="86">
        <f t="shared" si="46"/>
        <v>0</v>
      </c>
      <c r="N200" s="86">
        <f t="shared" si="46"/>
        <v>0</v>
      </c>
      <c r="O200" s="86">
        <f t="shared" si="46"/>
        <v>0</v>
      </c>
      <c r="P200" s="86">
        <f t="shared" si="46"/>
        <v>0</v>
      </c>
      <c r="Q200" s="86">
        <f t="shared" si="46"/>
        <v>0</v>
      </c>
      <c r="R200" s="86">
        <f>SUM(R201:R203)</f>
        <v>0</v>
      </c>
    </row>
    <row r="201" spans="2:18" ht="22.5" hidden="1" customHeight="1" x14ac:dyDescent="0.3">
      <c r="B201" s="38"/>
      <c r="C201" s="39"/>
      <c r="D201" s="39"/>
      <c r="E201" s="40"/>
      <c r="F201" s="661">
        <v>96</v>
      </c>
      <c r="G201" s="15"/>
      <c r="H201" s="93"/>
      <c r="I201" s="140"/>
      <c r="J201" s="92"/>
      <c r="K201" s="92"/>
      <c r="L201" s="92"/>
      <c r="M201" s="92"/>
      <c r="N201" s="92"/>
      <c r="O201" s="92"/>
      <c r="P201" s="92"/>
      <c r="Q201" s="92"/>
      <c r="R201" s="92">
        <f>SUM(J201:Q201)</f>
        <v>0</v>
      </c>
    </row>
    <row r="202" spans="2:18" ht="22.5" hidden="1" customHeight="1" x14ac:dyDescent="0.3">
      <c r="B202" s="28"/>
      <c r="C202" s="45"/>
      <c r="D202" s="31"/>
      <c r="E202" s="32"/>
      <c r="F202" s="661">
        <v>97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92">
        <f>SUM(J202:Q202)</f>
        <v>0</v>
      </c>
    </row>
    <row r="203" spans="2:18" ht="21" hidden="1" customHeight="1" x14ac:dyDescent="0.3">
      <c r="B203" s="28"/>
      <c r="C203" s="45"/>
      <c r="D203" s="31"/>
      <c r="E203" s="32"/>
      <c r="F203" s="661">
        <v>98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92">
        <f>SUM(J203:Q203)</f>
        <v>0</v>
      </c>
    </row>
    <row r="204" spans="2:18" s="12" customFormat="1" ht="18.75" customHeight="1" x14ac:dyDescent="0.2">
      <c r="B204" s="50" t="s">
        <v>95</v>
      </c>
      <c r="C204" s="51"/>
      <c r="D204" s="52"/>
      <c r="E204" s="52"/>
      <c r="F204" s="71"/>
      <c r="G204" s="52"/>
      <c r="H204" s="270"/>
      <c r="I204" s="270"/>
      <c r="J204" s="705"/>
      <c r="K204" s="705"/>
      <c r="L204" s="705"/>
      <c r="M204" s="705"/>
      <c r="N204" s="705"/>
      <c r="O204" s="705"/>
      <c r="P204" s="705"/>
      <c r="Q204" s="705"/>
      <c r="R204" s="704"/>
    </row>
    <row r="205" spans="2:18" s="12" customFormat="1" ht="17.25" customHeight="1" x14ac:dyDescent="0.2">
      <c r="B205" s="481" t="s">
        <v>121</v>
      </c>
      <c r="C205" s="482"/>
      <c r="D205" s="482"/>
      <c r="E205" s="482"/>
      <c r="F205" s="658"/>
      <c r="G205" s="482"/>
      <c r="H205" s="482"/>
      <c r="I205" s="482"/>
      <c r="J205" s="633"/>
      <c r="K205" s="633"/>
      <c r="L205" s="633"/>
      <c r="M205" s="633"/>
      <c r="N205" s="633"/>
      <c r="O205" s="633"/>
      <c r="P205" s="633"/>
      <c r="Q205" s="633"/>
      <c r="R205" s="631"/>
    </row>
    <row r="206" spans="2:18" s="13" customFormat="1" ht="17.25" customHeight="1" x14ac:dyDescent="0.3">
      <c r="B206" s="35"/>
      <c r="C206" s="278" t="s">
        <v>63</v>
      </c>
      <c r="D206" s="278"/>
      <c r="E206" s="278"/>
      <c r="F206" s="662"/>
      <c r="G206" s="278"/>
      <c r="H206" s="278"/>
      <c r="I206" s="278"/>
      <c r="J206" s="562"/>
      <c r="K206" s="562"/>
      <c r="L206" s="562"/>
      <c r="M206" s="562"/>
      <c r="N206" s="562"/>
      <c r="O206" s="562"/>
      <c r="P206" s="562"/>
      <c r="Q206" s="562"/>
      <c r="R206" s="274"/>
    </row>
    <row r="207" spans="2:18" s="13" customFormat="1" ht="17.25" hidden="1" customHeight="1" x14ac:dyDescent="0.3">
      <c r="B207" s="35"/>
      <c r="C207" s="37"/>
      <c r="D207" s="280" t="s">
        <v>64</v>
      </c>
      <c r="E207" s="34"/>
      <c r="F207" s="70"/>
      <c r="G207" s="33"/>
      <c r="H207" s="114"/>
      <c r="I207" s="322"/>
      <c r="J207" s="562"/>
      <c r="K207" s="562"/>
      <c r="L207" s="562"/>
      <c r="M207" s="562"/>
      <c r="N207" s="562"/>
      <c r="O207" s="562"/>
      <c r="P207" s="562"/>
      <c r="Q207" s="562"/>
      <c r="R207" s="274"/>
    </row>
    <row r="208" spans="2:18" s="13" customFormat="1" ht="18" hidden="1" customHeight="1" x14ac:dyDescent="0.3">
      <c r="B208" s="35"/>
      <c r="C208" s="37"/>
      <c r="D208" s="37"/>
      <c r="E208" s="278" t="s">
        <v>65</v>
      </c>
      <c r="F208" s="662"/>
      <c r="G208" s="278"/>
      <c r="H208" s="278"/>
      <c r="I208" s="278"/>
      <c r="J208" s="562"/>
      <c r="K208" s="562"/>
      <c r="L208" s="562"/>
      <c r="M208" s="562"/>
      <c r="N208" s="562"/>
      <c r="O208" s="562"/>
      <c r="P208" s="562"/>
      <c r="Q208" s="562"/>
      <c r="R208" s="274"/>
    </row>
    <row r="209" spans="2:23" s="13" customFormat="1" ht="18.75" customHeight="1" x14ac:dyDescent="0.3">
      <c r="B209" s="35"/>
      <c r="C209" s="37"/>
      <c r="D209" s="278" t="s">
        <v>66</v>
      </c>
      <c r="E209" s="278"/>
      <c r="F209" s="662"/>
      <c r="G209" s="278"/>
      <c r="H209" s="278"/>
      <c r="I209" s="278"/>
      <c r="J209" s="562"/>
      <c r="K209" s="562"/>
      <c r="L209" s="562"/>
      <c r="M209" s="562"/>
      <c r="N209" s="562"/>
      <c r="O209" s="562"/>
      <c r="P209" s="562"/>
      <c r="Q209" s="562"/>
      <c r="R209" s="274"/>
    </row>
    <row r="210" spans="2:23" s="13" customFormat="1" x14ac:dyDescent="0.3">
      <c r="B210" s="35"/>
      <c r="C210" s="37"/>
      <c r="D210" s="37"/>
      <c r="E210" s="280" t="s">
        <v>67</v>
      </c>
      <c r="F210" s="70"/>
      <c r="G210" s="515"/>
      <c r="H210" s="293"/>
      <c r="I210" s="322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23" s="525" customFormat="1" ht="16.5" customHeight="1" x14ac:dyDescent="0.3">
      <c r="B211" s="615"/>
      <c r="C211" s="619"/>
      <c r="D211" s="619"/>
      <c r="E211" s="565">
        <v>183</v>
      </c>
      <c r="F211" s="565" t="s">
        <v>1832</v>
      </c>
      <c r="G211" s="565"/>
      <c r="H211" s="565"/>
      <c r="I211" s="565"/>
      <c r="J211" s="617"/>
      <c r="K211" s="617"/>
      <c r="L211" s="617"/>
      <c r="M211" s="617"/>
      <c r="N211" s="617"/>
      <c r="O211" s="617"/>
      <c r="P211" s="617"/>
      <c r="Q211" s="617"/>
      <c r="R211" s="618"/>
    </row>
    <row r="212" spans="2:23" ht="33" customHeight="1" x14ac:dyDescent="0.3">
      <c r="B212" s="38"/>
      <c r="C212" s="39"/>
      <c r="D212" s="39"/>
      <c r="E212" s="40"/>
      <c r="F212" s="661">
        <v>18301</v>
      </c>
      <c r="G212" s="15" t="s">
        <v>1314</v>
      </c>
      <c r="H212" s="93" t="s">
        <v>1315</v>
      </c>
      <c r="I212" s="17" t="s">
        <v>112</v>
      </c>
      <c r="J212" s="288"/>
      <c r="K212" s="288"/>
      <c r="L212" s="436">
        <v>60500</v>
      </c>
      <c r="M212" s="288"/>
      <c r="N212" s="288"/>
      <c r="O212" s="288"/>
      <c r="P212" s="288"/>
      <c r="Q212" s="288"/>
      <c r="R212" s="288">
        <f t="shared" ref="R212:R213" si="47">SUM(J212:Q212)</f>
        <v>60500</v>
      </c>
    </row>
    <row r="213" spans="2:23" ht="32.25" customHeight="1" x14ac:dyDescent="0.3">
      <c r="B213" s="57"/>
      <c r="C213" s="58"/>
      <c r="D213" s="58"/>
      <c r="E213" s="59"/>
      <c r="F213" s="661">
        <v>18302</v>
      </c>
      <c r="G213" s="15" t="s">
        <v>1314</v>
      </c>
      <c r="H213" s="93" t="s">
        <v>1316</v>
      </c>
      <c r="I213" s="17" t="s">
        <v>112</v>
      </c>
      <c r="J213" s="288"/>
      <c r="K213" s="288"/>
      <c r="L213" s="436">
        <v>60500</v>
      </c>
      <c r="M213" s="288"/>
      <c r="N213" s="288"/>
      <c r="O213" s="288"/>
      <c r="P213" s="288"/>
      <c r="Q213" s="288"/>
      <c r="R213" s="288">
        <f t="shared" si="47"/>
        <v>60500</v>
      </c>
    </row>
    <row r="214" spans="2:23" ht="31.5" customHeight="1" x14ac:dyDescent="0.3">
      <c r="B214" s="57"/>
      <c r="C214" s="58"/>
      <c r="D214" s="58"/>
      <c r="E214" s="59"/>
      <c r="F214" s="661">
        <v>18303</v>
      </c>
      <c r="G214" s="15" t="s">
        <v>1322</v>
      </c>
      <c r="H214" s="93" t="s">
        <v>1323</v>
      </c>
      <c r="I214" s="17" t="s">
        <v>112</v>
      </c>
      <c r="J214" s="92"/>
      <c r="K214" s="92"/>
      <c r="L214" s="225">
        <v>39700</v>
      </c>
      <c r="M214" s="225">
        <v>10000</v>
      </c>
      <c r="N214" s="92"/>
      <c r="O214" s="92"/>
      <c r="P214" s="92"/>
      <c r="Q214" s="92"/>
      <c r="R214" s="92">
        <f>SUM(J214:Q214)</f>
        <v>49700</v>
      </c>
      <c r="W214" s="30"/>
    </row>
    <row r="215" spans="2:23" ht="34.5" customHeight="1" x14ac:dyDescent="0.3">
      <c r="B215" s="28"/>
      <c r="C215" s="45"/>
      <c r="D215" s="31"/>
      <c r="E215" s="32"/>
      <c r="F215" s="661">
        <v>18304</v>
      </c>
      <c r="G215" s="15" t="s">
        <v>1958</v>
      </c>
      <c r="H215" s="93" t="s">
        <v>1309</v>
      </c>
      <c r="I215" s="17" t="s">
        <v>112</v>
      </c>
      <c r="J215" s="27"/>
      <c r="K215" s="27">
        <v>5000</v>
      </c>
      <c r="L215" s="27">
        <v>35000</v>
      </c>
      <c r="M215" s="27">
        <v>22000</v>
      </c>
      <c r="N215" s="27"/>
      <c r="O215" s="27"/>
      <c r="P215" s="27"/>
      <c r="Q215" s="27"/>
      <c r="R215" s="92">
        <f t="shared" ref="R215" si="48">SUM(J215:Q215)</f>
        <v>62000</v>
      </c>
    </row>
    <row r="216" spans="2:23" ht="33" customHeight="1" x14ac:dyDescent="0.3">
      <c r="B216" s="28"/>
      <c r="C216" s="45"/>
      <c r="D216" s="31"/>
      <c r="E216" s="32"/>
      <c r="F216" s="661">
        <v>18305</v>
      </c>
      <c r="G216" s="15" t="s">
        <v>1332</v>
      </c>
      <c r="H216" s="93" t="s">
        <v>1318</v>
      </c>
      <c r="I216" s="17" t="s">
        <v>112</v>
      </c>
      <c r="J216" s="92"/>
      <c r="K216" s="92"/>
      <c r="L216" s="92"/>
      <c r="M216" s="92">
        <v>20000</v>
      </c>
      <c r="N216" s="92"/>
      <c r="O216" s="92"/>
      <c r="P216" s="92"/>
      <c r="Q216" s="92"/>
      <c r="R216" s="92">
        <f>SUM(J216:Q216)</f>
        <v>20000</v>
      </c>
    </row>
    <row r="217" spans="2:23" ht="33.75" customHeight="1" x14ac:dyDescent="0.3">
      <c r="B217" s="67"/>
      <c r="C217" s="68"/>
      <c r="D217" s="62"/>
      <c r="E217" s="21"/>
      <c r="F217" s="661">
        <v>18306</v>
      </c>
      <c r="G217" s="15" t="s">
        <v>1345</v>
      </c>
      <c r="H217" s="93" t="s">
        <v>1321</v>
      </c>
      <c r="I217" s="17" t="s">
        <v>112</v>
      </c>
      <c r="J217" s="92"/>
      <c r="K217" s="92"/>
      <c r="L217" s="92">
        <v>10000</v>
      </c>
      <c r="M217" s="92">
        <v>15000</v>
      </c>
      <c r="N217" s="92"/>
      <c r="O217" s="92"/>
      <c r="P217" s="92"/>
      <c r="Q217" s="92"/>
      <c r="R217" s="92">
        <f t="shared" ref="R217" si="49">SUM(J217:Q217)</f>
        <v>25000</v>
      </c>
      <c r="U217" s="30"/>
    </row>
    <row r="218" spans="2:23" ht="21" hidden="1" customHeight="1" x14ac:dyDescent="0.3">
      <c r="B218" s="28"/>
      <c r="C218" s="45"/>
      <c r="D218" s="31"/>
      <c r="E218" s="32"/>
      <c r="F218" s="663">
        <v>103</v>
      </c>
      <c r="G218" s="21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92">
        <f t="shared" ref="R218" si="50">SUM(J218:Q218)</f>
        <v>0</v>
      </c>
    </row>
    <row r="219" spans="2:23" ht="21" hidden="1" customHeight="1" x14ac:dyDescent="0.3">
      <c r="B219" s="28"/>
      <c r="C219" s="45"/>
      <c r="D219" s="31"/>
      <c r="E219" s="32"/>
      <c r="F219" s="661">
        <v>104</v>
      </c>
      <c r="G219" s="15"/>
      <c r="H219" s="16"/>
      <c r="I219" s="17"/>
      <c r="J219" s="27"/>
      <c r="K219" s="27"/>
      <c r="L219" s="27"/>
      <c r="M219" s="27"/>
      <c r="N219" s="27"/>
      <c r="O219" s="27"/>
      <c r="P219" s="27"/>
      <c r="Q219" s="27"/>
      <c r="R219" s="92">
        <f>SUM(J219:Q219)</f>
        <v>0</v>
      </c>
    </row>
    <row r="220" spans="2:23" s="13" customFormat="1" hidden="1" x14ac:dyDescent="0.3">
      <c r="B220" s="35"/>
      <c r="C220" s="37"/>
      <c r="D220" s="37"/>
      <c r="E220" s="280" t="s">
        <v>68</v>
      </c>
      <c r="F220" s="70"/>
      <c r="G220" s="33"/>
      <c r="H220" s="14"/>
      <c r="I220" s="56"/>
      <c r="J220" s="86">
        <f>SUM(J221:J223)</f>
        <v>0</v>
      </c>
      <c r="K220" s="86">
        <f t="shared" ref="K220:Q220" si="51">SUM(K221:K223)</f>
        <v>0</v>
      </c>
      <c r="L220" s="86">
        <f t="shared" si="51"/>
        <v>0</v>
      </c>
      <c r="M220" s="86">
        <f t="shared" si="51"/>
        <v>0</v>
      </c>
      <c r="N220" s="86">
        <f t="shared" si="51"/>
        <v>0</v>
      </c>
      <c r="O220" s="86">
        <f t="shared" si="51"/>
        <v>0</v>
      </c>
      <c r="P220" s="86">
        <f t="shared" si="51"/>
        <v>0</v>
      </c>
      <c r="Q220" s="86">
        <f t="shared" si="51"/>
        <v>0</v>
      </c>
      <c r="R220" s="86">
        <f>SUM(R221:R223)</f>
        <v>0</v>
      </c>
    </row>
    <row r="221" spans="2:23" ht="21" hidden="1" customHeight="1" x14ac:dyDescent="0.3">
      <c r="B221" s="38"/>
      <c r="C221" s="39"/>
      <c r="D221" s="39"/>
      <c r="E221" s="40"/>
      <c r="F221" s="661">
        <v>105</v>
      </c>
      <c r="G221" s="15"/>
      <c r="H221" s="93"/>
      <c r="I221" s="140"/>
      <c r="J221" s="92"/>
      <c r="K221" s="92"/>
      <c r="L221" s="92"/>
      <c r="M221" s="92"/>
      <c r="N221" s="92"/>
      <c r="O221" s="92"/>
      <c r="P221" s="92"/>
      <c r="Q221" s="92"/>
      <c r="R221" s="92">
        <f t="shared" ref="R221:R222" si="52">SUM(J221:Q221)</f>
        <v>0</v>
      </c>
    </row>
    <row r="222" spans="2:23" ht="21" hidden="1" customHeight="1" x14ac:dyDescent="0.3">
      <c r="B222" s="28"/>
      <c r="C222" s="45"/>
      <c r="D222" s="31"/>
      <c r="E222" s="32"/>
      <c r="F222" s="661">
        <v>106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 t="shared" si="52"/>
        <v>0</v>
      </c>
    </row>
    <row r="223" spans="2:23" ht="21" hidden="1" customHeight="1" x14ac:dyDescent="0.3">
      <c r="B223" s="28"/>
      <c r="C223" s="45"/>
      <c r="D223" s="31"/>
      <c r="E223" s="32"/>
      <c r="F223" s="661">
        <v>107</v>
      </c>
      <c r="G223" s="15"/>
      <c r="H223" s="16"/>
      <c r="I223" s="17"/>
      <c r="J223" s="27"/>
      <c r="K223" s="27"/>
      <c r="L223" s="27"/>
      <c r="M223" s="27"/>
      <c r="N223" s="27"/>
      <c r="O223" s="27"/>
      <c r="P223" s="27"/>
      <c r="Q223" s="27"/>
      <c r="R223" s="92">
        <f>SUM(J223:Q223)</f>
        <v>0</v>
      </c>
    </row>
    <row r="224" spans="2:23" s="12" customFormat="1" ht="18.75" customHeight="1" x14ac:dyDescent="0.2">
      <c r="B224" s="50" t="s">
        <v>97</v>
      </c>
      <c r="C224" s="51"/>
      <c r="D224" s="52"/>
      <c r="E224" s="52"/>
      <c r="F224" s="71"/>
      <c r="G224" s="52"/>
      <c r="H224" s="270"/>
      <c r="I224" s="270"/>
      <c r="J224" s="705"/>
      <c r="K224" s="705"/>
      <c r="L224" s="705"/>
      <c r="M224" s="705"/>
      <c r="N224" s="705"/>
      <c r="O224" s="705"/>
      <c r="P224" s="705"/>
      <c r="Q224" s="705"/>
      <c r="R224" s="704"/>
    </row>
    <row r="225" spans="2:18" s="12" customFormat="1" ht="18.75" customHeight="1" x14ac:dyDescent="0.2">
      <c r="B225" s="481" t="s">
        <v>145</v>
      </c>
      <c r="C225" s="482"/>
      <c r="D225" s="482"/>
      <c r="E225" s="482"/>
      <c r="F225" s="658"/>
      <c r="G225" s="482"/>
      <c r="H225" s="482"/>
      <c r="I225" s="482"/>
      <c r="J225" s="633"/>
      <c r="K225" s="633"/>
      <c r="L225" s="633"/>
      <c r="M225" s="633"/>
      <c r="N225" s="633"/>
      <c r="O225" s="633"/>
      <c r="P225" s="633"/>
      <c r="Q225" s="633"/>
      <c r="R225" s="631"/>
    </row>
    <row r="226" spans="2:18" s="13" customFormat="1" ht="18.75" customHeight="1" x14ac:dyDescent="0.3">
      <c r="B226" s="35"/>
      <c r="C226" s="278" t="s">
        <v>69</v>
      </c>
      <c r="D226" s="278"/>
      <c r="E226" s="278"/>
      <c r="F226" s="662"/>
      <c r="G226" s="278"/>
      <c r="H226" s="278"/>
      <c r="I226" s="278"/>
      <c r="J226" s="562"/>
      <c r="K226" s="562"/>
      <c r="L226" s="562"/>
      <c r="M226" s="562"/>
      <c r="N226" s="562"/>
      <c r="O226" s="562"/>
      <c r="P226" s="562"/>
      <c r="Q226" s="562"/>
      <c r="R226" s="274"/>
    </row>
    <row r="227" spans="2:18" s="13" customFormat="1" hidden="1" x14ac:dyDescent="0.3">
      <c r="B227" s="35"/>
      <c r="C227" s="37"/>
      <c r="D227" s="280" t="s">
        <v>70</v>
      </c>
      <c r="E227" s="34"/>
      <c r="F227" s="70"/>
      <c r="G227" s="33"/>
      <c r="H227" s="14"/>
      <c r="I227" s="56"/>
      <c r="J227" s="562"/>
      <c r="K227" s="562"/>
      <c r="L227" s="562"/>
      <c r="M227" s="562"/>
      <c r="N227" s="562"/>
      <c r="O227" s="562"/>
      <c r="P227" s="562"/>
      <c r="Q227" s="562"/>
      <c r="R227" s="274"/>
    </row>
    <row r="228" spans="2:18" s="13" customFormat="1" hidden="1" x14ac:dyDescent="0.3">
      <c r="B228" s="35"/>
      <c r="C228" s="37"/>
      <c r="D228" s="37"/>
      <c r="E228" s="280" t="s">
        <v>71</v>
      </c>
      <c r="F228" s="72"/>
      <c r="G228" s="64"/>
      <c r="H228" s="279"/>
      <c r="I228" s="673"/>
      <c r="J228" s="562"/>
      <c r="K228" s="562"/>
      <c r="L228" s="562"/>
      <c r="M228" s="562"/>
      <c r="N228" s="562"/>
      <c r="O228" s="562"/>
      <c r="P228" s="562"/>
      <c r="Q228" s="562"/>
      <c r="R228" s="274"/>
    </row>
    <row r="229" spans="2:18" ht="24.75" hidden="1" customHeight="1" x14ac:dyDescent="0.3">
      <c r="B229" s="38"/>
      <c r="C229" s="39"/>
      <c r="D229" s="39"/>
      <c r="E229" s="40"/>
      <c r="F229" s="661">
        <v>108</v>
      </c>
      <c r="G229" s="15"/>
      <c r="H229" s="93"/>
      <c r="I229" s="140"/>
      <c r="J229" s="620"/>
      <c r="K229" s="620"/>
      <c r="L229" s="620"/>
      <c r="M229" s="620"/>
      <c r="N229" s="620"/>
      <c r="O229" s="620"/>
      <c r="P229" s="620"/>
      <c r="Q229" s="620"/>
      <c r="R229" s="175"/>
    </row>
    <row r="230" spans="2:18" ht="24.75" hidden="1" customHeight="1" x14ac:dyDescent="0.3">
      <c r="B230" s="28"/>
      <c r="C230" s="45"/>
      <c r="D230" s="31"/>
      <c r="E230" s="32"/>
      <c r="F230" s="661">
        <v>109</v>
      </c>
      <c r="G230" s="15"/>
      <c r="H230" s="16"/>
      <c r="I230" s="17"/>
      <c r="J230" s="592"/>
      <c r="K230" s="592"/>
      <c r="L230" s="592"/>
      <c r="M230" s="592"/>
      <c r="N230" s="592"/>
      <c r="O230" s="592"/>
      <c r="P230" s="592"/>
      <c r="Q230" s="592"/>
      <c r="R230" s="175"/>
    </row>
    <row r="231" spans="2:18" ht="25.5" hidden="1" customHeight="1" x14ac:dyDescent="0.3">
      <c r="B231" s="28"/>
      <c r="C231" s="45"/>
      <c r="D231" s="31"/>
      <c r="E231" s="32"/>
      <c r="F231" s="661">
        <v>110</v>
      </c>
      <c r="G231" s="15"/>
      <c r="H231" s="16"/>
      <c r="I231" s="17"/>
      <c r="J231" s="592"/>
      <c r="K231" s="592"/>
      <c r="L231" s="592"/>
      <c r="M231" s="592"/>
      <c r="N231" s="592"/>
      <c r="O231" s="592"/>
      <c r="P231" s="592"/>
      <c r="Q231" s="592"/>
      <c r="R231" s="175"/>
    </row>
    <row r="232" spans="2:18" ht="24.75" hidden="1" customHeight="1" x14ac:dyDescent="0.3">
      <c r="B232" s="28"/>
      <c r="C232" s="45"/>
      <c r="D232" s="31"/>
      <c r="E232" s="32"/>
      <c r="F232" s="661">
        <v>111</v>
      </c>
      <c r="G232" s="15"/>
      <c r="H232" s="16"/>
      <c r="I232" s="17"/>
      <c r="J232" s="592"/>
      <c r="K232" s="592"/>
      <c r="L232" s="592"/>
      <c r="M232" s="592"/>
      <c r="N232" s="592"/>
      <c r="O232" s="592"/>
      <c r="P232" s="592"/>
      <c r="Q232" s="592"/>
      <c r="R232" s="175"/>
    </row>
    <row r="233" spans="2:18" ht="25.5" hidden="1" customHeight="1" x14ac:dyDescent="0.3">
      <c r="B233" s="67"/>
      <c r="C233" s="68"/>
      <c r="D233" s="62"/>
      <c r="E233" s="21"/>
      <c r="F233" s="661">
        <v>112</v>
      </c>
      <c r="G233" s="15"/>
      <c r="H233" s="16"/>
      <c r="I233" s="17"/>
      <c r="J233" s="592"/>
      <c r="K233" s="592"/>
      <c r="L233" s="592"/>
      <c r="M233" s="592"/>
      <c r="N233" s="592"/>
      <c r="O233" s="592"/>
      <c r="P233" s="592"/>
      <c r="Q233" s="592"/>
      <c r="R233" s="175"/>
    </row>
    <row r="234" spans="2:18" s="13" customFormat="1" ht="33" hidden="1" customHeight="1" x14ac:dyDescent="0.3">
      <c r="B234" s="35"/>
      <c r="C234" s="37"/>
      <c r="D234" s="1661" t="s">
        <v>72</v>
      </c>
      <c r="E234" s="1661"/>
      <c r="F234" s="1661"/>
      <c r="G234" s="1661"/>
      <c r="H234" s="1661"/>
      <c r="I234" s="1661"/>
      <c r="J234" s="562"/>
      <c r="K234" s="562"/>
      <c r="L234" s="562"/>
      <c r="M234" s="562"/>
      <c r="N234" s="562"/>
      <c r="O234" s="562"/>
      <c r="P234" s="562"/>
      <c r="Q234" s="562"/>
      <c r="R234" s="274"/>
    </row>
    <row r="235" spans="2:18" s="13" customFormat="1" ht="30.75" hidden="1" customHeight="1" x14ac:dyDescent="0.3">
      <c r="B235" s="35"/>
      <c r="C235" s="37"/>
      <c r="D235" s="37"/>
      <c r="E235" s="1662" t="s">
        <v>73</v>
      </c>
      <c r="F235" s="1662"/>
      <c r="G235" s="1662"/>
      <c r="H235" s="1662"/>
      <c r="I235" s="1662"/>
      <c r="J235" s="562"/>
      <c r="K235" s="562"/>
      <c r="L235" s="562"/>
      <c r="M235" s="562"/>
      <c r="N235" s="562"/>
      <c r="O235" s="562"/>
      <c r="P235" s="562"/>
      <c r="Q235" s="562"/>
      <c r="R235" s="274"/>
    </row>
    <row r="236" spans="2:18" ht="24.75" hidden="1" customHeight="1" x14ac:dyDescent="0.3">
      <c r="B236" s="38"/>
      <c r="C236" s="39"/>
      <c r="D236" s="39"/>
      <c r="E236" s="40"/>
      <c r="F236" s="661">
        <v>113</v>
      </c>
      <c r="G236" s="15"/>
      <c r="H236" s="93"/>
      <c r="I236" s="140"/>
      <c r="J236" s="620"/>
      <c r="K236" s="620"/>
      <c r="L236" s="620"/>
      <c r="M236" s="620"/>
      <c r="N236" s="620"/>
      <c r="O236" s="620"/>
      <c r="P236" s="620"/>
      <c r="Q236" s="620"/>
      <c r="R236" s="175"/>
    </row>
    <row r="237" spans="2:18" ht="24.75" hidden="1" customHeight="1" x14ac:dyDescent="0.3">
      <c r="B237" s="28"/>
      <c r="C237" s="45"/>
      <c r="D237" s="31"/>
      <c r="E237" s="32"/>
      <c r="F237" s="661">
        <v>114</v>
      </c>
      <c r="G237" s="15"/>
      <c r="H237" s="16"/>
      <c r="I237" s="17"/>
      <c r="J237" s="592"/>
      <c r="K237" s="592"/>
      <c r="L237" s="592"/>
      <c r="M237" s="592"/>
      <c r="N237" s="592"/>
      <c r="O237" s="592"/>
      <c r="P237" s="592"/>
      <c r="Q237" s="592"/>
      <c r="R237" s="175"/>
    </row>
    <row r="238" spans="2:18" ht="24.75" hidden="1" customHeight="1" x14ac:dyDescent="0.3">
      <c r="B238" s="28"/>
      <c r="C238" s="45"/>
      <c r="D238" s="31"/>
      <c r="E238" s="32"/>
      <c r="F238" s="661">
        <v>115</v>
      </c>
      <c r="G238" s="15"/>
      <c r="H238" s="16"/>
      <c r="I238" s="17"/>
      <c r="J238" s="592"/>
      <c r="K238" s="592"/>
      <c r="L238" s="592"/>
      <c r="M238" s="592"/>
      <c r="N238" s="592"/>
      <c r="O238" s="592"/>
      <c r="P238" s="592"/>
      <c r="Q238" s="592"/>
      <c r="R238" s="175"/>
    </row>
    <row r="239" spans="2:18" s="13" customFormat="1" hidden="1" x14ac:dyDescent="0.3">
      <c r="B239" s="35"/>
      <c r="C239" s="37"/>
      <c r="D239" s="37"/>
      <c r="E239" s="1663" t="s">
        <v>74</v>
      </c>
      <c r="F239" s="1663"/>
      <c r="G239" s="1663"/>
      <c r="H239" s="1663"/>
      <c r="I239" s="1663"/>
      <c r="J239" s="562"/>
      <c r="K239" s="562"/>
      <c r="L239" s="562"/>
      <c r="M239" s="562"/>
      <c r="N239" s="562"/>
      <c r="O239" s="562"/>
      <c r="P239" s="562"/>
      <c r="Q239" s="562"/>
      <c r="R239" s="274"/>
    </row>
    <row r="240" spans="2:18" ht="23.25" hidden="1" customHeight="1" x14ac:dyDescent="0.3">
      <c r="B240" s="38"/>
      <c r="C240" s="39"/>
      <c r="D240" s="39"/>
      <c r="E240" s="40"/>
      <c r="F240" s="661">
        <v>116</v>
      </c>
      <c r="G240" s="15"/>
      <c r="H240" s="93"/>
      <c r="I240" s="140"/>
      <c r="J240" s="620"/>
      <c r="K240" s="620"/>
      <c r="L240" s="620"/>
      <c r="M240" s="620"/>
      <c r="N240" s="620"/>
      <c r="O240" s="620"/>
      <c r="P240" s="620"/>
      <c r="Q240" s="620"/>
      <c r="R240" s="175"/>
    </row>
    <row r="241" spans="2:19" ht="23.25" hidden="1" customHeight="1" x14ac:dyDescent="0.3">
      <c r="B241" s="28"/>
      <c r="C241" s="45"/>
      <c r="D241" s="31"/>
      <c r="E241" s="32"/>
      <c r="F241" s="661">
        <v>117</v>
      </c>
      <c r="G241" s="15"/>
      <c r="H241" s="16"/>
      <c r="I241" s="17"/>
      <c r="J241" s="592"/>
      <c r="K241" s="592"/>
      <c r="L241" s="592"/>
      <c r="M241" s="592"/>
      <c r="N241" s="592"/>
      <c r="O241" s="592"/>
      <c r="P241" s="592"/>
      <c r="Q241" s="592"/>
      <c r="R241" s="175"/>
    </row>
    <row r="242" spans="2:19" ht="23.25" hidden="1" customHeight="1" x14ac:dyDescent="0.3">
      <c r="B242" s="28"/>
      <c r="C242" s="45"/>
      <c r="D242" s="31"/>
      <c r="E242" s="32"/>
      <c r="F242" s="661">
        <v>118</v>
      </c>
      <c r="G242" s="15"/>
      <c r="H242" s="16"/>
      <c r="I242" s="17"/>
      <c r="J242" s="592"/>
      <c r="K242" s="592"/>
      <c r="L242" s="592"/>
      <c r="M242" s="592"/>
      <c r="N242" s="592"/>
      <c r="O242" s="592"/>
      <c r="P242" s="592"/>
      <c r="Q242" s="592"/>
      <c r="R242" s="175"/>
    </row>
    <row r="243" spans="2:19" s="13" customFormat="1" hidden="1" x14ac:dyDescent="0.3">
      <c r="B243" s="35"/>
      <c r="C243" s="37"/>
      <c r="D243" s="37"/>
      <c r="E243" s="280" t="s">
        <v>75</v>
      </c>
      <c r="F243" s="70"/>
      <c r="G243" s="33"/>
      <c r="H243" s="14"/>
      <c r="I243" s="56"/>
      <c r="J243" s="562"/>
      <c r="K243" s="562"/>
      <c r="L243" s="562"/>
      <c r="M243" s="562"/>
      <c r="N243" s="562"/>
      <c r="O243" s="562"/>
      <c r="P243" s="562"/>
      <c r="Q243" s="562"/>
      <c r="R243" s="274"/>
    </row>
    <row r="244" spans="2:19" ht="23.25" hidden="1" customHeight="1" x14ac:dyDescent="0.3">
      <c r="B244" s="38"/>
      <c r="C244" s="39"/>
      <c r="D244" s="39"/>
      <c r="E244" s="40"/>
      <c r="F244" s="661">
        <v>119</v>
      </c>
      <c r="G244" s="15"/>
      <c r="H244" s="93"/>
      <c r="I244" s="140"/>
      <c r="J244" s="620"/>
      <c r="K244" s="620"/>
      <c r="L244" s="620"/>
      <c r="M244" s="620"/>
      <c r="N244" s="620"/>
      <c r="O244" s="620"/>
      <c r="P244" s="620"/>
      <c r="Q244" s="620"/>
      <c r="R244" s="175"/>
    </row>
    <row r="245" spans="2:19" ht="23.25" hidden="1" customHeight="1" x14ac:dyDescent="0.3">
      <c r="B245" s="28"/>
      <c r="C245" s="45"/>
      <c r="D245" s="31"/>
      <c r="E245" s="32"/>
      <c r="F245" s="661">
        <v>120</v>
      </c>
      <c r="G245" s="15"/>
      <c r="H245" s="16"/>
      <c r="I245" s="17"/>
      <c r="J245" s="592"/>
      <c r="K245" s="592"/>
      <c r="L245" s="592"/>
      <c r="M245" s="592"/>
      <c r="N245" s="592"/>
      <c r="O245" s="592"/>
      <c r="P245" s="592"/>
      <c r="Q245" s="592"/>
      <c r="R245" s="175"/>
    </row>
    <row r="246" spans="2:19" ht="23.25" hidden="1" customHeight="1" x14ac:dyDescent="0.3">
      <c r="B246" s="28"/>
      <c r="C246" s="45"/>
      <c r="D246" s="31"/>
      <c r="E246" s="32"/>
      <c r="F246" s="661">
        <v>121</v>
      </c>
      <c r="G246" s="15"/>
      <c r="H246" s="16"/>
      <c r="I246" s="17"/>
      <c r="J246" s="592"/>
      <c r="K246" s="592"/>
      <c r="L246" s="592"/>
      <c r="M246" s="592"/>
      <c r="N246" s="592"/>
      <c r="O246" s="592"/>
      <c r="P246" s="592"/>
      <c r="Q246" s="592"/>
      <c r="R246" s="175"/>
    </row>
    <row r="247" spans="2:19" s="13" customFormat="1" hidden="1" x14ac:dyDescent="0.3">
      <c r="B247" s="35"/>
      <c r="C247" s="37"/>
      <c r="D247" s="37"/>
      <c r="E247" s="280" t="s">
        <v>76</v>
      </c>
      <c r="F247" s="70"/>
      <c r="G247" s="33"/>
      <c r="H247" s="14"/>
      <c r="I247" s="56"/>
      <c r="J247" s="562"/>
      <c r="K247" s="562"/>
      <c r="L247" s="562"/>
      <c r="M247" s="562"/>
      <c r="N247" s="562"/>
      <c r="O247" s="562"/>
      <c r="P247" s="562"/>
      <c r="Q247" s="562"/>
      <c r="R247" s="274"/>
    </row>
    <row r="248" spans="2:19" ht="21.75" hidden="1" customHeight="1" x14ac:dyDescent="0.3">
      <c r="B248" s="38"/>
      <c r="C248" s="39"/>
      <c r="D248" s="39"/>
      <c r="E248" s="40"/>
      <c r="F248" s="661">
        <v>122</v>
      </c>
      <c r="G248" s="15"/>
      <c r="H248" s="93"/>
      <c r="I248" s="140"/>
      <c r="J248" s="620"/>
      <c r="K248" s="620"/>
      <c r="L248" s="620"/>
      <c r="M248" s="620"/>
      <c r="N248" s="620"/>
      <c r="O248" s="620"/>
      <c r="P248" s="620"/>
      <c r="Q248" s="620"/>
      <c r="R248" s="175"/>
    </row>
    <row r="249" spans="2:19" ht="21.75" hidden="1" customHeight="1" x14ac:dyDescent="0.3">
      <c r="B249" s="28"/>
      <c r="C249" s="45"/>
      <c r="D249" s="31"/>
      <c r="E249" s="32"/>
      <c r="F249" s="661">
        <v>123</v>
      </c>
      <c r="G249" s="15"/>
      <c r="H249" s="16"/>
      <c r="I249" s="17"/>
      <c r="J249" s="592"/>
      <c r="K249" s="592"/>
      <c r="L249" s="592"/>
      <c r="M249" s="592"/>
      <c r="N249" s="592"/>
      <c r="O249" s="592"/>
      <c r="P249" s="592"/>
      <c r="Q249" s="592"/>
      <c r="R249" s="175"/>
    </row>
    <row r="250" spans="2:19" ht="21.75" hidden="1" customHeight="1" x14ac:dyDescent="0.3">
      <c r="B250" s="67"/>
      <c r="C250" s="68"/>
      <c r="D250" s="62"/>
      <c r="E250" s="21"/>
      <c r="F250" s="661">
        <v>124</v>
      </c>
      <c r="G250" s="15"/>
      <c r="H250" s="16"/>
      <c r="I250" s="17"/>
      <c r="J250" s="592"/>
      <c r="K250" s="592"/>
      <c r="L250" s="592"/>
      <c r="M250" s="592"/>
      <c r="N250" s="592"/>
      <c r="O250" s="592"/>
      <c r="P250" s="592"/>
      <c r="Q250" s="592"/>
      <c r="R250" s="175"/>
    </row>
    <row r="251" spans="2:19" s="525" customFormat="1" ht="21" customHeight="1" x14ac:dyDescent="0.3">
      <c r="B251" s="615"/>
      <c r="C251" s="619"/>
      <c r="D251" s="619"/>
      <c r="E251" s="565">
        <v>197</v>
      </c>
      <c r="F251" s="565" t="s">
        <v>1937</v>
      </c>
      <c r="G251" s="565"/>
      <c r="H251" s="565"/>
      <c r="I251" s="565"/>
      <c r="J251" s="617"/>
      <c r="K251" s="617"/>
      <c r="L251" s="617"/>
      <c r="M251" s="617"/>
      <c r="N251" s="617"/>
      <c r="O251" s="617"/>
      <c r="P251" s="617"/>
      <c r="Q251" s="617"/>
      <c r="R251" s="618"/>
    </row>
    <row r="252" spans="2:19" ht="31.5" x14ac:dyDescent="0.3">
      <c r="B252" s="38"/>
      <c r="C252" s="39"/>
      <c r="D252" s="39"/>
      <c r="E252" s="40"/>
      <c r="F252" s="661">
        <v>19701</v>
      </c>
      <c r="G252" s="15" t="s">
        <v>1331</v>
      </c>
      <c r="H252" s="93" t="s">
        <v>837</v>
      </c>
      <c r="I252" s="17" t="s">
        <v>112</v>
      </c>
      <c r="J252" s="92"/>
      <c r="K252" s="92"/>
      <c r="L252" s="92"/>
      <c r="M252" s="27">
        <v>325961</v>
      </c>
      <c r="N252" s="92"/>
      <c r="O252" s="92"/>
      <c r="P252" s="92"/>
      <c r="Q252" s="92"/>
      <c r="R252" s="92">
        <f t="shared" ref="R252" si="53">SUM(J252:Q252)</f>
        <v>325961</v>
      </c>
    </row>
    <row r="253" spans="2:19" ht="31.5" x14ac:dyDescent="0.3">
      <c r="B253" s="57"/>
      <c r="C253" s="58"/>
      <c r="D253" s="58"/>
      <c r="E253" s="59"/>
      <c r="F253" s="661">
        <v>19702</v>
      </c>
      <c r="G253" s="15" t="s">
        <v>1308</v>
      </c>
      <c r="H253" s="93" t="s">
        <v>837</v>
      </c>
      <c r="I253" s="17" t="s">
        <v>112</v>
      </c>
      <c r="J253" s="92"/>
      <c r="K253" s="92"/>
      <c r="L253" s="92"/>
      <c r="M253" s="92">
        <v>50000</v>
      </c>
      <c r="N253" s="92"/>
      <c r="O253" s="92"/>
      <c r="P253" s="92"/>
      <c r="Q253" s="92"/>
      <c r="R253" s="92">
        <f t="shared" ref="R253:R255" si="54">SUM(J253:Q253)</f>
        <v>50000</v>
      </c>
      <c r="S253" s="434"/>
    </row>
    <row r="254" spans="2:19" ht="31.5" x14ac:dyDescent="0.3">
      <c r="B254" s="57"/>
      <c r="C254" s="58"/>
      <c r="D254" s="58"/>
      <c r="E254" s="59"/>
      <c r="F254" s="661">
        <v>19703</v>
      </c>
      <c r="G254" s="15" t="s">
        <v>1317</v>
      </c>
      <c r="H254" s="93" t="s">
        <v>1318</v>
      </c>
      <c r="I254" s="17" t="s">
        <v>182</v>
      </c>
      <c r="J254" s="92"/>
      <c r="K254" s="92"/>
      <c r="L254" s="92"/>
      <c r="M254" s="92">
        <v>5000</v>
      </c>
      <c r="N254" s="92"/>
      <c r="O254" s="92"/>
      <c r="P254" s="92"/>
      <c r="Q254" s="92"/>
      <c r="R254" s="92">
        <f t="shared" si="54"/>
        <v>5000</v>
      </c>
    </row>
    <row r="255" spans="2:19" ht="49.5" customHeight="1" x14ac:dyDescent="0.3">
      <c r="B255" s="57"/>
      <c r="C255" s="58"/>
      <c r="D255" s="58"/>
      <c r="E255" s="59"/>
      <c r="F255" s="661">
        <v>19704</v>
      </c>
      <c r="G255" s="15" t="s">
        <v>1312</v>
      </c>
      <c r="H255" s="93" t="s">
        <v>837</v>
      </c>
      <c r="I255" s="17" t="s">
        <v>1346</v>
      </c>
      <c r="J255" s="27"/>
      <c r="K255" s="27"/>
      <c r="L255" s="27"/>
      <c r="M255" s="27">
        <v>20000</v>
      </c>
      <c r="N255" s="92"/>
      <c r="O255" s="92"/>
      <c r="P255" s="92"/>
      <c r="Q255" s="92"/>
      <c r="R255" s="92">
        <f t="shared" si="54"/>
        <v>20000</v>
      </c>
    </row>
    <row r="256" spans="2:19" ht="32.25" customHeight="1" x14ac:dyDescent="0.3">
      <c r="B256" s="28"/>
      <c r="C256" s="45"/>
      <c r="D256" s="31"/>
      <c r="E256" s="32"/>
      <c r="F256" s="661">
        <v>19705</v>
      </c>
      <c r="G256" s="15" t="s">
        <v>1330</v>
      </c>
      <c r="H256" s="93" t="s">
        <v>1318</v>
      </c>
      <c r="I256" s="17" t="s">
        <v>1347</v>
      </c>
      <c r="J256" s="92"/>
      <c r="K256" s="92"/>
      <c r="L256" s="92"/>
      <c r="M256" s="92">
        <v>5000</v>
      </c>
      <c r="N256" s="92"/>
      <c r="O256" s="92"/>
      <c r="P256" s="92"/>
      <c r="Q256" s="92"/>
      <c r="R256" s="92">
        <f>SUM(J256:Q256)</f>
        <v>5000</v>
      </c>
    </row>
    <row r="257" spans="2:18" ht="32.25" customHeight="1" x14ac:dyDescent="0.3">
      <c r="B257" s="28"/>
      <c r="C257" s="45"/>
      <c r="D257" s="31"/>
      <c r="E257" s="32"/>
      <c r="F257" s="661">
        <v>19706</v>
      </c>
      <c r="G257" s="15" t="s">
        <v>1333</v>
      </c>
      <c r="H257" s="93" t="s">
        <v>1334</v>
      </c>
      <c r="I257" s="17" t="s">
        <v>1348</v>
      </c>
      <c r="J257" s="92"/>
      <c r="K257" s="92"/>
      <c r="L257" s="92"/>
      <c r="M257" s="92">
        <v>120000</v>
      </c>
      <c r="N257" s="92"/>
      <c r="O257" s="92"/>
      <c r="P257" s="92"/>
      <c r="Q257" s="92"/>
      <c r="R257" s="92">
        <f t="shared" ref="R257:R259" si="55">SUM(J257:Q257)</f>
        <v>120000</v>
      </c>
    </row>
    <row r="258" spans="2:18" ht="47.25" x14ac:dyDescent="0.3">
      <c r="B258" s="57"/>
      <c r="C258" s="58"/>
      <c r="D258" s="58"/>
      <c r="E258" s="59"/>
      <c r="F258" s="661">
        <v>19707</v>
      </c>
      <c r="G258" s="15" t="s">
        <v>1965</v>
      </c>
      <c r="H258" s="93" t="s">
        <v>837</v>
      </c>
      <c r="I258" s="17" t="s">
        <v>1349</v>
      </c>
      <c r="J258" s="92"/>
      <c r="K258" s="92"/>
      <c r="L258" s="92"/>
      <c r="M258" s="92">
        <v>40000</v>
      </c>
      <c r="N258" s="92"/>
      <c r="O258" s="92"/>
      <c r="P258" s="92"/>
      <c r="Q258" s="92"/>
      <c r="R258" s="92">
        <f t="shared" si="55"/>
        <v>40000</v>
      </c>
    </row>
    <row r="259" spans="2:18" ht="31.5" x14ac:dyDescent="0.3">
      <c r="B259" s="28"/>
      <c r="C259" s="45"/>
      <c r="D259" s="31"/>
      <c r="E259" s="32"/>
      <c r="F259" s="661">
        <v>19708</v>
      </c>
      <c r="G259" s="15" t="s">
        <v>1964</v>
      </c>
      <c r="H259" s="93" t="s">
        <v>837</v>
      </c>
      <c r="I259" s="17" t="s">
        <v>1350</v>
      </c>
      <c r="J259" s="27"/>
      <c r="K259" s="27"/>
      <c r="L259" s="27"/>
      <c r="M259" s="27"/>
      <c r="N259" s="27">
        <v>169439</v>
      </c>
      <c r="O259" s="27"/>
      <c r="P259" s="27"/>
      <c r="Q259" s="27"/>
      <c r="R259" s="92">
        <f t="shared" si="55"/>
        <v>169439</v>
      </c>
    </row>
    <row r="260" spans="2:18" ht="31.5" x14ac:dyDescent="0.3">
      <c r="B260" s="28"/>
      <c r="C260" s="45"/>
      <c r="D260" s="31"/>
      <c r="E260" s="32"/>
      <c r="F260" s="661">
        <v>19709</v>
      </c>
      <c r="G260" s="21" t="s">
        <v>1335</v>
      </c>
      <c r="H260" s="93" t="s">
        <v>1318</v>
      </c>
      <c r="I260" s="17" t="s">
        <v>1351</v>
      </c>
      <c r="J260" s="92"/>
      <c r="K260" s="92"/>
      <c r="L260" s="92"/>
      <c r="M260" s="92">
        <v>63400</v>
      </c>
      <c r="N260" s="92"/>
      <c r="O260" s="92"/>
      <c r="P260" s="92"/>
      <c r="Q260" s="92"/>
      <c r="R260" s="92">
        <f>SUM(J260:Q260)</f>
        <v>63400</v>
      </c>
    </row>
    <row r="261" spans="2:18" ht="32.25" customHeight="1" x14ac:dyDescent="0.3">
      <c r="B261" s="28"/>
      <c r="C261" s="45"/>
      <c r="D261" s="31"/>
      <c r="E261" s="32"/>
      <c r="F261" s="661">
        <v>19710</v>
      </c>
      <c r="G261" s="15" t="s">
        <v>1336</v>
      </c>
      <c r="H261" s="93" t="s">
        <v>1321</v>
      </c>
      <c r="I261" s="17" t="s">
        <v>1352</v>
      </c>
      <c r="J261" s="92"/>
      <c r="K261" s="92"/>
      <c r="L261" s="92">
        <v>10000</v>
      </c>
      <c r="M261" s="92">
        <v>20000</v>
      </c>
      <c r="N261" s="92"/>
      <c r="O261" s="92"/>
      <c r="P261" s="92"/>
      <c r="Q261" s="92"/>
      <c r="R261" s="92">
        <f t="shared" ref="R261:R266" si="56">SUM(J261:Q261)</f>
        <v>30000</v>
      </c>
    </row>
    <row r="262" spans="2:18" ht="34.5" customHeight="1" x14ac:dyDescent="0.3">
      <c r="B262" s="67"/>
      <c r="C262" s="68"/>
      <c r="D262" s="62"/>
      <c r="E262" s="21"/>
      <c r="F262" s="661">
        <v>19711</v>
      </c>
      <c r="G262" s="249" t="s">
        <v>1337</v>
      </c>
      <c r="H262" s="16" t="s">
        <v>1321</v>
      </c>
      <c r="I262" s="17" t="s">
        <v>1353</v>
      </c>
      <c r="J262" s="27"/>
      <c r="K262" s="27"/>
      <c r="L262" s="27"/>
      <c r="M262" s="27">
        <v>40000</v>
      </c>
      <c r="N262" s="27"/>
      <c r="O262" s="27"/>
      <c r="P262" s="27"/>
      <c r="Q262" s="27"/>
      <c r="R262" s="92">
        <f t="shared" si="56"/>
        <v>40000</v>
      </c>
    </row>
    <row r="263" spans="2:18" ht="35.25" customHeight="1" x14ac:dyDescent="0.3">
      <c r="B263" s="57"/>
      <c r="C263" s="58"/>
      <c r="D263" s="58"/>
      <c r="E263" s="59"/>
      <c r="F263" s="663">
        <v>19712</v>
      </c>
      <c r="G263" s="205" t="s">
        <v>1338</v>
      </c>
      <c r="H263" s="468" t="s">
        <v>1313</v>
      </c>
      <c r="I263" s="186" t="s">
        <v>1354</v>
      </c>
      <c r="J263" s="256"/>
      <c r="K263" s="256"/>
      <c r="L263" s="709">
        <v>5000</v>
      </c>
      <c r="M263" s="709">
        <v>64600</v>
      </c>
      <c r="N263" s="451"/>
      <c r="O263" s="451"/>
      <c r="P263" s="451"/>
      <c r="Q263" s="451"/>
      <c r="R263" s="451">
        <f t="shared" si="56"/>
        <v>69600</v>
      </c>
    </row>
    <row r="264" spans="2:18" ht="33" customHeight="1" x14ac:dyDescent="0.3">
      <c r="B264" s="28"/>
      <c r="C264" s="45"/>
      <c r="D264" s="31"/>
      <c r="E264" s="32"/>
      <c r="F264" s="661">
        <v>19713</v>
      </c>
      <c r="G264" s="15" t="s">
        <v>1339</v>
      </c>
      <c r="H264" s="93" t="s">
        <v>1315</v>
      </c>
      <c r="I264" s="17" t="s">
        <v>1355</v>
      </c>
      <c r="J264" s="92"/>
      <c r="K264" s="92"/>
      <c r="L264" s="92"/>
      <c r="M264" s="225">
        <v>100000</v>
      </c>
      <c r="N264" s="92"/>
      <c r="O264" s="92"/>
      <c r="P264" s="92"/>
      <c r="Q264" s="92"/>
      <c r="R264" s="92">
        <f t="shared" si="56"/>
        <v>100000</v>
      </c>
    </row>
    <row r="265" spans="2:18" ht="32.25" customHeight="1" x14ac:dyDescent="0.3">
      <c r="B265" s="28"/>
      <c r="C265" s="45"/>
      <c r="D265" s="31"/>
      <c r="E265" s="32"/>
      <c r="F265" s="661">
        <v>19714</v>
      </c>
      <c r="G265" s="15" t="s">
        <v>1339</v>
      </c>
      <c r="H265" s="93" t="s">
        <v>1316</v>
      </c>
      <c r="I265" s="17" t="s">
        <v>1356</v>
      </c>
      <c r="J265" s="92"/>
      <c r="K265" s="92"/>
      <c r="L265" s="92"/>
      <c r="M265" s="225">
        <v>106300</v>
      </c>
      <c r="N265" s="92"/>
      <c r="O265" s="92"/>
      <c r="P265" s="92"/>
      <c r="Q265" s="92"/>
      <c r="R265" s="92">
        <f t="shared" si="56"/>
        <v>106300</v>
      </c>
    </row>
    <row r="266" spans="2:18" ht="33" customHeight="1" x14ac:dyDescent="0.3">
      <c r="B266" s="67"/>
      <c r="C266" s="68"/>
      <c r="D266" s="62"/>
      <c r="E266" s="21"/>
      <c r="F266" s="661">
        <v>19715</v>
      </c>
      <c r="G266" s="15" t="s">
        <v>1340</v>
      </c>
      <c r="H266" s="93" t="s">
        <v>1323</v>
      </c>
      <c r="I266" s="17" t="s">
        <v>1357</v>
      </c>
      <c r="J266" s="92"/>
      <c r="K266" s="92"/>
      <c r="L266" s="225">
        <v>5040</v>
      </c>
      <c r="M266" s="225">
        <v>89960</v>
      </c>
      <c r="N266" s="92"/>
      <c r="O266" s="92"/>
      <c r="P266" s="92"/>
      <c r="Q266" s="92"/>
      <c r="R266" s="92">
        <f t="shared" si="56"/>
        <v>95000</v>
      </c>
    </row>
    <row r="268" spans="2:18" s="253" customFormat="1" ht="20.25" customHeight="1" x14ac:dyDescent="0.25">
      <c r="B268" s="1744" t="s">
        <v>1875</v>
      </c>
      <c r="C268" s="1744"/>
      <c r="D268" s="1744"/>
      <c r="E268" s="1744"/>
      <c r="F268" s="1744"/>
      <c r="G268" s="1744"/>
      <c r="H268" s="601"/>
      <c r="I268" s="5"/>
      <c r="J268" s="602"/>
      <c r="K268" s="603"/>
      <c r="L268" s="603"/>
      <c r="M268" s="603"/>
      <c r="N268" s="603"/>
      <c r="O268" s="603"/>
      <c r="P268" s="603"/>
      <c r="Q268" s="603"/>
      <c r="R268" s="604"/>
    </row>
    <row r="269" spans="2:18" s="253" customFormat="1" ht="19.5" customHeight="1" x14ac:dyDescent="0.25">
      <c r="B269" s="1752" t="s">
        <v>1876</v>
      </c>
      <c r="C269" s="1752"/>
      <c r="D269" s="1752"/>
      <c r="E269" s="1752"/>
      <c r="F269" s="1738" t="s">
        <v>1862</v>
      </c>
      <c r="G269" s="1738"/>
      <c r="H269" s="1739"/>
      <c r="I269" s="1762" t="s">
        <v>9</v>
      </c>
      <c r="J269" s="1763"/>
      <c r="K269" s="1764"/>
      <c r="L269" s="1762" t="s">
        <v>1872</v>
      </c>
      <c r="M269" s="1763"/>
      <c r="N269" s="1764"/>
      <c r="O269" s="605"/>
      <c r="P269" s="1759" t="s">
        <v>1873</v>
      </c>
      <c r="Q269" s="1760"/>
      <c r="R269" s="1761"/>
    </row>
    <row r="270" spans="2:18" s="253" customFormat="1" ht="19.5" customHeight="1" x14ac:dyDescent="0.25">
      <c r="B270" s="1778" t="s">
        <v>2017</v>
      </c>
      <c r="C270" s="1779"/>
      <c r="D270" s="1779"/>
      <c r="E270" s="1780"/>
      <c r="F270" s="1740" t="s">
        <v>1863</v>
      </c>
      <c r="G270" s="1741"/>
      <c r="H270" s="601"/>
      <c r="I270" s="1781"/>
      <c r="J270" s="1782"/>
      <c r="K270" s="1783"/>
      <c r="L270" s="1781"/>
      <c r="M270" s="1782"/>
      <c r="N270" s="1783"/>
      <c r="O270" s="606"/>
      <c r="P270" s="1778"/>
      <c r="Q270" s="1779"/>
      <c r="R270" s="1780"/>
    </row>
    <row r="271" spans="2:18" s="253" customFormat="1" ht="19.5" customHeight="1" x14ac:dyDescent="0.25">
      <c r="B271" s="252"/>
      <c r="C271" s="254"/>
      <c r="D271" s="254"/>
      <c r="F271" s="138"/>
      <c r="G271" s="607" t="s">
        <v>1864</v>
      </c>
      <c r="H271" s="607"/>
      <c r="I271" s="1735">
        <f>K8</f>
        <v>5000</v>
      </c>
      <c r="J271" s="1736"/>
      <c r="K271" s="1737"/>
      <c r="L271" s="1735"/>
      <c r="M271" s="1736"/>
      <c r="N271" s="1737"/>
      <c r="O271" s="606"/>
      <c r="P271" s="1745"/>
      <c r="Q271" s="1746"/>
      <c r="R271" s="1747"/>
    </row>
    <row r="272" spans="2:18" s="253" customFormat="1" ht="19.5" customHeight="1" x14ac:dyDescent="0.25">
      <c r="B272" s="252"/>
      <c r="C272" s="254"/>
      <c r="D272" s="254"/>
      <c r="F272" s="138"/>
      <c r="G272" s="607" t="s">
        <v>1865</v>
      </c>
      <c r="H272" s="607"/>
      <c r="I272" s="1735">
        <f>L8</f>
        <v>265040</v>
      </c>
      <c r="J272" s="1736"/>
      <c r="K272" s="1737"/>
      <c r="L272" s="1735"/>
      <c r="M272" s="1736"/>
      <c r="N272" s="1737"/>
      <c r="O272" s="606"/>
      <c r="P272" s="1745"/>
      <c r="Q272" s="1746"/>
      <c r="R272" s="1747"/>
    </row>
    <row r="273" spans="2:20" s="253" customFormat="1" ht="19.5" customHeight="1" x14ac:dyDescent="0.25">
      <c r="B273" s="252"/>
      <c r="C273" s="254"/>
      <c r="D273" s="254"/>
      <c r="F273" s="138"/>
      <c r="G273" s="607" t="s">
        <v>1866</v>
      </c>
      <c r="H273" s="607"/>
      <c r="I273" s="1735">
        <f>M8</f>
        <v>1801921</v>
      </c>
      <c r="J273" s="1736"/>
      <c r="K273" s="1737"/>
      <c r="L273" s="1735"/>
      <c r="M273" s="1736"/>
      <c r="N273" s="1737"/>
      <c r="O273" s="606"/>
      <c r="P273" s="1745"/>
      <c r="Q273" s="1746"/>
      <c r="R273" s="1747"/>
    </row>
    <row r="274" spans="2:20" s="253" customFormat="1" ht="19.5" customHeight="1" x14ac:dyDescent="0.25">
      <c r="B274" s="252"/>
      <c r="C274" s="254"/>
      <c r="D274" s="254"/>
      <c r="F274" s="1742" t="s">
        <v>1867</v>
      </c>
      <c r="G274" s="1743"/>
      <c r="H274" s="601"/>
      <c r="I274" s="1735"/>
      <c r="J274" s="1736"/>
      <c r="K274" s="1737"/>
      <c r="L274" s="1735"/>
      <c r="M274" s="1736"/>
      <c r="N274" s="1737"/>
      <c r="O274" s="606"/>
      <c r="P274" s="1745"/>
      <c r="Q274" s="1746"/>
      <c r="R274" s="1747"/>
    </row>
    <row r="275" spans="2:20" s="253" customFormat="1" ht="19.5" customHeight="1" x14ac:dyDescent="0.25">
      <c r="B275" s="252"/>
      <c r="C275" s="254"/>
      <c r="D275" s="254"/>
      <c r="F275" s="671"/>
      <c r="G275" s="710" t="s">
        <v>2016</v>
      </c>
      <c r="H275" s="607"/>
      <c r="I275" s="1735">
        <f>N8</f>
        <v>169439</v>
      </c>
      <c r="J275" s="1736"/>
      <c r="K275" s="1737"/>
      <c r="L275" s="1735"/>
      <c r="M275" s="1736"/>
      <c r="N275" s="1737"/>
      <c r="O275" s="606"/>
      <c r="P275" s="1745"/>
      <c r="Q275" s="1746"/>
      <c r="R275" s="1747"/>
    </row>
    <row r="276" spans="2:20" s="253" customFormat="1" ht="15.75" x14ac:dyDescent="0.25">
      <c r="B276" s="252"/>
      <c r="C276" s="254"/>
      <c r="D276" s="254"/>
      <c r="F276" s="677" t="s">
        <v>1868</v>
      </c>
      <c r="G276" s="672"/>
      <c r="H276" s="607"/>
      <c r="I276" s="1735"/>
      <c r="J276" s="1736"/>
      <c r="K276" s="1737"/>
      <c r="L276" s="1735"/>
      <c r="M276" s="1736"/>
      <c r="N276" s="1737"/>
      <c r="O276" s="606"/>
      <c r="P276" s="1745"/>
      <c r="Q276" s="1746"/>
      <c r="R276" s="1747"/>
    </row>
    <row r="277" spans="2:20" s="253" customFormat="1" ht="18.75" customHeight="1" x14ac:dyDescent="0.25">
      <c r="B277" s="252"/>
      <c r="C277" s="254"/>
      <c r="D277" s="254"/>
      <c r="F277" s="677"/>
      <c r="G277" s="1750" t="s">
        <v>1869</v>
      </c>
      <c r="H277" s="1751"/>
      <c r="I277" s="1735">
        <f>Q8</f>
        <v>3010000</v>
      </c>
      <c r="J277" s="1736"/>
      <c r="K277" s="1737"/>
      <c r="L277" s="1735"/>
      <c r="M277" s="1736"/>
      <c r="N277" s="1737"/>
      <c r="O277" s="606"/>
      <c r="P277" s="1745"/>
      <c r="Q277" s="1746"/>
      <c r="R277" s="1747"/>
    </row>
    <row r="278" spans="2:20" s="614" customFormat="1" ht="19.5" customHeight="1" x14ac:dyDescent="0.2">
      <c r="B278" s="611"/>
      <c r="C278" s="612"/>
      <c r="D278" s="612"/>
      <c r="E278" s="612"/>
      <c r="F278" s="1718" t="s">
        <v>1870</v>
      </c>
      <c r="G278" s="1719"/>
      <c r="H278" s="1720"/>
      <c r="I278" s="1730">
        <f>SUM(L278:R278)</f>
        <v>5251400</v>
      </c>
      <c r="J278" s="1730"/>
      <c r="K278" s="1730"/>
      <c r="L278" s="1730">
        <v>2771200</v>
      </c>
      <c r="M278" s="1730"/>
      <c r="N278" s="1730"/>
      <c r="O278" s="613"/>
      <c r="P278" s="1730">
        <v>2480200</v>
      </c>
      <c r="Q278" s="1730"/>
      <c r="R278" s="1730"/>
      <c r="T278" s="643"/>
    </row>
    <row r="279" spans="2:20" s="195" customFormat="1" x14ac:dyDescent="0.2">
      <c r="B279" s="609" t="s">
        <v>1871</v>
      </c>
      <c r="C279" s="187"/>
      <c r="D279" s="187"/>
      <c r="F279" s="641" t="s">
        <v>2015</v>
      </c>
      <c r="G279" s="245"/>
      <c r="H279" s="609"/>
      <c r="I279" s="3"/>
      <c r="J279" s="610"/>
      <c r="K279" s="642"/>
      <c r="L279" s="642"/>
      <c r="M279" s="642"/>
      <c r="N279" s="642"/>
      <c r="O279" s="642"/>
      <c r="P279" s="642"/>
      <c r="Q279" s="642"/>
      <c r="R279" s="642"/>
    </row>
  </sheetData>
  <mergeCells count="77">
    <mergeCell ref="F57:I57"/>
    <mergeCell ref="F63:I63"/>
    <mergeCell ref="F70:I70"/>
    <mergeCell ref="F72:I72"/>
    <mergeCell ref="B1:R1"/>
    <mergeCell ref="D49:I49"/>
    <mergeCell ref="P2:R2"/>
    <mergeCell ref="F39:I39"/>
    <mergeCell ref="E50:I50"/>
    <mergeCell ref="B8:G8"/>
    <mergeCell ref="B7:G7"/>
    <mergeCell ref="F74:I74"/>
    <mergeCell ref="F77:I77"/>
    <mergeCell ref="F79:I79"/>
    <mergeCell ref="E173:I173"/>
    <mergeCell ref="E156:I156"/>
    <mergeCell ref="E143:I143"/>
    <mergeCell ref="D147:I147"/>
    <mergeCell ref="E148:I148"/>
    <mergeCell ref="D155:I155"/>
    <mergeCell ref="F162:I162"/>
    <mergeCell ref="D88:I88"/>
    <mergeCell ref="E89:I89"/>
    <mergeCell ref="E93:I93"/>
    <mergeCell ref="C99:I99"/>
    <mergeCell ref="E124:I124"/>
    <mergeCell ref="D128:I128"/>
    <mergeCell ref="E129:I129"/>
    <mergeCell ref="D100:I100"/>
    <mergeCell ref="D107:I107"/>
    <mergeCell ref="E108:I108"/>
    <mergeCell ref="D123:I123"/>
    <mergeCell ref="B268:G268"/>
    <mergeCell ref="B269:E269"/>
    <mergeCell ref="F269:H269"/>
    <mergeCell ref="I269:K269"/>
    <mergeCell ref="F140:I140"/>
    <mergeCell ref="E239:I239"/>
    <mergeCell ref="D234:I234"/>
    <mergeCell ref="E235:I235"/>
    <mergeCell ref="E187:I187"/>
    <mergeCell ref="E195:I195"/>
    <mergeCell ref="D199:I199"/>
    <mergeCell ref="L269:N269"/>
    <mergeCell ref="P269:R269"/>
    <mergeCell ref="B270:E270"/>
    <mergeCell ref="F270:G270"/>
    <mergeCell ref="I270:K270"/>
    <mergeCell ref="L270:N270"/>
    <mergeCell ref="P270:R270"/>
    <mergeCell ref="I271:K271"/>
    <mergeCell ref="L271:N271"/>
    <mergeCell ref="P271:R271"/>
    <mergeCell ref="I272:K272"/>
    <mergeCell ref="L272:N272"/>
    <mergeCell ref="P272:R272"/>
    <mergeCell ref="I273:K273"/>
    <mergeCell ref="L273:N273"/>
    <mergeCell ref="P273:R273"/>
    <mergeCell ref="F274:G274"/>
    <mergeCell ref="I274:K274"/>
    <mergeCell ref="L274:N274"/>
    <mergeCell ref="P274:R274"/>
    <mergeCell ref="I276:K276"/>
    <mergeCell ref="L276:N276"/>
    <mergeCell ref="P276:R276"/>
    <mergeCell ref="I275:K275"/>
    <mergeCell ref="L275:N275"/>
    <mergeCell ref="P275:R275"/>
    <mergeCell ref="G277:H277"/>
    <mergeCell ref="I277:K277"/>
    <mergeCell ref="L277:N277"/>
    <mergeCell ref="P277:R277"/>
    <mergeCell ref="F278:H278"/>
    <mergeCell ref="I278:K278"/>
    <mergeCell ref="L278:N278"/>
    <mergeCell ref="P278:R278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0:G20"/>
  <sheetViews>
    <sheetView workbookViewId="0">
      <selection activeCell="P35" sqref="P35"/>
    </sheetView>
  </sheetViews>
  <sheetFormatPr defaultRowHeight="14.25" x14ac:dyDescent="0.2"/>
  <sheetData>
    <row r="20" spans="3:7" ht="36" x14ac:dyDescent="0.55000000000000004">
      <c r="C20" s="1686" t="s">
        <v>1756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291"/>
  <sheetViews>
    <sheetView tabSelected="1" zoomScaleNormal="100" workbookViewId="0">
      <pane ySplit="8" topLeftCell="A264" activePane="bottomLeft" state="frozen"/>
      <selection activeCell="N23" sqref="N23"/>
      <selection pane="bottomLeft" activeCell="L269" sqref="L269"/>
    </sheetView>
  </sheetViews>
  <sheetFormatPr defaultRowHeight="18.75" x14ac:dyDescent="0.3"/>
  <cols>
    <col min="1" max="1" width="0.875" style="7" customWidth="1"/>
    <col min="2" max="2" width="1.5" style="22" customWidth="1"/>
    <col min="3" max="4" width="1.125" style="22" customWidth="1"/>
    <col min="5" max="5" width="3.375" style="904" customWidth="1"/>
    <col min="6" max="6" width="5.125" style="73" customWidth="1"/>
    <col min="7" max="7" width="35.125" style="23" customWidth="1"/>
    <col min="8" max="8" width="13.5" style="6" customWidth="1"/>
    <col min="9" max="9" width="13.375" style="24" customWidth="1"/>
    <col min="10" max="10" width="7.75" style="799" hidden="1" customWidth="1"/>
    <col min="11" max="11" width="8" style="799" customWidth="1"/>
    <col min="12" max="12" width="8.125" style="799" customWidth="1"/>
    <col min="13" max="13" width="8.75" style="799" customWidth="1"/>
    <col min="14" max="14" width="7.75" style="799" customWidth="1"/>
    <col min="15" max="15" width="7.75" style="799" hidden="1" customWidth="1"/>
    <col min="16" max="16" width="7.75" style="799" customWidth="1"/>
    <col min="17" max="17" width="8.5" style="799" customWidth="1"/>
    <col min="18" max="18" width="8.875" style="799" customWidth="1"/>
    <col min="19" max="16384" width="9" style="7"/>
  </cols>
  <sheetData>
    <row r="1" spans="1:22" s="1" customFormat="1" ht="21.75" thickBot="1" x14ac:dyDescent="0.4">
      <c r="B1" s="1673" t="s">
        <v>1005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22" s="1" customFormat="1" ht="19.5" customHeight="1" thickTop="1" thickBot="1" x14ac:dyDescent="0.4">
      <c r="B2" s="797"/>
      <c r="C2" s="797"/>
      <c r="D2" s="797"/>
      <c r="E2" s="1418"/>
      <c r="F2" s="678"/>
      <c r="G2" s="797"/>
      <c r="H2" s="797"/>
      <c r="I2" s="797"/>
      <c r="J2" s="797"/>
      <c r="K2" s="797"/>
      <c r="L2" s="797"/>
      <c r="M2" s="797"/>
      <c r="N2" s="797"/>
      <c r="O2" s="797"/>
      <c r="P2" s="1725" t="s">
        <v>1898</v>
      </c>
      <c r="Q2" s="1726"/>
      <c r="R2" s="1727"/>
    </row>
    <row r="3" spans="1:22" s="187" customFormat="1" ht="18" customHeight="1" thickTop="1" x14ac:dyDescent="0.2">
      <c r="A3" s="644"/>
      <c r="B3" s="564" t="s">
        <v>1896</v>
      </c>
      <c r="C3" s="564"/>
      <c r="D3" s="564"/>
      <c r="E3" s="1260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22" s="187" customFormat="1" ht="18" customHeight="1" x14ac:dyDescent="0.2">
      <c r="A4" s="644"/>
      <c r="B4" s="564" t="s">
        <v>1897</v>
      </c>
      <c r="C4" s="564"/>
      <c r="D4" s="564"/>
      <c r="E4" s="1260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22" s="646" customFormat="1" ht="18" customHeight="1" x14ac:dyDescent="0.2">
      <c r="A5" s="644"/>
      <c r="B5" s="564" t="s">
        <v>1836</v>
      </c>
      <c r="C5" s="564"/>
      <c r="D5" s="564"/>
      <c r="E5" s="1260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22" ht="6" customHeight="1" x14ac:dyDescent="0.3">
      <c r="B6" s="2"/>
      <c r="C6" s="2"/>
      <c r="D6" s="2"/>
      <c r="E6" s="903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22" s="12" customFormat="1" ht="35.25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22" s="12" customFormat="1" ht="20.25" customHeight="1" x14ac:dyDescent="0.2">
      <c r="B8" s="1682" t="s">
        <v>1967</v>
      </c>
      <c r="C8" s="1771"/>
      <c r="D8" s="1771"/>
      <c r="E8" s="1771"/>
      <c r="F8" s="1771"/>
      <c r="G8" s="1683"/>
      <c r="H8" s="236"/>
      <c r="I8" s="237"/>
      <c r="J8" s="238">
        <f t="shared" ref="J8" si="0">SUM(J9:J272)</f>
        <v>0</v>
      </c>
      <c r="K8" s="238">
        <f>SUM(K9:K272)</f>
        <v>746700</v>
      </c>
      <c r="L8" s="238">
        <f t="shared" ref="L8:R8" si="1">SUM(L9:L272)</f>
        <v>1053820</v>
      </c>
      <c r="M8" s="238">
        <f t="shared" si="1"/>
        <v>916180</v>
      </c>
      <c r="N8" s="238">
        <f t="shared" si="1"/>
        <v>230000</v>
      </c>
      <c r="O8" s="238">
        <f t="shared" si="1"/>
        <v>0</v>
      </c>
      <c r="P8" s="238">
        <f t="shared" si="1"/>
        <v>1090000</v>
      </c>
      <c r="Q8" s="238">
        <f t="shared" si="1"/>
        <v>40000</v>
      </c>
      <c r="R8" s="238">
        <f t="shared" si="1"/>
        <v>4076700</v>
      </c>
      <c r="T8" s="392"/>
    </row>
    <row r="9" spans="1:22" s="12" customFormat="1" ht="18" customHeight="1" x14ac:dyDescent="0.2">
      <c r="B9" s="535" t="s">
        <v>79</v>
      </c>
      <c r="C9" s="536"/>
      <c r="D9" s="536"/>
      <c r="E9" s="847"/>
      <c r="F9" s="657"/>
      <c r="G9" s="536"/>
      <c r="H9" s="536"/>
      <c r="I9" s="536"/>
      <c r="J9" s="542"/>
      <c r="K9" s="542"/>
      <c r="L9" s="542"/>
      <c r="M9" s="542"/>
      <c r="N9" s="542"/>
      <c r="O9" s="542"/>
      <c r="P9" s="542"/>
      <c r="Q9" s="542"/>
      <c r="R9" s="540"/>
    </row>
    <row r="10" spans="1:22" s="12" customFormat="1" ht="17.25" customHeight="1" x14ac:dyDescent="0.2">
      <c r="B10" s="481" t="s">
        <v>1895</v>
      </c>
      <c r="C10" s="482"/>
      <c r="D10" s="482"/>
      <c r="E10" s="848"/>
      <c r="F10" s="658"/>
      <c r="G10" s="482"/>
      <c r="H10" s="482"/>
      <c r="I10" s="482"/>
      <c r="J10" s="575"/>
      <c r="K10" s="575"/>
      <c r="L10" s="575"/>
      <c r="M10" s="575"/>
      <c r="N10" s="575"/>
      <c r="O10" s="575"/>
      <c r="P10" s="575"/>
      <c r="Q10" s="575"/>
      <c r="R10" s="573"/>
    </row>
    <row r="11" spans="1:22" s="13" customFormat="1" ht="18.75" customHeight="1" x14ac:dyDescent="0.3">
      <c r="B11" s="63"/>
      <c r="C11" s="539" t="s">
        <v>12</v>
      </c>
      <c r="D11" s="539"/>
      <c r="E11" s="84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  <c r="V11" s="49"/>
    </row>
    <row r="12" spans="1:22" s="13" customFormat="1" ht="19.5" customHeight="1" x14ac:dyDescent="0.3">
      <c r="B12" s="54"/>
      <c r="C12" s="55"/>
      <c r="D12" s="532" t="s">
        <v>13</v>
      </c>
      <c r="E12" s="850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22" s="13" customFormat="1" ht="19.5" customHeight="1" x14ac:dyDescent="0.3">
      <c r="B13" s="54"/>
      <c r="C13" s="55"/>
      <c r="D13" s="55"/>
      <c r="E13" s="851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22" ht="19.5" customHeight="1" x14ac:dyDescent="0.3">
      <c r="B14" s="531"/>
      <c r="C14" s="532"/>
      <c r="D14" s="532"/>
      <c r="E14" s="872">
        <v>111</v>
      </c>
      <c r="F14" s="681" t="s">
        <v>1816</v>
      </c>
      <c r="G14" s="532"/>
      <c r="H14" s="796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22" ht="17.25" customHeight="1" x14ac:dyDescent="0.3">
      <c r="B15" s="1377"/>
      <c r="C15" s="1378"/>
      <c r="D15" s="1378"/>
      <c r="E15" s="1284" t="s">
        <v>2375</v>
      </c>
      <c r="F15" s="1256">
        <v>11101</v>
      </c>
      <c r="G15" s="1068" t="s">
        <v>1006</v>
      </c>
      <c r="H15" s="1493" t="s">
        <v>1756</v>
      </c>
      <c r="I15" s="1037" t="s">
        <v>112</v>
      </c>
      <c r="J15" s="1017"/>
      <c r="K15" s="1494">
        <v>18900</v>
      </c>
      <c r="L15" s="1494">
        <v>5100</v>
      </c>
      <c r="M15" s="1017"/>
      <c r="N15" s="1017"/>
      <c r="O15" s="1017"/>
      <c r="P15" s="1017"/>
      <c r="Q15" s="1017"/>
      <c r="R15" s="1017">
        <f>SUM(J15:Q15)</f>
        <v>24000</v>
      </c>
    </row>
    <row r="16" spans="1:22" ht="17.25" customHeight="1" x14ac:dyDescent="0.3">
      <c r="B16" s="1405"/>
      <c r="C16" s="1406"/>
      <c r="D16" s="1406"/>
      <c r="E16" s="1407" t="s">
        <v>2375</v>
      </c>
      <c r="F16" s="1257">
        <v>11102</v>
      </c>
      <c r="G16" s="1061" t="s">
        <v>1013</v>
      </c>
      <c r="H16" s="1495" t="s">
        <v>1756</v>
      </c>
      <c r="I16" s="1075" t="s">
        <v>112</v>
      </c>
      <c r="J16" s="1496"/>
      <c r="K16" s="1031">
        <v>10800</v>
      </c>
      <c r="L16" s="1031">
        <v>20000</v>
      </c>
      <c r="M16" s="1031">
        <v>30000</v>
      </c>
      <c r="N16" s="1031"/>
      <c r="O16" s="1031"/>
      <c r="P16" s="1031"/>
      <c r="Q16" s="1031">
        <v>30000</v>
      </c>
      <c r="R16" s="1031">
        <f>SUM(I16:Q16)</f>
        <v>90800</v>
      </c>
    </row>
    <row r="17" spans="2:23" ht="18.75" hidden="1" customHeight="1" x14ac:dyDescent="0.3">
      <c r="B17" s="57"/>
      <c r="C17" s="58"/>
      <c r="D17" s="58"/>
      <c r="E17" s="1264"/>
      <c r="F17" s="640">
        <v>2</v>
      </c>
      <c r="G17" s="15"/>
      <c r="H17" s="93"/>
      <c r="I17" s="140"/>
      <c r="J17" s="92"/>
      <c r="K17" s="92"/>
      <c r="L17" s="92"/>
      <c r="M17" s="92"/>
      <c r="N17" s="92"/>
      <c r="O17" s="92"/>
      <c r="P17" s="92"/>
      <c r="Q17" s="92"/>
      <c r="R17" s="92">
        <f>SUM(J17:Q17)</f>
        <v>0</v>
      </c>
    </row>
    <row r="18" spans="2:23" ht="2.25" hidden="1" customHeight="1" x14ac:dyDescent="0.3">
      <c r="B18" s="28"/>
      <c r="C18" s="45"/>
      <c r="D18" s="31"/>
      <c r="E18" s="870"/>
      <c r="F18" s="640">
        <v>3</v>
      </c>
      <c r="G18" s="15"/>
      <c r="H18" s="16"/>
      <c r="I18" s="17"/>
      <c r="J18" s="27"/>
      <c r="K18" s="27"/>
      <c r="L18" s="27"/>
      <c r="M18" s="27"/>
      <c r="N18" s="27"/>
      <c r="O18" s="27"/>
      <c r="P18" s="27"/>
      <c r="Q18" s="27"/>
      <c r="R18" s="92">
        <f>SUM(J18:Q18)</f>
        <v>0</v>
      </c>
    </row>
    <row r="19" spans="2:23" s="43" customFormat="1" ht="15" customHeight="1" x14ac:dyDescent="0.2">
      <c r="B19" s="533"/>
      <c r="C19" s="534"/>
      <c r="D19" s="105" t="s">
        <v>1904</v>
      </c>
      <c r="E19" s="858"/>
      <c r="F19" s="666"/>
      <c r="G19" s="105"/>
      <c r="H19" s="105"/>
      <c r="I19" s="105"/>
      <c r="J19" s="667"/>
      <c r="K19" s="667"/>
      <c r="L19" s="667"/>
      <c r="M19" s="667"/>
      <c r="N19" s="667"/>
      <c r="O19" s="667"/>
      <c r="P19" s="667"/>
      <c r="Q19" s="667"/>
      <c r="R19" s="668"/>
      <c r="W19" s="655"/>
    </row>
    <row r="20" spans="2:23" s="43" customFormat="1" ht="16.5" customHeight="1" x14ac:dyDescent="0.2">
      <c r="B20" s="526"/>
      <c r="C20" s="527"/>
      <c r="D20" s="556" t="s">
        <v>1835</v>
      </c>
      <c r="E20" s="859"/>
      <c r="F20" s="665"/>
      <c r="G20" s="556"/>
      <c r="H20" s="556"/>
      <c r="I20" s="556"/>
      <c r="J20" s="560"/>
      <c r="K20" s="560"/>
      <c r="L20" s="560"/>
      <c r="M20" s="560"/>
      <c r="N20" s="560"/>
      <c r="O20" s="560"/>
      <c r="P20" s="560"/>
      <c r="Q20" s="560"/>
      <c r="R20" s="559"/>
      <c r="W20" s="655"/>
    </row>
    <row r="21" spans="2:23" s="13" customFormat="1" ht="17.25" customHeight="1" x14ac:dyDescent="0.3">
      <c r="B21" s="65"/>
      <c r="C21" s="66"/>
      <c r="D21" s="37"/>
      <c r="E21" s="854" t="s">
        <v>15</v>
      </c>
      <c r="F21" s="662"/>
      <c r="G21" s="278"/>
      <c r="H21" s="278"/>
      <c r="I21" s="278"/>
      <c r="J21" s="562"/>
      <c r="K21" s="562"/>
      <c r="L21" s="562"/>
      <c r="M21" s="562"/>
      <c r="N21" s="562"/>
      <c r="O21" s="562"/>
      <c r="P21" s="562"/>
      <c r="Q21" s="562"/>
      <c r="R21" s="274"/>
    </row>
    <row r="22" spans="2:23" ht="18.75" customHeight="1" x14ac:dyDescent="0.3">
      <c r="B22" s="42"/>
      <c r="C22" s="66"/>
      <c r="D22" s="66"/>
      <c r="E22" s="855">
        <v>112</v>
      </c>
      <c r="F22" s="565" t="s">
        <v>1817</v>
      </c>
      <c r="G22" s="565"/>
      <c r="H22" s="565"/>
      <c r="I22" s="566"/>
      <c r="J22" s="86"/>
      <c r="K22" s="128"/>
      <c r="L22" s="128"/>
      <c r="M22" s="128"/>
      <c r="N22" s="128"/>
      <c r="O22" s="128"/>
      <c r="P22" s="128"/>
      <c r="Q22" s="128"/>
      <c r="R22" s="128"/>
    </row>
    <row r="23" spans="2:23" ht="30.75" customHeight="1" x14ac:dyDescent="0.3">
      <c r="B23" s="1377"/>
      <c r="C23" s="1378"/>
      <c r="D23" s="1378"/>
      <c r="E23" s="1284" t="s">
        <v>2375</v>
      </c>
      <c r="F23" s="1256">
        <v>11201</v>
      </c>
      <c r="G23" s="1068" t="s">
        <v>1033</v>
      </c>
      <c r="H23" s="1493" t="s">
        <v>1756</v>
      </c>
      <c r="I23" s="1017" t="s">
        <v>1044</v>
      </c>
      <c r="J23" s="1017"/>
      <c r="K23" s="1017"/>
      <c r="L23" s="1017">
        <f>7200+4200+2400+1400+2400+1400</f>
        <v>19000</v>
      </c>
      <c r="M23" s="1017">
        <v>5000</v>
      </c>
      <c r="N23" s="1017"/>
      <c r="O23" s="1017"/>
      <c r="P23" s="1017"/>
      <c r="Q23" s="1017"/>
      <c r="R23" s="1017">
        <f>SUM(J23:Q23)</f>
        <v>24000</v>
      </c>
    </row>
    <row r="24" spans="2:23" s="13" customFormat="1" ht="17.25" customHeight="1" x14ac:dyDescent="0.3">
      <c r="B24" s="1381"/>
      <c r="C24" s="1382"/>
      <c r="D24" s="1382"/>
      <c r="E24" s="1274" t="s">
        <v>2375</v>
      </c>
      <c r="F24" s="1383">
        <v>11202</v>
      </c>
      <c r="G24" s="1071" t="s">
        <v>1034</v>
      </c>
      <c r="H24" s="1447" t="s">
        <v>1756</v>
      </c>
      <c r="I24" s="1497" t="s">
        <v>1045</v>
      </c>
      <c r="J24" s="1023"/>
      <c r="K24" s="1023"/>
      <c r="L24" s="1497">
        <v>11450</v>
      </c>
      <c r="M24" s="1497">
        <v>3550</v>
      </c>
      <c r="N24" s="1498"/>
      <c r="O24" s="1497"/>
      <c r="P24" s="1497"/>
      <c r="Q24" s="1497"/>
      <c r="R24" s="1023">
        <f t="shared" ref="R24:R38" si="2">SUM(J24:Q24)</f>
        <v>15000</v>
      </c>
    </row>
    <row r="25" spans="2:23" s="13" customFormat="1" ht="33" customHeight="1" x14ac:dyDescent="0.3">
      <c r="B25" s="1381"/>
      <c r="C25" s="1382"/>
      <c r="D25" s="1382"/>
      <c r="E25" s="1274" t="s">
        <v>2375</v>
      </c>
      <c r="F25" s="1383">
        <v>11203</v>
      </c>
      <c r="G25" s="1071" t="s">
        <v>1907</v>
      </c>
      <c r="H25" s="1447" t="s">
        <v>1756</v>
      </c>
      <c r="I25" s="1499" t="s">
        <v>969</v>
      </c>
      <c r="J25" s="1023"/>
      <c r="K25" s="1023"/>
      <c r="L25" s="1497">
        <v>12200</v>
      </c>
      <c r="M25" s="1497">
        <v>12800</v>
      </c>
      <c r="N25" s="1498"/>
      <c r="O25" s="1497"/>
      <c r="P25" s="1497"/>
      <c r="Q25" s="1497"/>
      <c r="R25" s="1023">
        <f t="shared" si="2"/>
        <v>25000</v>
      </c>
    </row>
    <row r="26" spans="2:23" s="13" customFormat="1" ht="32.25" customHeight="1" x14ac:dyDescent="0.3">
      <c r="B26" s="1381"/>
      <c r="C26" s="1382"/>
      <c r="D26" s="1382"/>
      <c r="E26" s="1274" t="s">
        <v>2375</v>
      </c>
      <c r="F26" s="1383">
        <v>11204</v>
      </c>
      <c r="G26" s="1071" t="s">
        <v>1035</v>
      </c>
      <c r="H26" s="1447" t="s">
        <v>1756</v>
      </c>
      <c r="I26" s="1499" t="s">
        <v>369</v>
      </c>
      <c r="J26" s="1023"/>
      <c r="K26" s="1023">
        <v>3600</v>
      </c>
      <c r="L26" s="1497">
        <v>5000</v>
      </c>
      <c r="M26" s="1497">
        <v>15000</v>
      </c>
      <c r="N26" s="1498"/>
      <c r="O26" s="1497"/>
      <c r="P26" s="1497"/>
      <c r="Q26" s="1497"/>
      <c r="R26" s="1023">
        <f t="shared" si="2"/>
        <v>23600</v>
      </c>
    </row>
    <row r="27" spans="2:23" s="13" customFormat="1" ht="17.25" customHeight="1" x14ac:dyDescent="0.3">
      <c r="B27" s="1172"/>
      <c r="C27" s="1173"/>
      <c r="D27" s="1173"/>
      <c r="E27" s="1215" t="s">
        <v>2375</v>
      </c>
      <c r="F27" s="1257">
        <v>11205</v>
      </c>
      <c r="G27" s="1061" t="s">
        <v>1037</v>
      </c>
      <c r="H27" s="1495" t="s">
        <v>1756</v>
      </c>
      <c r="I27" s="1502" t="s">
        <v>1046</v>
      </c>
      <c r="J27" s="1031"/>
      <c r="K27" s="1645"/>
      <c r="L27" s="1496">
        <v>5000</v>
      </c>
      <c r="M27" s="1496">
        <v>5000</v>
      </c>
      <c r="N27" s="1646"/>
      <c r="O27" s="1496"/>
      <c r="P27" s="1496"/>
      <c r="Q27" s="1496"/>
      <c r="R27" s="1031">
        <f t="shared" si="2"/>
        <v>10000</v>
      </c>
    </row>
    <row r="28" spans="2:23" s="13" customFormat="1" ht="32.25" customHeight="1" x14ac:dyDescent="0.3">
      <c r="B28" s="1609"/>
      <c r="C28" s="1610"/>
      <c r="D28" s="1610"/>
      <c r="E28" s="1568" t="s">
        <v>2375</v>
      </c>
      <c r="F28" s="1613">
        <v>11206</v>
      </c>
      <c r="G28" s="1614" t="s">
        <v>1038</v>
      </c>
      <c r="H28" s="1640" t="s">
        <v>1756</v>
      </c>
      <c r="I28" s="1641" t="s">
        <v>991</v>
      </c>
      <c r="J28" s="1087"/>
      <c r="K28" s="1087">
        <v>3600</v>
      </c>
      <c r="L28" s="1642">
        <v>5000</v>
      </c>
      <c r="M28" s="1642">
        <v>5000</v>
      </c>
      <c r="N28" s="1644"/>
      <c r="O28" s="1642"/>
      <c r="P28" s="1642"/>
      <c r="Q28" s="1642"/>
      <c r="R28" s="1087">
        <f t="shared" si="2"/>
        <v>13600</v>
      </c>
    </row>
    <row r="29" spans="2:23" s="13" customFormat="1" ht="17.25" customHeight="1" x14ac:dyDescent="0.3">
      <c r="B29" s="1381"/>
      <c r="C29" s="1382"/>
      <c r="D29" s="1382"/>
      <c r="E29" s="1274" t="s">
        <v>2375</v>
      </c>
      <c r="F29" s="1383">
        <v>11207</v>
      </c>
      <c r="G29" s="1071" t="s">
        <v>1951</v>
      </c>
      <c r="H29" s="1447" t="s">
        <v>1756</v>
      </c>
      <c r="I29" s="1023" t="s">
        <v>1044</v>
      </c>
      <c r="J29" s="1023"/>
      <c r="K29" s="1497"/>
      <c r="L29" s="1497">
        <v>5000</v>
      </c>
      <c r="M29" s="1497">
        <v>15000</v>
      </c>
      <c r="N29" s="1498"/>
      <c r="O29" s="1497"/>
      <c r="P29" s="1497"/>
      <c r="Q29" s="1497"/>
      <c r="R29" s="1023">
        <f t="shared" si="2"/>
        <v>20000</v>
      </c>
    </row>
    <row r="30" spans="2:23" s="13" customFormat="1" ht="30.75" customHeight="1" x14ac:dyDescent="0.3">
      <c r="B30" s="1381"/>
      <c r="C30" s="1382"/>
      <c r="D30" s="1382"/>
      <c r="E30" s="1274" t="s">
        <v>2375</v>
      </c>
      <c r="F30" s="1383">
        <v>11208</v>
      </c>
      <c r="G30" s="1071" t="s">
        <v>1039</v>
      </c>
      <c r="H30" s="1447" t="s">
        <v>1756</v>
      </c>
      <c r="I30" s="1023" t="s">
        <v>1040</v>
      </c>
      <c r="J30" s="1023"/>
      <c r="K30" s="1497">
        <v>3600</v>
      </c>
      <c r="L30" s="1497">
        <v>8000</v>
      </c>
      <c r="M30" s="1497">
        <v>5000</v>
      </c>
      <c r="N30" s="1498"/>
      <c r="O30" s="1497"/>
      <c r="P30" s="1497"/>
      <c r="Q30" s="1497"/>
      <c r="R30" s="1023">
        <f t="shared" si="2"/>
        <v>16600</v>
      </c>
    </row>
    <row r="31" spans="2:23" s="13" customFormat="1" ht="19.5" customHeight="1" x14ac:dyDescent="0.3">
      <c r="B31" s="1381"/>
      <c r="C31" s="1382"/>
      <c r="D31" s="1382"/>
      <c r="E31" s="1274" t="s">
        <v>2375</v>
      </c>
      <c r="F31" s="1383">
        <v>11209</v>
      </c>
      <c r="G31" s="1071" t="s">
        <v>1041</v>
      </c>
      <c r="H31" s="1447" t="s">
        <v>1756</v>
      </c>
      <c r="I31" s="1038" t="s">
        <v>112</v>
      </c>
      <c r="J31" s="1023"/>
      <c r="K31" s="1497">
        <v>7200</v>
      </c>
      <c r="L31" s="1497">
        <v>4800</v>
      </c>
      <c r="M31" s="1497">
        <v>5000</v>
      </c>
      <c r="N31" s="1498"/>
      <c r="O31" s="1497"/>
      <c r="P31" s="1497"/>
      <c r="Q31" s="1497"/>
      <c r="R31" s="1023">
        <f t="shared" si="2"/>
        <v>17000</v>
      </c>
    </row>
    <row r="32" spans="2:23" s="13" customFormat="1" ht="32.25" customHeight="1" x14ac:dyDescent="0.3">
      <c r="B32" s="1381"/>
      <c r="C32" s="1382"/>
      <c r="D32" s="1382"/>
      <c r="E32" s="1274" t="s">
        <v>2375</v>
      </c>
      <c r="F32" s="1383">
        <v>11210</v>
      </c>
      <c r="G32" s="1071" t="s">
        <v>1042</v>
      </c>
      <c r="H32" s="1447" t="s">
        <v>1756</v>
      </c>
      <c r="I32" s="1023" t="s">
        <v>1047</v>
      </c>
      <c r="J32" s="1023"/>
      <c r="K32" s="1497">
        <v>7200</v>
      </c>
      <c r="L32" s="1497">
        <v>19400</v>
      </c>
      <c r="M32" s="1497">
        <v>3000</v>
      </c>
      <c r="N32" s="1498"/>
      <c r="O32" s="1497"/>
      <c r="P32" s="1497"/>
      <c r="Q32" s="1497"/>
      <c r="R32" s="1023">
        <f t="shared" si="2"/>
        <v>29600</v>
      </c>
    </row>
    <row r="33" spans="2:22" s="13" customFormat="1" ht="35.25" customHeight="1" x14ac:dyDescent="0.3">
      <c r="B33" s="1381"/>
      <c r="C33" s="1382"/>
      <c r="D33" s="1382"/>
      <c r="E33" s="1274" t="s">
        <v>2375</v>
      </c>
      <c r="F33" s="1383">
        <v>11211</v>
      </c>
      <c r="G33" s="1071" t="s">
        <v>1908</v>
      </c>
      <c r="H33" s="1447" t="s">
        <v>1756</v>
      </c>
      <c r="I33" s="1023" t="s">
        <v>1048</v>
      </c>
      <c r="J33" s="1023"/>
      <c r="K33" s="1497"/>
      <c r="L33" s="1497">
        <v>10000</v>
      </c>
      <c r="M33" s="1497">
        <v>5000</v>
      </c>
      <c r="N33" s="1498"/>
      <c r="O33" s="1497"/>
      <c r="P33" s="1497"/>
      <c r="Q33" s="1497"/>
      <c r="R33" s="1023">
        <f t="shared" si="2"/>
        <v>15000</v>
      </c>
    </row>
    <row r="34" spans="2:22" s="13" customFormat="1" ht="35.25" customHeight="1" x14ac:dyDescent="0.3">
      <c r="B34" s="1381"/>
      <c r="C34" s="1382"/>
      <c r="D34" s="1382"/>
      <c r="E34" s="1274" t="s">
        <v>2375</v>
      </c>
      <c r="F34" s="1383">
        <v>11212</v>
      </c>
      <c r="G34" s="1071" t="s">
        <v>1043</v>
      </c>
      <c r="H34" s="1447" t="s">
        <v>1756</v>
      </c>
      <c r="I34" s="1038" t="s">
        <v>112</v>
      </c>
      <c r="J34" s="1023"/>
      <c r="K34" s="1497"/>
      <c r="L34" s="1497">
        <v>20000</v>
      </c>
      <c r="M34" s="1497">
        <v>10000</v>
      </c>
      <c r="N34" s="1498"/>
      <c r="O34" s="1497"/>
      <c r="P34" s="1497"/>
      <c r="Q34" s="1497"/>
      <c r="R34" s="1023">
        <f t="shared" si="2"/>
        <v>30000</v>
      </c>
      <c r="V34" s="49"/>
    </row>
    <row r="35" spans="2:22" s="13" customFormat="1" ht="18" customHeight="1" x14ac:dyDescent="0.3">
      <c r="B35" s="1381"/>
      <c r="C35" s="1382"/>
      <c r="D35" s="1225"/>
      <c r="E35" s="1274" t="s">
        <v>2375</v>
      </c>
      <c r="F35" s="1383">
        <v>11213</v>
      </c>
      <c r="G35" s="1071" t="s">
        <v>1905</v>
      </c>
      <c r="H35" s="1447" t="s">
        <v>1756</v>
      </c>
      <c r="I35" s="1038" t="s">
        <v>112</v>
      </c>
      <c r="J35" s="1023"/>
      <c r="K35" s="1497">
        <v>550000</v>
      </c>
      <c r="L35" s="1497">
        <v>350000</v>
      </c>
      <c r="M35" s="1497">
        <v>100000</v>
      </c>
      <c r="N35" s="1498"/>
      <c r="O35" s="1023"/>
      <c r="P35" s="1023"/>
      <c r="Q35" s="1023"/>
      <c r="R35" s="1023">
        <f t="shared" si="2"/>
        <v>1000000</v>
      </c>
    </row>
    <row r="36" spans="2:22" s="13" customFormat="1" ht="30.75" customHeight="1" x14ac:dyDescent="0.3">
      <c r="B36" s="1381"/>
      <c r="C36" s="1382"/>
      <c r="D36" s="1225"/>
      <c r="E36" s="1274" t="s">
        <v>2375</v>
      </c>
      <c r="F36" s="1383">
        <v>11214</v>
      </c>
      <c r="G36" s="1071" t="s">
        <v>1952</v>
      </c>
      <c r="H36" s="1447" t="s">
        <v>1756</v>
      </c>
      <c r="I36" s="1023" t="s">
        <v>1047</v>
      </c>
      <c r="J36" s="1497"/>
      <c r="K36" s="1497">
        <v>7200</v>
      </c>
      <c r="L36" s="1497">
        <v>14800</v>
      </c>
      <c r="M36" s="1497">
        <v>3000</v>
      </c>
      <c r="N36" s="1497"/>
      <c r="O36" s="1497"/>
      <c r="P36" s="1497"/>
      <c r="Q36" s="1497"/>
      <c r="R36" s="1023">
        <f t="shared" si="2"/>
        <v>25000</v>
      </c>
    </row>
    <row r="37" spans="2:22" s="13" customFormat="1" ht="32.25" customHeight="1" x14ac:dyDescent="0.3">
      <c r="B37" s="1381"/>
      <c r="C37" s="1382"/>
      <c r="D37" s="1225"/>
      <c r="E37" s="1274" t="s">
        <v>2375</v>
      </c>
      <c r="F37" s="1383">
        <v>11215</v>
      </c>
      <c r="G37" s="1071" t="s">
        <v>1930</v>
      </c>
      <c r="H37" s="1447" t="s">
        <v>1756</v>
      </c>
      <c r="I37" s="1023" t="s">
        <v>1047</v>
      </c>
      <c r="J37" s="1497"/>
      <c r="K37" s="1497"/>
      <c r="L37" s="1497">
        <v>3000</v>
      </c>
      <c r="M37" s="1497">
        <v>2000</v>
      </c>
      <c r="N37" s="1497"/>
      <c r="O37" s="1497"/>
      <c r="P37" s="1497"/>
      <c r="Q37" s="1497"/>
      <c r="R37" s="1023">
        <f t="shared" si="2"/>
        <v>5000</v>
      </c>
    </row>
    <row r="38" spans="2:22" ht="33.75" customHeight="1" x14ac:dyDescent="0.3">
      <c r="B38" s="1397"/>
      <c r="C38" s="1398"/>
      <c r="D38" s="1399"/>
      <c r="E38" s="1407" t="s">
        <v>2375</v>
      </c>
      <c r="F38" s="1257">
        <v>11216</v>
      </c>
      <c r="G38" s="1061" t="s">
        <v>1906</v>
      </c>
      <c r="H38" s="1495" t="s">
        <v>1756</v>
      </c>
      <c r="I38" s="1075" t="s">
        <v>112</v>
      </c>
      <c r="J38" s="1031"/>
      <c r="K38" s="1500">
        <v>35000</v>
      </c>
      <c r="L38" s="1500"/>
      <c r="M38" s="1500">
        <v>5000</v>
      </c>
      <c r="N38" s="1031"/>
      <c r="O38" s="1031"/>
      <c r="P38" s="1031"/>
      <c r="Q38" s="1031"/>
      <c r="R38" s="1031">
        <f t="shared" si="2"/>
        <v>40000</v>
      </c>
    </row>
    <row r="39" spans="2:22" ht="17.25" hidden="1" customHeight="1" x14ac:dyDescent="0.3">
      <c r="B39" s="67"/>
      <c r="C39" s="68"/>
      <c r="D39" s="62"/>
      <c r="E39" s="1265"/>
      <c r="F39" s="640">
        <v>6</v>
      </c>
      <c r="G39" s="15"/>
      <c r="H39" s="16"/>
      <c r="I39" s="17"/>
      <c r="J39" s="27"/>
      <c r="K39" s="27"/>
      <c r="L39" s="27"/>
      <c r="M39" s="27"/>
      <c r="N39" s="27"/>
      <c r="O39" s="27"/>
      <c r="P39" s="27"/>
      <c r="Q39" s="27"/>
      <c r="R39" s="92">
        <f>SUM(J39:Q39)</f>
        <v>0</v>
      </c>
    </row>
    <row r="40" spans="2:22" s="13" customFormat="1" ht="21" hidden="1" customHeight="1" x14ac:dyDescent="0.3">
      <c r="B40" s="76"/>
      <c r="C40" s="77"/>
      <c r="D40" s="77"/>
      <c r="E40" s="1420" t="s">
        <v>16</v>
      </c>
      <c r="F40" s="464"/>
      <c r="G40" s="33"/>
      <c r="H40" s="14"/>
      <c r="I40" s="114"/>
      <c r="J40" s="86">
        <f>SUM(J41:J43)</f>
        <v>0</v>
      </c>
      <c r="K40" s="86">
        <f t="shared" ref="K40:R40" si="3">SUM(K41:K43)</f>
        <v>0</v>
      </c>
      <c r="L40" s="86">
        <f t="shared" si="3"/>
        <v>0</v>
      </c>
      <c r="M40" s="86">
        <f t="shared" si="3"/>
        <v>0</v>
      </c>
      <c r="N40" s="86">
        <f t="shared" si="3"/>
        <v>0</v>
      </c>
      <c r="O40" s="86">
        <f t="shared" si="3"/>
        <v>0</v>
      </c>
      <c r="P40" s="86">
        <f t="shared" si="3"/>
        <v>0</v>
      </c>
      <c r="Q40" s="86">
        <f t="shared" si="3"/>
        <v>0</v>
      </c>
      <c r="R40" s="86">
        <f t="shared" si="3"/>
        <v>0</v>
      </c>
    </row>
    <row r="41" spans="2:22" ht="19.5" hidden="1" customHeight="1" x14ac:dyDescent="0.3">
      <c r="B41" s="38"/>
      <c r="C41" s="39"/>
      <c r="D41" s="39"/>
      <c r="E41" s="1263"/>
      <c r="F41" s="640">
        <v>7</v>
      </c>
      <c r="G41" s="15"/>
      <c r="H41" s="93"/>
      <c r="I41" s="140"/>
      <c r="J41" s="92"/>
      <c r="K41" s="92"/>
      <c r="L41" s="92"/>
      <c r="M41" s="92"/>
      <c r="N41" s="92"/>
      <c r="O41" s="92"/>
      <c r="P41" s="92"/>
      <c r="Q41" s="92"/>
      <c r="R41" s="92">
        <f>SUM(J41:Q41)</f>
        <v>0</v>
      </c>
    </row>
    <row r="42" spans="2:22" ht="19.5" hidden="1" customHeight="1" x14ac:dyDescent="0.3">
      <c r="B42" s="57"/>
      <c r="C42" s="58"/>
      <c r="D42" s="58"/>
      <c r="E42" s="1264"/>
      <c r="F42" s="640">
        <v>8</v>
      </c>
      <c r="G42" s="15"/>
      <c r="H42" s="93"/>
      <c r="I42" s="140"/>
      <c r="J42" s="92"/>
      <c r="K42" s="92"/>
      <c r="L42" s="92"/>
      <c r="M42" s="92"/>
      <c r="N42" s="92"/>
      <c r="O42" s="92"/>
      <c r="P42" s="92"/>
      <c r="Q42" s="92"/>
      <c r="R42" s="92">
        <f t="shared" ref="R42" si="4">SUM(J42:Q42)</f>
        <v>0</v>
      </c>
    </row>
    <row r="43" spans="2:22" ht="19.5" hidden="1" customHeight="1" x14ac:dyDescent="0.3">
      <c r="B43" s="67"/>
      <c r="C43" s="68"/>
      <c r="D43" s="62"/>
      <c r="E43" s="1265"/>
      <c r="F43" s="640">
        <v>9</v>
      </c>
      <c r="G43" s="15"/>
      <c r="H43" s="16"/>
      <c r="I43" s="17"/>
      <c r="J43" s="27"/>
      <c r="K43" s="27"/>
      <c r="L43" s="27"/>
      <c r="M43" s="27"/>
      <c r="N43" s="27"/>
      <c r="O43" s="27"/>
      <c r="P43" s="27"/>
      <c r="Q43" s="27"/>
      <c r="R43" s="92">
        <f>SUM(J43:Q43)</f>
        <v>0</v>
      </c>
    </row>
    <row r="44" spans="2:22" s="13" customFormat="1" ht="21" hidden="1" customHeight="1" x14ac:dyDescent="0.3">
      <c r="B44" s="76"/>
      <c r="C44" s="77"/>
      <c r="D44" s="77"/>
      <c r="E44" s="1420" t="s">
        <v>99</v>
      </c>
      <c r="F44" s="1448"/>
      <c r="G44" s="33"/>
      <c r="H44" s="14"/>
      <c r="I44" s="114"/>
      <c r="J44" s="86">
        <f>SUM(J45:J47)</f>
        <v>0</v>
      </c>
      <c r="K44" s="86">
        <f t="shared" ref="K44:R44" si="5">SUM(K45:K47)</f>
        <v>0</v>
      </c>
      <c r="L44" s="86">
        <f t="shared" si="5"/>
        <v>0</v>
      </c>
      <c r="M44" s="86">
        <f t="shared" si="5"/>
        <v>0</v>
      </c>
      <c r="N44" s="86">
        <f t="shared" si="5"/>
        <v>0</v>
      </c>
      <c r="O44" s="86">
        <f t="shared" si="5"/>
        <v>0</v>
      </c>
      <c r="P44" s="86">
        <f t="shared" si="5"/>
        <v>0</v>
      </c>
      <c r="Q44" s="86">
        <f t="shared" si="5"/>
        <v>0</v>
      </c>
      <c r="R44" s="86">
        <f t="shared" si="5"/>
        <v>0</v>
      </c>
    </row>
    <row r="45" spans="2:22" ht="19.5" hidden="1" customHeight="1" x14ac:dyDescent="0.3">
      <c r="B45" s="38"/>
      <c r="C45" s="39"/>
      <c r="D45" s="39"/>
      <c r="E45" s="1263"/>
      <c r="F45" s="640">
        <v>10</v>
      </c>
      <c r="G45" s="15"/>
      <c r="H45" s="93"/>
      <c r="I45" s="140"/>
      <c r="J45" s="92"/>
      <c r="K45" s="92"/>
      <c r="L45" s="92"/>
      <c r="M45" s="92"/>
      <c r="N45" s="92"/>
      <c r="O45" s="92"/>
      <c r="P45" s="92"/>
      <c r="Q45" s="92"/>
      <c r="R45" s="92">
        <f>SUM(J45:Q45)</f>
        <v>0</v>
      </c>
    </row>
    <row r="46" spans="2:22" ht="19.5" hidden="1" customHeight="1" x14ac:dyDescent="0.3">
      <c r="B46" s="57"/>
      <c r="C46" s="58"/>
      <c r="D46" s="58"/>
      <c r="E46" s="1264"/>
      <c r="F46" s="640">
        <v>11</v>
      </c>
      <c r="G46" s="15"/>
      <c r="H46" s="93"/>
      <c r="I46" s="140"/>
      <c r="J46" s="92"/>
      <c r="K46" s="92"/>
      <c r="L46" s="92"/>
      <c r="M46" s="92"/>
      <c r="N46" s="92"/>
      <c r="O46" s="92"/>
      <c r="P46" s="92"/>
      <c r="Q46" s="92"/>
      <c r="R46" s="92">
        <f>SUM(J46:Q46)</f>
        <v>0</v>
      </c>
    </row>
    <row r="47" spans="2:22" ht="19.5" hidden="1" customHeight="1" x14ac:dyDescent="0.3">
      <c r="B47" s="28"/>
      <c r="C47" s="45"/>
      <c r="D47" s="31"/>
      <c r="E47" s="870"/>
      <c r="F47" s="640">
        <v>12</v>
      </c>
      <c r="G47" s="15"/>
      <c r="H47" s="16"/>
      <c r="I47" s="17"/>
      <c r="J47" s="27"/>
      <c r="K47" s="27"/>
      <c r="L47" s="27"/>
      <c r="M47" s="27"/>
      <c r="N47" s="27"/>
      <c r="O47" s="27"/>
      <c r="P47" s="27"/>
      <c r="Q47" s="27"/>
      <c r="R47" s="92">
        <f>SUM(J47:Q47)</f>
        <v>0</v>
      </c>
    </row>
    <row r="48" spans="2:22" s="12" customFormat="1" ht="17.25" customHeight="1" x14ac:dyDescent="0.2">
      <c r="B48" s="535" t="s">
        <v>81</v>
      </c>
      <c r="C48" s="536"/>
      <c r="D48" s="536"/>
      <c r="E48" s="847"/>
      <c r="F48" s="657"/>
      <c r="G48" s="536"/>
      <c r="H48" s="536"/>
      <c r="I48" s="536"/>
      <c r="J48" s="239"/>
      <c r="K48" s="239"/>
      <c r="L48" s="239"/>
      <c r="M48" s="239"/>
      <c r="N48" s="239"/>
      <c r="O48" s="239"/>
      <c r="P48" s="239"/>
      <c r="Q48" s="239"/>
      <c r="R48" s="239"/>
    </row>
    <row r="49" spans="2:21" s="12" customFormat="1" ht="16.5" customHeight="1" x14ac:dyDescent="0.2">
      <c r="B49" s="481" t="s">
        <v>1899</v>
      </c>
      <c r="C49" s="482"/>
      <c r="D49" s="482"/>
      <c r="E49" s="848"/>
      <c r="F49" s="658"/>
      <c r="G49" s="482"/>
      <c r="H49" s="482"/>
      <c r="I49" s="482"/>
      <c r="J49" s="575"/>
      <c r="K49" s="575"/>
      <c r="L49" s="575"/>
      <c r="M49" s="575"/>
      <c r="N49" s="575"/>
      <c r="O49" s="575"/>
      <c r="P49" s="575"/>
      <c r="Q49" s="575"/>
      <c r="R49" s="573"/>
      <c r="U49" s="48"/>
    </row>
    <row r="50" spans="2:21" s="13" customFormat="1" ht="16.5" customHeight="1" x14ac:dyDescent="0.3">
      <c r="B50" s="35"/>
      <c r="C50" s="278" t="s">
        <v>26</v>
      </c>
      <c r="D50" s="278"/>
      <c r="E50" s="856"/>
      <c r="F50" s="662"/>
      <c r="G50" s="278"/>
      <c r="H50" s="278"/>
      <c r="I50" s="278"/>
      <c r="J50" s="562"/>
      <c r="K50" s="562"/>
      <c r="L50" s="562"/>
      <c r="M50" s="562"/>
      <c r="N50" s="562"/>
      <c r="O50" s="562"/>
      <c r="P50" s="562"/>
      <c r="Q50" s="562"/>
      <c r="R50" s="274"/>
    </row>
    <row r="51" spans="2:21" s="13" customFormat="1" ht="15.75" customHeight="1" x14ac:dyDescent="0.3">
      <c r="B51" s="35"/>
      <c r="C51" s="37"/>
      <c r="D51" s="278" t="s">
        <v>17</v>
      </c>
      <c r="E51" s="856"/>
      <c r="F51" s="662"/>
      <c r="G51" s="278"/>
      <c r="H51" s="278"/>
      <c r="I51" s="278"/>
      <c r="J51" s="562"/>
      <c r="K51" s="562"/>
      <c r="L51" s="562"/>
      <c r="M51" s="562"/>
      <c r="N51" s="562"/>
      <c r="O51" s="562"/>
      <c r="P51" s="562"/>
      <c r="Q51" s="562"/>
      <c r="R51" s="274"/>
    </row>
    <row r="52" spans="2:21" s="13" customFormat="1" ht="16.5" customHeight="1" x14ac:dyDescent="0.3">
      <c r="B52" s="35"/>
      <c r="C52" s="37"/>
      <c r="D52" s="37"/>
      <c r="E52" s="854" t="s">
        <v>18</v>
      </c>
      <c r="F52" s="662"/>
      <c r="G52" s="278"/>
      <c r="H52" s="278"/>
      <c r="I52" s="278"/>
      <c r="J52" s="562"/>
      <c r="K52" s="562"/>
      <c r="L52" s="562"/>
      <c r="M52" s="562"/>
      <c r="N52" s="562"/>
      <c r="O52" s="562"/>
      <c r="P52" s="562"/>
      <c r="Q52" s="562"/>
      <c r="R52" s="274"/>
    </row>
    <row r="53" spans="2:21" s="525" customFormat="1" ht="16.5" customHeight="1" x14ac:dyDescent="0.3">
      <c r="B53" s="615"/>
      <c r="C53" s="616"/>
      <c r="D53" s="616"/>
      <c r="E53" s="857">
        <v>121</v>
      </c>
      <c r="F53" s="1724" t="s">
        <v>1818</v>
      </c>
      <c r="G53" s="1724"/>
      <c r="H53" s="1724"/>
      <c r="I53" s="1724"/>
      <c r="J53" s="617"/>
      <c r="K53" s="617"/>
      <c r="L53" s="617"/>
      <c r="M53" s="617"/>
      <c r="N53" s="617"/>
      <c r="O53" s="617"/>
      <c r="P53" s="617"/>
      <c r="Q53" s="617"/>
      <c r="R53" s="618"/>
    </row>
    <row r="54" spans="2:21" ht="33.75" customHeight="1" x14ac:dyDescent="0.3">
      <c r="B54" s="1377"/>
      <c r="C54" s="1378"/>
      <c r="D54" s="1378"/>
      <c r="E54" s="1284" t="s">
        <v>2375</v>
      </c>
      <c r="F54" s="1256">
        <v>12101</v>
      </c>
      <c r="G54" s="1068" t="s">
        <v>1008</v>
      </c>
      <c r="H54" s="1493" t="s">
        <v>1756</v>
      </c>
      <c r="I54" s="1037" t="s">
        <v>112</v>
      </c>
      <c r="J54" s="1501"/>
      <c r="K54" s="1017">
        <v>9600</v>
      </c>
      <c r="L54" s="1017"/>
      <c r="M54" s="1017">
        <v>500</v>
      </c>
      <c r="N54" s="1017"/>
      <c r="O54" s="1017"/>
      <c r="P54" s="1017"/>
      <c r="Q54" s="1017"/>
      <c r="R54" s="1017">
        <f>SUM(J54:Q54)</f>
        <v>10100</v>
      </c>
    </row>
    <row r="55" spans="2:21" ht="32.25" customHeight="1" x14ac:dyDescent="0.3">
      <c r="B55" s="1172"/>
      <c r="C55" s="1173"/>
      <c r="D55" s="1174"/>
      <c r="E55" s="1270" t="s">
        <v>2375</v>
      </c>
      <c r="F55" s="1257">
        <v>12102</v>
      </c>
      <c r="G55" s="1061" t="s">
        <v>1009</v>
      </c>
      <c r="H55" s="1495" t="s">
        <v>1756</v>
      </c>
      <c r="I55" s="1075" t="s">
        <v>112</v>
      </c>
      <c r="J55" s="1643"/>
      <c r="K55" s="1031"/>
      <c r="L55" s="1031"/>
      <c r="M55" s="1031">
        <v>1000</v>
      </c>
      <c r="N55" s="1031"/>
      <c r="O55" s="1031"/>
      <c r="P55" s="1031">
        <v>40000</v>
      </c>
      <c r="Q55" s="1076"/>
      <c r="R55" s="1031">
        <f t="shared" ref="R55:R57" si="6">SUM(J55:Q55)</f>
        <v>41000</v>
      </c>
    </row>
    <row r="56" spans="2:21" ht="20.25" customHeight="1" x14ac:dyDescent="0.3">
      <c r="B56" s="1609"/>
      <c r="C56" s="1610"/>
      <c r="D56" s="1611"/>
      <c r="E56" s="1612" t="s">
        <v>2375</v>
      </c>
      <c r="F56" s="1613">
        <v>12103</v>
      </c>
      <c r="G56" s="1614" t="s">
        <v>1017</v>
      </c>
      <c r="H56" s="1640" t="s">
        <v>1756</v>
      </c>
      <c r="I56" s="1641" t="s">
        <v>1049</v>
      </c>
      <c r="J56" s="1642"/>
      <c r="K56" s="1087">
        <v>7200</v>
      </c>
      <c r="L56" s="1087">
        <v>5700</v>
      </c>
      <c r="M56" s="1087">
        <v>5000</v>
      </c>
      <c r="N56" s="1087"/>
      <c r="O56" s="1087"/>
      <c r="P56" s="1528"/>
      <c r="Q56" s="1528"/>
      <c r="R56" s="1087">
        <f t="shared" si="6"/>
        <v>17900</v>
      </c>
    </row>
    <row r="57" spans="2:21" ht="38.25" customHeight="1" x14ac:dyDescent="0.3">
      <c r="B57" s="1405"/>
      <c r="C57" s="1406"/>
      <c r="D57" s="1406"/>
      <c r="E57" s="1407" t="s">
        <v>2375</v>
      </c>
      <c r="F57" s="1257">
        <v>12104</v>
      </c>
      <c r="G57" s="1061" t="s">
        <v>1012</v>
      </c>
      <c r="H57" s="1495" t="s">
        <v>1756</v>
      </c>
      <c r="I57" s="1502" t="s">
        <v>692</v>
      </c>
      <c r="J57" s="1031"/>
      <c r="K57" s="1031">
        <v>7200</v>
      </c>
      <c r="L57" s="1031">
        <v>4650</v>
      </c>
      <c r="M57" s="1031">
        <v>2000</v>
      </c>
      <c r="N57" s="1031"/>
      <c r="O57" s="1031"/>
      <c r="P57" s="1031"/>
      <c r="Q57" s="1031"/>
      <c r="R57" s="1031">
        <f t="shared" si="6"/>
        <v>13850</v>
      </c>
    </row>
    <row r="58" spans="2:21" s="13" customFormat="1" ht="18" customHeight="1" x14ac:dyDescent="0.3">
      <c r="B58" s="35"/>
      <c r="C58" s="37"/>
      <c r="D58" s="37"/>
      <c r="E58" s="854" t="s">
        <v>19</v>
      </c>
      <c r="F58" s="464"/>
      <c r="G58" s="33"/>
      <c r="H58" s="14"/>
      <c r="I58" s="114"/>
      <c r="J58" s="562"/>
      <c r="K58" s="562"/>
      <c r="L58" s="562"/>
      <c r="M58" s="562"/>
      <c r="N58" s="562"/>
      <c r="O58" s="562"/>
      <c r="P58" s="562"/>
      <c r="Q58" s="562"/>
      <c r="R58" s="274"/>
    </row>
    <row r="59" spans="2:21" s="525" customFormat="1" ht="16.5" customHeight="1" x14ac:dyDescent="0.3">
      <c r="B59" s="615"/>
      <c r="C59" s="616"/>
      <c r="D59" s="616"/>
      <c r="E59" s="857">
        <v>123</v>
      </c>
      <c r="F59" s="1724" t="s">
        <v>1820</v>
      </c>
      <c r="G59" s="1724"/>
      <c r="H59" s="1724"/>
      <c r="I59" s="1724"/>
      <c r="J59" s="617"/>
      <c r="K59" s="617"/>
      <c r="L59" s="617"/>
      <c r="M59" s="617"/>
      <c r="N59" s="617"/>
      <c r="O59" s="617"/>
      <c r="P59" s="617"/>
      <c r="Q59" s="617"/>
      <c r="R59" s="618"/>
    </row>
    <row r="60" spans="2:21" ht="48" customHeight="1" x14ac:dyDescent="0.3">
      <c r="B60" s="38"/>
      <c r="C60" s="39"/>
      <c r="D60" s="39"/>
      <c r="E60" s="1263" t="s">
        <v>2375</v>
      </c>
      <c r="F60" s="640">
        <v>12301</v>
      </c>
      <c r="G60" s="15" t="s">
        <v>1010</v>
      </c>
      <c r="H60" s="175" t="s">
        <v>1756</v>
      </c>
      <c r="I60" s="17" t="s">
        <v>112</v>
      </c>
      <c r="J60" s="92"/>
      <c r="K60" s="92">
        <v>7200</v>
      </c>
      <c r="L60" s="92">
        <v>10000</v>
      </c>
      <c r="M60" s="92">
        <v>7800</v>
      </c>
      <c r="N60" s="92"/>
      <c r="O60" s="92"/>
      <c r="P60" s="92"/>
      <c r="Q60" s="92"/>
      <c r="R60" s="92">
        <f>SUM(J60:Q60)</f>
        <v>25000</v>
      </c>
    </row>
    <row r="61" spans="2:21" ht="23.25" hidden="1" customHeight="1" x14ac:dyDescent="0.3">
      <c r="B61" s="28"/>
      <c r="C61" s="45"/>
      <c r="D61" s="31"/>
      <c r="E61" s="870"/>
      <c r="F61" s="640">
        <v>17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92">
        <f t="shared" ref="R61" si="7">SUM(J61:Q61)</f>
        <v>0</v>
      </c>
    </row>
    <row r="62" spans="2:21" ht="23.25" hidden="1" customHeight="1" x14ac:dyDescent="0.3">
      <c r="B62" s="67"/>
      <c r="C62" s="68"/>
      <c r="D62" s="62"/>
      <c r="E62" s="1265"/>
      <c r="F62" s="640">
        <v>18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92">
        <f>SUM(J62:Q62)</f>
        <v>0</v>
      </c>
    </row>
    <row r="63" spans="2:21" s="13" customFormat="1" ht="18" customHeight="1" x14ac:dyDescent="0.3">
      <c r="B63" s="35"/>
      <c r="C63" s="37"/>
      <c r="D63" s="37"/>
      <c r="E63" s="854" t="s">
        <v>20</v>
      </c>
      <c r="F63" s="464"/>
      <c r="G63" s="33"/>
      <c r="H63" s="114"/>
      <c r="I63" s="293"/>
      <c r="J63" s="562"/>
      <c r="K63" s="562"/>
      <c r="L63" s="562"/>
      <c r="M63" s="562"/>
      <c r="N63" s="562"/>
      <c r="O63" s="562"/>
      <c r="P63" s="562"/>
      <c r="Q63" s="562"/>
      <c r="R63" s="274"/>
    </row>
    <row r="64" spans="2:21" s="525" customFormat="1" ht="16.5" customHeight="1" x14ac:dyDescent="0.3">
      <c r="B64" s="615"/>
      <c r="C64" s="616"/>
      <c r="D64" s="616"/>
      <c r="E64" s="857">
        <v>124</v>
      </c>
      <c r="F64" s="1724" t="s">
        <v>1821</v>
      </c>
      <c r="G64" s="1724"/>
      <c r="H64" s="1724"/>
      <c r="I64" s="1724"/>
      <c r="J64" s="617"/>
      <c r="K64" s="617"/>
      <c r="L64" s="617"/>
      <c r="M64" s="617"/>
      <c r="N64" s="617"/>
      <c r="O64" s="617"/>
      <c r="P64" s="617"/>
      <c r="Q64" s="617"/>
      <c r="R64" s="618"/>
    </row>
    <row r="65" spans="2:18" ht="31.5" customHeight="1" x14ac:dyDescent="0.3">
      <c r="B65" s="38"/>
      <c r="C65" s="39"/>
      <c r="D65" s="39"/>
      <c r="E65" s="1263" t="s">
        <v>2375</v>
      </c>
      <c r="F65" s="640">
        <v>12401</v>
      </c>
      <c r="G65" s="15" t="s">
        <v>1011</v>
      </c>
      <c r="H65" s="175" t="s">
        <v>1756</v>
      </c>
      <c r="I65" s="17" t="s">
        <v>112</v>
      </c>
      <c r="J65" s="692"/>
      <c r="K65" s="692"/>
      <c r="L65" s="692"/>
      <c r="M65" s="92">
        <v>40000</v>
      </c>
      <c r="N65" s="92"/>
      <c r="O65" s="92"/>
      <c r="P65" s="92"/>
      <c r="Q65" s="92"/>
      <c r="R65" s="92">
        <f>SUM(J65:Q65)</f>
        <v>40000</v>
      </c>
    </row>
    <row r="66" spans="2:18" ht="23.25" hidden="1" customHeight="1" x14ac:dyDescent="0.3">
      <c r="B66" s="28"/>
      <c r="C66" s="45"/>
      <c r="D66" s="31"/>
      <c r="E66" s="870"/>
      <c r="F66" s="640">
        <v>20</v>
      </c>
      <c r="G66" s="15"/>
      <c r="H66" s="16"/>
      <c r="I66" s="17"/>
      <c r="J66" s="27"/>
      <c r="K66" s="27"/>
      <c r="L66" s="27"/>
      <c r="M66" s="27"/>
      <c r="N66" s="27"/>
      <c r="O66" s="27"/>
      <c r="P66" s="27"/>
      <c r="Q66" s="27"/>
      <c r="R66" s="92">
        <f t="shared" ref="R66" si="8">SUM(J66:Q66)</f>
        <v>0</v>
      </c>
    </row>
    <row r="67" spans="2:18" ht="23.25" hidden="1" customHeight="1" x14ac:dyDescent="0.3">
      <c r="B67" s="28"/>
      <c r="C67" s="45"/>
      <c r="D67" s="31"/>
      <c r="E67" s="870"/>
      <c r="F67" s="640">
        <v>21</v>
      </c>
      <c r="G67" s="15"/>
      <c r="H67" s="16"/>
      <c r="I67" s="17"/>
      <c r="J67" s="27"/>
      <c r="K67" s="27"/>
      <c r="L67" s="27"/>
      <c r="M67" s="27"/>
      <c r="N67" s="27"/>
      <c r="O67" s="27"/>
      <c r="P67" s="27"/>
      <c r="Q67" s="27"/>
      <c r="R67" s="92">
        <f>SUM(J67:Q67)</f>
        <v>0</v>
      </c>
    </row>
    <row r="68" spans="2:18" s="43" customFormat="1" ht="49.5" hidden="1" customHeight="1" x14ac:dyDescent="0.2">
      <c r="B68" s="42"/>
      <c r="C68" s="46"/>
      <c r="D68" s="1661" t="s">
        <v>21</v>
      </c>
      <c r="E68" s="1661"/>
      <c r="F68" s="1661"/>
      <c r="G68" s="1661"/>
      <c r="H68" s="1661"/>
      <c r="I68" s="1661"/>
      <c r="J68" s="115">
        <f>SUM(J69)</f>
        <v>0</v>
      </c>
      <c r="K68" s="115">
        <f t="shared" ref="K68:R68" si="9">SUM(K69)</f>
        <v>0</v>
      </c>
      <c r="L68" s="115">
        <f t="shared" si="9"/>
        <v>0</v>
      </c>
      <c r="M68" s="115">
        <f t="shared" si="9"/>
        <v>0</v>
      </c>
      <c r="N68" s="115">
        <f t="shared" si="9"/>
        <v>0</v>
      </c>
      <c r="O68" s="115">
        <f t="shared" si="9"/>
        <v>0</v>
      </c>
      <c r="P68" s="115">
        <f t="shared" si="9"/>
        <v>0</v>
      </c>
      <c r="Q68" s="115">
        <f t="shared" si="9"/>
        <v>0</v>
      </c>
      <c r="R68" s="115">
        <f t="shared" si="9"/>
        <v>0</v>
      </c>
    </row>
    <row r="69" spans="2:18" s="13" customFormat="1" ht="36" hidden="1" customHeight="1" x14ac:dyDescent="0.3">
      <c r="B69" s="35"/>
      <c r="C69" s="37"/>
      <c r="D69" s="37"/>
      <c r="E69" s="1661" t="s">
        <v>22</v>
      </c>
      <c r="F69" s="1661"/>
      <c r="G69" s="1661"/>
      <c r="H69" s="1661"/>
      <c r="I69" s="1661"/>
      <c r="J69" s="86">
        <f>SUM(J70:J72)</f>
        <v>0</v>
      </c>
      <c r="K69" s="86">
        <f t="shared" ref="K69:R69" si="10">SUM(K70:K72)</f>
        <v>0</v>
      </c>
      <c r="L69" s="86">
        <f t="shared" si="10"/>
        <v>0</v>
      </c>
      <c r="M69" s="86">
        <f t="shared" si="10"/>
        <v>0</v>
      </c>
      <c r="N69" s="86">
        <f t="shared" si="10"/>
        <v>0</v>
      </c>
      <c r="O69" s="86">
        <f t="shared" si="10"/>
        <v>0</v>
      </c>
      <c r="P69" s="86">
        <f t="shared" si="10"/>
        <v>0</v>
      </c>
      <c r="Q69" s="86">
        <f t="shared" si="10"/>
        <v>0</v>
      </c>
      <c r="R69" s="86">
        <f t="shared" si="10"/>
        <v>0</v>
      </c>
    </row>
    <row r="70" spans="2:18" ht="20.25" hidden="1" customHeight="1" x14ac:dyDescent="0.3">
      <c r="B70" s="38"/>
      <c r="C70" s="39"/>
      <c r="D70" s="39"/>
      <c r="E70" s="1263"/>
      <c r="F70" s="640">
        <v>22</v>
      </c>
      <c r="G70" s="15"/>
      <c r="H70" s="93"/>
      <c r="I70" s="140"/>
      <c r="J70" s="92"/>
      <c r="K70" s="92"/>
      <c r="L70" s="92"/>
      <c r="M70" s="92"/>
      <c r="N70" s="92"/>
      <c r="O70" s="92"/>
      <c r="P70" s="92"/>
      <c r="Q70" s="92"/>
      <c r="R70" s="92">
        <f t="shared" ref="R70:R71" si="11">SUM(J70:Q70)</f>
        <v>0</v>
      </c>
    </row>
    <row r="71" spans="2:18" ht="20.25" hidden="1" customHeight="1" x14ac:dyDescent="0.3">
      <c r="B71" s="28"/>
      <c r="C71" s="45"/>
      <c r="D71" s="31"/>
      <c r="E71" s="870"/>
      <c r="F71" s="640">
        <v>23</v>
      </c>
      <c r="G71" s="15"/>
      <c r="H71" s="16"/>
      <c r="I71" s="17"/>
      <c r="J71" s="27"/>
      <c r="K71" s="27"/>
      <c r="L71" s="27"/>
      <c r="M71" s="27"/>
      <c r="N71" s="27"/>
      <c r="O71" s="27"/>
      <c r="P71" s="27"/>
      <c r="Q71" s="27"/>
      <c r="R71" s="92">
        <f t="shared" si="11"/>
        <v>0</v>
      </c>
    </row>
    <row r="72" spans="2:18" ht="6" hidden="1" customHeight="1" x14ac:dyDescent="0.3">
      <c r="B72" s="28"/>
      <c r="C72" s="45"/>
      <c r="D72" s="31"/>
      <c r="E72" s="870"/>
      <c r="F72" s="640">
        <v>24</v>
      </c>
      <c r="G72" s="15"/>
      <c r="H72" s="16"/>
      <c r="I72" s="17"/>
      <c r="J72" s="27"/>
      <c r="K72" s="27"/>
      <c r="L72" s="27"/>
      <c r="M72" s="27"/>
      <c r="N72" s="27"/>
      <c r="O72" s="27"/>
      <c r="P72" s="27"/>
      <c r="Q72" s="27"/>
      <c r="R72" s="92">
        <f>SUM(J72:Q72)</f>
        <v>0</v>
      </c>
    </row>
    <row r="73" spans="2:18" s="13" customFormat="1" ht="18.75" customHeight="1" x14ac:dyDescent="0.3">
      <c r="B73" s="35"/>
      <c r="C73" s="278" t="s">
        <v>25</v>
      </c>
      <c r="D73" s="278"/>
      <c r="E73" s="856"/>
      <c r="F73" s="662"/>
      <c r="G73" s="278"/>
      <c r="H73" s="278"/>
      <c r="I73" s="278"/>
      <c r="J73" s="562"/>
      <c r="K73" s="562"/>
      <c r="L73" s="562"/>
      <c r="M73" s="562"/>
      <c r="N73" s="562"/>
      <c r="O73" s="562"/>
      <c r="P73" s="562"/>
      <c r="Q73" s="562"/>
      <c r="R73" s="274"/>
    </row>
    <row r="74" spans="2:18" s="13" customFormat="1" ht="19.5" customHeight="1" x14ac:dyDescent="0.3">
      <c r="B74" s="35"/>
      <c r="C74" s="37"/>
      <c r="D74" s="278" t="s">
        <v>24</v>
      </c>
      <c r="E74" s="856"/>
      <c r="F74" s="662"/>
      <c r="G74" s="278"/>
      <c r="H74" s="278"/>
      <c r="I74" s="278"/>
      <c r="J74" s="562"/>
      <c r="K74" s="562"/>
      <c r="L74" s="562"/>
      <c r="M74" s="562"/>
      <c r="N74" s="562"/>
      <c r="O74" s="562"/>
      <c r="P74" s="562"/>
      <c r="Q74" s="562"/>
      <c r="R74" s="274"/>
    </row>
    <row r="75" spans="2:18" s="13" customFormat="1" ht="19.5" customHeight="1" x14ac:dyDescent="0.3">
      <c r="B75" s="35"/>
      <c r="C75" s="37"/>
      <c r="D75" s="37"/>
      <c r="E75" s="854" t="s">
        <v>23</v>
      </c>
      <c r="F75" s="662"/>
      <c r="G75" s="278"/>
      <c r="H75" s="278"/>
      <c r="I75" s="278"/>
      <c r="J75" s="562"/>
      <c r="K75" s="562"/>
      <c r="L75" s="562"/>
      <c r="M75" s="562"/>
      <c r="N75" s="562"/>
      <c r="O75" s="562"/>
      <c r="P75" s="562"/>
      <c r="Q75" s="562"/>
      <c r="R75" s="274"/>
    </row>
    <row r="76" spans="2:18" s="525" customFormat="1" ht="16.5" customHeight="1" x14ac:dyDescent="0.3">
      <c r="B76" s="615"/>
      <c r="C76" s="616"/>
      <c r="D76" s="616"/>
      <c r="E76" s="857">
        <v>212</v>
      </c>
      <c r="F76" s="1724" t="s">
        <v>1909</v>
      </c>
      <c r="G76" s="1724"/>
      <c r="H76" s="1724"/>
      <c r="I76" s="1724"/>
      <c r="J76" s="617"/>
      <c r="K76" s="617"/>
      <c r="L76" s="617"/>
      <c r="M76" s="617"/>
      <c r="N76" s="617"/>
      <c r="O76" s="617"/>
      <c r="P76" s="617"/>
      <c r="Q76" s="617"/>
      <c r="R76" s="618"/>
    </row>
    <row r="77" spans="2:18" ht="60" customHeight="1" x14ac:dyDescent="0.3">
      <c r="B77" s="1377"/>
      <c r="C77" s="1378"/>
      <c r="D77" s="1378"/>
      <c r="E77" s="1284" t="s">
        <v>2371</v>
      </c>
      <c r="F77" s="1256">
        <v>21201</v>
      </c>
      <c r="G77" s="1472" t="s">
        <v>1910</v>
      </c>
      <c r="H77" s="1054" t="s">
        <v>1929</v>
      </c>
      <c r="I77" s="1037" t="s">
        <v>112</v>
      </c>
      <c r="J77" s="1017"/>
      <c r="K77" s="1017"/>
      <c r="L77" s="1017"/>
      <c r="M77" s="1017"/>
      <c r="N77" s="1017"/>
      <c r="O77" s="1017"/>
      <c r="P77" s="1017">
        <v>150000</v>
      </c>
      <c r="Q77" s="1070"/>
      <c r="R77" s="1017">
        <f>SUM(K77:P77)</f>
        <v>150000</v>
      </c>
    </row>
    <row r="78" spans="2:18" ht="55.5" customHeight="1" x14ac:dyDescent="0.3">
      <c r="B78" s="1405"/>
      <c r="C78" s="1406"/>
      <c r="D78" s="1406"/>
      <c r="E78" s="1407" t="s">
        <v>2371</v>
      </c>
      <c r="F78" s="1257">
        <v>21202</v>
      </c>
      <c r="G78" s="1477" t="s">
        <v>1911</v>
      </c>
      <c r="H78" s="1082" t="s">
        <v>1928</v>
      </c>
      <c r="I78" s="1075" t="s">
        <v>112</v>
      </c>
      <c r="J78" s="1031"/>
      <c r="K78" s="1031"/>
      <c r="L78" s="1031"/>
      <c r="M78" s="1031"/>
      <c r="N78" s="1031"/>
      <c r="O78" s="1031"/>
      <c r="P78" s="1031">
        <v>200000</v>
      </c>
      <c r="Q78" s="1076"/>
      <c r="R78" s="1031">
        <f>SUM(K78:P78)</f>
        <v>200000</v>
      </c>
    </row>
    <row r="79" spans="2:18" s="525" customFormat="1" ht="16.5" customHeight="1" x14ac:dyDescent="0.3">
      <c r="B79" s="615"/>
      <c r="C79" s="616"/>
      <c r="D79" s="616"/>
      <c r="E79" s="857">
        <v>214</v>
      </c>
      <c r="F79" s="1724" t="s">
        <v>1851</v>
      </c>
      <c r="G79" s="1724"/>
      <c r="H79" s="1724"/>
      <c r="I79" s="1724"/>
      <c r="J79" s="617"/>
      <c r="K79" s="617"/>
      <c r="L79" s="617"/>
      <c r="M79" s="617"/>
      <c r="N79" s="617"/>
      <c r="O79" s="617"/>
      <c r="P79" s="617"/>
      <c r="Q79" s="617"/>
      <c r="R79" s="618"/>
    </row>
    <row r="80" spans="2:18" ht="55.5" customHeight="1" x14ac:dyDescent="0.3">
      <c r="B80" s="89"/>
      <c r="C80" s="90"/>
      <c r="D80" s="90"/>
      <c r="E80" s="214" t="s">
        <v>2371</v>
      </c>
      <c r="F80" s="640">
        <v>21401</v>
      </c>
      <c r="G80" s="15" t="s">
        <v>1912</v>
      </c>
      <c r="H80" s="175" t="s">
        <v>1927</v>
      </c>
      <c r="I80" s="17" t="s">
        <v>112</v>
      </c>
      <c r="J80" s="92"/>
      <c r="K80" s="92"/>
      <c r="L80" s="92"/>
      <c r="M80" s="92"/>
      <c r="N80" s="92"/>
      <c r="O80" s="92"/>
      <c r="P80" s="92">
        <v>80000</v>
      </c>
      <c r="Q80" s="27"/>
      <c r="R80" s="92">
        <f>SUM(P80)</f>
        <v>80000</v>
      </c>
    </row>
    <row r="81" spans="2:23" s="525" customFormat="1" ht="16.5" customHeight="1" x14ac:dyDescent="0.3">
      <c r="B81" s="615"/>
      <c r="C81" s="616"/>
      <c r="D81" s="616"/>
      <c r="E81" s="857">
        <v>233</v>
      </c>
      <c r="F81" s="1724" t="s">
        <v>1858</v>
      </c>
      <c r="G81" s="1724"/>
      <c r="H81" s="1724"/>
      <c r="I81" s="1724"/>
      <c r="J81" s="617"/>
      <c r="K81" s="617"/>
      <c r="L81" s="617"/>
      <c r="M81" s="617"/>
      <c r="N81" s="617"/>
      <c r="O81" s="617"/>
      <c r="P81" s="617"/>
      <c r="Q81" s="617"/>
      <c r="R81" s="618"/>
    </row>
    <row r="82" spans="2:23" ht="46.5" customHeight="1" x14ac:dyDescent="0.3">
      <c r="B82" s="1377"/>
      <c r="C82" s="1378"/>
      <c r="D82" s="1378"/>
      <c r="E82" s="1284" t="s">
        <v>2371</v>
      </c>
      <c r="F82" s="1256">
        <v>23301</v>
      </c>
      <c r="G82" s="1503" t="s">
        <v>1915</v>
      </c>
      <c r="H82" s="1017" t="s">
        <v>1924</v>
      </c>
      <c r="I82" s="1037" t="s">
        <v>112</v>
      </c>
      <c r="J82" s="1017"/>
      <c r="K82" s="1017"/>
      <c r="L82" s="1017"/>
      <c r="M82" s="1017"/>
      <c r="N82" s="1017"/>
      <c r="O82" s="1017"/>
      <c r="P82" s="1017">
        <v>50000</v>
      </c>
      <c r="Q82" s="1070"/>
      <c r="R82" s="1017">
        <f>SUM(P82)</f>
        <v>50000</v>
      </c>
    </row>
    <row r="83" spans="2:23" ht="48" customHeight="1" x14ac:dyDescent="0.3">
      <c r="B83" s="1206"/>
      <c r="C83" s="1207"/>
      <c r="D83" s="1207"/>
      <c r="E83" s="1274" t="s">
        <v>2371</v>
      </c>
      <c r="F83" s="1383">
        <v>23302</v>
      </c>
      <c r="G83" s="1474" t="s">
        <v>1916</v>
      </c>
      <c r="H83" s="1023" t="s">
        <v>1923</v>
      </c>
      <c r="I83" s="1038" t="s">
        <v>112</v>
      </c>
      <c r="J83" s="1023"/>
      <c r="K83" s="1023"/>
      <c r="L83" s="1023"/>
      <c r="M83" s="1023"/>
      <c r="N83" s="1023"/>
      <c r="O83" s="1023"/>
      <c r="P83" s="1023">
        <v>50000</v>
      </c>
      <c r="Q83" s="1072"/>
      <c r="R83" s="1023">
        <f>SUM(P83)</f>
        <v>50000</v>
      </c>
    </row>
    <row r="84" spans="2:23" ht="33" customHeight="1" x14ac:dyDescent="0.3">
      <c r="B84" s="1405"/>
      <c r="C84" s="1406"/>
      <c r="D84" s="1406"/>
      <c r="E84" s="1407" t="s">
        <v>2371</v>
      </c>
      <c r="F84" s="1257">
        <v>23303</v>
      </c>
      <c r="G84" s="1061" t="s">
        <v>1917</v>
      </c>
      <c r="H84" s="1495" t="s">
        <v>1922</v>
      </c>
      <c r="I84" s="1075" t="s">
        <v>112</v>
      </c>
      <c r="J84" s="1031"/>
      <c r="K84" s="1031"/>
      <c r="L84" s="1031"/>
      <c r="M84" s="1031"/>
      <c r="N84" s="1031"/>
      <c r="O84" s="1031"/>
      <c r="P84" s="1031">
        <v>200000</v>
      </c>
      <c r="Q84" s="1076"/>
      <c r="R84" s="1031">
        <f>SUM(P84)</f>
        <v>200000</v>
      </c>
    </row>
    <row r="85" spans="2:23" s="525" customFormat="1" ht="16.5" customHeight="1" x14ac:dyDescent="0.3">
      <c r="B85" s="615"/>
      <c r="C85" s="616"/>
      <c r="D85" s="616"/>
      <c r="E85" s="857">
        <v>244</v>
      </c>
      <c r="F85" s="1724" t="s">
        <v>1920</v>
      </c>
      <c r="G85" s="1724"/>
      <c r="H85" s="1724"/>
      <c r="I85" s="1724"/>
      <c r="J85" s="617"/>
      <c r="K85" s="617"/>
      <c r="L85" s="617"/>
      <c r="M85" s="617"/>
      <c r="N85" s="617"/>
      <c r="O85" s="617"/>
      <c r="P85" s="617"/>
      <c r="Q85" s="617"/>
      <c r="R85" s="618"/>
    </row>
    <row r="86" spans="2:23" ht="48" customHeight="1" x14ac:dyDescent="0.3">
      <c r="B86" s="38"/>
      <c r="C86" s="39"/>
      <c r="D86" s="39"/>
      <c r="E86" s="1263" t="s">
        <v>2371</v>
      </c>
      <c r="F86" s="640">
        <v>24401</v>
      </c>
      <c r="G86" s="15" t="s">
        <v>1919</v>
      </c>
      <c r="H86" s="175" t="s">
        <v>1954</v>
      </c>
      <c r="I86" s="17" t="s">
        <v>112</v>
      </c>
      <c r="J86" s="92"/>
      <c r="K86" s="92"/>
      <c r="L86" s="92"/>
      <c r="M86" s="92"/>
      <c r="N86" s="92"/>
      <c r="O86" s="92"/>
      <c r="P86" s="178">
        <v>60000</v>
      </c>
      <c r="Q86" s="27"/>
      <c r="R86" s="92">
        <f>SUM(P86)</f>
        <v>60000</v>
      </c>
    </row>
    <row r="87" spans="2:23" ht="21.75" hidden="1" customHeight="1" x14ac:dyDescent="0.3">
      <c r="B87" s="28"/>
      <c r="C87" s="45"/>
      <c r="D87" s="31"/>
      <c r="E87" s="870"/>
      <c r="F87" s="640">
        <v>26</v>
      </c>
      <c r="G87" s="15"/>
      <c r="H87" s="16"/>
      <c r="I87" s="17"/>
      <c r="J87" s="27"/>
      <c r="K87" s="27"/>
      <c r="L87" s="27"/>
      <c r="M87" s="27"/>
      <c r="N87" s="27"/>
      <c r="O87" s="27"/>
      <c r="P87" s="27"/>
      <c r="Q87" s="27"/>
      <c r="R87" s="92">
        <f t="shared" ref="R87" si="12">SUM(J87:Q87)</f>
        <v>0</v>
      </c>
    </row>
    <row r="88" spans="2:23" ht="39" hidden="1" customHeight="1" x14ac:dyDescent="0.3">
      <c r="B88" s="67"/>
      <c r="C88" s="68"/>
      <c r="D88" s="62"/>
      <c r="E88" s="1265"/>
      <c r="F88" s="640">
        <v>27</v>
      </c>
      <c r="G88" s="15"/>
      <c r="H88" s="16"/>
      <c r="I88" s="17"/>
      <c r="J88" s="27"/>
      <c r="K88" s="27"/>
      <c r="L88" s="27"/>
      <c r="M88" s="27"/>
      <c r="N88" s="27"/>
      <c r="O88" s="27"/>
      <c r="P88" s="27"/>
      <c r="Q88" s="27"/>
      <c r="R88" s="92">
        <f>SUM(J88:Q88)</f>
        <v>0</v>
      </c>
    </row>
    <row r="89" spans="2:23" s="13" customFormat="1" ht="15" customHeight="1" x14ac:dyDescent="0.3">
      <c r="B89" s="65"/>
      <c r="C89" s="66"/>
      <c r="D89" s="105" t="s">
        <v>1931</v>
      </c>
      <c r="E89" s="858"/>
      <c r="F89" s="666"/>
      <c r="G89" s="105"/>
      <c r="H89" s="105"/>
      <c r="I89" s="105"/>
      <c r="J89" s="588"/>
      <c r="K89" s="588"/>
      <c r="L89" s="588"/>
      <c r="M89" s="588"/>
      <c r="N89" s="588"/>
      <c r="O89" s="588"/>
      <c r="P89" s="588"/>
      <c r="Q89" s="588"/>
      <c r="R89" s="596"/>
    </row>
    <row r="90" spans="2:23" s="13" customFormat="1" ht="15.75" customHeight="1" x14ac:dyDescent="0.3">
      <c r="B90" s="76"/>
      <c r="C90" s="77"/>
      <c r="D90" s="556" t="s">
        <v>1932</v>
      </c>
      <c r="E90" s="859"/>
      <c r="F90" s="665"/>
      <c r="G90" s="556"/>
      <c r="H90" s="556"/>
      <c r="I90" s="556"/>
      <c r="J90" s="572"/>
      <c r="K90" s="572"/>
      <c r="L90" s="572"/>
      <c r="M90" s="572"/>
      <c r="N90" s="572"/>
      <c r="O90" s="572"/>
      <c r="P90" s="572"/>
      <c r="Q90" s="572"/>
      <c r="R90" s="571"/>
      <c r="W90" s="49"/>
    </row>
    <row r="91" spans="2:23" s="13" customFormat="1" ht="16.5" customHeight="1" x14ac:dyDescent="0.3">
      <c r="B91" s="35"/>
      <c r="C91" s="37"/>
      <c r="D91" s="37"/>
      <c r="E91" s="854" t="s">
        <v>28</v>
      </c>
      <c r="F91" s="662"/>
      <c r="G91" s="278"/>
      <c r="H91" s="278"/>
      <c r="I91" s="278"/>
      <c r="J91" s="562"/>
      <c r="K91" s="562"/>
      <c r="L91" s="562"/>
      <c r="M91" s="562"/>
      <c r="N91" s="562"/>
      <c r="O91" s="562"/>
      <c r="P91" s="562"/>
      <c r="Q91" s="562"/>
      <c r="R91" s="274"/>
    </row>
    <row r="92" spans="2:23" s="525" customFormat="1" ht="16.5" customHeight="1" x14ac:dyDescent="0.3">
      <c r="B92" s="615"/>
      <c r="C92" s="619"/>
      <c r="D92" s="619"/>
      <c r="E92" s="855">
        <v>128</v>
      </c>
      <c r="F92" s="565" t="s">
        <v>1881</v>
      </c>
      <c r="G92" s="565"/>
      <c r="H92" s="565"/>
      <c r="I92" s="565"/>
      <c r="J92" s="617"/>
      <c r="K92" s="617"/>
      <c r="L92" s="617"/>
      <c r="M92" s="617"/>
      <c r="N92" s="617"/>
      <c r="O92" s="617"/>
      <c r="P92" s="617"/>
      <c r="Q92" s="617"/>
      <c r="R92" s="618"/>
    </row>
    <row r="93" spans="2:23" ht="15.75" customHeight="1" x14ac:dyDescent="0.3">
      <c r="B93" s="1168"/>
      <c r="C93" s="1169"/>
      <c r="D93" s="1170"/>
      <c r="E93" s="1269" t="s">
        <v>2371</v>
      </c>
      <c r="F93" s="1256">
        <v>12801</v>
      </c>
      <c r="G93" s="1068" t="s">
        <v>1014</v>
      </c>
      <c r="H93" s="1493" t="s">
        <v>1756</v>
      </c>
      <c r="I93" s="1037" t="s">
        <v>112</v>
      </c>
      <c r="J93" s="1494"/>
      <c r="K93" s="1494"/>
      <c r="L93" s="1494"/>
      <c r="M93" s="1494"/>
      <c r="N93" s="1494"/>
      <c r="O93" s="1494"/>
      <c r="P93" s="1494"/>
      <c r="Q93" s="1494"/>
      <c r="R93" s="1017">
        <f>SUM(I93:Q93)</f>
        <v>0</v>
      </c>
    </row>
    <row r="94" spans="2:23" ht="32.25" customHeight="1" x14ac:dyDescent="0.3">
      <c r="B94" s="1172"/>
      <c r="C94" s="1173"/>
      <c r="D94" s="1174"/>
      <c r="E94" s="1270" t="s">
        <v>2371</v>
      </c>
      <c r="F94" s="1257">
        <v>12802</v>
      </c>
      <c r="G94" s="1061" t="s">
        <v>1015</v>
      </c>
      <c r="H94" s="1495" t="s">
        <v>1756</v>
      </c>
      <c r="I94" s="1075" t="s">
        <v>112</v>
      </c>
      <c r="J94" s="1496"/>
      <c r="K94" s="1496"/>
      <c r="L94" s="1496"/>
      <c r="M94" s="1496"/>
      <c r="N94" s="1496"/>
      <c r="O94" s="1496"/>
      <c r="P94" s="1496"/>
      <c r="Q94" s="1496"/>
      <c r="R94" s="1031">
        <f>SUM(J94:Q94)</f>
        <v>0</v>
      </c>
      <c r="W94" s="30"/>
    </row>
    <row r="95" spans="2:23" s="525" customFormat="1" ht="16.5" customHeight="1" x14ac:dyDescent="0.3">
      <c r="B95" s="615"/>
      <c r="C95" s="619"/>
      <c r="D95" s="619"/>
      <c r="E95" s="855">
        <v>235</v>
      </c>
      <c r="F95" s="565" t="s">
        <v>1918</v>
      </c>
      <c r="G95" s="565"/>
      <c r="H95" s="565"/>
      <c r="I95" s="565"/>
      <c r="J95" s="617"/>
      <c r="K95" s="617"/>
      <c r="L95" s="617"/>
      <c r="M95" s="617"/>
      <c r="N95" s="617"/>
      <c r="O95" s="617"/>
      <c r="P95" s="617"/>
      <c r="Q95" s="617"/>
      <c r="R95" s="618"/>
    </row>
    <row r="96" spans="2:23" ht="46.5" customHeight="1" x14ac:dyDescent="0.3">
      <c r="B96" s="89"/>
      <c r="C96" s="90"/>
      <c r="D96" s="90"/>
      <c r="E96" s="214" t="s">
        <v>2371</v>
      </c>
      <c r="F96" s="640">
        <v>23501</v>
      </c>
      <c r="G96" s="15" t="s">
        <v>1953</v>
      </c>
      <c r="H96" s="175" t="s">
        <v>1921</v>
      </c>
      <c r="I96" s="685" t="s">
        <v>112</v>
      </c>
      <c r="J96" s="92"/>
      <c r="K96" s="92"/>
      <c r="L96" s="92"/>
      <c r="M96" s="92"/>
      <c r="N96" s="92"/>
      <c r="O96" s="92"/>
      <c r="P96" s="92">
        <v>60000</v>
      </c>
      <c r="Q96" s="27"/>
      <c r="R96" s="92">
        <f>SUM(P96)</f>
        <v>60000</v>
      </c>
    </row>
    <row r="97" spans="2:18" s="13" customFormat="1" ht="15.75" customHeight="1" x14ac:dyDescent="0.3">
      <c r="B97" s="35"/>
      <c r="C97" s="37"/>
      <c r="D97" s="278" t="s">
        <v>29</v>
      </c>
      <c r="E97" s="856"/>
      <c r="F97" s="662"/>
      <c r="G97" s="278"/>
      <c r="H97" s="278"/>
      <c r="I97" s="278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18" s="13" customFormat="1" ht="15.75" customHeight="1" x14ac:dyDescent="0.3">
      <c r="B98" s="35"/>
      <c r="C98" s="37"/>
      <c r="D98" s="37"/>
      <c r="E98" s="854" t="s">
        <v>30</v>
      </c>
      <c r="F98" s="662"/>
      <c r="G98" s="278"/>
      <c r="H98" s="278"/>
      <c r="I98" s="278"/>
      <c r="J98" s="562"/>
      <c r="K98" s="562"/>
      <c r="L98" s="562"/>
      <c r="M98" s="562"/>
      <c r="N98" s="562"/>
      <c r="O98" s="562"/>
      <c r="P98" s="562"/>
      <c r="Q98" s="562"/>
      <c r="R98" s="274"/>
    </row>
    <row r="99" spans="2:18" s="525" customFormat="1" ht="16.5" customHeight="1" x14ac:dyDescent="0.3">
      <c r="B99" s="615"/>
      <c r="C99" s="619"/>
      <c r="D99" s="619"/>
      <c r="E99" s="855">
        <v>129</v>
      </c>
      <c r="F99" s="565" t="s">
        <v>1935</v>
      </c>
      <c r="G99" s="565"/>
      <c r="H99" s="565"/>
      <c r="I99" s="565"/>
      <c r="J99" s="617"/>
      <c r="K99" s="617"/>
      <c r="L99" s="617"/>
      <c r="M99" s="617"/>
      <c r="N99" s="617"/>
      <c r="O99" s="617"/>
      <c r="P99" s="617"/>
      <c r="Q99" s="617"/>
      <c r="R99" s="618"/>
    </row>
    <row r="100" spans="2:18" ht="47.25" customHeight="1" x14ac:dyDescent="0.3">
      <c r="B100" s="89"/>
      <c r="C100" s="90"/>
      <c r="D100" s="90"/>
      <c r="E100" s="214" t="s">
        <v>2371</v>
      </c>
      <c r="F100" s="640">
        <v>12901</v>
      </c>
      <c r="G100" s="15" t="s">
        <v>1016</v>
      </c>
      <c r="H100" s="175" t="s">
        <v>1756</v>
      </c>
      <c r="I100" s="17" t="s">
        <v>112</v>
      </c>
      <c r="J100" s="178"/>
      <c r="K100" s="692"/>
      <c r="L100" s="692">
        <v>10000</v>
      </c>
      <c r="M100" s="692">
        <v>8000</v>
      </c>
      <c r="N100" s="692"/>
      <c r="O100" s="692"/>
      <c r="P100" s="692"/>
      <c r="Q100" s="92"/>
      <c r="R100" s="92">
        <f t="shared" ref="R100:R101" si="13">SUM(J100:Q100)</f>
        <v>18000</v>
      </c>
    </row>
    <row r="101" spans="2:18" ht="21" hidden="1" customHeight="1" x14ac:dyDescent="0.3">
      <c r="B101" s="28"/>
      <c r="C101" s="45"/>
      <c r="D101" s="31"/>
      <c r="E101" s="870"/>
      <c r="F101" s="640">
        <v>32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92">
        <f t="shared" si="13"/>
        <v>0</v>
      </c>
    </row>
    <row r="102" spans="2:18" ht="21" hidden="1" customHeight="1" x14ac:dyDescent="0.3">
      <c r="B102" s="28"/>
      <c r="C102" s="45"/>
      <c r="D102" s="31"/>
      <c r="E102" s="870"/>
      <c r="F102" s="640">
        <v>33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92">
        <f>SUM(J102:Q102)</f>
        <v>0</v>
      </c>
    </row>
    <row r="103" spans="2:18" s="13" customFormat="1" ht="33" hidden="1" customHeight="1" x14ac:dyDescent="0.3">
      <c r="B103" s="35"/>
      <c r="C103" s="37"/>
      <c r="D103" s="37"/>
      <c r="E103" s="1662" t="s">
        <v>31</v>
      </c>
      <c r="F103" s="1662"/>
      <c r="G103" s="1662"/>
      <c r="H103" s="1662"/>
      <c r="I103" s="1662"/>
      <c r="J103" s="86">
        <f t="shared" ref="J103:R103" si="14">SUM(J104:J106)</f>
        <v>0</v>
      </c>
      <c r="K103" s="86">
        <f t="shared" si="14"/>
        <v>0</v>
      </c>
      <c r="L103" s="86">
        <f t="shared" si="14"/>
        <v>0</v>
      </c>
      <c r="M103" s="86">
        <f t="shared" si="14"/>
        <v>0</v>
      </c>
      <c r="N103" s="86">
        <f t="shared" si="14"/>
        <v>0</v>
      </c>
      <c r="O103" s="86">
        <f t="shared" si="14"/>
        <v>0</v>
      </c>
      <c r="P103" s="86">
        <f t="shared" si="14"/>
        <v>0</v>
      </c>
      <c r="Q103" s="86">
        <f t="shared" si="14"/>
        <v>0</v>
      </c>
      <c r="R103" s="86">
        <f t="shared" si="14"/>
        <v>0</v>
      </c>
    </row>
    <row r="104" spans="2:18" ht="23.25" hidden="1" customHeight="1" x14ac:dyDescent="0.3">
      <c r="B104" s="38"/>
      <c r="C104" s="39"/>
      <c r="D104" s="39"/>
      <c r="E104" s="1263"/>
      <c r="F104" s="640">
        <v>34</v>
      </c>
      <c r="G104" s="15"/>
      <c r="H104" s="93"/>
      <c r="I104" s="140"/>
      <c r="J104" s="27"/>
      <c r="K104" s="27"/>
      <c r="L104" s="27"/>
      <c r="M104" s="27"/>
      <c r="N104" s="27"/>
      <c r="O104" s="27"/>
      <c r="P104" s="27"/>
      <c r="Q104" s="27"/>
      <c r="R104" s="92">
        <f>SUM(J104:Q104)</f>
        <v>0</v>
      </c>
    </row>
    <row r="105" spans="2:18" ht="23.25" hidden="1" customHeight="1" x14ac:dyDescent="0.3">
      <c r="B105" s="57"/>
      <c r="C105" s="58"/>
      <c r="D105" s="58"/>
      <c r="E105" s="1264"/>
      <c r="F105" s="640">
        <v>35</v>
      </c>
      <c r="G105" s="15"/>
      <c r="H105" s="93"/>
      <c r="I105" s="140"/>
      <c r="J105" s="92"/>
      <c r="K105" s="92"/>
      <c r="L105" s="92"/>
      <c r="M105" s="92"/>
      <c r="N105" s="92"/>
      <c r="O105" s="92"/>
      <c r="P105" s="92"/>
      <c r="Q105" s="92"/>
      <c r="R105" s="92">
        <f t="shared" ref="R105:R106" si="15">SUM(J105:Q105)</f>
        <v>0</v>
      </c>
    </row>
    <row r="106" spans="2:18" ht="23.25" hidden="1" customHeight="1" x14ac:dyDescent="0.3">
      <c r="B106" s="19"/>
      <c r="C106" s="20"/>
      <c r="D106" s="20"/>
      <c r="E106" s="861"/>
      <c r="F106" s="640">
        <v>36</v>
      </c>
      <c r="G106" s="15"/>
      <c r="H106" s="93"/>
      <c r="I106" s="140"/>
      <c r="J106" s="92"/>
      <c r="K106" s="92"/>
      <c r="L106" s="92"/>
      <c r="M106" s="92"/>
      <c r="N106" s="92"/>
      <c r="O106" s="92"/>
      <c r="P106" s="92"/>
      <c r="Q106" s="92"/>
      <c r="R106" s="92">
        <f t="shared" si="15"/>
        <v>0</v>
      </c>
    </row>
    <row r="107" spans="2:18" s="12" customFormat="1" ht="15.75" customHeight="1" x14ac:dyDescent="0.2">
      <c r="B107" s="50" t="s">
        <v>83</v>
      </c>
      <c r="C107" s="51"/>
      <c r="D107" s="52"/>
      <c r="E107" s="873"/>
      <c r="F107" s="71"/>
      <c r="G107" s="52"/>
      <c r="H107" s="270"/>
      <c r="I107" s="270"/>
      <c r="J107" s="542"/>
      <c r="K107" s="542"/>
      <c r="L107" s="542"/>
      <c r="M107" s="542"/>
      <c r="N107" s="542"/>
      <c r="O107" s="542"/>
      <c r="P107" s="542"/>
      <c r="Q107" s="542"/>
      <c r="R107" s="540"/>
    </row>
    <row r="108" spans="2:18" s="12" customFormat="1" ht="16.5" customHeight="1" x14ac:dyDescent="0.2">
      <c r="B108" s="481" t="s">
        <v>1900</v>
      </c>
      <c r="C108" s="482"/>
      <c r="D108" s="482"/>
      <c r="E108" s="848"/>
      <c r="F108" s="658"/>
      <c r="G108" s="482"/>
      <c r="H108" s="482"/>
      <c r="I108" s="482"/>
      <c r="J108" s="575"/>
      <c r="K108" s="575"/>
      <c r="L108" s="575"/>
      <c r="M108" s="575"/>
      <c r="N108" s="575"/>
      <c r="O108" s="575"/>
      <c r="P108" s="575"/>
      <c r="Q108" s="575"/>
      <c r="R108" s="573"/>
    </row>
    <row r="109" spans="2:18" s="13" customFormat="1" ht="32.25" hidden="1" customHeight="1" x14ac:dyDescent="0.3">
      <c r="B109" s="35"/>
      <c r="C109" s="1661" t="s">
        <v>32</v>
      </c>
      <c r="D109" s="1661"/>
      <c r="E109" s="1661"/>
      <c r="F109" s="1661"/>
      <c r="G109" s="1661"/>
      <c r="H109" s="1661"/>
      <c r="I109" s="1661"/>
      <c r="J109" s="562"/>
      <c r="K109" s="562"/>
      <c r="L109" s="562"/>
      <c r="M109" s="562"/>
      <c r="N109" s="562"/>
      <c r="O109" s="562"/>
      <c r="P109" s="562"/>
      <c r="Q109" s="562"/>
      <c r="R109" s="274"/>
    </row>
    <row r="110" spans="2:18" s="13" customFormat="1" ht="34.5" hidden="1" customHeight="1" x14ac:dyDescent="0.3">
      <c r="B110" s="35"/>
      <c r="C110" s="37"/>
      <c r="D110" s="1661" t="s">
        <v>33</v>
      </c>
      <c r="E110" s="1661"/>
      <c r="F110" s="1661"/>
      <c r="G110" s="1661"/>
      <c r="H110" s="1661"/>
      <c r="I110" s="1661"/>
      <c r="J110" s="562"/>
      <c r="K110" s="562"/>
      <c r="L110" s="562"/>
      <c r="M110" s="562"/>
      <c r="N110" s="562"/>
      <c r="O110" s="562"/>
      <c r="P110" s="562"/>
      <c r="Q110" s="562"/>
      <c r="R110" s="274"/>
    </row>
    <row r="111" spans="2:18" s="13" customFormat="1" hidden="1" x14ac:dyDescent="0.3">
      <c r="B111" s="35"/>
      <c r="C111" s="37"/>
      <c r="D111" s="37"/>
      <c r="E111" s="856" t="s">
        <v>34</v>
      </c>
      <c r="F111" s="464"/>
      <c r="G111" s="33"/>
      <c r="H111" s="14"/>
      <c r="I111" s="114"/>
      <c r="J111" s="562"/>
      <c r="K111" s="562"/>
      <c r="L111" s="562"/>
      <c r="M111" s="562"/>
      <c r="N111" s="562"/>
      <c r="O111" s="562"/>
      <c r="P111" s="562"/>
      <c r="Q111" s="562"/>
      <c r="R111" s="274"/>
    </row>
    <row r="112" spans="2:18" ht="25.5" hidden="1" customHeight="1" x14ac:dyDescent="0.3">
      <c r="B112" s="38"/>
      <c r="C112" s="39"/>
      <c r="D112" s="39"/>
      <c r="E112" s="1263"/>
      <c r="F112" s="640">
        <v>37</v>
      </c>
      <c r="G112" s="15"/>
      <c r="H112" s="93"/>
      <c r="I112" s="140"/>
      <c r="J112" s="620"/>
      <c r="K112" s="620"/>
      <c r="L112" s="620"/>
      <c r="M112" s="620"/>
      <c r="N112" s="620"/>
      <c r="O112" s="620"/>
      <c r="P112" s="620"/>
      <c r="Q112" s="620"/>
      <c r="R112" s="175"/>
    </row>
    <row r="113" spans="2:18" ht="25.5" hidden="1" customHeight="1" x14ac:dyDescent="0.3">
      <c r="B113" s="28"/>
      <c r="C113" s="45"/>
      <c r="D113" s="31"/>
      <c r="E113" s="870"/>
      <c r="F113" s="640">
        <v>38</v>
      </c>
      <c r="G113" s="15"/>
      <c r="H113" s="16"/>
      <c r="I113" s="17"/>
      <c r="J113" s="592"/>
      <c r="K113" s="592"/>
      <c r="L113" s="592"/>
      <c r="M113" s="592"/>
      <c r="N113" s="592"/>
      <c r="O113" s="592"/>
      <c r="P113" s="592"/>
      <c r="Q113" s="592"/>
      <c r="R113" s="175"/>
    </row>
    <row r="114" spans="2:18" ht="25.5" hidden="1" customHeight="1" x14ac:dyDescent="0.3">
      <c r="B114" s="28"/>
      <c r="C114" s="45"/>
      <c r="D114" s="31"/>
      <c r="E114" s="870"/>
      <c r="F114" s="640">
        <v>39</v>
      </c>
      <c r="G114" s="15"/>
      <c r="H114" s="16"/>
      <c r="I114" s="17"/>
      <c r="J114" s="620"/>
      <c r="K114" s="620"/>
      <c r="L114" s="620"/>
      <c r="M114" s="620"/>
      <c r="N114" s="620"/>
      <c r="O114" s="620"/>
      <c r="P114" s="620"/>
      <c r="Q114" s="620"/>
      <c r="R114" s="175"/>
    </row>
    <row r="115" spans="2:18" ht="25.5" hidden="1" customHeight="1" x14ac:dyDescent="0.3">
      <c r="B115" s="57"/>
      <c r="C115" s="58"/>
      <c r="D115" s="58"/>
      <c r="E115" s="1264"/>
      <c r="F115" s="640">
        <v>40</v>
      </c>
      <c r="G115" s="15"/>
      <c r="H115" s="93"/>
      <c r="I115" s="140"/>
      <c r="J115" s="620"/>
      <c r="K115" s="620"/>
      <c r="L115" s="620"/>
      <c r="M115" s="620"/>
      <c r="N115" s="620"/>
      <c r="O115" s="620"/>
      <c r="P115" s="620"/>
      <c r="Q115" s="620"/>
      <c r="R115" s="175"/>
    </row>
    <row r="116" spans="2:18" ht="25.5" hidden="1" customHeight="1" x14ac:dyDescent="0.3">
      <c r="B116" s="57"/>
      <c r="C116" s="58"/>
      <c r="D116" s="58"/>
      <c r="E116" s="1264"/>
      <c r="F116" s="640">
        <v>41</v>
      </c>
      <c r="G116" s="15"/>
      <c r="H116" s="93"/>
      <c r="I116" s="140"/>
      <c r="J116" s="620"/>
      <c r="K116" s="620"/>
      <c r="L116" s="620"/>
      <c r="M116" s="620"/>
      <c r="N116" s="620"/>
      <c r="O116" s="620"/>
      <c r="P116" s="620"/>
      <c r="Q116" s="620"/>
      <c r="R116" s="175"/>
    </row>
    <row r="117" spans="2:18" s="13" customFormat="1" ht="21" hidden="1" customHeight="1" x14ac:dyDescent="0.3">
      <c r="B117" s="35"/>
      <c r="C117" s="37"/>
      <c r="D117" s="1663" t="s">
        <v>35</v>
      </c>
      <c r="E117" s="1663"/>
      <c r="F117" s="1663"/>
      <c r="G117" s="1663"/>
      <c r="H117" s="1663"/>
      <c r="I117" s="1663"/>
      <c r="J117" s="562"/>
      <c r="K117" s="562"/>
      <c r="L117" s="562"/>
      <c r="M117" s="562"/>
      <c r="N117" s="562"/>
      <c r="O117" s="562"/>
      <c r="P117" s="562"/>
      <c r="Q117" s="562"/>
      <c r="R117" s="274"/>
    </row>
    <row r="118" spans="2:18" s="13" customFormat="1" ht="21" hidden="1" customHeight="1" x14ac:dyDescent="0.3">
      <c r="B118" s="35"/>
      <c r="C118" s="37"/>
      <c r="D118" s="37"/>
      <c r="E118" s="1662" t="s">
        <v>36</v>
      </c>
      <c r="F118" s="1662"/>
      <c r="G118" s="1662"/>
      <c r="H118" s="1662"/>
      <c r="I118" s="1662"/>
      <c r="J118" s="562"/>
      <c r="K118" s="562"/>
      <c r="L118" s="562"/>
      <c r="M118" s="562"/>
      <c r="N118" s="562"/>
      <c r="O118" s="562"/>
      <c r="P118" s="562"/>
      <c r="Q118" s="562"/>
      <c r="R118" s="274"/>
    </row>
    <row r="119" spans="2:18" ht="25.5" hidden="1" customHeight="1" x14ac:dyDescent="0.3">
      <c r="B119" s="38"/>
      <c r="C119" s="39"/>
      <c r="D119" s="39"/>
      <c r="E119" s="1263"/>
      <c r="F119" s="640">
        <v>42</v>
      </c>
      <c r="G119" s="15"/>
      <c r="H119" s="93"/>
      <c r="I119" s="140"/>
      <c r="J119" s="620"/>
      <c r="K119" s="620"/>
      <c r="L119" s="620"/>
      <c r="M119" s="620"/>
      <c r="N119" s="620"/>
      <c r="O119" s="620"/>
      <c r="P119" s="620"/>
      <c r="Q119" s="620"/>
      <c r="R119" s="175"/>
    </row>
    <row r="120" spans="2:18" ht="25.5" hidden="1" customHeight="1" x14ac:dyDescent="0.3">
      <c r="B120" s="57"/>
      <c r="C120" s="58"/>
      <c r="D120" s="58"/>
      <c r="E120" s="1264"/>
      <c r="F120" s="640">
        <v>43</v>
      </c>
      <c r="G120" s="15"/>
      <c r="H120" s="93"/>
      <c r="I120" s="140"/>
      <c r="J120" s="620"/>
      <c r="K120" s="620"/>
      <c r="L120" s="620"/>
      <c r="M120" s="620"/>
      <c r="N120" s="620"/>
      <c r="O120" s="620"/>
      <c r="P120" s="620"/>
      <c r="Q120" s="620"/>
      <c r="R120" s="175"/>
    </row>
    <row r="121" spans="2:18" ht="25.5" hidden="1" customHeight="1" x14ac:dyDescent="0.3">
      <c r="B121" s="57"/>
      <c r="C121" s="58"/>
      <c r="D121" s="58"/>
      <c r="E121" s="1264"/>
      <c r="F121" s="640">
        <v>44</v>
      </c>
      <c r="G121" s="15"/>
      <c r="H121" s="93"/>
      <c r="I121" s="140"/>
      <c r="J121" s="620"/>
      <c r="K121" s="620"/>
      <c r="L121" s="620"/>
      <c r="M121" s="620"/>
      <c r="N121" s="620"/>
      <c r="O121" s="620"/>
      <c r="P121" s="620"/>
      <c r="Q121" s="620"/>
      <c r="R121" s="175"/>
    </row>
    <row r="122" spans="2:18" ht="25.5" hidden="1" customHeight="1" x14ac:dyDescent="0.3">
      <c r="B122" s="57"/>
      <c r="C122" s="58"/>
      <c r="D122" s="58"/>
      <c r="E122" s="1264"/>
      <c r="F122" s="640">
        <v>45</v>
      </c>
      <c r="G122" s="15"/>
      <c r="H122" s="93"/>
      <c r="I122" s="140"/>
      <c r="J122" s="620"/>
      <c r="K122" s="620"/>
      <c r="L122" s="620"/>
      <c r="M122" s="620"/>
      <c r="N122" s="620"/>
      <c r="O122" s="620"/>
      <c r="P122" s="620"/>
      <c r="Q122" s="620"/>
      <c r="R122" s="175"/>
    </row>
    <row r="123" spans="2:18" ht="25.5" hidden="1" customHeight="1" x14ac:dyDescent="0.3">
      <c r="B123" s="57"/>
      <c r="C123" s="58"/>
      <c r="D123" s="58"/>
      <c r="E123" s="1264"/>
      <c r="F123" s="640">
        <v>46</v>
      </c>
      <c r="G123" s="15"/>
      <c r="H123" s="93"/>
      <c r="I123" s="140"/>
      <c r="J123" s="620"/>
      <c r="K123" s="620"/>
      <c r="L123" s="620"/>
      <c r="M123" s="620"/>
      <c r="N123" s="620"/>
      <c r="O123" s="620"/>
      <c r="P123" s="620"/>
      <c r="Q123" s="620"/>
      <c r="R123" s="175"/>
    </row>
    <row r="124" spans="2:18" ht="25.5" hidden="1" customHeight="1" x14ac:dyDescent="0.3">
      <c r="B124" s="19"/>
      <c r="C124" s="20"/>
      <c r="D124" s="20"/>
      <c r="E124" s="861"/>
      <c r="F124" s="640">
        <v>47</v>
      </c>
      <c r="G124" s="15"/>
      <c r="H124" s="93"/>
      <c r="I124" s="140"/>
      <c r="J124" s="620"/>
      <c r="K124" s="620"/>
      <c r="L124" s="620"/>
      <c r="M124" s="620"/>
      <c r="N124" s="620"/>
      <c r="O124" s="620"/>
      <c r="P124" s="620"/>
      <c r="Q124" s="620"/>
      <c r="R124" s="175"/>
    </row>
    <row r="125" spans="2:18" s="12" customFormat="1" ht="15.75" customHeight="1" x14ac:dyDescent="0.2">
      <c r="B125" s="535" t="s">
        <v>86</v>
      </c>
      <c r="C125" s="536"/>
      <c r="D125" s="536"/>
      <c r="E125" s="847"/>
      <c r="F125" s="657"/>
      <c r="G125" s="536"/>
      <c r="H125" s="536"/>
      <c r="I125" s="536"/>
      <c r="J125" s="542"/>
      <c r="K125" s="542"/>
      <c r="L125" s="542"/>
      <c r="M125" s="542"/>
      <c r="N125" s="542"/>
      <c r="O125" s="542"/>
      <c r="P125" s="542"/>
      <c r="Q125" s="542"/>
      <c r="R125" s="540"/>
    </row>
    <row r="126" spans="2:18" s="12" customFormat="1" ht="15.75" customHeight="1" x14ac:dyDescent="0.2">
      <c r="B126" s="676" t="s">
        <v>1933</v>
      </c>
      <c r="C126" s="583"/>
      <c r="D126" s="583"/>
      <c r="E126" s="865"/>
      <c r="F126" s="664"/>
      <c r="G126" s="583"/>
      <c r="H126" s="583"/>
      <c r="I126" s="583"/>
      <c r="J126" s="575"/>
      <c r="K126" s="575"/>
      <c r="L126" s="575"/>
      <c r="M126" s="575"/>
      <c r="N126" s="575"/>
      <c r="O126" s="575"/>
      <c r="P126" s="575"/>
      <c r="Q126" s="575"/>
      <c r="R126" s="573"/>
    </row>
    <row r="127" spans="2:18" s="13" customFormat="1" ht="15.75" customHeight="1" x14ac:dyDescent="0.3">
      <c r="B127" s="35"/>
      <c r="C127" s="278" t="s">
        <v>37</v>
      </c>
      <c r="D127" s="278"/>
      <c r="E127" s="856"/>
      <c r="F127" s="662"/>
      <c r="G127" s="278"/>
      <c r="H127" s="278"/>
      <c r="I127" s="278"/>
      <c r="J127" s="562"/>
      <c r="K127" s="562"/>
      <c r="L127" s="562"/>
      <c r="M127" s="562"/>
      <c r="N127" s="562"/>
      <c r="O127" s="562"/>
      <c r="P127" s="562"/>
      <c r="Q127" s="562"/>
      <c r="R127" s="274"/>
    </row>
    <row r="128" spans="2:18" s="13" customFormat="1" ht="47.25" hidden="1" customHeight="1" x14ac:dyDescent="0.3">
      <c r="B128" s="35"/>
      <c r="C128" s="37"/>
      <c r="D128" s="1661" t="s">
        <v>38</v>
      </c>
      <c r="E128" s="1661"/>
      <c r="F128" s="1661"/>
      <c r="G128" s="1661"/>
      <c r="H128" s="1661"/>
      <c r="I128" s="1661"/>
      <c r="J128" s="562"/>
      <c r="K128" s="562"/>
      <c r="L128" s="562"/>
      <c r="M128" s="562"/>
      <c r="N128" s="562"/>
      <c r="O128" s="562"/>
      <c r="P128" s="562"/>
      <c r="Q128" s="562"/>
      <c r="R128" s="274"/>
    </row>
    <row r="129" spans="2:18" s="13" customFormat="1" ht="32.25" hidden="1" customHeight="1" x14ac:dyDescent="0.3">
      <c r="B129" s="35"/>
      <c r="C129" s="37"/>
      <c r="D129" s="37"/>
      <c r="E129" s="1661" t="s">
        <v>39</v>
      </c>
      <c r="F129" s="1661"/>
      <c r="G129" s="1661"/>
      <c r="H129" s="1661"/>
      <c r="I129" s="1661"/>
      <c r="J129" s="562"/>
      <c r="K129" s="562"/>
      <c r="L129" s="562"/>
      <c r="M129" s="562"/>
      <c r="N129" s="562"/>
      <c r="O129" s="562"/>
      <c r="P129" s="562"/>
      <c r="Q129" s="562"/>
      <c r="R129" s="274"/>
    </row>
    <row r="130" spans="2:18" ht="22.5" hidden="1" customHeight="1" x14ac:dyDescent="0.3">
      <c r="B130" s="38"/>
      <c r="C130" s="39"/>
      <c r="D130" s="39"/>
      <c r="E130" s="1263"/>
      <c r="F130" s="640">
        <v>48</v>
      </c>
      <c r="G130" s="15"/>
      <c r="H130" s="93"/>
      <c r="I130" s="140"/>
      <c r="J130" s="620"/>
      <c r="K130" s="620"/>
      <c r="L130" s="620"/>
      <c r="M130" s="620"/>
      <c r="N130" s="620"/>
      <c r="O130" s="620"/>
      <c r="P130" s="620"/>
      <c r="Q130" s="620"/>
      <c r="R130" s="175"/>
    </row>
    <row r="131" spans="2:18" ht="22.5" hidden="1" customHeight="1" x14ac:dyDescent="0.3">
      <c r="B131" s="28"/>
      <c r="C131" s="45"/>
      <c r="D131" s="31"/>
      <c r="E131" s="870"/>
      <c r="F131" s="640">
        <v>49</v>
      </c>
      <c r="G131" s="15"/>
      <c r="H131" s="16"/>
      <c r="I131" s="17"/>
      <c r="J131" s="592"/>
      <c r="K131" s="592"/>
      <c r="L131" s="592"/>
      <c r="M131" s="592"/>
      <c r="N131" s="592"/>
      <c r="O131" s="592"/>
      <c r="P131" s="592"/>
      <c r="Q131" s="592"/>
      <c r="R131" s="175"/>
    </row>
    <row r="132" spans="2:18" ht="22.5" hidden="1" customHeight="1" x14ac:dyDescent="0.3">
      <c r="B132" s="28"/>
      <c r="C132" s="45"/>
      <c r="D132" s="31"/>
      <c r="E132" s="870"/>
      <c r="F132" s="640">
        <v>50</v>
      </c>
      <c r="G132" s="15"/>
      <c r="H132" s="16"/>
      <c r="I132" s="17"/>
      <c r="J132" s="592"/>
      <c r="K132" s="592"/>
      <c r="L132" s="592"/>
      <c r="M132" s="592"/>
      <c r="N132" s="592"/>
      <c r="O132" s="592"/>
      <c r="P132" s="592"/>
      <c r="Q132" s="592"/>
      <c r="R132" s="175"/>
    </row>
    <row r="133" spans="2:18" s="13" customFormat="1" ht="47.25" hidden="1" customHeight="1" x14ac:dyDescent="0.3">
      <c r="B133" s="35"/>
      <c r="C133" s="37"/>
      <c r="D133" s="1661" t="s">
        <v>40</v>
      </c>
      <c r="E133" s="1661"/>
      <c r="F133" s="1661"/>
      <c r="G133" s="1661"/>
      <c r="H133" s="1661"/>
      <c r="I133" s="1661"/>
      <c r="J133" s="562"/>
      <c r="K133" s="562"/>
      <c r="L133" s="562"/>
      <c r="M133" s="562"/>
      <c r="N133" s="562"/>
      <c r="O133" s="562"/>
      <c r="P133" s="562"/>
      <c r="Q133" s="562"/>
      <c r="R133" s="274"/>
    </row>
    <row r="134" spans="2:18" s="13" customFormat="1" ht="34.5" hidden="1" customHeight="1" x14ac:dyDescent="0.3">
      <c r="B134" s="35"/>
      <c r="C134" s="37"/>
      <c r="D134" s="37"/>
      <c r="E134" s="1661" t="s">
        <v>41</v>
      </c>
      <c r="F134" s="1661"/>
      <c r="G134" s="1661"/>
      <c r="H134" s="1661"/>
      <c r="I134" s="1661"/>
      <c r="J134" s="562"/>
      <c r="K134" s="562"/>
      <c r="L134" s="562"/>
      <c r="M134" s="562"/>
      <c r="N134" s="562"/>
      <c r="O134" s="562"/>
      <c r="P134" s="562"/>
      <c r="Q134" s="562"/>
      <c r="R134" s="274"/>
    </row>
    <row r="135" spans="2:18" ht="24.75" hidden="1" customHeight="1" x14ac:dyDescent="0.3">
      <c r="B135" s="38"/>
      <c r="C135" s="39"/>
      <c r="D135" s="39"/>
      <c r="E135" s="1263"/>
      <c r="F135" s="640">
        <v>51</v>
      </c>
      <c r="G135" s="15"/>
      <c r="H135" s="93"/>
      <c r="I135" s="140"/>
      <c r="J135" s="620"/>
      <c r="K135" s="620"/>
      <c r="L135" s="620"/>
      <c r="M135" s="620"/>
      <c r="N135" s="620"/>
      <c r="O135" s="620"/>
      <c r="P135" s="620"/>
      <c r="Q135" s="620"/>
      <c r="R135" s="175"/>
    </row>
    <row r="136" spans="2:18" ht="24.75" hidden="1" customHeight="1" x14ac:dyDescent="0.3">
      <c r="B136" s="28"/>
      <c r="C136" s="45"/>
      <c r="D136" s="31"/>
      <c r="E136" s="870"/>
      <c r="F136" s="640">
        <v>52</v>
      </c>
      <c r="G136" s="15"/>
      <c r="H136" s="16"/>
      <c r="I136" s="17"/>
      <c r="J136" s="592"/>
      <c r="K136" s="592"/>
      <c r="L136" s="592"/>
      <c r="M136" s="592"/>
      <c r="N136" s="592"/>
      <c r="O136" s="592"/>
      <c r="P136" s="592"/>
      <c r="Q136" s="592"/>
      <c r="R136" s="175"/>
    </row>
    <row r="137" spans="2:18" ht="34.5" hidden="1" customHeight="1" x14ac:dyDescent="0.3">
      <c r="B137" s="67"/>
      <c r="C137" s="68"/>
      <c r="D137" s="62"/>
      <c r="E137" s="1265"/>
      <c r="F137" s="640">
        <v>53</v>
      </c>
      <c r="G137" s="15"/>
      <c r="H137" s="16"/>
      <c r="I137" s="17"/>
      <c r="J137" s="592"/>
      <c r="K137" s="592"/>
      <c r="L137" s="592"/>
      <c r="M137" s="592"/>
      <c r="N137" s="592"/>
      <c r="O137" s="592"/>
      <c r="P137" s="592"/>
      <c r="Q137" s="592"/>
      <c r="R137" s="175"/>
    </row>
    <row r="138" spans="2:18" s="13" customFormat="1" ht="15.75" customHeight="1" x14ac:dyDescent="0.3">
      <c r="B138" s="35"/>
      <c r="C138" s="37"/>
      <c r="D138" s="278" t="s">
        <v>42</v>
      </c>
      <c r="E138" s="856"/>
      <c r="F138" s="662"/>
      <c r="G138" s="278"/>
      <c r="H138" s="278"/>
      <c r="I138" s="278"/>
      <c r="J138" s="562"/>
      <c r="K138" s="562"/>
      <c r="L138" s="562"/>
      <c r="M138" s="562"/>
      <c r="N138" s="562"/>
      <c r="O138" s="562"/>
      <c r="P138" s="562"/>
      <c r="Q138" s="562"/>
      <c r="R138" s="274"/>
    </row>
    <row r="139" spans="2:18" s="13" customFormat="1" ht="17.25" customHeight="1" x14ac:dyDescent="0.3">
      <c r="B139" s="35"/>
      <c r="C139" s="37"/>
      <c r="D139" s="37"/>
      <c r="E139" s="854" t="s">
        <v>43</v>
      </c>
      <c r="F139" s="662"/>
      <c r="G139" s="278"/>
      <c r="H139" s="278"/>
      <c r="I139" s="278"/>
      <c r="J139" s="562"/>
      <c r="K139" s="562"/>
      <c r="L139" s="562"/>
      <c r="M139" s="562"/>
      <c r="N139" s="562"/>
      <c r="O139" s="562"/>
      <c r="P139" s="562"/>
      <c r="Q139" s="562"/>
      <c r="R139" s="274"/>
    </row>
    <row r="140" spans="2:18" s="525" customFormat="1" ht="16.5" customHeight="1" x14ac:dyDescent="0.3">
      <c r="B140" s="615"/>
      <c r="C140" s="619"/>
      <c r="D140" s="619"/>
      <c r="E140" s="855">
        <v>143</v>
      </c>
      <c r="F140" s="565" t="s">
        <v>1936</v>
      </c>
      <c r="G140" s="565"/>
      <c r="H140" s="565"/>
      <c r="I140" s="565"/>
      <c r="J140" s="617"/>
      <c r="K140" s="617"/>
      <c r="L140" s="617"/>
      <c r="M140" s="617"/>
      <c r="N140" s="617"/>
      <c r="O140" s="617"/>
      <c r="P140" s="617"/>
      <c r="Q140" s="617"/>
      <c r="R140" s="618"/>
    </row>
    <row r="141" spans="2:18" ht="27.75" customHeight="1" x14ac:dyDescent="0.3">
      <c r="B141" s="1377"/>
      <c r="C141" s="1378"/>
      <c r="D141" s="1378"/>
      <c r="E141" s="1284" t="s">
        <v>2371</v>
      </c>
      <c r="F141" s="1256">
        <v>14301</v>
      </c>
      <c r="G141" s="1068" t="s">
        <v>1019</v>
      </c>
      <c r="H141" s="1493" t="s">
        <v>1756</v>
      </c>
      <c r="I141" s="1037" t="s">
        <v>112</v>
      </c>
      <c r="J141" s="1017"/>
      <c r="K141" s="1017"/>
      <c r="L141" s="1017">
        <v>4500</v>
      </c>
      <c r="M141" s="1017">
        <v>5500</v>
      </c>
      <c r="N141" s="1017"/>
      <c r="O141" s="1017"/>
      <c r="P141" s="1017"/>
      <c r="Q141" s="1017"/>
      <c r="R141" s="1017">
        <f t="shared" ref="R141:R142" si="16">SUM(J141:Q141)</f>
        <v>10000</v>
      </c>
    </row>
    <row r="142" spans="2:18" ht="46.5" customHeight="1" x14ac:dyDescent="0.3">
      <c r="B142" s="1381"/>
      <c r="C142" s="1382"/>
      <c r="D142" s="1225"/>
      <c r="E142" s="1230" t="s">
        <v>2371</v>
      </c>
      <c r="F142" s="1383">
        <v>14302</v>
      </c>
      <c r="G142" s="1071" t="s">
        <v>1020</v>
      </c>
      <c r="H142" s="1447" t="s">
        <v>1756</v>
      </c>
      <c r="I142" s="1038" t="s">
        <v>112</v>
      </c>
      <c r="J142" s="1497"/>
      <c r="K142" s="1497"/>
      <c r="L142" s="1497">
        <v>12000</v>
      </c>
      <c r="M142" s="1497">
        <v>8000</v>
      </c>
      <c r="N142" s="1497"/>
      <c r="O142" s="1497"/>
      <c r="P142" s="1072"/>
      <c r="Q142" s="1072"/>
      <c r="R142" s="1023">
        <f t="shared" si="16"/>
        <v>20000</v>
      </c>
    </row>
    <row r="143" spans="2:18" ht="34.5" customHeight="1" x14ac:dyDescent="0.3">
      <c r="B143" s="1172"/>
      <c r="C143" s="1173"/>
      <c r="D143" s="1174"/>
      <c r="E143" s="1270" t="s">
        <v>2371</v>
      </c>
      <c r="F143" s="1257">
        <v>14303</v>
      </c>
      <c r="G143" s="1061" t="s">
        <v>1021</v>
      </c>
      <c r="H143" s="1495" t="s">
        <v>1756</v>
      </c>
      <c r="I143" s="1075" t="s">
        <v>112</v>
      </c>
      <c r="J143" s="1496"/>
      <c r="K143" s="1496"/>
      <c r="L143" s="1496">
        <v>10000</v>
      </c>
      <c r="M143" s="1496">
        <v>10000</v>
      </c>
      <c r="N143" s="1496"/>
      <c r="O143" s="1496"/>
      <c r="P143" s="1076"/>
      <c r="Q143" s="1076"/>
      <c r="R143" s="1031">
        <f>SUM(J143:Q143)</f>
        <v>20000</v>
      </c>
    </row>
    <row r="144" spans="2:18" s="12" customFormat="1" ht="16.5" customHeight="1" x14ac:dyDescent="0.2">
      <c r="B144" s="1667" t="s">
        <v>88</v>
      </c>
      <c r="C144" s="1668"/>
      <c r="D144" s="1668"/>
      <c r="E144" s="1668"/>
      <c r="F144" s="1668"/>
      <c r="G144" s="1668"/>
      <c r="H144" s="1668"/>
      <c r="I144" s="1668"/>
      <c r="J144" s="542"/>
      <c r="K144" s="542"/>
      <c r="L144" s="542"/>
      <c r="M144" s="542"/>
      <c r="N144" s="542"/>
      <c r="O144" s="542"/>
      <c r="P144" s="542"/>
      <c r="Q144" s="542"/>
      <c r="R144" s="540"/>
    </row>
    <row r="145" spans="2:22" s="12" customFormat="1" ht="16.5" customHeight="1" x14ac:dyDescent="0.2">
      <c r="B145" s="481" t="s">
        <v>118</v>
      </c>
      <c r="C145" s="482"/>
      <c r="D145" s="482"/>
      <c r="E145" s="848"/>
      <c r="F145" s="658"/>
      <c r="G145" s="482"/>
      <c r="H145" s="482"/>
      <c r="I145" s="482"/>
      <c r="J145" s="575"/>
      <c r="K145" s="575"/>
      <c r="L145" s="575"/>
      <c r="M145" s="575"/>
      <c r="N145" s="575"/>
      <c r="O145" s="575"/>
      <c r="P145" s="575"/>
      <c r="Q145" s="575"/>
      <c r="R145" s="573"/>
    </row>
    <row r="146" spans="2:22" s="13" customFormat="1" ht="18.75" customHeight="1" x14ac:dyDescent="0.3">
      <c r="B146" s="35"/>
      <c r="C146" s="278" t="s">
        <v>44</v>
      </c>
      <c r="D146" s="278"/>
      <c r="E146" s="856"/>
      <c r="F146" s="278"/>
      <c r="G146" s="278"/>
      <c r="H146" s="278"/>
      <c r="I146" s="278"/>
      <c r="J146" s="562"/>
      <c r="K146" s="562"/>
      <c r="L146" s="562"/>
      <c r="M146" s="562"/>
      <c r="N146" s="562"/>
      <c r="O146" s="562"/>
      <c r="P146" s="562"/>
      <c r="Q146" s="562"/>
      <c r="R146" s="274"/>
    </row>
    <row r="147" spans="2:22" s="13" customFormat="1" ht="18.75" customHeight="1" x14ac:dyDescent="0.3">
      <c r="B147" s="35"/>
      <c r="C147" s="37"/>
      <c r="D147" s="278" t="s">
        <v>45</v>
      </c>
      <c r="E147" s="856"/>
      <c r="F147" s="278"/>
      <c r="G147" s="278"/>
      <c r="H147" s="278"/>
      <c r="I147" s="278"/>
      <c r="J147" s="562"/>
      <c r="K147" s="562"/>
      <c r="L147" s="562"/>
      <c r="M147" s="562"/>
      <c r="N147" s="562"/>
      <c r="O147" s="562"/>
      <c r="P147" s="562"/>
      <c r="Q147" s="562"/>
      <c r="R147" s="274"/>
    </row>
    <row r="148" spans="2:22" s="13" customFormat="1" ht="19.5" customHeight="1" x14ac:dyDescent="0.3">
      <c r="B148" s="35"/>
      <c r="C148" s="37"/>
      <c r="D148" s="37"/>
      <c r="E148" s="854" t="s">
        <v>46</v>
      </c>
      <c r="F148" s="278"/>
      <c r="G148" s="278"/>
      <c r="H148" s="278"/>
      <c r="I148" s="278"/>
      <c r="J148" s="562"/>
      <c r="K148" s="562"/>
      <c r="L148" s="562"/>
      <c r="M148" s="562"/>
      <c r="N148" s="562"/>
      <c r="O148" s="562"/>
      <c r="P148" s="562"/>
      <c r="Q148" s="562"/>
      <c r="R148" s="274"/>
    </row>
    <row r="149" spans="2:22" s="525" customFormat="1" ht="16.5" customHeight="1" x14ac:dyDescent="0.3">
      <c r="B149" s="615"/>
      <c r="C149" s="616"/>
      <c r="D149" s="616"/>
      <c r="E149" s="857">
        <v>215</v>
      </c>
      <c r="F149" s="1724" t="s">
        <v>1853</v>
      </c>
      <c r="G149" s="1724"/>
      <c r="H149" s="1724"/>
      <c r="I149" s="1724"/>
      <c r="J149" s="617"/>
      <c r="K149" s="617"/>
      <c r="L149" s="617"/>
      <c r="M149" s="617"/>
      <c r="N149" s="617"/>
      <c r="O149" s="617"/>
      <c r="P149" s="617"/>
      <c r="Q149" s="617"/>
      <c r="R149" s="618"/>
      <c r="V149" s="695"/>
    </row>
    <row r="150" spans="2:22" ht="72" customHeight="1" x14ac:dyDescent="0.3">
      <c r="B150" s="1377"/>
      <c r="C150" s="1378"/>
      <c r="D150" s="1378"/>
      <c r="E150" s="1284" t="s">
        <v>2371</v>
      </c>
      <c r="F150" s="1256">
        <v>21501</v>
      </c>
      <c r="G150" s="1068" t="s">
        <v>1913</v>
      </c>
      <c r="H150" s="1493" t="s">
        <v>1926</v>
      </c>
      <c r="I150" s="1037" t="s">
        <v>112</v>
      </c>
      <c r="J150" s="1017"/>
      <c r="K150" s="1017"/>
      <c r="L150" s="1017"/>
      <c r="M150" s="1017"/>
      <c r="N150" s="1017"/>
      <c r="O150" s="1017"/>
      <c r="P150" s="1017">
        <v>100000</v>
      </c>
      <c r="Q150" s="1070"/>
      <c r="R150" s="1017">
        <f>SUM(P150)</f>
        <v>100000</v>
      </c>
    </row>
    <row r="151" spans="2:22" ht="60" customHeight="1" x14ac:dyDescent="0.3">
      <c r="B151" s="1213"/>
      <c r="C151" s="1214"/>
      <c r="D151" s="1214"/>
      <c r="E151" s="1215" t="s">
        <v>2371</v>
      </c>
      <c r="F151" s="1257">
        <v>21502</v>
      </c>
      <c r="G151" s="1061" t="s">
        <v>1914</v>
      </c>
      <c r="H151" s="1495" t="s">
        <v>1925</v>
      </c>
      <c r="I151" s="1075" t="s">
        <v>112</v>
      </c>
      <c r="J151" s="1031"/>
      <c r="K151" s="1031"/>
      <c r="L151" s="1031"/>
      <c r="M151" s="1031"/>
      <c r="N151" s="1031"/>
      <c r="O151" s="1031"/>
      <c r="P151" s="1031">
        <v>100000</v>
      </c>
      <c r="Q151" s="1076"/>
      <c r="R151" s="1031">
        <f>SUM(P151)</f>
        <v>100000</v>
      </c>
    </row>
    <row r="152" spans="2:22" s="13" customFormat="1" ht="34.5" hidden="1" customHeight="1" x14ac:dyDescent="0.3">
      <c r="B152" s="35"/>
      <c r="C152" s="37"/>
      <c r="D152" s="37"/>
      <c r="E152" s="1661" t="s">
        <v>47</v>
      </c>
      <c r="F152" s="1661"/>
      <c r="G152" s="1661"/>
      <c r="H152" s="1661"/>
      <c r="I152" s="1661"/>
      <c r="J152" s="562"/>
      <c r="K152" s="562"/>
      <c r="L152" s="562"/>
      <c r="M152" s="562"/>
      <c r="N152" s="562"/>
      <c r="O152" s="562"/>
      <c r="P152" s="562"/>
      <c r="Q152" s="562"/>
      <c r="R152" s="274"/>
    </row>
    <row r="153" spans="2:22" ht="19.5" hidden="1" customHeight="1" x14ac:dyDescent="0.3">
      <c r="B153" s="38"/>
      <c r="C153" s="39"/>
      <c r="D153" s="39"/>
      <c r="E153" s="1263"/>
      <c r="F153" s="640">
        <v>60</v>
      </c>
      <c r="G153" s="15"/>
      <c r="H153" s="93"/>
      <c r="I153" s="140"/>
      <c r="J153" s="620"/>
      <c r="K153" s="620"/>
      <c r="L153" s="620"/>
      <c r="M153" s="620"/>
      <c r="N153" s="620"/>
      <c r="O153" s="620"/>
      <c r="P153" s="620"/>
      <c r="Q153" s="620"/>
      <c r="R153" s="175"/>
    </row>
    <row r="154" spans="2:22" ht="19.5" hidden="1" customHeight="1" x14ac:dyDescent="0.3">
      <c r="B154" s="28"/>
      <c r="C154" s="45"/>
      <c r="D154" s="31"/>
      <c r="E154" s="870"/>
      <c r="F154" s="640">
        <v>61</v>
      </c>
      <c r="G154" s="15"/>
      <c r="H154" s="16"/>
      <c r="I154" s="17"/>
      <c r="J154" s="592"/>
      <c r="K154" s="592"/>
      <c r="L154" s="592"/>
      <c r="M154" s="592"/>
      <c r="N154" s="592"/>
      <c r="O154" s="592"/>
      <c r="P154" s="592"/>
      <c r="Q154" s="592"/>
      <c r="R154" s="175"/>
    </row>
    <row r="155" spans="2:22" ht="19.5" hidden="1" customHeight="1" x14ac:dyDescent="0.3">
      <c r="B155" s="67"/>
      <c r="C155" s="68"/>
      <c r="D155" s="62"/>
      <c r="E155" s="1265"/>
      <c r="F155" s="640">
        <v>62</v>
      </c>
      <c r="G155" s="15"/>
      <c r="H155" s="16"/>
      <c r="I155" s="17"/>
      <c r="J155" s="592"/>
      <c r="K155" s="592"/>
      <c r="L155" s="592"/>
      <c r="M155" s="592"/>
      <c r="N155" s="592"/>
      <c r="O155" s="592"/>
      <c r="P155" s="592"/>
      <c r="Q155" s="592"/>
      <c r="R155" s="175"/>
    </row>
    <row r="156" spans="2:22" s="13" customFormat="1" ht="34.5" hidden="1" customHeight="1" x14ac:dyDescent="0.3">
      <c r="B156" s="35"/>
      <c r="C156" s="37"/>
      <c r="D156" s="1662" t="s">
        <v>48</v>
      </c>
      <c r="E156" s="1662"/>
      <c r="F156" s="1662"/>
      <c r="G156" s="1662"/>
      <c r="H156" s="1662"/>
      <c r="I156" s="1662"/>
      <c r="J156" s="562"/>
      <c r="K156" s="562"/>
      <c r="L156" s="562"/>
      <c r="M156" s="562"/>
      <c r="N156" s="562"/>
      <c r="O156" s="562"/>
      <c r="P156" s="562"/>
      <c r="Q156" s="562"/>
      <c r="R156" s="274"/>
    </row>
    <row r="157" spans="2:22" s="13" customFormat="1" ht="49.5" hidden="1" customHeight="1" x14ac:dyDescent="0.3">
      <c r="B157" s="35"/>
      <c r="C157" s="37"/>
      <c r="D157" s="37"/>
      <c r="E157" s="1661" t="s">
        <v>49</v>
      </c>
      <c r="F157" s="1661"/>
      <c r="G157" s="1661"/>
      <c r="H157" s="1661"/>
      <c r="I157" s="1661"/>
      <c r="J157" s="562"/>
      <c r="K157" s="562"/>
      <c r="L157" s="562"/>
      <c r="M157" s="562"/>
      <c r="N157" s="562"/>
      <c r="O157" s="562"/>
      <c r="P157" s="562"/>
      <c r="Q157" s="562"/>
      <c r="R157" s="274"/>
    </row>
    <row r="158" spans="2:22" ht="21.75" hidden="1" customHeight="1" x14ac:dyDescent="0.3">
      <c r="B158" s="38"/>
      <c r="C158" s="39"/>
      <c r="D158" s="39"/>
      <c r="E158" s="1263"/>
      <c r="F158" s="640">
        <v>63</v>
      </c>
      <c r="G158" s="15"/>
      <c r="H158" s="93"/>
      <c r="I158" s="140"/>
      <c r="J158" s="620"/>
      <c r="K158" s="620"/>
      <c r="L158" s="620"/>
      <c r="M158" s="620"/>
      <c r="N158" s="620"/>
      <c r="O158" s="620"/>
      <c r="P158" s="620"/>
      <c r="Q158" s="620"/>
      <c r="R158" s="175"/>
    </row>
    <row r="159" spans="2:22" ht="21.75" hidden="1" customHeight="1" x14ac:dyDescent="0.3">
      <c r="B159" s="28"/>
      <c r="C159" s="45"/>
      <c r="D159" s="31"/>
      <c r="E159" s="870"/>
      <c r="F159" s="640">
        <v>64</v>
      </c>
      <c r="G159" s="15"/>
      <c r="H159" s="16"/>
      <c r="I159" s="17"/>
      <c r="J159" s="592"/>
      <c r="K159" s="592"/>
      <c r="L159" s="592"/>
      <c r="M159" s="592"/>
      <c r="N159" s="592"/>
      <c r="O159" s="592"/>
      <c r="P159" s="592"/>
      <c r="Q159" s="592"/>
      <c r="R159" s="175"/>
    </row>
    <row r="160" spans="2:22" ht="21.75" hidden="1" customHeight="1" x14ac:dyDescent="0.3">
      <c r="B160" s="28"/>
      <c r="C160" s="45"/>
      <c r="D160" s="31"/>
      <c r="E160" s="870"/>
      <c r="F160" s="640">
        <v>65</v>
      </c>
      <c r="G160" s="15"/>
      <c r="H160" s="16"/>
      <c r="I160" s="17"/>
      <c r="J160" s="592"/>
      <c r="K160" s="592"/>
      <c r="L160" s="592"/>
      <c r="M160" s="592"/>
      <c r="N160" s="592"/>
      <c r="O160" s="592"/>
      <c r="P160" s="592"/>
      <c r="Q160" s="592"/>
      <c r="R160" s="175"/>
    </row>
    <row r="161" spans="2:18" s="12" customFormat="1" ht="15.75" customHeight="1" x14ac:dyDescent="0.2">
      <c r="B161" s="1667" t="s">
        <v>91</v>
      </c>
      <c r="C161" s="1668"/>
      <c r="D161" s="1668"/>
      <c r="E161" s="1668"/>
      <c r="F161" s="1668"/>
      <c r="G161" s="1668"/>
      <c r="H161" s="1668"/>
      <c r="I161" s="1668"/>
      <c r="J161" s="542"/>
      <c r="K161" s="542"/>
      <c r="L161" s="542"/>
      <c r="M161" s="542"/>
      <c r="N161" s="542"/>
      <c r="O161" s="542"/>
      <c r="P161" s="542"/>
      <c r="Q161" s="542"/>
      <c r="R161" s="540"/>
    </row>
    <row r="162" spans="2:18" s="12" customFormat="1" ht="17.25" customHeight="1" x14ac:dyDescent="0.2">
      <c r="B162" s="481" t="s">
        <v>1902</v>
      </c>
      <c r="C162" s="482"/>
      <c r="D162" s="482"/>
      <c r="E162" s="848"/>
      <c r="F162" s="658"/>
      <c r="G162" s="482"/>
      <c r="H162" s="482"/>
      <c r="I162" s="482"/>
      <c r="J162" s="575"/>
      <c r="K162" s="575"/>
      <c r="L162" s="575"/>
      <c r="M162" s="575"/>
      <c r="N162" s="575"/>
      <c r="O162" s="575"/>
      <c r="P162" s="575"/>
      <c r="Q162" s="575"/>
      <c r="R162" s="573"/>
    </row>
    <row r="163" spans="2:18" s="13" customFormat="1" ht="49.5" hidden="1" customHeight="1" x14ac:dyDescent="0.3">
      <c r="B163" s="35"/>
      <c r="C163" s="1661" t="s">
        <v>50</v>
      </c>
      <c r="D163" s="1661"/>
      <c r="E163" s="1661"/>
      <c r="F163" s="1661"/>
      <c r="G163" s="1661"/>
      <c r="H163" s="1661"/>
      <c r="I163" s="1661"/>
      <c r="J163" s="562"/>
      <c r="K163" s="562"/>
      <c r="L163" s="562"/>
      <c r="M163" s="562"/>
      <c r="N163" s="562"/>
      <c r="O163" s="562"/>
      <c r="P163" s="562"/>
      <c r="Q163" s="562"/>
      <c r="R163" s="274"/>
    </row>
    <row r="164" spans="2:18" s="13" customFormat="1" ht="36" hidden="1" customHeight="1" x14ac:dyDescent="0.3">
      <c r="B164" s="35"/>
      <c r="C164" s="37"/>
      <c r="D164" s="1662" t="s">
        <v>51</v>
      </c>
      <c r="E164" s="1662"/>
      <c r="F164" s="1662"/>
      <c r="G164" s="1662"/>
      <c r="H164" s="1662"/>
      <c r="I164" s="1662"/>
      <c r="J164" s="562"/>
      <c r="K164" s="562"/>
      <c r="L164" s="562"/>
      <c r="M164" s="562"/>
      <c r="N164" s="562"/>
      <c r="O164" s="562"/>
      <c r="P164" s="562"/>
      <c r="Q164" s="562"/>
      <c r="R164" s="274"/>
    </row>
    <row r="165" spans="2:18" s="13" customFormat="1" ht="32.25" hidden="1" customHeight="1" x14ac:dyDescent="0.3">
      <c r="B165" s="35"/>
      <c r="C165" s="37"/>
      <c r="D165" s="37"/>
      <c r="E165" s="1662" t="s">
        <v>52</v>
      </c>
      <c r="F165" s="1662"/>
      <c r="G165" s="1662"/>
      <c r="H165" s="1662"/>
      <c r="I165" s="1662"/>
      <c r="J165" s="562"/>
      <c r="K165" s="562"/>
      <c r="L165" s="562"/>
      <c r="M165" s="562"/>
      <c r="N165" s="562"/>
      <c r="O165" s="562"/>
      <c r="P165" s="562"/>
      <c r="Q165" s="562"/>
      <c r="R165" s="274"/>
    </row>
    <row r="166" spans="2:18" ht="22.5" hidden="1" customHeight="1" x14ac:dyDescent="0.3">
      <c r="B166" s="38"/>
      <c r="C166" s="39"/>
      <c r="D166" s="39"/>
      <c r="E166" s="1263"/>
      <c r="F166" s="640">
        <v>66</v>
      </c>
      <c r="G166" s="15"/>
      <c r="H166" s="93"/>
      <c r="I166" s="140"/>
      <c r="J166" s="620"/>
      <c r="K166" s="620"/>
      <c r="L166" s="620"/>
      <c r="M166" s="620"/>
      <c r="N166" s="620"/>
      <c r="O166" s="620"/>
      <c r="P166" s="620"/>
      <c r="Q166" s="620"/>
      <c r="R166" s="175"/>
    </row>
    <row r="167" spans="2:18" ht="22.5" hidden="1" customHeight="1" x14ac:dyDescent="0.3">
      <c r="B167" s="28"/>
      <c r="C167" s="45"/>
      <c r="D167" s="31"/>
      <c r="E167" s="870"/>
      <c r="F167" s="640">
        <v>67</v>
      </c>
      <c r="G167" s="15"/>
      <c r="H167" s="16"/>
      <c r="I167" s="17"/>
      <c r="J167" s="592"/>
      <c r="K167" s="592"/>
      <c r="L167" s="592"/>
      <c r="M167" s="592"/>
      <c r="N167" s="592"/>
      <c r="O167" s="592"/>
      <c r="P167" s="592"/>
      <c r="Q167" s="592"/>
      <c r="R167" s="175"/>
    </row>
    <row r="168" spans="2:18" ht="33.75" hidden="1" customHeight="1" x14ac:dyDescent="0.3">
      <c r="B168" s="67"/>
      <c r="C168" s="68"/>
      <c r="D168" s="62"/>
      <c r="E168" s="1265"/>
      <c r="F168" s="640">
        <v>68</v>
      </c>
      <c r="G168" s="15"/>
      <c r="H168" s="16"/>
      <c r="I168" s="17"/>
      <c r="J168" s="592"/>
      <c r="K168" s="592"/>
      <c r="L168" s="592"/>
      <c r="M168" s="592"/>
      <c r="N168" s="592"/>
      <c r="O168" s="592"/>
      <c r="P168" s="592"/>
      <c r="Q168" s="592"/>
      <c r="R168" s="175"/>
    </row>
    <row r="169" spans="2:18" s="13" customFormat="1" ht="46.5" hidden="1" customHeight="1" x14ac:dyDescent="0.3">
      <c r="B169" s="35"/>
      <c r="C169" s="37"/>
      <c r="D169" s="1662" t="s">
        <v>53</v>
      </c>
      <c r="E169" s="1662"/>
      <c r="F169" s="1662"/>
      <c r="G169" s="1662"/>
      <c r="H169" s="1662"/>
      <c r="I169" s="1662"/>
      <c r="J169" s="562"/>
      <c r="K169" s="562"/>
      <c r="L169" s="562"/>
      <c r="M169" s="562"/>
      <c r="N169" s="562"/>
      <c r="O169" s="562"/>
      <c r="P169" s="562"/>
      <c r="Q169" s="562"/>
      <c r="R169" s="274"/>
    </row>
    <row r="170" spans="2:18" s="13" customFormat="1" hidden="1" x14ac:dyDescent="0.3">
      <c r="B170" s="35"/>
      <c r="C170" s="37"/>
      <c r="D170" s="37"/>
      <c r="E170" s="856" t="s">
        <v>54</v>
      </c>
      <c r="F170" s="464"/>
      <c r="G170" s="33"/>
      <c r="H170" s="14"/>
      <c r="I170" s="114"/>
      <c r="J170" s="562"/>
      <c r="K170" s="562"/>
      <c r="L170" s="562"/>
      <c r="M170" s="562"/>
      <c r="N170" s="562"/>
      <c r="O170" s="562"/>
      <c r="P170" s="562"/>
      <c r="Q170" s="562"/>
      <c r="R170" s="274"/>
    </row>
    <row r="171" spans="2:18" ht="19.5" hidden="1" customHeight="1" x14ac:dyDescent="0.3">
      <c r="B171" s="38"/>
      <c r="C171" s="39"/>
      <c r="D171" s="39"/>
      <c r="E171" s="1263"/>
      <c r="F171" s="640">
        <v>69</v>
      </c>
      <c r="G171" s="15"/>
      <c r="H171" s="93"/>
      <c r="I171" s="140"/>
      <c r="J171" s="620"/>
      <c r="K171" s="620"/>
      <c r="L171" s="620"/>
      <c r="M171" s="620"/>
      <c r="N171" s="620"/>
      <c r="O171" s="620"/>
      <c r="P171" s="620"/>
      <c r="Q171" s="620"/>
      <c r="R171" s="175"/>
    </row>
    <row r="172" spans="2:18" ht="19.5" hidden="1" customHeight="1" x14ac:dyDescent="0.3">
      <c r="B172" s="28"/>
      <c r="C172" s="45"/>
      <c r="D172" s="31"/>
      <c r="E172" s="870"/>
      <c r="F172" s="640">
        <v>70</v>
      </c>
      <c r="G172" s="15"/>
      <c r="H172" s="16"/>
      <c r="I172" s="17"/>
      <c r="J172" s="592"/>
      <c r="K172" s="592"/>
      <c r="L172" s="592"/>
      <c r="M172" s="592"/>
      <c r="N172" s="592"/>
      <c r="O172" s="592"/>
      <c r="P172" s="592"/>
      <c r="Q172" s="592"/>
      <c r="R172" s="175"/>
    </row>
    <row r="173" spans="2:18" ht="19.5" hidden="1" customHeight="1" x14ac:dyDescent="0.3">
      <c r="B173" s="28"/>
      <c r="C173" s="45"/>
      <c r="D173" s="31"/>
      <c r="E173" s="870"/>
      <c r="F173" s="640">
        <v>71</v>
      </c>
      <c r="G173" s="15"/>
      <c r="H173" s="16"/>
      <c r="I173" s="17"/>
      <c r="J173" s="592"/>
      <c r="K173" s="592"/>
      <c r="L173" s="592"/>
      <c r="M173" s="592"/>
      <c r="N173" s="592"/>
      <c r="O173" s="592"/>
      <c r="P173" s="592"/>
      <c r="Q173" s="592"/>
      <c r="R173" s="175"/>
    </row>
    <row r="174" spans="2:18" ht="22.5" hidden="1" customHeight="1" x14ac:dyDescent="0.3">
      <c r="B174" s="57"/>
      <c r="C174" s="58"/>
      <c r="D174" s="58"/>
      <c r="E174" s="1264"/>
      <c r="F174" s="640">
        <v>72</v>
      </c>
      <c r="G174" s="15"/>
      <c r="H174" s="93"/>
      <c r="I174" s="140"/>
      <c r="J174" s="620"/>
      <c r="K174" s="620"/>
      <c r="L174" s="620"/>
      <c r="M174" s="620"/>
      <c r="N174" s="620"/>
      <c r="O174" s="620"/>
      <c r="P174" s="620"/>
      <c r="Q174" s="620"/>
      <c r="R174" s="175"/>
    </row>
    <row r="175" spans="2:18" ht="22.5" hidden="1" customHeight="1" x14ac:dyDescent="0.3">
      <c r="B175" s="28"/>
      <c r="C175" s="45"/>
      <c r="D175" s="31"/>
      <c r="E175" s="870"/>
      <c r="F175" s="640">
        <v>73</v>
      </c>
      <c r="G175" s="15"/>
      <c r="H175" s="16"/>
      <c r="I175" s="17"/>
      <c r="J175" s="592"/>
      <c r="K175" s="592"/>
      <c r="L175" s="592"/>
      <c r="M175" s="592"/>
      <c r="N175" s="592"/>
      <c r="O175" s="592"/>
      <c r="P175" s="592"/>
      <c r="Q175" s="592"/>
      <c r="R175" s="175"/>
    </row>
    <row r="176" spans="2:18" s="13" customFormat="1" hidden="1" x14ac:dyDescent="0.3">
      <c r="B176" s="35"/>
      <c r="C176" s="37"/>
      <c r="D176" s="37"/>
      <c r="E176" s="856" t="s">
        <v>55</v>
      </c>
      <c r="F176" s="464"/>
      <c r="G176" s="33"/>
      <c r="H176" s="14"/>
      <c r="I176" s="114"/>
      <c r="J176" s="562"/>
      <c r="K176" s="562"/>
      <c r="L176" s="562"/>
      <c r="M176" s="562"/>
      <c r="N176" s="562"/>
      <c r="O176" s="562"/>
      <c r="P176" s="562"/>
      <c r="Q176" s="562"/>
      <c r="R176" s="274"/>
    </row>
    <row r="177" spans="2:18" ht="22.5" hidden="1" customHeight="1" x14ac:dyDescent="0.3">
      <c r="B177" s="38"/>
      <c r="C177" s="39"/>
      <c r="D177" s="39"/>
      <c r="E177" s="1263"/>
      <c r="F177" s="640">
        <v>74</v>
      </c>
      <c r="G177" s="15"/>
      <c r="H177" s="93"/>
      <c r="I177" s="140"/>
      <c r="J177" s="620"/>
      <c r="K177" s="620"/>
      <c r="L177" s="620"/>
      <c r="M177" s="620"/>
      <c r="N177" s="620"/>
      <c r="O177" s="620"/>
      <c r="P177" s="620"/>
      <c r="Q177" s="620"/>
      <c r="R177" s="175"/>
    </row>
    <row r="178" spans="2:18" ht="22.5" hidden="1" customHeight="1" x14ac:dyDescent="0.3">
      <c r="B178" s="28"/>
      <c r="C178" s="45"/>
      <c r="D178" s="31"/>
      <c r="E178" s="870"/>
      <c r="F178" s="640">
        <v>75</v>
      </c>
      <c r="G178" s="15"/>
      <c r="H178" s="16"/>
      <c r="I178" s="17"/>
      <c r="J178" s="592"/>
      <c r="K178" s="592"/>
      <c r="L178" s="592"/>
      <c r="M178" s="592"/>
      <c r="N178" s="592"/>
      <c r="O178" s="592"/>
      <c r="P178" s="592"/>
      <c r="Q178" s="592"/>
      <c r="R178" s="175"/>
    </row>
    <row r="179" spans="2:18" ht="22.5" hidden="1" customHeight="1" x14ac:dyDescent="0.3">
      <c r="B179" s="28"/>
      <c r="C179" s="45"/>
      <c r="D179" s="31"/>
      <c r="E179" s="870"/>
      <c r="F179" s="640">
        <v>76</v>
      </c>
      <c r="G179" s="15"/>
      <c r="H179" s="16"/>
      <c r="I179" s="17"/>
      <c r="J179" s="592"/>
      <c r="K179" s="592"/>
      <c r="L179" s="592"/>
      <c r="M179" s="592"/>
      <c r="N179" s="592"/>
      <c r="O179" s="592"/>
      <c r="P179" s="592"/>
      <c r="Q179" s="592"/>
      <c r="R179" s="175"/>
    </row>
    <row r="180" spans="2:18" ht="22.5" hidden="1" customHeight="1" x14ac:dyDescent="0.3">
      <c r="B180" s="57"/>
      <c r="C180" s="58"/>
      <c r="D180" s="58"/>
      <c r="E180" s="1264"/>
      <c r="F180" s="640">
        <v>77</v>
      </c>
      <c r="G180" s="15"/>
      <c r="H180" s="93"/>
      <c r="I180" s="140"/>
      <c r="J180" s="620"/>
      <c r="K180" s="620"/>
      <c r="L180" s="620"/>
      <c r="M180" s="620"/>
      <c r="N180" s="620"/>
      <c r="O180" s="620"/>
      <c r="P180" s="620"/>
      <c r="Q180" s="620"/>
      <c r="R180" s="175"/>
    </row>
    <row r="181" spans="2:18" ht="22.5" hidden="1" customHeight="1" x14ac:dyDescent="0.3">
      <c r="B181" s="28"/>
      <c r="C181" s="45"/>
      <c r="D181" s="31"/>
      <c r="E181" s="870"/>
      <c r="F181" s="640">
        <v>78</v>
      </c>
      <c r="G181" s="15"/>
      <c r="H181" s="16"/>
      <c r="I181" s="17"/>
      <c r="J181" s="592"/>
      <c r="K181" s="592"/>
      <c r="L181" s="592"/>
      <c r="M181" s="592"/>
      <c r="N181" s="592"/>
      <c r="O181" s="592"/>
      <c r="P181" s="592"/>
      <c r="Q181" s="592"/>
      <c r="R181" s="175"/>
    </row>
    <row r="182" spans="2:18" s="13" customFormat="1" ht="30.75" hidden="1" customHeight="1" x14ac:dyDescent="0.3">
      <c r="B182" s="35"/>
      <c r="C182" s="37"/>
      <c r="D182" s="37"/>
      <c r="E182" s="1661" t="s">
        <v>90</v>
      </c>
      <c r="F182" s="1661"/>
      <c r="G182" s="1661"/>
      <c r="H182" s="1661"/>
      <c r="I182" s="1661"/>
      <c r="J182" s="562"/>
      <c r="K182" s="562"/>
      <c r="L182" s="562"/>
      <c r="M182" s="562"/>
      <c r="N182" s="562"/>
      <c r="O182" s="562"/>
      <c r="P182" s="562"/>
      <c r="Q182" s="562"/>
      <c r="R182" s="274"/>
    </row>
    <row r="183" spans="2:18" ht="22.5" hidden="1" customHeight="1" x14ac:dyDescent="0.3">
      <c r="B183" s="38"/>
      <c r="C183" s="39"/>
      <c r="D183" s="39"/>
      <c r="E183" s="1263"/>
      <c r="F183" s="640">
        <v>79</v>
      </c>
      <c r="G183" s="15"/>
      <c r="H183" s="93"/>
      <c r="I183" s="140"/>
      <c r="J183" s="620"/>
      <c r="K183" s="620"/>
      <c r="L183" s="620"/>
      <c r="M183" s="620"/>
      <c r="N183" s="620"/>
      <c r="O183" s="620"/>
      <c r="P183" s="620"/>
      <c r="Q183" s="620"/>
      <c r="R183" s="175"/>
    </row>
    <row r="184" spans="2:18" ht="22.5" hidden="1" customHeight="1" x14ac:dyDescent="0.3">
      <c r="B184" s="28"/>
      <c r="C184" s="45"/>
      <c r="D184" s="31"/>
      <c r="E184" s="870"/>
      <c r="F184" s="640">
        <v>80</v>
      </c>
      <c r="G184" s="15"/>
      <c r="H184" s="16"/>
      <c r="I184" s="17"/>
      <c r="J184" s="592"/>
      <c r="K184" s="592"/>
      <c r="L184" s="592"/>
      <c r="M184" s="592"/>
      <c r="N184" s="592"/>
      <c r="O184" s="592"/>
      <c r="P184" s="592"/>
      <c r="Q184" s="592"/>
      <c r="R184" s="175"/>
    </row>
    <row r="185" spans="2:18" ht="22.5" hidden="1" customHeight="1" x14ac:dyDescent="0.3">
      <c r="B185" s="28"/>
      <c r="C185" s="45"/>
      <c r="D185" s="31"/>
      <c r="E185" s="870"/>
      <c r="F185" s="640">
        <v>81</v>
      </c>
      <c r="G185" s="15"/>
      <c r="H185" s="16"/>
      <c r="I185" s="17"/>
      <c r="J185" s="592"/>
      <c r="K185" s="592"/>
      <c r="L185" s="592"/>
      <c r="M185" s="592"/>
      <c r="N185" s="592"/>
      <c r="O185" s="592"/>
      <c r="P185" s="592"/>
      <c r="Q185" s="592"/>
      <c r="R185" s="175"/>
    </row>
    <row r="186" spans="2:18" ht="22.5" hidden="1" customHeight="1" x14ac:dyDescent="0.3">
      <c r="B186" s="57"/>
      <c r="C186" s="58"/>
      <c r="D186" s="58"/>
      <c r="E186" s="1264"/>
      <c r="F186" s="640">
        <v>82</v>
      </c>
      <c r="G186" s="15"/>
      <c r="H186" s="93"/>
      <c r="I186" s="140"/>
      <c r="J186" s="620"/>
      <c r="K186" s="620"/>
      <c r="L186" s="620"/>
      <c r="M186" s="620"/>
      <c r="N186" s="620"/>
      <c r="O186" s="620"/>
      <c r="P186" s="620"/>
      <c r="Q186" s="620"/>
      <c r="R186" s="175"/>
    </row>
    <row r="187" spans="2:18" ht="22.5" hidden="1" customHeight="1" x14ac:dyDescent="0.3">
      <c r="B187" s="67"/>
      <c r="C187" s="68"/>
      <c r="D187" s="62"/>
      <c r="E187" s="1265"/>
      <c r="F187" s="640">
        <v>83</v>
      </c>
      <c r="G187" s="15"/>
      <c r="H187" s="16"/>
      <c r="I187" s="17"/>
      <c r="J187" s="592"/>
      <c r="K187" s="592"/>
      <c r="L187" s="592"/>
      <c r="M187" s="592"/>
      <c r="N187" s="592"/>
      <c r="O187" s="592"/>
      <c r="P187" s="592"/>
      <c r="Q187" s="592"/>
      <c r="R187" s="175"/>
    </row>
    <row r="188" spans="2:18" s="12" customFormat="1" ht="16.5" customHeight="1" x14ac:dyDescent="0.2">
      <c r="B188" s="535" t="s">
        <v>93</v>
      </c>
      <c r="C188" s="536"/>
      <c r="D188" s="536"/>
      <c r="E188" s="847"/>
      <c r="F188" s="657"/>
      <c r="G188" s="536"/>
      <c r="H188" s="536"/>
      <c r="I188" s="536"/>
      <c r="J188" s="542"/>
      <c r="K188" s="542"/>
      <c r="L188" s="542"/>
      <c r="M188" s="542"/>
      <c r="N188" s="542"/>
      <c r="O188" s="542"/>
      <c r="P188" s="542"/>
      <c r="Q188" s="542"/>
      <c r="R188" s="540"/>
    </row>
    <row r="189" spans="2:18" s="12" customFormat="1" ht="16.5" customHeight="1" x14ac:dyDescent="0.2">
      <c r="B189" s="481" t="s">
        <v>1903</v>
      </c>
      <c r="C189" s="482"/>
      <c r="D189" s="482"/>
      <c r="E189" s="848"/>
      <c r="F189" s="658"/>
      <c r="G189" s="482"/>
      <c r="H189" s="482"/>
      <c r="I189" s="482"/>
      <c r="J189" s="575"/>
      <c r="K189" s="575"/>
      <c r="L189" s="575"/>
      <c r="M189" s="575"/>
      <c r="N189" s="575"/>
      <c r="O189" s="575"/>
      <c r="P189" s="575"/>
      <c r="Q189" s="575"/>
      <c r="R189" s="573"/>
    </row>
    <row r="190" spans="2:18" s="13" customFormat="1" ht="15.75" customHeight="1" x14ac:dyDescent="0.3">
      <c r="B190" s="35"/>
      <c r="C190" s="278" t="s">
        <v>56</v>
      </c>
      <c r="D190" s="278"/>
      <c r="E190" s="856"/>
      <c r="F190" s="662"/>
      <c r="G190" s="278"/>
      <c r="H190" s="278"/>
      <c r="I190" s="278"/>
      <c r="J190" s="562"/>
      <c r="K190" s="562"/>
      <c r="L190" s="562"/>
      <c r="M190" s="562"/>
      <c r="N190" s="562"/>
      <c r="O190" s="562"/>
      <c r="P190" s="562"/>
      <c r="Q190" s="562"/>
      <c r="R190" s="274"/>
    </row>
    <row r="191" spans="2:18" s="13" customFormat="1" ht="14.25" customHeight="1" x14ac:dyDescent="0.3">
      <c r="B191" s="65"/>
      <c r="C191" s="66"/>
      <c r="D191" s="105" t="s">
        <v>1947</v>
      </c>
      <c r="E191" s="858"/>
      <c r="F191" s="666"/>
      <c r="G191" s="105"/>
      <c r="H191" s="105"/>
      <c r="I191" s="105"/>
      <c r="J191" s="588"/>
      <c r="K191" s="588"/>
      <c r="L191" s="588"/>
      <c r="M191" s="588"/>
      <c r="N191" s="588"/>
      <c r="O191" s="588"/>
      <c r="P191" s="588"/>
      <c r="Q191" s="588"/>
      <c r="R191" s="596"/>
    </row>
    <row r="192" spans="2:18" s="13" customFormat="1" ht="16.5" customHeight="1" x14ac:dyDescent="0.3">
      <c r="B192" s="76"/>
      <c r="C192" s="77"/>
      <c r="D192" s="556" t="s">
        <v>1887</v>
      </c>
      <c r="E192" s="859"/>
      <c r="F192" s="665"/>
      <c r="G192" s="556"/>
      <c r="H192" s="556"/>
      <c r="I192" s="556"/>
      <c r="J192" s="572"/>
      <c r="K192" s="572"/>
      <c r="L192" s="572"/>
      <c r="M192" s="572"/>
      <c r="N192" s="572"/>
      <c r="O192" s="572"/>
      <c r="P192" s="572"/>
      <c r="Q192" s="572"/>
      <c r="R192" s="571"/>
    </row>
    <row r="193" spans="2:24" s="13" customFormat="1" ht="18" customHeight="1" x14ac:dyDescent="0.3">
      <c r="B193" s="35"/>
      <c r="C193" s="37"/>
      <c r="D193" s="37"/>
      <c r="E193" s="854" t="s">
        <v>57</v>
      </c>
      <c r="F193" s="662"/>
      <c r="G193" s="278"/>
      <c r="H193" s="278"/>
      <c r="I193" s="278"/>
      <c r="J193" s="562"/>
      <c r="K193" s="562"/>
      <c r="L193" s="562"/>
      <c r="M193" s="562"/>
      <c r="N193" s="562"/>
      <c r="O193" s="562"/>
      <c r="P193" s="562"/>
      <c r="Q193" s="562"/>
      <c r="R193" s="274"/>
    </row>
    <row r="194" spans="2:24" s="525" customFormat="1" ht="16.5" customHeight="1" x14ac:dyDescent="0.3">
      <c r="B194" s="615"/>
      <c r="C194" s="619"/>
      <c r="D194" s="619"/>
      <c r="E194" s="855">
        <v>171</v>
      </c>
      <c r="F194" s="565" t="s">
        <v>1830</v>
      </c>
      <c r="G194" s="565"/>
      <c r="H194" s="565"/>
      <c r="I194" s="565"/>
      <c r="J194" s="617"/>
      <c r="K194" s="617"/>
      <c r="L194" s="617"/>
      <c r="M194" s="617"/>
      <c r="N194" s="617"/>
      <c r="O194" s="617"/>
      <c r="P194" s="617"/>
      <c r="Q194" s="617"/>
      <c r="R194" s="618"/>
    </row>
    <row r="195" spans="2:24" ht="21.75" customHeight="1" x14ac:dyDescent="0.3">
      <c r="B195" s="1168"/>
      <c r="C195" s="1169"/>
      <c r="D195" s="1170"/>
      <c r="E195" s="1269" t="s">
        <v>2375</v>
      </c>
      <c r="F195" s="1256">
        <v>17101</v>
      </c>
      <c r="G195" s="1068" t="s">
        <v>1023</v>
      </c>
      <c r="H195" s="1493" t="s">
        <v>1756</v>
      </c>
      <c r="I195" s="1037" t="s">
        <v>112</v>
      </c>
      <c r="J195" s="1494"/>
      <c r="K195" s="1494"/>
      <c r="L195" s="1494">
        <v>9500</v>
      </c>
      <c r="M195" s="1494">
        <v>5000</v>
      </c>
      <c r="N195" s="1494"/>
      <c r="O195" s="1494"/>
      <c r="P195" s="1070"/>
      <c r="Q195" s="1070"/>
      <c r="R195" s="1017">
        <f>SUM(J195:Q195)</f>
        <v>14500</v>
      </c>
      <c r="X195" s="30"/>
    </row>
    <row r="196" spans="2:24" ht="33" customHeight="1" x14ac:dyDescent="0.3">
      <c r="B196" s="1206"/>
      <c r="C196" s="1207"/>
      <c r="D196" s="1207"/>
      <c r="E196" s="1274" t="s">
        <v>2375</v>
      </c>
      <c r="F196" s="1383">
        <v>17102</v>
      </c>
      <c r="G196" s="1071" t="s">
        <v>1934</v>
      </c>
      <c r="H196" s="1447" t="s">
        <v>1756</v>
      </c>
      <c r="I196" s="1038" t="s">
        <v>112</v>
      </c>
      <c r="J196" s="1023"/>
      <c r="K196" s="1497">
        <f>7200+3600</f>
        <v>10800</v>
      </c>
      <c r="L196" s="1497">
        <v>28050</v>
      </c>
      <c r="M196" s="1497">
        <v>10000</v>
      </c>
      <c r="N196" s="1023"/>
      <c r="O196" s="1023"/>
      <c r="P196" s="1023"/>
      <c r="Q196" s="1023"/>
      <c r="R196" s="1023">
        <f t="shared" ref="R196:R197" si="17">SUM(J196:Q196)</f>
        <v>48850</v>
      </c>
    </row>
    <row r="197" spans="2:24" ht="33.75" customHeight="1" x14ac:dyDescent="0.3">
      <c r="B197" s="1397"/>
      <c r="C197" s="1398"/>
      <c r="D197" s="1399"/>
      <c r="E197" s="1400" t="s">
        <v>2375</v>
      </c>
      <c r="F197" s="1257">
        <v>17103</v>
      </c>
      <c r="G197" s="1061" t="s">
        <v>1022</v>
      </c>
      <c r="H197" s="1495" t="s">
        <v>1756</v>
      </c>
      <c r="I197" s="1075" t="s">
        <v>112</v>
      </c>
      <c r="J197" s="1496"/>
      <c r="K197" s="1496"/>
      <c r="L197" s="1496">
        <v>5700</v>
      </c>
      <c r="M197" s="1496">
        <v>5000</v>
      </c>
      <c r="N197" s="1496"/>
      <c r="O197" s="1496"/>
      <c r="P197" s="1076"/>
      <c r="Q197" s="1076"/>
      <c r="R197" s="1031">
        <f t="shared" si="17"/>
        <v>10700</v>
      </c>
    </row>
    <row r="198" spans="2:24" s="13" customFormat="1" ht="33.75" hidden="1" customHeight="1" x14ac:dyDescent="0.3">
      <c r="B198" s="35"/>
      <c r="C198" s="37"/>
      <c r="D198" s="37"/>
      <c r="E198" s="1661" t="s">
        <v>58</v>
      </c>
      <c r="F198" s="1661"/>
      <c r="G198" s="1661"/>
      <c r="H198" s="1661"/>
      <c r="I198" s="1728"/>
      <c r="J198" s="86">
        <f>SUM(J199:J201)</f>
        <v>0</v>
      </c>
      <c r="K198" s="86">
        <f t="shared" ref="K198:R198" si="18">SUM(K199:K201)</f>
        <v>0</v>
      </c>
      <c r="L198" s="86">
        <f t="shared" si="18"/>
        <v>0</v>
      </c>
      <c r="M198" s="86">
        <f t="shared" si="18"/>
        <v>0</v>
      </c>
      <c r="N198" s="86">
        <f t="shared" si="18"/>
        <v>0</v>
      </c>
      <c r="O198" s="86">
        <f t="shared" si="18"/>
        <v>0</v>
      </c>
      <c r="P198" s="86">
        <f t="shared" si="18"/>
        <v>0</v>
      </c>
      <c r="Q198" s="86">
        <f t="shared" si="18"/>
        <v>0</v>
      </c>
      <c r="R198" s="86">
        <f t="shared" si="18"/>
        <v>0</v>
      </c>
    </row>
    <row r="199" spans="2:24" ht="21" hidden="1" customHeight="1" x14ac:dyDescent="0.3">
      <c r="B199" s="38"/>
      <c r="C199" s="39"/>
      <c r="D199" s="39"/>
      <c r="E199" s="1263"/>
      <c r="F199" s="640">
        <v>87</v>
      </c>
      <c r="G199" s="15"/>
      <c r="H199" s="93"/>
      <c r="I199" s="93"/>
      <c r="J199" s="92"/>
      <c r="K199" s="92"/>
      <c r="L199" s="92"/>
      <c r="M199" s="92"/>
      <c r="N199" s="92"/>
      <c r="O199" s="92"/>
      <c r="P199" s="92"/>
      <c r="Q199" s="92"/>
      <c r="R199" s="92">
        <f t="shared" ref="R199:R200" si="19">SUM(J199:Q199)</f>
        <v>0</v>
      </c>
    </row>
    <row r="200" spans="2:24" ht="21" hidden="1" customHeight="1" x14ac:dyDescent="0.3">
      <c r="B200" s="28"/>
      <c r="C200" s="45"/>
      <c r="D200" s="31"/>
      <c r="E200" s="870"/>
      <c r="F200" s="640">
        <v>88</v>
      </c>
      <c r="G200" s="15"/>
      <c r="H200" s="16"/>
      <c r="I200" s="16"/>
      <c r="J200" s="27"/>
      <c r="K200" s="27"/>
      <c r="L200" s="27"/>
      <c r="M200" s="27"/>
      <c r="N200" s="27"/>
      <c r="O200" s="27"/>
      <c r="P200" s="27"/>
      <c r="Q200" s="27"/>
      <c r="R200" s="92">
        <f t="shared" si="19"/>
        <v>0</v>
      </c>
    </row>
    <row r="201" spans="2:24" ht="21" hidden="1" customHeight="1" x14ac:dyDescent="0.3">
      <c r="B201" s="28"/>
      <c r="C201" s="45"/>
      <c r="D201" s="31"/>
      <c r="E201" s="870"/>
      <c r="F201" s="640">
        <v>89</v>
      </c>
      <c r="G201" s="15"/>
      <c r="H201" s="16"/>
      <c r="I201" s="16"/>
      <c r="J201" s="27"/>
      <c r="K201" s="27"/>
      <c r="L201" s="27"/>
      <c r="M201" s="27"/>
      <c r="N201" s="27"/>
      <c r="O201" s="27"/>
      <c r="P201" s="27"/>
      <c r="Q201" s="27"/>
      <c r="R201" s="92">
        <f>SUM(J201:Q201)</f>
        <v>0</v>
      </c>
    </row>
    <row r="202" spans="2:24" s="13" customFormat="1" hidden="1" x14ac:dyDescent="0.3">
      <c r="B202" s="35"/>
      <c r="C202" s="37"/>
      <c r="D202" s="37"/>
      <c r="E202" s="856" t="s">
        <v>59</v>
      </c>
      <c r="F202" s="464"/>
      <c r="G202" s="33"/>
      <c r="H202" s="14"/>
      <c r="I202" s="14"/>
      <c r="J202" s="86">
        <f>SUM(J203:J205)</f>
        <v>0</v>
      </c>
      <c r="K202" s="86">
        <f t="shared" ref="K202:R202" si="20">SUM(K203:K205)</f>
        <v>0</v>
      </c>
      <c r="L202" s="86">
        <f t="shared" si="20"/>
        <v>0</v>
      </c>
      <c r="M202" s="86">
        <f t="shared" si="20"/>
        <v>0</v>
      </c>
      <c r="N202" s="86">
        <f t="shared" si="20"/>
        <v>0</v>
      </c>
      <c r="O202" s="86">
        <f t="shared" si="20"/>
        <v>0</v>
      </c>
      <c r="P202" s="86">
        <f t="shared" si="20"/>
        <v>0</v>
      </c>
      <c r="Q202" s="86">
        <f t="shared" si="20"/>
        <v>0</v>
      </c>
      <c r="R202" s="86">
        <f t="shared" si="20"/>
        <v>0</v>
      </c>
    </row>
    <row r="203" spans="2:24" ht="24.75" hidden="1" customHeight="1" x14ac:dyDescent="0.3">
      <c r="B203" s="38"/>
      <c r="C203" s="39"/>
      <c r="D203" s="39"/>
      <c r="E203" s="1263"/>
      <c r="F203" s="640">
        <v>90</v>
      </c>
      <c r="G203" s="15"/>
      <c r="H203" s="93"/>
      <c r="I203" s="93"/>
      <c r="J203" s="92"/>
      <c r="K203" s="92"/>
      <c r="L203" s="92"/>
      <c r="M203" s="92"/>
      <c r="N203" s="92"/>
      <c r="O203" s="92"/>
      <c r="P203" s="92"/>
      <c r="Q203" s="92"/>
      <c r="R203" s="92">
        <f t="shared" ref="R203:R204" si="21">SUM(J203:Q203)</f>
        <v>0</v>
      </c>
    </row>
    <row r="204" spans="2:24" ht="24.75" hidden="1" customHeight="1" x14ac:dyDescent="0.3">
      <c r="B204" s="28"/>
      <c r="C204" s="45"/>
      <c r="D204" s="31"/>
      <c r="E204" s="870"/>
      <c r="F204" s="640">
        <v>91</v>
      </c>
      <c r="G204" s="15"/>
      <c r="H204" s="16"/>
      <c r="I204" s="16"/>
      <c r="J204" s="27"/>
      <c r="K204" s="27"/>
      <c r="L204" s="27"/>
      <c r="M204" s="27"/>
      <c r="N204" s="27"/>
      <c r="O204" s="27"/>
      <c r="P204" s="27"/>
      <c r="Q204" s="27"/>
      <c r="R204" s="92">
        <f t="shared" si="21"/>
        <v>0</v>
      </c>
    </row>
    <row r="205" spans="2:24" ht="24.75" hidden="1" customHeight="1" x14ac:dyDescent="0.3">
      <c r="B205" s="67"/>
      <c r="C205" s="68"/>
      <c r="D205" s="62"/>
      <c r="E205" s="1265"/>
      <c r="F205" s="640">
        <v>92</v>
      </c>
      <c r="G205" s="15"/>
      <c r="H205" s="16"/>
      <c r="I205" s="16"/>
      <c r="J205" s="27"/>
      <c r="K205" s="27"/>
      <c r="L205" s="27"/>
      <c r="M205" s="27"/>
      <c r="N205" s="27"/>
      <c r="O205" s="27"/>
      <c r="P205" s="27"/>
      <c r="Q205" s="27"/>
      <c r="R205" s="92">
        <f>SUM(J205:Q205)</f>
        <v>0</v>
      </c>
    </row>
    <row r="206" spans="2:24" s="13" customFormat="1" ht="30.75" hidden="1" customHeight="1" x14ac:dyDescent="0.3">
      <c r="B206" s="35"/>
      <c r="C206" s="37"/>
      <c r="D206" s="37"/>
      <c r="E206" s="1662" t="s">
        <v>60</v>
      </c>
      <c r="F206" s="1662"/>
      <c r="G206" s="1662"/>
      <c r="H206" s="1662"/>
      <c r="I206" s="1766"/>
      <c r="J206" s="86">
        <f>SUM(J207:J209)</f>
        <v>0</v>
      </c>
      <c r="K206" s="86">
        <f t="shared" ref="K206:R206" si="22">SUM(K207:K209)</f>
        <v>0</v>
      </c>
      <c r="L206" s="86">
        <f t="shared" si="22"/>
        <v>0</v>
      </c>
      <c r="M206" s="86">
        <f t="shared" si="22"/>
        <v>0</v>
      </c>
      <c r="N206" s="86">
        <f t="shared" si="22"/>
        <v>0</v>
      </c>
      <c r="O206" s="86">
        <f t="shared" si="22"/>
        <v>0</v>
      </c>
      <c r="P206" s="86">
        <f t="shared" si="22"/>
        <v>0</v>
      </c>
      <c r="Q206" s="86">
        <f t="shared" si="22"/>
        <v>0</v>
      </c>
      <c r="R206" s="86">
        <f t="shared" si="22"/>
        <v>0</v>
      </c>
    </row>
    <row r="207" spans="2:24" ht="22.5" hidden="1" customHeight="1" x14ac:dyDescent="0.3">
      <c r="B207" s="38"/>
      <c r="C207" s="39"/>
      <c r="D207" s="39"/>
      <c r="E207" s="1263"/>
      <c r="F207" s="640">
        <v>93</v>
      </c>
      <c r="G207" s="15"/>
      <c r="H207" s="93"/>
      <c r="I207" s="93"/>
      <c r="J207" s="92"/>
      <c r="K207" s="92"/>
      <c r="L207" s="92"/>
      <c r="M207" s="92"/>
      <c r="N207" s="92"/>
      <c r="O207" s="92"/>
      <c r="P207" s="92"/>
      <c r="Q207" s="92"/>
      <c r="R207" s="92">
        <f t="shared" ref="R207:R208" si="23">SUM(J207:Q207)</f>
        <v>0</v>
      </c>
    </row>
    <row r="208" spans="2:24" ht="22.5" hidden="1" customHeight="1" x14ac:dyDescent="0.3">
      <c r="B208" s="28"/>
      <c r="C208" s="45"/>
      <c r="D208" s="31"/>
      <c r="E208" s="870"/>
      <c r="F208" s="640">
        <v>94</v>
      </c>
      <c r="G208" s="15"/>
      <c r="H208" s="16"/>
      <c r="I208" s="16"/>
      <c r="J208" s="27"/>
      <c r="K208" s="27"/>
      <c r="L208" s="27"/>
      <c r="M208" s="27"/>
      <c r="N208" s="27"/>
      <c r="O208" s="27"/>
      <c r="P208" s="27"/>
      <c r="Q208" s="27"/>
      <c r="R208" s="92">
        <f t="shared" si="23"/>
        <v>0</v>
      </c>
    </row>
    <row r="209" spans="2:18" ht="22.5" hidden="1" customHeight="1" x14ac:dyDescent="0.3">
      <c r="B209" s="28"/>
      <c r="C209" s="45"/>
      <c r="D209" s="31"/>
      <c r="E209" s="870"/>
      <c r="F209" s="640">
        <v>95</v>
      </c>
      <c r="G209" s="15"/>
      <c r="H209" s="16"/>
      <c r="I209" s="16"/>
      <c r="J209" s="27"/>
      <c r="K209" s="27"/>
      <c r="L209" s="27"/>
      <c r="M209" s="27"/>
      <c r="N209" s="27"/>
      <c r="O209" s="27"/>
      <c r="P209" s="27"/>
      <c r="Q209" s="27"/>
      <c r="R209" s="92">
        <f>SUM(J209:Q209)</f>
        <v>0</v>
      </c>
    </row>
    <row r="210" spans="2:18" s="13" customFormat="1" ht="19.5" customHeight="1" x14ac:dyDescent="0.3">
      <c r="B210" s="35"/>
      <c r="C210" s="37"/>
      <c r="D210" s="1661" t="s">
        <v>61</v>
      </c>
      <c r="E210" s="1661"/>
      <c r="F210" s="1661"/>
      <c r="G210" s="1661"/>
      <c r="H210" s="1661"/>
      <c r="I210" s="1661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18" s="13" customFormat="1" x14ac:dyDescent="0.3">
      <c r="B211" s="35"/>
      <c r="C211" s="37"/>
      <c r="D211" s="37"/>
      <c r="E211" s="854" t="s">
        <v>62</v>
      </c>
      <c r="F211" s="464"/>
      <c r="G211" s="515"/>
      <c r="H211" s="293"/>
      <c r="I211" s="293"/>
      <c r="J211" s="562"/>
      <c r="K211" s="562"/>
      <c r="L211" s="562"/>
      <c r="M211" s="562"/>
      <c r="N211" s="562"/>
      <c r="O211" s="562"/>
      <c r="P211" s="562"/>
      <c r="Q211" s="562"/>
      <c r="R211" s="274"/>
    </row>
    <row r="212" spans="2:18" s="525" customFormat="1" ht="16.5" customHeight="1" x14ac:dyDescent="0.3">
      <c r="B212" s="615"/>
      <c r="C212" s="619"/>
      <c r="D212" s="619"/>
      <c r="E212" s="855" t="s">
        <v>2443</v>
      </c>
      <c r="F212" s="565" t="s">
        <v>1884</v>
      </c>
      <c r="G212" s="565"/>
      <c r="H212" s="565"/>
      <c r="I212" s="565"/>
      <c r="J212" s="617"/>
      <c r="K212" s="617"/>
      <c r="L212" s="617"/>
      <c r="M212" s="617"/>
      <c r="N212" s="617"/>
      <c r="O212" s="617"/>
      <c r="P212" s="617"/>
      <c r="Q212" s="617"/>
      <c r="R212" s="618"/>
    </row>
    <row r="213" spans="2:18" ht="19.5" customHeight="1" x14ac:dyDescent="0.3">
      <c r="B213" s="38"/>
      <c r="C213" s="39"/>
      <c r="D213" s="39"/>
      <c r="E213" s="1263" t="s">
        <v>2375</v>
      </c>
      <c r="F213" s="640">
        <v>17301</v>
      </c>
      <c r="G213" s="15" t="s">
        <v>1024</v>
      </c>
      <c r="H213" s="175" t="s">
        <v>1756</v>
      </c>
      <c r="I213" s="17" t="s">
        <v>112</v>
      </c>
      <c r="J213" s="92"/>
      <c r="K213" s="92"/>
      <c r="L213" s="92">
        <v>50000</v>
      </c>
      <c r="M213" s="92"/>
      <c r="N213" s="92"/>
      <c r="O213" s="92"/>
      <c r="P213" s="92"/>
      <c r="Q213" s="92">
        <v>10000</v>
      </c>
      <c r="R213" s="92">
        <f>SUM(J213:Q213)</f>
        <v>60000</v>
      </c>
    </row>
    <row r="214" spans="2:18" ht="22.5" hidden="1" customHeight="1" x14ac:dyDescent="0.3">
      <c r="B214" s="28"/>
      <c r="C214" s="45"/>
      <c r="D214" s="31"/>
      <c r="E214" s="870"/>
      <c r="F214" s="640">
        <v>97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92">
        <f>SUM(J214:Q214)</f>
        <v>0</v>
      </c>
    </row>
    <row r="215" spans="2:18" ht="21" hidden="1" customHeight="1" x14ac:dyDescent="0.3">
      <c r="B215" s="28"/>
      <c r="C215" s="45"/>
      <c r="D215" s="31"/>
      <c r="E215" s="870"/>
      <c r="F215" s="640">
        <v>98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92">
        <f>SUM(J215:Q215)</f>
        <v>0</v>
      </c>
    </row>
    <row r="216" spans="2:18" s="12" customFormat="1" ht="18.75" customHeight="1" x14ac:dyDescent="0.2">
      <c r="B216" s="50" t="s">
        <v>95</v>
      </c>
      <c r="C216" s="51"/>
      <c r="D216" s="52"/>
      <c r="E216" s="873"/>
      <c r="F216" s="71"/>
      <c r="G216" s="52"/>
      <c r="H216" s="270"/>
      <c r="I216" s="270"/>
      <c r="J216" s="542"/>
      <c r="K216" s="542"/>
      <c r="L216" s="542"/>
      <c r="M216" s="542"/>
      <c r="N216" s="542"/>
      <c r="O216" s="542"/>
      <c r="P216" s="542"/>
      <c r="Q216" s="542"/>
      <c r="R216" s="540"/>
    </row>
    <row r="217" spans="2:18" s="12" customFormat="1" ht="19.5" customHeight="1" x14ac:dyDescent="0.2">
      <c r="B217" s="481" t="s">
        <v>121</v>
      </c>
      <c r="C217" s="482"/>
      <c r="D217" s="482"/>
      <c r="E217" s="848"/>
      <c r="F217" s="658"/>
      <c r="G217" s="482"/>
      <c r="H217" s="482"/>
      <c r="I217" s="482"/>
      <c r="J217" s="575"/>
      <c r="K217" s="575"/>
      <c r="L217" s="575"/>
      <c r="M217" s="575"/>
      <c r="N217" s="575"/>
      <c r="O217" s="575"/>
      <c r="P217" s="575"/>
      <c r="Q217" s="575"/>
      <c r="R217" s="573"/>
    </row>
    <row r="218" spans="2:18" s="13" customFormat="1" ht="19.5" customHeight="1" x14ac:dyDescent="0.3">
      <c r="B218" s="35"/>
      <c r="C218" s="278" t="s">
        <v>63</v>
      </c>
      <c r="D218" s="278"/>
      <c r="E218" s="856"/>
      <c r="F218" s="662"/>
      <c r="G218" s="278"/>
      <c r="H218" s="278"/>
      <c r="I218" s="278"/>
      <c r="J218" s="562"/>
      <c r="K218" s="562"/>
      <c r="L218" s="562"/>
      <c r="M218" s="562"/>
      <c r="N218" s="562"/>
      <c r="O218" s="562"/>
      <c r="P218" s="562"/>
      <c r="Q218" s="562"/>
      <c r="R218" s="274"/>
    </row>
    <row r="219" spans="2:18" s="13" customFormat="1" hidden="1" x14ac:dyDescent="0.3">
      <c r="B219" s="35"/>
      <c r="C219" s="37"/>
      <c r="D219" s="808" t="s">
        <v>64</v>
      </c>
      <c r="E219" s="1421"/>
      <c r="F219" s="464"/>
      <c r="G219" s="33"/>
      <c r="H219" s="14"/>
      <c r="I219" s="114"/>
      <c r="J219" s="562"/>
      <c r="K219" s="562"/>
      <c r="L219" s="562"/>
      <c r="M219" s="562"/>
      <c r="N219" s="562"/>
      <c r="O219" s="562"/>
      <c r="P219" s="562"/>
      <c r="Q219" s="562"/>
      <c r="R219" s="274"/>
    </row>
    <row r="220" spans="2:18" s="13" customFormat="1" ht="18" hidden="1" customHeight="1" x14ac:dyDescent="0.3">
      <c r="B220" s="35"/>
      <c r="C220" s="37"/>
      <c r="D220" s="37"/>
      <c r="E220" s="1787" t="s">
        <v>65</v>
      </c>
      <c r="F220" s="1787"/>
      <c r="G220" s="1787"/>
      <c r="H220" s="1787"/>
      <c r="I220" s="1787"/>
      <c r="J220" s="562"/>
      <c r="K220" s="562"/>
      <c r="L220" s="562"/>
      <c r="M220" s="562"/>
      <c r="N220" s="562"/>
      <c r="O220" s="562"/>
      <c r="P220" s="562"/>
      <c r="Q220" s="562"/>
      <c r="R220" s="274"/>
    </row>
    <row r="221" spans="2:18" ht="23.25" hidden="1" customHeight="1" x14ac:dyDescent="0.3">
      <c r="B221" s="28"/>
      <c r="C221" s="45"/>
      <c r="D221" s="31"/>
      <c r="E221" s="870"/>
      <c r="F221" s="640">
        <v>100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92">
        <f t="shared" ref="R221" si="24">SUM(J221:Q221)</f>
        <v>0</v>
      </c>
    </row>
    <row r="222" spans="2:18" ht="23.25" hidden="1" customHeight="1" x14ac:dyDescent="0.3">
      <c r="B222" s="67"/>
      <c r="C222" s="68"/>
      <c r="D222" s="62"/>
      <c r="E222" s="1265"/>
      <c r="F222" s="640">
        <v>101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>SUM(J222:Q222)</f>
        <v>0</v>
      </c>
    </row>
    <row r="223" spans="2:18" s="13" customFormat="1" ht="18.75" customHeight="1" x14ac:dyDescent="0.3">
      <c r="B223" s="35"/>
      <c r="C223" s="37"/>
      <c r="D223" s="278" t="s">
        <v>66</v>
      </c>
      <c r="E223" s="856"/>
      <c r="F223" s="662"/>
      <c r="G223" s="278"/>
      <c r="H223" s="278"/>
      <c r="I223" s="278"/>
      <c r="J223" s="562"/>
      <c r="K223" s="562"/>
      <c r="L223" s="562"/>
      <c r="M223" s="562"/>
      <c r="N223" s="562"/>
      <c r="O223" s="562"/>
      <c r="P223" s="562"/>
      <c r="Q223" s="562"/>
      <c r="R223" s="274"/>
    </row>
    <row r="224" spans="2:18" s="13" customFormat="1" x14ac:dyDescent="0.3">
      <c r="B224" s="35"/>
      <c r="C224" s="37"/>
      <c r="D224" s="37"/>
      <c r="E224" s="854" t="s">
        <v>67</v>
      </c>
      <c r="F224" s="464"/>
      <c r="G224" s="515"/>
      <c r="H224" s="293"/>
      <c r="I224" s="293"/>
      <c r="J224" s="562"/>
      <c r="K224" s="562"/>
      <c r="L224" s="562"/>
      <c r="M224" s="562"/>
      <c r="N224" s="562"/>
      <c r="O224" s="562"/>
      <c r="P224" s="562"/>
      <c r="Q224" s="562"/>
      <c r="R224" s="274"/>
    </row>
    <row r="225" spans="2:18" s="525" customFormat="1" ht="16.5" customHeight="1" x14ac:dyDescent="0.3">
      <c r="B225" s="615"/>
      <c r="C225" s="619"/>
      <c r="D225" s="619"/>
      <c r="E225" s="855">
        <v>183</v>
      </c>
      <c r="F225" s="565" t="s">
        <v>1832</v>
      </c>
      <c r="G225" s="565"/>
      <c r="H225" s="565"/>
      <c r="I225" s="565"/>
      <c r="J225" s="617"/>
      <c r="K225" s="617"/>
      <c r="L225" s="617"/>
      <c r="M225" s="617"/>
      <c r="N225" s="617"/>
      <c r="O225" s="617"/>
      <c r="P225" s="617"/>
      <c r="Q225" s="617"/>
      <c r="R225" s="618"/>
    </row>
    <row r="226" spans="2:18" ht="27.75" customHeight="1" x14ac:dyDescent="0.3">
      <c r="B226" s="89"/>
      <c r="C226" s="90"/>
      <c r="D226" s="90"/>
      <c r="E226" s="214" t="s">
        <v>2375</v>
      </c>
      <c r="F226" s="640">
        <v>18301</v>
      </c>
      <c r="G226" s="15" t="s">
        <v>1025</v>
      </c>
      <c r="H226" s="175" t="s">
        <v>1756</v>
      </c>
      <c r="I226" s="17" t="s">
        <v>112</v>
      </c>
      <c r="J226" s="178"/>
      <c r="K226" s="178"/>
      <c r="L226" s="178">
        <v>40000</v>
      </c>
      <c r="M226" s="178"/>
      <c r="N226" s="178"/>
      <c r="O226" s="92"/>
      <c r="P226" s="92"/>
      <c r="Q226" s="92"/>
      <c r="R226" s="92">
        <f>SUM(J226:Q226)</f>
        <v>40000</v>
      </c>
    </row>
    <row r="227" spans="2:18" ht="36.75" customHeight="1" x14ac:dyDescent="0.3">
      <c r="B227" s="1599"/>
      <c r="C227" s="1600"/>
      <c r="D227" s="1600"/>
      <c r="E227" s="1568" t="s">
        <v>2375</v>
      </c>
      <c r="F227" s="1613">
        <v>18302</v>
      </c>
      <c r="G227" s="1614" t="s">
        <v>1026</v>
      </c>
      <c r="H227" s="1640" t="s">
        <v>1756</v>
      </c>
      <c r="I227" s="1527" t="s">
        <v>112</v>
      </c>
      <c r="J227" s="1087"/>
      <c r="K227" s="1087">
        <f>3600+7200+7200+7200+3600</f>
        <v>28800</v>
      </c>
      <c r="L227" s="1087">
        <f>2760+1610+2760+1610+2760+1610+2760+1610+1760+1610</f>
        <v>20850</v>
      </c>
      <c r="M227" s="1087">
        <v>5000</v>
      </c>
      <c r="N227" s="1087"/>
      <c r="O227" s="1087"/>
      <c r="P227" s="1087"/>
      <c r="Q227" s="1087"/>
      <c r="R227" s="1087">
        <f t="shared" ref="R227:R228" si="25">SUM(J227:Q227)</f>
        <v>54650</v>
      </c>
    </row>
    <row r="228" spans="2:18" ht="36" customHeight="1" x14ac:dyDescent="0.3">
      <c r="B228" s="1172"/>
      <c r="C228" s="1173"/>
      <c r="D228" s="1174"/>
      <c r="E228" s="1270" t="s">
        <v>2375</v>
      </c>
      <c r="F228" s="1257">
        <v>18303</v>
      </c>
      <c r="G228" s="1061" t="s">
        <v>1027</v>
      </c>
      <c r="H228" s="1495" t="s">
        <v>1756</v>
      </c>
      <c r="I228" s="1075" t="s">
        <v>112</v>
      </c>
      <c r="J228" s="1496"/>
      <c r="K228" s="1496"/>
      <c r="L228" s="1496">
        <v>50000</v>
      </c>
      <c r="M228" s="1496"/>
      <c r="N228" s="1496"/>
      <c r="O228" s="1496"/>
      <c r="P228" s="1496"/>
      <c r="Q228" s="1076"/>
      <c r="R228" s="1031">
        <f t="shared" si="25"/>
        <v>50000</v>
      </c>
    </row>
    <row r="229" spans="2:18" ht="21" hidden="1" customHeight="1" x14ac:dyDescent="0.3">
      <c r="B229" s="28"/>
      <c r="C229" s="45"/>
      <c r="D229" s="31"/>
      <c r="E229" s="870"/>
      <c r="F229" s="698">
        <v>104</v>
      </c>
      <c r="G229" s="21"/>
      <c r="H229" s="185"/>
      <c r="I229" s="17"/>
      <c r="J229" s="27"/>
      <c r="K229" s="27"/>
      <c r="L229" s="27"/>
      <c r="M229" s="27"/>
      <c r="N229" s="27"/>
      <c r="O229" s="27"/>
      <c r="P229" s="27"/>
      <c r="Q229" s="27"/>
      <c r="R229" s="92">
        <f>SUM(J229:Q229)</f>
        <v>0</v>
      </c>
    </row>
    <row r="230" spans="2:18" s="13" customFormat="1" hidden="1" x14ac:dyDescent="0.3">
      <c r="B230" s="35"/>
      <c r="C230" s="37"/>
      <c r="D230" s="37"/>
      <c r="E230" s="856" t="s">
        <v>68</v>
      </c>
      <c r="F230" s="464"/>
      <c r="G230" s="33"/>
      <c r="H230" s="14"/>
      <c r="I230" s="114"/>
      <c r="J230" s="86">
        <f>SUM(J231:J233)</f>
        <v>0</v>
      </c>
      <c r="K230" s="86">
        <f t="shared" ref="K230:Q230" si="26">SUM(K231:K233)</f>
        <v>0</v>
      </c>
      <c r="L230" s="86">
        <f t="shared" si="26"/>
        <v>0</v>
      </c>
      <c r="M230" s="86">
        <f t="shared" si="26"/>
        <v>0</v>
      </c>
      <c r="N230" s="86">
        <f t="shared" si="26"/>
        <v>0</v>
      </c>
      <c r="O230" s="86">
        <f t="shared" si="26"/>
        <v>0</v>
      </c>
      <c r="P230" s="86">
        <f t="shared" si="26"/>
        <v>0</v>
      </c>
      <c r="Q230" s="86">
        <f t="shared" si="26"/>
        <v>0</v>
      </c>
      <c r="R230" s="86">
        <f>SUM(R231:R233)</f>
        <v>0</v>
      </c>
    </row>
    <row r="231" spans="2:18" ht="21" hidden="1" customHeight="1" x14ac:dyDescent="0.3">
      <c r="B231" s="38"/>
      <c r="C231" s="39"/>
      <c r="D231" s="39"/>
      <c r="E231" s="1263"/>
      <c r="F231" s="640">
        <v>105</v>
      </c>
      <c r="G231" s="15"/>
      <c r="H231" s="93"/>
      <c r="I231" s="140"/>
      <c r="J231" s="92"/>
      <c r="K231" s="92"/>
      <c r="L231" s="92"/>
      <c r="M231" s="92"/>
      <c r="N231" s="92"/>
      <c r="O231" s="92"/>
      <c r="P231" s="92"/>
      <c r="Q231" s="92"/>
      <c r="R231" s="92">
        <f t="shared" ref="R231:R232" si="27">SUM(J231:Q231)</f>
        <v>0</v>
      </c>
    </row>
    <row r="232" spans="2:18" ht="21" hidden="1" customHeight="1" x14ac:dyDescent="0.3">
      <c r="B232" s="28"/>
      <c r="C232" s="45"/>
      <c r="D232" s="31"/>
      <c r="E232" s="870"/>
      <c r="F232" s="640">
        <v>106</v>
      </c>
      <c r="G232" s="15"/>
      <c r="H232" s="16"/>
      <c r="I232" s="17"/>
      <c r="J232" s="27"/>
      <c r="K232" s="27"/>
      <c r="L232" s="27"/>
      <c r="M232" s="27"/>
      <c r="N232" s="27"/>
      <c r="O232" s="27"/>
      <c r="P232" s="27"/>
      <c r="Q232" s="27"/>
      <c r="R232" s="92">
        <f t="shared" si="27"/>
        <v>0</v>
      </c>
    </row>
    <row r="233" spans="2:18" ht="12.75" hidden="1" customHeight="1" x14ac:dyDescent="0.3">
      <c r="B233" s="28"/>
      <c r="C233" s="45"/>
      <c r="D233" s="31"/>
      <c r="E233" s="870"/>
      <c r="F233" s="640">
        <v>107</v>
      </c>
      <c r="G233" s="15"/>
      <c r="H233" s="16"/>
      <c r="I233" s="17"/>
      <c r="J233" s="27"/>
      <c r="K233" s="27"/>
      <c r="L233" s="27"/>
      <c r="M233" s="27"/>
      <c r="N233" s="27"/>
      <c r="O233" s="27"/>
      <c r="P233" s="27"/>
      <c r="Q233" s="27"/>
      <c r="R233" s="92">
        <f>SUM(J233:Q233)</f>
        <v>0</v>
      </c>
    </row>
    <row r="234" spans="2:18" s="12" customFormat="1" ht="18.75" customHeight="1" x14ac:dyDescent="0.2">
      <c r="B234" s="50" t="s">
        <v>97</v>
      </c>
      <c r="C234" s="51"/>
      <c r="D234" s="52"/>
      <c r="E234" s="873"/>
      <c r="F234" s="71"/>
      <c r="G234" s="52"/>
      <c r="H234" s="270"/>
      <c r="I234" s="270"/>
      <c r="J234" s="542"/>
      <c r="K234" s="542"/>
      <c r="L234" s="542"/>
      <c r="M234" s="542"/>
      <c r="N234" s="542"/>
      <c r="O234" s="542"/>
      <c r="P234" s="542"/>
      <c r="Q234" s="542"/>
      <c r="R234" s="540"/>
    </row>
    <row r="235" spans="2:18" s="12" customFormat="1" ht="18" customHeight="1" x14ac:dyDescent="0.2">
      <c r="B235" s="481" t="s">
        <v>145</v>
      </c>
      <c r="C235" s="482"/>
      <c r="D235" s="482"/>
      <c r="E235" s="848"/>
      <c r="F235" s="658"/>
      <c r="G235" s="482"/>
      <c r="H235" s="482"/>
      <c r="I235" s="482"/>
      <c r="J235" s="575"/>
      <c r="K235" s="575"/>
      <c r="L235" s="575"/>
      <c r="M235" s="575"/>
      <c r="N235" s="575"/>
      <c r="O235" s="575"/>
      <c r="P235" s="575"/>
      <c r="Q235" s="575"/>
      <c r="R235" s="573"/>
    </row>
    <row r="236" spans="2:18" s="314" customFormat="1" ht="18" customHeight="1" x14ac:dyDescent="0.25">
      <c r="B236" s="294"/>
      <c r="C236" s="278" t="s">
        <v>69</v>
      </c>
      <c r="D236" s="278"/>
      <c r="E236" s="856"/>
      <c r="F236" s="662"/>
      <c r="G236" s="278"/>
      <c r="H236" s="278"/>
      <c r="I236" s="278"/>
      <c r="J236" s="562"/>
      <c r="K236" s="562"/>
      <c r="L236" s="562"/>
      <c r="M236" s="562"/>
      <c r="N236" s="562"/>
      <c r="O236" s="562"/>
      <c r="P236" s="562"/>
      <c r="Q236" s="562"/>
      <c r="R236" s="274"/>
    </row>
    <row r="237" spans="2:18" s="314" customFormat="1" ht="15.75" hidden="1" x14ac:dyDescent="0.25">
      <c r="B237" s="294"/>
      <c r="C237" s="301"/>
      <c r="D237" s="808" t="s">
        <v>70</v>
      </c>
      <c r="E237" s="1376"/>
      <c r="F237" s="464"/>
      <c r="G237" s="33"/>
      <c r="H237" s="14"/>
      <c r="I237" s="114"/>
      <c r="J237" s="562"/>
      <c r="K237" s="562"/>
      <c r="L237" s="562"/>
      <c r="M237" s="562"/>
      <c r="N237" s="562"/>
      <c r="O237" s="562"/>
      <c r="P237" s="562"/>
      <c r="Q237" s="562"/>
      <c r="R237" s="274"/>
    </row>
    <row r="238" spans="2:18" s="314" customFormat="1" ht="15.75" hidden="1" x14ac:dyDescent="0.25">
      <c r="B238" s="294"/>
      <c r="C238" s="301"/>
      <c r="D238" s="301"/>
      <c r="E238" s="856" t="s">
        <v>71</v>
      </c>
      <c r="F238" s="769"/>
      <c r="G238" s="64"/>
      <c r="H238" s="809"/>
      <c r="I238" s="809"/>
      <c r="J238" s="562"/>
      <c r="K238" s="562"/>
      <c r="L238" s="562"/>
      <c r="M238" s="562"/>
      <c r="N238" s="562"/>
      <c r="O238" s="562"/>
      <c r="P238" s="562"/>
      <c r="Q238" s="562"/>
      <c r="R238" s="274"/>
    </row>
    <row r="239" spans="2:18" s="253" customFormat="1" ht="24.75" hidden="1" customHeight="1" x14ac:dyDescent="0.25">
      <c r="B239" s="38"/>
      <c r="C239" s="39"/>
      <c r="D239" s="39"/>
      <c r="E239" s="1263"/>
      <c r="F239" s="640">
        <v>108</v>
      </c>
      <c r="G239" s="15"/>
      <c r="H239" s="93"/>
      <c r="I239" s="140"/>
      <c r="J239" s="620"/>
      <c r="K239" s="620"/>
      <c r="L239" s="620"/>
      <c r="M239" s="620"/>
      <c r="N239" s="620"/>
      <c r="O239" s="620"/>
      <c r="P239" s="620"/>
      <c r="Q239" s="620"/>
      <c r="R239" s="175"/>
    </row>
    <row r="240" spans="2:18" s="253" customFormat="1" ht="24.75" hidden="1" customHeight="1" x14ac:dyDescent="0.25">
      <c r="B240" s="28"/>
      <c r="C240" s="45"/>
      <c r="D240" s="31"/>
      <c r="E240" s="870"/>
      <c r="F240" s="640">
        <v>109</v>
      </c>
      <c r="G240" s="15"/>
      <c r="H240" s="16"/>
      <c r="I240" s="17"/>
      <c r="J240" s="592"/>
      <c r="K240" s="592"/>
      <c r="L240" s="592"/>
      <c r="M240" s="592"/>
      <c r="N240" s="592"/>
      <c r="O240" s="592"/>
      <c r="P240" s="592"/>
      <c r="Q240" s="592"/>
      <c r="R240" s="175"/>
    </row>
    <row r="241" spans="2:18" s="253" customFormat="1" ht="25.5" hidden="1" customHeight="1" x14ac:dyDescent="0.25">
      <c r="B241" s="28"/>
      <c r="C241" s="45"/>
      <c r="D241" s="31"/>
      <c r="E241" s="870"/>
      <c r="F241" s="640">
        <v>110</v>
      </c>
      <c r="G241" s="15"/>
      <c r="H241" s="16"/>
      <c r="I241" s="17"/>
      <c r="J241" s="592"/>
      <c r="K241" s="592"/>
      <c r="L241" s="592"/>
      <c r="M241" s="592"/>
      <c r="N241" s="592"/>
      <c r="O241" s="592"/>
      <c r="P241" s="592"/>
      <c r="Q241" s="592"/>
      <c r="R241" s="175"/>
    </row>
    <row r="242" spans="2:18" s="253" customFormat="1" ht="24.75" hidden="1" customHeight="1" x14ac:dyDescent="0.25">
      <c r="B242" s="28"/>
      <c r="C242" s="45"/>
      <c r="D242" s="31"/>
      <c r="E242" s="870"/>
      <c r="F242" s="640">
        <v>111</v>
      </c>
      <c r="G242" s="15"/>
      <c r="H242" s="16"/>
      <c r="I242" s="17"/>
      <c r="J242" s="592"/>
      <c r="K242" s="592"/>
      <c r="L242" s="592"/>
      <c r="M242" s="592"/>
      <c r="N242" s="592"/>
      <c r="O242" s="592"/>
      <c r="P242" s="592"/>
      <c r="Q242" s="592"/>
      <c r="R242" s="175"/>
    </row>
    <row r="243" spans="2:18" s="253" customFormat="1" ht="25.5" hidden="1" customHeight="1" x14ac:dyDescent="0.25">
      <c r="B243" s="67"/>
      <c r="C243" s="68"/>
      <c r="D243" s="62"/>
      <c r="E243" s="1265"/>
      <c r="F243" s="640">
        <v>112</v>
      </c>
      <c r="G243" s="15"/>
      <c r="H243" s="16"/>
      <c r="I243" s="17"/>
      <c r="J243" s="592"/>
      <c r="K243" s="592"/>
      <c r="L243" s="592"/>
      <c r="M243" s="592"/>
      <c r="N243" s="592"/>
      <c r="O243" s="592"/>
      <c r="P243" s="592"/>
      <c r="Q243" s="592"/>
      <c r="R243" s="175"/>
    </row>
    <row r="244" spans="2:18" s="314" customFormat="1" ht="33" hidden="1" customHeight="1" x14ac:dyDescent="0.25">
      <c r="B244" s="294"/>
      <c r="C244" s="301"/>
      <c r="D244" s="1661" t="s">
        <v>72</v>
      </c>
      <c r="E244" s="1661"/>
      <c r="F244" s="1661"/>
      <c r="G244" s="1661"/>
      <c r="H244" s="1661"/>
      <c r="I244" s="1661"/>
      <c r="J244" s="562"/>
      <c r="K244" s="562"/>
      <c r="L244" s="562"/>
      <c r="M244" s="562"/>
      <c r="N244" s="562"/>
      <c r="O244" s="562"/>
      <c r="P244" s="562"/>
      <c r="Q244" s="562"/>
      <c r="R244" s="274"/>
    </row>
    <row r="245" spans="2:18" s="314" customFormat="1" ht="30.75" hidden="1" customHeight="1" x14ac:dyDescent="0.25">
      <c r="B245" s="294"/>
      <c r="C245" s="301"/>
      <c r="D245" s="301"/>
      <c r="E245" s="1662" t="s">
        <v>73</v>
      </c>
      <c r="F245" s="1662"/>
      <c r="G245" s="1662"/>
      <c r="H245" s="1662"/>
      <c r="I245" s="1662"/>
      <c r="J245" s="562"/>
      <c r="K245" s="562"/>
      <c r="L245" s="562"/>
      <c r="M245" s="562"/>
      <c r="N245" s="562"/>
      <c r="O245" s="562"/>
      <c r="P245" s="562"/>
      <c r="Q245" s="562"/>
      <c r="R245" s="274"/>
    </row>
    <row r="246" spans="2:18" s="253" customFormat="1" ht="24.75" hidden="1" customHeight="1" x14ac:dyDescent="0.25">
      <c r="B246" s="38"/>
      <c r="C246" s="39"/>
      <c r="D246" s="39"/>
      <c r="E246" s="1263"/>
      <c r="F246" s="640">
        <v>113</v>
      </c>
      <c r="G246" s="15"/>
      <c r="H246" s="93"/>
      <c r="I246" s="140"/>
      <c r="J246" s="620"/>
      <c r="K246" s="620"/>
      <c r="L246" s="620"/>
      <c r="M246" s="620"/>
      <c r="N246" s="620"/>
      <c r="O246" s="620"/>
      <c r="P246" s="620"/>
      <c r="Q246" s="620"/>
      <c r="R246" s="175"/>
    </row>
    <row r="247" spans="2:18" s="253" customFormat="1" ht="24.75" hidden="1" customHeight="1" x14ac:dyDescent="0.25">
      <c r="B247" s="28"/>
      <c r="C247" s="45"/>
      <c r="D247" s="31"/>
      <c r="E247" s="870"/>
      <c r="F247" s="640">
        <v>114</v>
      </c>
      <c r="G247" s="15"/>
      <c r="H247" s="16"/>
      <c r="I247" s="17"/>
      <c r="J247" s="592"/>
      <c r="K247" s="592"/>
      <c r="L247" s="592"/>
      <c r="M247" s="592"/>
      <c r="N247" s="592"/>
      <c r="O247" s="592"/>
      <c r="P247" s="592"/>
      <c r="Q247" s="592"/>
      <c r="R247" s="175"/>
    </row>
    <row r="248" spans="2:18" s="253" customFormat="1" ht="24.75" hidden="1" customHeight="1" x14ac:dyDescent="0.25">
      <c r="B248" s="28"/>
      <c r="C248" s="45"/>
      <c r="D248" s="31"/>
      <c r="E248" s="870"/>
      <c r="F248" s="640">
        <v>115</v>
      </c>
      <c r="G248" s="15"/>
      <c r="H248" s="16"/>
      <c r="I248" s="17"/>
      <c r="J248" s="592"/>
      <c r="K248" s="592"/>
      <c r="L248" s="592"/>
      <c r="M248" s="592"/>
      <c r="N248" s="592"/>
      <c r="O248" s="592"/>
      <c r="P248" s="592"/>
      <c r="Q248" s="592"/>
      <c r="R248" s="175"/>
    </row>
    <row r="249" spans="2:18" s="314" customFormat="1" ht="15.75" hidden="1" x14ac:dyDescent="0.25">
      <c r="B249" s="294"/>
      <c r="C249" s="301"/>
      <c r="D249" s="301"/>
      <c r="E249" s="1663" t="s">
        <v>74</v>
      </c>
      <c r="F249" s="1663"/>
      <c r="G249" s="1663"/>
      <c r="H249" s="1663"/>
      <c r="I249" s="1663"/>
      <c r="J249" s="562"/>
      <c r="K249" s="562"/>
      <c r="L249" s="562"/>
      <c r="M249" s="562"/>
      <c r="N249" s="562"/>
      <c r="O249" s="562"/>
      <c r="P249" s="562"/>
      <c r="Q249" s="562"/>
      <c r="R249" s="274"/>
    </row>
    <row r="250" spans="2:18" s="253" customFormat="1" ht="23.25" hidden="1" customHeight="1" x14ac:dyDescent="0.25">
      <c r="B250" s="38"/>
      <c r="C250" s="39"/>
      <c r="D250" s="39"/>
      <c r="E250" s="1263"/>
      <c r="F250" s="640">
        <v>116</v>
      </c>
      <c r="G250" s="15"/>
      <c r="H250" s="93"/>
      <c r="I250" s="140"/>
      <c r="J250" s="620"/>
      <c r="K250" s="620"/>
      <c r="L250" s="620"/>
      <c r="M250" s="620"/>
      <c r="N250" s="620"/>
      <c r="O250" s="620"/>
      <c r="P250" s="620"/>
      <c r="Q250" s="620"/>
      <c r="R250" s="175"/>
    </row>
    <row r="251" spans="2:18" s="253" customFormat="1" ht="23.25" hidden="1" customHeight="1" x14ac:dyDescent="0.25">
      <c r="B251" s="28"/>
      <c r="C251" s="45"/>
      <c r="D251" s="31"/>
      <c r="E251" s="870"/>
      <c r="F251" s="640">
        <v>117</v>
      </c>
      <c r="G251" s="15"/>
      <c r="H251" s="16"/>
      <c r="I251" s="17"/>
      <c r="J251" s="592"/>
      <c r="K251" s="592"/>
      <c r="L251" s="592"/>
      <c r="M251" s="592"/>
      <c r="N251" s="592"/>
      <c r="O251" s="592"/>
      <c r="P251" s="592"/>
      <c r="Q251" s="592"/>
      <c r="R251" s="175"/>
    </row>
    <row r="252" spans="2:18" s="253" customFormat="1" ht="23.25" hidden="1" customHeight="1" x14ac:dyDescent="0.25">
      <c r="B252" s="28"/>
      <c r="C252" s="45"/>
      <c r="D252" s="31"/>
      <c r="E252" s="870"/>
      <c r="F252" s="640">
        <v>118</v>
      </c>
      <c r="G252" s="15"/>
      <c r="H252" s="16"/>
      <c r="I252" s="17"/>
      <c r="J252" s="592"/>
      <c r="K252" s="592"/>
      <c r="L252" s="592"/>
      <c r="M252" s="592"/>
      <c r="N252" s="592"/>
      <c r="O252" s="592"/>
      <c r="P252" s="592"/>
      <c r="Q252" s="592"/>
      <c r="R252" s="175"/>
    </row>
    <row r="253" spans="2:18" s="314" customFormat="1" ht="15.75" hidden="1" x14ac:dyDescent="0.25">
      <c r="B253" s="294"/>
      <c r="C253" s="301"/>
      <c r="D253" s="301"/>
      <c r="E253" s="856" t="s">
        <v>75</v>
      </c>
      <c r="F253" s="464"/>
      <c r="G253" s="33"/>
      <c r="H253" s="14"/>
      <c r="I253" s="114"/>
      <c r="J253" s="562"/>
      <c r="K253" s="562"/>
      <c r="L253" s="562"/>
      <c r="M253" s="562"/>
      <c r="N253" s="562"/>
      <c r="O253" s="562"/>
      <c r="P253" s="562"/>
      <c r="Q253" s="562"/>
      <c r="R253" s="274"/>
    </row>
    <row r="254" spans="2:18" s="253" customFormat="1" ht="23.25" hidden="1" customHeight="1" x14ac:dyDescent="0.25">
      <c r="B254" s="38"/>
      <c r="C254" s="39"/>
      <c r="D254" s="39"/>
      <c r="E254" s="1263"/>
      <c r="F254" s="640">
        <v>119</v>
      </c>
      <c r="G254" s="15"/>
      <c r="H254" s="93"/>
      <c r="I254" s="140"/>
      <c r="J254" s="620"/>
      <c r="K254" s="620"/>
      <c r="L254" s="620"/>
      <c r="M254" s="620"/>
      <c r="N254" s="620"/>
      <c r="O254" s="620"/>
      <c r="P254" s="620"/>
      <c r="Q254" s="620"/>
      <c r="R254" s="175"/>
    </row>
    <row r="255" spans="2:18" s="253" customFormat="1" ht="23.25" hidden="1" customHeight="1" x14ac:dyDescent="0.25">
      <c r="B255" s="28"/>
      <c r="C255" s="45"/>
      <c r="D255" s="31"/>
      <c r="E255" s="870"/>
      <c r="F255" s="640">
        <v>120</v>
      </c>
      <c r="G255" s="15"/>
      <c r="H255" s="16"/>
      <c r="I255" s="17"/>
      <c r="J255" s="592"/>
      <c r="K255" s="592"/>
      <c r="L255" s="592"/>
      <c r="M255" s="592"/>
      <c r="N255" s="592"/>
      <c r="O255" s="592"/>
      <c r="P255" s="592"/>
      <c r="Q255" s="592"/>
      <c r="R255" s="175"/>
    </row>
    <row r="256" spans="2:18" s="253" customFormat="1" ht="23.25" hidden="1" customHeight="1" x14ac:dyDescent="0.25">
      <c r="B256" s="28"/>
      <c r="C256" s="45"/>
      <c r="D256" s="31"/>
      <c r="E256" s="870"/>
      <c r="F256" s="640">
        <v>121</v>
      </c>
      <c r="G256" s="15"/>
      <c r="H256" s="16"/>
      <c r="I256" s="17"/>
      <c r="J256" s="592"/>
      <c r="K256" s="592"/>
      <c r="L256" s="592"/>
      <c r="M256" s="592"/>
      <c r="N256" s="592"/>
      <c r="O256" s="592"/>
      <c r="P256" s="592"/>
      <c r="Q256" s="592"/>
      <c r="R256" s="175"/>
    </row>
    <row r="257" spans="2:18" s="314" customFormat="1" ht="15.75" hidden="1" x14ac:dyDescent="0.25">
      <c r="B257" s="294"/>
      <c r="C257" s="301"/>
      <c r="D257" s="301"/>
      <c r="E257" s="856" t="s">
        <v>76</v>
      </c>
      <c r="F257" s="464"/>
      <c r="G257" s="33"/>
      <c r="H257" s="14"/>
      <c r="I257" s="114"/>
      <c r="J257" s="562"/>
      <c r="K257" s="562"/>
      <c r="L257" s="562"/>
      <c r="M257" s="562"/>
      <c r="N257" s="562"/>
      <c r="O257" s="562"/>
      <c r="P257" s="562"/>
      <c r="Q257" s="562"/>
      <c r="R257" s="274"/>
    </row>
    <row r="258" spans="2:18" s="253" customFormat="1" ht="21.75" hidden="1" customHeight="1" x14ac:dyDescent="0.25">
      <c r="B258" s="38"/>
      <c r="C258" s="39"/>
      <c r="D258" s="39"/>
      <c r="E258" s="1263"/>
      <c r="F258" s="640">
        <v>122</v>
      </c>
      <c r="G258" s="15"/>
      <c r="H258" s="93"/>
      <c r="I258" s="140"/>
      <c r="J258" s="620"/>
      <c r="K258" s="620"/>
      <c r="L258" s="620"/>
      <c r="M258" s="620"/>
      <c r="N258" s="620"/>
      <c r="O258" s="620"/>
      <c r="P258" s="620"/>
      <c r="Q258" s="620"/>
      <c r="R258" s="175"/>
    </row>
    <row r="259" spans="2:18" s="253" customFormat="1" ht="21.75" hidden="1" customHeight="1" x14ac:dyDescent="0.25">
      <c r="B259" s="28"/>
      <c r="C259" s="45"/>
      <c r="D259" s="31"/>
      <c r="E259" s="870"/>
      <c r="F259" s="640">
        <v>123</v>
      </c>
      <c r="G259" s="15"/>
      <c r="H259" s="16"/>
      <c r="I259" s="17"/>
      <c r="J259" s="592"/>
      <c r="K259" s="592"/>
      <c r="L259" s="592"/>
      <c r="M259" s="592"/>
      <c r="N259" s="592"/>
      <c r="O259" s="592"/>
      <c r="P259" s="592"/>
      <c r="Q259" s="592"/>
      <c r="R259" s="175"/>
    </row>
    <row r="260" spans="2:18" s="253" customFormat="1" ht="21.75" hidden="1" customHeight="1" x14ac:dyDescent="0.25">
      <c r="B260" s="67"/>
      <c r="C260" s="68"/>
      <c r="D260" s="62"/>
      <c r="E260" s="1265"/>
      <c r="F260" s="640">
        <v>124</v>
      </c>
      <c r="G260" s="15"/>
      <c r="H260" s="16"/>
      <c r="I260" s="17"/>
      <c r="J260" s="592"/>
      <c r="K260" s="592"/>
      <c r="L260" s="592"/>
      <c r="M260" s="592"/>
      <c r="N260" s="592"/>
      <c r="O260" s="592"/>
      <c r="P260" s="592"/>
      <c r="Q260" s="592"/>
      <c r="R260" s="175"/>
    </row>
    <row r="261" spans="2:18" s="525" customFormat="1" ht="21" customHeight="1" x14ac:dyDescent="0.3">
      <c r="B261" s="615"/>
      <c r="C261" s="619"/>
      <c r="D261" s="619"/>
      <c r="E261" s="855">
        <v>197</v>
      </c>
      <c r="F261" s="565" t="s">
        <v>1937</v>
      </c>
      <c r="G261" s="565"/>
      <c r="H261" s="565"/>
      <c r="I261" s="565"/>
      <c r="J261" s="617"/>
      <c r="K261" s="617"/>
      <c r="L261" s="617"/>
      <c r="M261" s="617"/>
      <c r="N261" s="617"/>
      <c r="O261" s="617"/>
      <c r="P261" s="617"/>
      <c r="Q261" s="617"/>
      <c r="R261" s="618"/>
    </row>
    <row r="262" spans="2:18" s="253" customFormat="1" ht="30" customHeight="1" x14ac:dyDescent="0.25">
      <c r="B262" s="1377"/>
      <c r="C262" s="1378"/>
      <c r="D262" s="1378"/>
      <c r="E262" s="1284" t="s">
        <v>2375</v>
      </c>
      <c r="F262" s="1256">
        <v>19701</v>
      </c>
      <c r="G262" s="1333" t="s">
        <v>1007</v>
      </c>
      <c r="H262" s="1493" t="s">
        <v>1756</v>
      </c>
      <c r="I262" s="1504" t="s">
        <v>1050</v>
      </c>
      <c r="J262" s="1494"/>
      <c r="K262" s="1494"/>
      <c r="L262" s="1494"/>
      <c r="M262" s="1494">
        <v>88940</v>
      </c>
      <c r="N262" s="1494"/>
      <c r="O262" s="1494"/>
      <c r="P262" s="1494"/>
      <c r="Q262" s="1017"/>
      <c r="R262" s="1017">
        <f>SUM(J262:Q262)</f>
        <v>88940</v>
      </c>
    </row>
    <row r="263" spans="2:18" s="253" customFormat="1" ht="30" customHeight="1" x14ac:dyDescent="0.25">
      <c r="B263" s="1381"/>
      <c r="C263" s="1382"/>
      <c r="D263" s="1225"/>
      <c r="E263" s="1230" t="s">
        <v>2375</v>
      </c>
      <c r="F263" s="1383">
        <v>19702</v>
      </c>
      <c r="G263" s="1071" t="s">
        <v>1018</v>
      </c>
      <c r="H263" s="1447" t="s">
        <v>1756</v>
      </c>
      <c r="I263" s="1505" t="s">
        <v>1049</v>
      </c>
      <c r="J263" s="1497"/>
      <c r="K263" s="1023">
        <v>7200</v>
      </c>
      <c r="L263" s="1023">
        <v>5700</v>
      </c>
      <c r="M263" s="1023">
        <v>5000</v>
      </c>
      <c r="N263" s="1072"/>
      <c r="O263" s="1072"/>
      <c r="P263" s="1072"/>
      <c r="Q263" s="1072"/>
      <c r="R263" s="1023">
        <f>SUM(J263:Q263)</f>
        <v>17900</v>
      </c>
    </row>
    <row r="264" spans="2:18" s="253" customFormat="1" ht="38.25" customHeight="1" x14ac:dyDescent="0.25">
      <c r="B264" s="1381"/>
      <c r="C264" s="1382"/>
      <c r="D264" s="1225"/>
      <c r="E264" s="1230" t="s">
        <v>2375</v>
      </c>
      <c r="F264" s="1383">
        <v>19703</v>
      </c>
      <c r="G264" s="1071" t="s">
        <v>1941</v>
      </c>
      <c r="H264" s="1447" t="s">
        <v>1756</v>
      </c>
      <c r="I264" s="1023" t="s">
        <v>1051</v>
      </c>
      <c r="J264" s="1023"/>
      <c r="K264" s="1023"/>
      <c r="L264" s="1023">
        <v>85000</v>
      </c>
      <c r="M264" s="1023">
        <v>30000</v>
      </c>
      <c r="N264" s="1023"/>
      <c r="O264" s="1023"/>
      <c r="P264" s="1023"/>
      <c r="Q264" s="1072"/>
      <c r="R264" s="1023">
        <f>SUM(J264:Q264)</f>
        <v>115000</v>
      </c>
    </row>
    <row r="265" spans="2:18" s="253" customFormat="1" ht="30" customHeight="1" x14ac:dyDescent="0.25">
      <c r="B265" s="1381"/>
      <c r="C265" s="1382"/>
      <c r="D265" s="1225"/>
      <c r="E265" s="1230" t="s">
        <v>2375</v>
      </c>
      <c r="F265" s="1383">
        <v>19704</v>
      </c>
      <c r="G265" s="1071" t="s">
        <v>1940</v>
      </c>
      <c r="H265" s="1447" t="s">
        <v>1756</v>
      </c>
      <c r="I265" s="1023" t="s">
        <v>1052</v>
      </c>
      <c r="J265" s="1497"/>
      <c r="K265" s="1497"/>
      <c r="L265" s="1497">
        <v>4940</v>
      </c>
      <c r="M265" s="1497">
        <v>5060</v>
      </c>
      <c r="N265" s="1497"/>
      <c r="O265" s="1497"/>
      <c r="P265" s="1497"/>
      <c r="Q265" s="1072"/>
      <c r="R265" s="1023">
        <f>SUM(J265:Q265)</f>
        <v>10000</v>
      </c>
    </row>
    <row r="266" spans="2:18" s="253" customFormat="1" ht="30" customHeight="1" x14ac:dyDescent="0.25">
      <c r="B266" s="1506"/>
      <c r="C266" s="1238"/>
      <c r="D266" s="1238"/>
      <c r="E266" s="1044" t="s">
        <v>2375</v>
      </c>
      <c r="F266" s="1383">
        <v>19705</v>
      </c>
      <c r="G266" s="1071" t="s">
        <v>1939</v>
      </c>
      <c r="H266" s="1447" t="s">
        <v>1756</v>
      </c>
      <c r="I266" s="1023" t="s">
        <v>1053</v>
      </c>
      <c r="J266" s="1497"/>
      <c r="K266" s="1497"/>
      <c r="L266" s="1497">
        <v>4940</v>
      </c>
      <c r="M266" s="1497">
        <v>5060</v>
      </c>
      <c r="N266" s="1497"/>
      <c r="O266" s="1497"/>
      <c r="P266" s="1497"/>
      <c r="Q266" s="1072"/>
      <c r="R266" s="1023">
        <f t="shared" ref="R266:R272" si="28">SUM(J266:Q266)</f>
        <v>10000</v>
      </c>
    </row>
    <row r="267" spans="2:18" s="253" customFormat="1" ht="30" customHeight="1" x14ac:dyDescent="0.25">
      <c r="B267" s="1506"/>
      <c r="C267" s="1238"/>
      <c r="D267" s="1238"/>
      <c r="E267" s="1044" t="s">
        <v>2375</v>
      </c>
      <c r="F267" s="1383">
        <v>19706</v>
      </c>
      <c r="G267" s="1071" t="s">
        <v>1938</v>
      </c>
      <c r="H267" s="1447" t="s">
        <v>1756</v>
      </c>
      <c r="I267" s="1023" t="s">
        <v>1054</v>
      </c>
      <c r="J267" s="1497"/>
      <c r="K267" s="1497"/>
      <c r="L267" s="1497">
        <v>5000</v>
      </c>
      <c r="M267" s="1497">
        <v>2000</v>
      </c>
      <c r="N267" s="1497"/>
      <c r="O267" s="1497"/>
      <c r="P267" s="1497"/>
      <c r="Q267" s="1072"/>
      <c r="R267" s="1023">
        <f t="shared" si="28"/>
        <v>7000</v>
      </c>
    </row>
    <row r="268" spans="2:18" s="253" customFormat="1" ht="30" customHeight="1" x14ac:dyDescent="0.25">
      <c r="B268" s="1506"/>
      <c r="C268" s="1238"/>
      <c r="D268" s="1238"/>
      <c r="E268" s="1044" t="s">
        <v>2375</v>
      </c>
      <c r="F268" s="1383">
        <v>19707</v>
      </c>
      <c r="G268" s="1071" t="s">
        <v>1028</v>
      </c>
      <c r="H268" s="1447" t="s">
        <v>1756</v>
      </c>
      <c r="I268" s="1038" t="s">
        <v>112</v>
      </c>
      <c r="J268" s="1023"/>
      <c r="K268" s="1023"/>
      <c r="L268" s="1023"/>
      <c r="M268" s="1023">
        <v>25000</v>
      </c>
      <c r="N268" s="1023">
        <v>230000</v>
      </c>
      <c r="O268" s="1023"/>
      <c r="P268" s="1023"/>
      <c r="Q268" s="1023"/>
      <c r="R268" s="1023">
        <f t="shared" si="28"/>
        <v>255000</v>
      </c>
    </row>
    <row r="269" spans="2:18" s="253" customFormat="1" ht="30" customHeight="1" x14ac:dyDescent="0.25">
      <c r="B269" s="1506"/>
      <c r="C269" s="1238"/>
      <c r="D269" s="1238"/>
      <c r="E269" s="1044" t="s">
        <v>2375</v>
      </c>
      <c r="F269" s="1383">
        <v>19708</v>
      </c>
      <c r="G269" s="1071" t="s">
        <v>1029</v>
      </c>
      <c r="H269" s="1447" t="s">
        <v>1756</v>
      </c>
      <c r="I269" s="1023" t="s">
        <v>1050</v>
      </c>
      <c r="J269" s="1497"/>
      <c r="K269" s="1497"/>
      <c r="L269" s="1497">
        <v>100000</v>
      </c>
      <c r="M269" s="1497"/>
      <c r="N269" s="1497"/>
      <c r="O269" s="1497"/>
      <c r="P269" s="1497"/>
      <c r="Q269" s="1497"/>
      <c r="R269" s="1023">
        <f t="shared" si="28"/>
        <v>100000</v>
      </c>
    </row>
    <row r="270" spans="2:18" s="253" customFormat="1" ht="38.25" customHeight="1" x14ac:dyDescent="0.25">
      <c r="B270" s="1506"/>
      <c r="C270" s="1238"/>
      <c r="D270" s="1238"/>
      <c r="E270" s="1044" t="s">
        <v>2375</v>
      </c>
      <c r="F270" s="1383">
        <v>19709</v>
      </c>
      <c r="G270" s="1071" t="s">
        <v>1030</v>
      </c>
      <c r="H270" s="1447" t="s">
        <v>1756</v>
      </c>
      <c r="I270" s="1505" t="s">
        <v>2619</v>
      </c>
      <c r="J270" s="1023"/>
      <c r="K270" s="1023">
        <v>7200</v>
      </c>
      <c r="L270" s="1023">
        <v>8740</v>
      </c>
      <c r="M270" s="1023">
        <v>5000</v>
      </c>
      <c r="N270" s="1023"/>
      <c r="O270" s="1023"/>
      <c r="P270" s="1023"/>
      <c r="Q270" s="1023"/>
      <c r="R270" s="1023">
        <f t="shared" si="28"/>
        <v>20940</v>
      </c>
    </row>
    <row r="271" spans="2:18" s="253" customFormat="1" ht="30" customHeight="1" x14ac:dyDescent="0.25">
      <c r="B271" s="1507"/>
      <c r="C271" s="1508"/>
      <c r="D271" s="1508"/>
      <c r="E271" s="1047" t="s">
        <v>2375</v>
      </c>
      <c r="F271" s="1257">
        <v>19710</v>
      </c>
      <c r="G271" s="1061" t="s">
        <v>1031</v>
      </c>
      <c r="H271" s="1495" t="s">
        <v>1756</v>
      </c>
      <c r="I271" s="1075" t="s">
        <v>112</v>
      </c>
      <c r="J271" s="1496"/>
      <c r="K271" s="1496">
        <v>14400</v>
      </c>
      <c r="L271" s="1496">
        <v>60800</v>
      </c>
      <c r="M271" s="1496">
        <v>7000</v>
      </c>
      <c r="N271" s="1496"/>
      <c r="O271" s="1496"/>
      <c r="P271" s="1496"/>
      <c r="Q271" s="1496"/>
      <c r="R271" s="1031">
        <f>SUM(J271:Q271)</f>
        <v>82200</v>
      </c>
    </row>
    <row r="272" spans="2:18" s="253" customFormat="1" ht="30" customHeight="1" x14ac:dyDescent="0.25">
      <c r="B272" s="210"/>
      <c r="C272" s="211"/>
      <c r="D272" s="211"/>
      <c r="E272" s="893" t="s">
        <v>2375</v>
      </c>
      <c r="F272" s="698">
        <v>19711</v>
      </c>
      <c r="G272" s="79" t="s">
        <v>1032</v>
      </c>
      <c r="H272" s="687" t="s">
        <v>2553</v>
      </c>
      <c r="I272" s="186" t="s">
        <v>112</v>
      </c>
      <c r="J272" s="688"/>
      <c r="K272" s="688"/>
      <c r="L272" s="688"/>
      <c r="M272" s="688">
        <v>400970</v>
      </c>
      <c r="N272" s="688"/>
      <c r="O272" s="688"/>
      <c r="P272" s="688"/>
      <c r="Q272" s="688"/>
      <c r="R272" s="451">
        <f t="shared" si="28"/>
        <v>400970</v>
      </c>
    </row>
    <row r="274" spans="2:20" s="253" customFormat="1" ht="20.25" customHeight="1" x14ac:dyDescent="0.25">
      <c r="B274" s="1744" t="s">
        <v>1875</v>
      </c>
      <c r="C274" s="1744"/>
      <c r="D274" s="1744"/>
      <c r="E274" s="1744"/>
      <c r="F274" s="1744"/>
      <c r="G274" s="1744"/>
      <c r="H274" s="601"/>
      <c r="I274" s="5"/>
      <c r="J274" s="602"/>
      <c r="K274" s="603"/>
      <c r="L274" s="603"/>
      <c r="M274" s="603"/>
      <c r="N274" s="603"/>
      <c r="O274" s="603"/>
      <c r="P274" s="603"/>
      <c r="Q274" s="603"/>
      <c r="R274" s="604"/>
    </row>
    <row r="275" spans="2:20" s="253" customFormat="1" ht="19.5" customHeight="1" x14ac:dyDescent="0.25">
      <c r="B275" s="1752" t="s">
        <v>1876</v>
      </c>
      <c r="C275" s="1752"/>
      <c r="D275" s="1752"/>
      <c r="E275" s="1752"/>
      <c r="F275" s="1738" t="s">
        <v>1862</v>
      </c>
      <c r="G275" s="1738"/>
      <c r="H275" s="1739"/>
      <c r="I275" s="1762" t="s">
        <v>9</v>
      </c>
      <c r="J275" s="1763"/>
      <c r="K275" s="1764"/>
      <c r="L275" s="1762" t="s">
        <v>1872</v>
      </c>
      <c r="M275" s="1763"/>
      <c r="N275" s="1764"/>
      <c r="O275" s="807"/>
      <c r="P275" s="1759" t="s">
        <v>1873</v>
      </c>
      <c r="Q275" s="1760"/>
      <c r="R275" s="1761"/>
    </row>
    <row r="276" spans="2:20" s="1489" customFormat="1" ht="19.5" customHeight="1" x14ac:dyDescent="0.25">
      <c r="B276" s="1753" t="s">
        <v>1943</v>
      </c>
      <c r="C276" s="1754"/>
      <c r="D276" s="1754"/>
      <c r="E276" s="1755"/>
      <c r="F276" s="1741" t="s">
        <v>1863</v>
      </c>
      <c r="G276" s="1741"/>
      <c r="H276" s="601"/>
      <c r="I276" s="1759">
        <f>SUM(I277:K279)</f>
        <v>2716700</v>
      </c>
      <c r="J276" s="1760"/>
      <c r="K276" s="1761"/>
      <c r="L276" s="1759"/>
      <c r="M276" s="1760"/>
      <c r="N276" s="1761"/>
      <c r="O276" s="1488"/>
      <c r="P276" s="1753"/>
      <c r="Q276" s="1754"/>
      <c r="R276" s="1755"/>
    </row>
    <row r="277" spans="2:20" s="253" customFormat="1" ht="19.5" customHeight="1" x14ac:dyDescent="0.25">
      <c r="B277" s="252"/>
      <c r="C277" s="254"/>
      <c r="D277" s="254"/>
      <c r="E277" s="875"/>
      <c r="F277" s="22"/>
      <c r="G277" s="805" t="s">
        <v>1864</v>
      </c>
      <c r="H277" s="805"/>
      <c r="I277" s="1735">
        <f>K8</f>
        <v>746700</v>
      </c>
      <c r="J277" s="1736"/>
      <c r="K277" s="1737"/>
      <c r="L277" s="1735"/>
      <c r="M277" s="1736"/>
      <c r="N277" s="1737"/>
      <c r="O277" s="606"/>
      <c r="P277" s="1745"/>
      <c r="Q277" s="1746"/>
      <c r="R277" s="1747"/>
    </row>
    <row r="278" spans="2:20" s="253" customFormat="1" ht="19.5" customHeight="1" x14ac:dyDescent="0.25">
      <c r="B278" s="252"/>
      <c r="C278" s="254"/>
      <c r="D278" s="254"/>
      <c r="E278" s="875"/>
      <c r="F278" s="22"/>
      <c r="G278" s="805" t="s">
        <v>1865</v>
      </c>
      <c r="H278" s="805"/>
      <c r="I278" s="1735">
        <f>L8</f>
        <v>1053820</v>
      </c>
      <c r="J278" s="1736"/>
      <c r="K278" s="1737"/>
      <c r="L278" s="1735"/>
      <c r="M278" s="1736"/>
      <c r="N278" s="1737"/>
      <c r="O278" s="606"/>
      <c r="P278" s="1745"/>
      <c r="Q278" s="1746"/>
      <c r="R278" s="1747"/>
    </row>
    <row r="279" spans="2:20" s="253" customFormat="1" ht="19.5" customHeight="1" x14ac:dyDescent="0.25">
      <c r="B279" s="252"/>
      <c r="C279" s="254"/>
      <c r="D279" s="254"/>
      <c r="E279" s="875"/>
      <c r="F279" s="22"/>
      <c r="G279" s="805" t="s">
        <v>1866</v>
      </c>
      <c r="H279" s="805"/>
      <c r="I279" s="1735">
        <f>M8</f>
        <v>916180</v>
      </c>
      <c r="J279" s="1736"/>
      <c r="K279" s="1737"/>
      <c r="L279" s="1735"/>
      <c r="M279" s="1736"/>
      <c r="N279" s="1737"/>
      <c r="O279" s="606"/>
      <c r="P279" s="1745"/>
      <c r="Q279" s="1746"/>
      <c r="R279" s="1747"/>
    </row>
    <row r="280" spans="2:20" s="1489" customFormat="1" ht="19.5" customHeight="1" x14ac:dyDescent="0.25">
      <c r="B280" s="1487"/>
      <c r="C280" s="1417"/>
      <c r="D280" s="1417"/>
      <c r="E280" s="1492"/>
      <c r="F280" s="1743" t="s">
        <v>1867</v>
      </c>
      <c r="G280" s="1743"/>
      <c r="H280" s="601"/>
      <c r="I280" s="1732">
        <f>SUM(I281)</f>
        <v>230000</v>
      </c>
      <c r="J280" s="1733"/>
      <c r="K280" s="1734"/>
      <c r="L280" s="1732"/>
      <c r="M280" s="1733"/>
      <c r="N280" s="1734"/>
      <c r="O280" s="1488"/>
      <c r="P280" s="1756"/>
      <c r="Q280" s="1757"/>
      <c r="R280" s="1758"/>
    </row>
    <row r="281" spans="2:20" s="253" customFormat="1" ht="19.5" customHeight="1" x14ac:dyDescent="0.25">
      <c r="B281" s="252"/>
      <c r="C281" s="254"/>
      <c r="D281" s="254"/>
      <c r="E281" s="875"/>
      <c r="F281" s="1004"/>
      <c r="G281" s="805" t="s">
        <v>1942</v>
      </c>
      <c r="H281" s="805"/>
      <c r="I281" s="1735">
        <f>N8</f>
        <v>230000</v>
      </c>
      <c r="J281" s="1736"/>
      <c r="K281" s="1737"/>
      <c r="L281" s="1735"/>
      <c r="M281" s="1736"/>
      <c r="N281" s="1737"/>
      <c r="O281" s="606"/>
      <c r="P281" s="1745"/>
      <c r="Q281" s="1746"/>
      <c r="R281" s="1747"/>
    </row>
    <row r="282" spans="2:20" s="1489" customFormat="1" ht="19.5" customHeight="1" x14ac:dyDescent="0.25">
      <c r="B282" s="1487"/>
      <c r="C282" s="1417"/>
      <c r="D282" s="1417"/>
      <c r="E282" s="1492"/>
      <c r="F282" s="1743" t="s">
        <v>7</v>
      </c>
      <c r="G282" s="1743"/>
      <c r="H282" s="601"/>
      <c r="I282" s="1732">
        <f>SUM(I283:K284)</f>
        <v>1090000</v>
      </c>
      <c r="J282" s="1733"/>
      <c r="K282" s="1734"/>
      <c r="L282" s="1732"/>
      <c r="M282" s="1733"/>
      <c r="N282" s="1734"/>
      <c r="O282" s="1488"/>
      <c r="P282" s="1756"/>
      <c r="Q282" s="1757"/>
      <c r="R282" s="1758"/>
    </row>
    <row r="283" spans="2:20" s="253" customFormat="1" ht="20.25" customHeight="1" x14ac:dyDescent="0.25">
      <c r="B283" s="252"/>
      <c r="C283" s="254"/>
      <c r="D283" s="254"/>
      <c r="E283" s="875"/>
      <c r="F283" s="1004"/>
      <c r="G283" s="805" t="s">
        <v>2125</v>
      </c>
      <c r="H283" s="805"/>
      <c r="I283" s="1735">
        <f>P55</f>
        <v>40000</v>
      </c>
      <c r="J283" s="1736"/>
      <c r="K283" s="1737"/>
      <c r="L283" s="1735"/>
      <c r="M283" s="1736"/>
      <c r="N283" s="1737"/>
      <c r="O283" s="606"/>
      <c r="P283" s="1745"/>
      <c r="Q283" s="1746"/>
      <c r="R283" s="1747"/>
    </row>
    <row r="284" spans="2:20" s="253" customFormat="1" ht="18.75" customHeight="1" x14ac:dyDescent="0.25">
      <c r="B284" s="252"/>
      <c r="C284" s="254"/>
      <c r="D284" s="254"/>
      <c r="E284" s="875"/>
      <c r="F284" s="1258"/>
      <c r="G284" s="1748" t="s">
        <v>2550</v>
      </c>
      <c r="H284" s="1749"/>
      <c r="I284" s="1735">
        <f>SUM(P8-I283)</f>
        <v>1050000</v>
      </c>
      <c r="J284" s="1736"/>
      <c r="K284" s="1737"/>
      <c r="L284" s="1735"/>
      <c r="M284" s="1736"/>
      <c r="N284" s="1737"/>
      <c r="O284" s="606"/>
      <c r="P284" s="1745"/>
      <c r="Q284" s="1746"/>
      <c r="R284" s="1747"/>
    </row>
    <row r="285" spans="2:20" s="1489" customFormat="1" ht="15.75" x14ac:dyDescent="0.25">
      <c r="B285" s="1487"/>
      <c r="C285" s="1417"/>
      <c r="D285" s="1417"/>
      <c r="E285" s="1492"/>
      <c r="F285" s="1258" t="s">
        <v>1868</v>
      </c>
      <c r="G285" s="1004"/>
      <c r="H285" s="1009"/>
      <c r="I285" s="1733">
        <f>Q8</f>
        <v>40000</v>
      </c>
      <c r="J285" s="1733"/>
      <c r="K285" s="1734"/>
      <c r="L285" s="1732"/>
      <c r="M285" s="1733"/>
      <c r="N285" s="1734"/>
      <c r="O285" s="1488"/>
      <c r="P285" s="1756"/>
      <c r="Q285" s="1757"/>
      <c r="R285" s="1758"/>
    </row>
    <row r="286" spans="2:20" s="253" customFormat="1" ht="15.75" x14ac:dyDescent="0.25">
      <c r="B286" s="252"/>
      <c r="C286" s="254"/>
      <c r="D286" s="254"/>
      <c r="E286" s="875"/>
      <c r="F286" s="1258"/>
      <c r="G286" s="801"/>
      <c r="H286" s="805"/>
      <c r="I286" s="798"/>
      <c r="J286" s="799"/>
      <c r="K286" s="800"/>
      <c r="L286" s="798"/>
      <c r="M286" s="799"/>
      <c r="N286" s="800"/>
      <c r="O286" s="606"/>
      <c r="P286" s="802"/>
      <c r="Q286" s="803"/>
      <c r="R286" s="804"/>
    </row>
    <row r="287" spans="2:20" s="614" customFormat="1" ht="19.5" customHeight="1" x14ac:dyDescent="0.2">
      <c r="B287" s="611"/>
      <c r="C287" s="612"/>
      <c r="D287" s="612"/>
      <c r="E287" s="874"/>
      <c r="F287" s="1719" t="s">
        <v>1870</v>
      </c>
      <c r="G287" s="1719"/>
      <c r="H287" s="1720"/>
      <c r="I287" s="1730">
        <f>SUM(L287:R287)</f>
        <v>4076700</v>
      </c>
      <c r="J287" s="1730"/>
      <c r="K287" s="1730"/>
      <c r="L287" s="1730">
        <v>1623600</v>
      </c>
      <c r="M287" s="1730"/>
      <c r="N287" s="1730"/>
      <c r="O287" s="613"/>
      <c r="P287" s="1730">
        <v>2453100</v>
      </c>
      <c r="Q287" s="1730"/>
      <c r="R287" s="1730"/>
      <c r="T287" s="643"/>
    </row>
    <row r="288" spans="2:20" s="195" customFormat="1" x14ac:dyDescent="0.2">
      <c r="B288" s="609" t="s">
        <v>1871</v>
      </c>
      <c r="C288" s="187"/>
      <c r="D288" s="187"/>
      <c r="E288" s="1278"/>
      <c r="F288" s="641" t="s">
        <v>2616</v>
      </c>
      <c r="G288" s="245"/>
      <c r="H288" s="609"/>
      <c r="I288" s="3"/>
      <c r="J288" s="610"/>
      <c r="K288" s="642"/>
      <c r="L288" s="642"/>
      <c r="M288" s="642"/>
      <c r="N288" s="642"/>
      <c r="O288" s="642"/>
      <c r="P288" s="642"/>
      <c r="Q288" s="642"/>
      <c r="R288" s="642"/>
    </row>
    <row r="289" spans="6:9" x14ac:dyDescent="0.3">
      <c r="F289" s="73" t="s">
        <v>1945</v>
      </c>
      <c r="G289" s="245" t="s">
        <v>2615</v>
      </c>
      <c r="I289" s="905"/>
    </row>
    <row r="291" spans="6:9" x14ac:dyDescent="0.3">
      <c r="I291" s="905"/>
    </row>
  </sheetData>
  <mergeCells count="85">
    <mergeCell ref="F81:I81"/>
    <mergeCell ref="B1:R1"/>
    <mergeCell ref="P2:R2"/>
    <mergeCell ref="B7:G7"/>
    <mergeCell ref="B8:G8"/>
    <mergeCell ref="F53:I53"/>
    <mergeCell ref="F59:I59"/>
    <mergeCell ref="F64:I64"/>
    <mergeCell ref="D68:I68"/>
    <mergeCell ref="E69:I69"/>
    <mergeCell ref="F76:I76"/>
    <mergeCell ref="F79:I79"/>
    <mergeCell ref="F149:I149"/>
    <mergeCell ref="F85:I85"/>
    <mergeCell ref="E103:I103"/>
    <mergeCell ref="C109:I109"/>
    <mergeCell ref="D110:I110"/>
    <mergeCell ref="D117:I117"/>
    <mergeCell ref="E118:I118"/>
    <mergeCell ref="D128:I128"/>
    <mergeCell ref="E129:I129"/>
    <mergeCell ref="D133:I133"/>
    <mergeCell ref="E134:I134"/>
    <mergeCell ref="B144:I144"/>
    <mergeCell ref="D210:I210"/>
    <mergeCell ref="E152:I152"/>
    <mergeCell ref="D156:I156"/>
    <mergeCell ref="E157:I157"/>
    <mergeCell ref="B161:I161"/>
    <mergeCell ref="C163:I163"/>
    <mergeCell ref="D164:I164"/>
    <mergeCell ref="E165:I165"/>
    <mergeCell ref="D169:I169"/>
    <mergeCell ref="E182:I182"/>
    <mergeCell ref="E198:I198"/>
    <mergeCell ref="E206:I206"/>
    <mergeCell ref="E220:I220"/>
    <mergeCell ref="D244:I244"/>
    <mergeCell ref="E245:I245"/>
    <mergeCell ref="E249:I249"/>
    <mergeCell ref="B274:G274"/>
    <mergeCell ref="L275:N275"/>
    <mergeCell ref="P275:R275"/>
    <mergeCell ref="B276:E276"/>
    <mergeCell ref="F276:G276"/>
    <mergeCell ref="I276:K276"/>
    <mergeCell ref="L276:N276"/>
    <mergeCell ref="P276:R276"/>
    <mergeCell ref="B275:E275"/>
    <mergeCell ref="F275:H275"/>
    <mergeCell ref="I275:K275"/>
    <mergeCell ref="I277:K277"/>
    <mergeCell ref="L277:N277"/>
    <mergeCell ref="P277:R277"/>
    <mergeCell ref="I278:K278"/>
    <mergeCell ref="L278:N278"/>
    <mergeCell ref="P278:R278"/>
    <mergeCell ref="I279:K279"/>
    <mergeCell ref="L279:N279"/>
    <mergeCell ref="P279:R279"/>
    <mergeCell ref="F280:G280"/>
    <mergeCell ref="I280:K280"/>
    <mergeCell ref="L280:N280"/>
    <mergeCell ref="P280:R280"/>
    <mergeCell ref="I281:K281"/>
    <mergeCell ref="L281:N281"/>
    <mergeCell ref="P281:R281"/>
    <mergeCell ref="F282:G282"/>
    <mergeCell ref="I282:K282"/>
    <mergeCell ref="L282:N282"/>
    <mergeCell ref="P282:R282"/>
    <mergeCell ref="I283:K283"/>
    <mergeCell ref="L283:N283"/>
    <mergeCell ref="P283:R283"/>
    <mergeCell ref="I285:K285"/>
    <mergeCell ref="L285:N285"/>
    <mergeCell ref="P285:R285"/>
    <mergeCell ref="G284:H284"/>
    <mergeCell ref="I284:K284"/>
    <mergeCell ref="L284:N284"/>
    <mergeCell ref="P284:R284"/>
    <mergeCell ref="F287:H287"/>
    <mergeCell ref="I287:K287"/>
    <mergeCell ref="L287:N287"/>
    <mergeCell ref="P287:R287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X288"/>
  <sheetViews>
    <sheetView zoomScaleNormal="100" workbookViewId="0">
      <pane ySplit="8" topLeftCell="A139" activePane="bottomLeft" state="frozen"/>
      <selection activeCell="N23" sqref="N23"/>
      <selection pane="bottomLeft" activeCell="A288" sqref="A288:XFD288"/>
    </sheetView>
  </sheetViews>
  <sheetFormatPr defaultRowHeight="18.75" x14ac:dyDescent="0.3"/>
  <cols>
    <col min="1" max="1" width="0.875" style="7" customWidth="1"/>
    <col min="2" max="2" width="1.5" style="22" customWidth="1"/>
    <col min="3" max="4" width="1.125" style="22" customWidth="1"/>
    <col min="5" max="5" width="3.375" style="22" customWidth="1"/>
    <col min="6" max="6" width="5.125" style="73" customWidth="1"/>
    <col min="7" max="7" width="35.125" style="23" customWidth="1"/>
    <col min="8" max="8" width="13.5" style="6" customWidth="1"/>
    <col min="9" max="9" width="13.375" style="24" customWidth="1"/>
    <col min="10" max="10" width="7.75" style="648" hidden="1" customWidth="1"/>
    <col min="11" max="11" width="8" style="648" customWidth="1"/>
    <col min="12" max="12" width="8.125" style="648" customWidth="1"/>
    <col min="13" max="13" width="8.75" style="648" customWidth="1"/>
    <col min="14" max="14" width="7.75" style="648" customWidth="1"/>
    <col min="15" max="15" width="7.75" style="648" hidden="1" customWidth="1"/>
    <col min="16" max="16" width="7.75" style="648" customWidth="1"/>
    <col min="17" max="17" width="8.5" style="648" customWidth="1"/>
    <col min="18" max="18" width="8.875" style="648" customWidth="1"/>
    <col min="19" max="16384" width="9" style="7"/>
  </cols>
  <sheetData>
    <row r="1" spans="1:22" s="1" customFormat="1" ht="21.75" thickBot="1" x14ac:dyDescent="0.4">
      <c r="B1" s="1673" t="s">
        <v>1005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22" s="1" customFormat="1" ht="19.5" customHeight="1" thickTop="1" thickBot="1" x14ac:dyDescent="0.4">
      <c r="B2" s="651"/>
      <c r="C2" s="651"/>
      <c r="D2" s="651"/>
      <c r="E2" s="651"/>
      <c r="F2" s="678"/>
      <c r="G2" s="651"/>
      <c r="H2" s="651"/>
      <c r="I2" s="651"/>
      <c r="J2" s="651"/>
      <c r="K2" s="651"/>
      <c r="L2" s="651"/>
      <c r="M2" s="651"/>
      <c r="N2" s="651"/>
      <c r="O2" s="651"/>
      <c r="P2" s="1725" t="s">
        <v>1898</v>
      </c>
      <c r="Q2" s="1726"/>
      <c r="R2" s="1727"/>
    </row>
    <row r="3" spans="1:22" s="187" customFormat="1" ht="18" customHeight="1" thickTop="1" x14ac:dyDescent="0.2">
      <c r="A3" s="644"/>
      <c r="B3" s="564" t="s">
        <v>1896</v>
      </c>
      <c r="C3" s="564"/>
      <c r="D3" s="564"/>
      <c r="E3" s="564"/>
      <c r="F3" s="679"/>
      <c r="G3" s="444"/>
      <c r="H3" s="231"/>
      <c r="I3" s="229"/>
      <c r="J3" s="229"/>
      <c r="K3" s="229"/>
      <c r="L3" s="229"/>
      <c r="M3" s="229"/>
      <c r="N3" s="229"/>
      <c r="O3" s="229"/>
    </row>
    <row r="4" spans="1:22" s="187" customFormat="1" ht="18" customHeight="1" x14ac:dyDescent="0.2">
      <c r="A4" s="644"/>
      <c r="B4" s="564" t="s">
        <v>1897</v>
      </c>
      <c r="C4" s="564"/>
      <c r="D4" s="564"/>
      <c r="E4" s="564"/>
      <c r="F4" s="680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22" s="646" customFormat="1" ht="18" customHeight="1" x14ac:dyDescent="0.2">
      <c r="A5" s="644"/>
      <c r="B5" s="564" t="s">
        <v>1836</v>
      </c>
      <c r="C5" s="564"/>
      <c r="D5" s="564"/>
      <c r="E5" s="564"/>
      <c r="F5" s="680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22" ht="6" customHeight="1" x14ac:dyDescent="0.3">
      <c r="B6" s="2"/>
      <c r="C6" s="2"/>
      <c r="D6" s="2"/>
      <c r="E6" s="2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22" s="12" customFormat="1" ht="35.25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22" s="12" customFormat="1" ht="20.25" customHeight="1" x14ac:dyDescent="0.2">
      <c r="B8" s="1682" t="s">
        <v>1967</v>
      </c>
      <c r="C8" s="1771"/>
      <c r="D8" s="1771"/>
      <c r="E8" s="1771"/>
      <c r="F8" s="1771"/>
      <c r="G8" s="1683"/>
      <c r="H8" s="236"/>
      <c r="I8" s="237"/>
      <c r="J8" s="238">
        <f t="shared" ref="J8:R8" si="0">SUM(J9:J272)</f>
        <v>0</v>
      </c>
      <c r="K8" s="238">
        <f t="shared" si="0"/>
        <v>739500</v>
      </c>
      <c r="L8" s="238">
        <f t="shared" si="0"/>
        <v>1053820</v>
      </c>
      <c r="M8" s="238">
        <f t="shared" si="0"/>
        <v>916180</v>
      </c>
      <c r="N8" s="238">
        <f t="shared" si="0"/>
        <v>230000</v>
      </c>
      <c r="O8" s="238">
        <f t="shared" si="0"/>
        <v>0</v>
      </c>
      <c r="P8" s="238">
        <f t="shared" si="0"/>
        <v>40000</v>
      </c>
      <c r="Q8" s="238">
        <f t="shared" si="0"/>
        <v>1090000</v>
      </c>
      <c r="R8" s="238">
        <f t="shared" si="0"/>
        <v>4076700</v>
      </c>
    </row>
    <row r="9" spans="1:22" s="12" customFormat="1" ht="18" customHeight="1" x14ac:dyDescent="0.2">
      <c r="B9" s="535" t="s">
        <v>79</v>
      </c>
      <c r="C9" s="536"/>
      <c r="D9" s="536"/>
      <c r="E9" s="536"/>
      <c r="F9" s="657"/>
      <c r="G9" s="536"/>
      <c r="H9" s="536"/>
      <c r="I9" s="536"/>
      <c r="J9" s="542"/>
      <c r="K9" s="542"/>
      <c r="L9" s="542"/>
      <c r="M9" s="542"/>
      <c r="N9" s="542"/>
      <c r="O9" s="542"/>
      <c r="P9" s="542"/>
      <c r="Q9" s="542"/>
      <c r="R9" s="540"/>
    </row>
    <row r="10" spans="1:22" s="12" customFormat="1" ht="19.5" customHeight="1" x14ac:dyDescent="0.2">
      <c r="B10" s="481" t="s">
        <v>1895</v>
      </c>
      <c r="C10" s="482"/>
      <c r="D10" s="482"/>
      <c r="E10" s="482"/>
      <c r="F10" s="658"/>
      <c r="G10" s="482"/>
      <c r="H10" s="482"/>
      <c r="I10" s="482"/>
      <c r="J10" s="575"/>
      <c r="K10" s="575"/>
      <c r="L10" s="575"/>
      <c r="M10" s="575"/>
      <c r="N10" s="575"/>
      <c r="O10" s="575"/>
      <c r="P10" s="575"/>
      <c r="Q10" s="575"/>
      <c r="R10" s="573"/>
    </row>
    <row r="11" spans="1:22" s="13" customFormat="1" ht="18.75" customHeight="1" x14ac:dyDescent="0.3">
      <c r="B11" s="63"/>
      <c r="C11" s="539" t="s">
        <v>12</v>
      </c>
      <c r="D11" s="539"/>
      <c r="E11" s="539"/>
      <c r="F11" s="659"/>
      <c r="G11" s="539"/>
      <c r="H11" s="539"/>
      <c r="I11" s="539"/>
      <c r="J11" s="654"/>
      <c r="K11" s="654"/>
      <c r="L11" s="654"/>
      <c r="M11" s="654"/>
      <c r="N11" s="654"/>
      <c r="O11" s="654"/>
      <c r="P11" s="654"/>
      <c r="Q11" s="654"/>
      <c r="R11" s="653"/>
      <c r="V11" s="49"/>
    </row>
    <row r="12" spans="1:22" s="13" customFormat="1" ht="19.5" customHeight="1" x14ac:dyDescent="0.3">
      <c r="B12" s="54"/>
      <c r="C12" s="55"/>
      <c r="D12" s="532" t="s">
        <v>13</v>
      </c>
      <c r="E12" s="532"/>
      <c r="F12" s="660"/>
      <c r="G12" s="532"/>
      <c r="H12" s="532"/>
      <c r="I12" s="532"/>
      <c r="J12" s="545"/>
      <c r="K12" s="545"/>
      <c r="L12" s="545"/>
      <c r="M12" s="545"/>
      <c r="N12" s="545"/>
      <c r="O12" s="545"/>
      <c r="P12" s="545"/>
      <c r="Q12" s="545"/>
      <c r="R12" s="544"/>
    </row>
    <row r="13" spans="1:22" s="13" customFormat="1" ht="19.5" customHeight="1" x14ac:dyDescent="0.3">
      <c r="B13" s="54"/>
      <c r="C13" s="55"/>
      <c r="D13" s="55"/>
      <c r="E13" s="532" t="s">
        <v>14</v>
      </c>
      <c r="F13" s="660"/>
      <c r="G13" s="532"/>
      <c r="H13" s="532"/>
      <c r="I13" s="532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22" ht="19.5" customHeight="1" x14ac:dyDescent="0.3">
      <c r="B14" s="531"/>
      <c r="C14" s="532"/>
      <c r="D14" s="532"/>
      <c r="E14" s="546">
        <v>111</v>
      </c>
      <c r="F14" s="681" t="s">
        <v>1816</v>
      </c>
      <c r="G14" s="532"/>
      <c r="H14" s="647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22" ht="19.5" customHeight="1" x14ac:dyDescent="0.3">
      <c r="B15" s="38"/>
      <c r="C15" s="39"/>
      <c r="D15" s="39"/>
      <c r="E15" s="40"/>
      <c r="F15" s="661">
        <v>11101</v>
      </c>
      <c r="G15" s="15" t="s">
        <v>1006</v>
      </c>
      <c r="H15" s="175" t="s">
        <v>1756</v>
      </c>
      <c r="I15" s="17" t="s">
        <v>112</v>
      </c>
      <c r="J15" s="92"/>
      <c r="K15" s="178">
        <v>18900</v>
      </c>
      <c r="L15" s="178">
        <v>5100</v>
      </c>
      <c r="M15" s="92"/>
      <c r="N15" s="92"/>
      <c r="O15" s="92"/>
      <c r="P15" s="92"/>
      <c r="Q15" s="92"/>
      <c r="R15" s="92">
        <f>SUM(J15:Q15)</f>
        <v>24000</v>
      </c>
    </row>
    <row r="16" spans="1:22" ht="17.25" customHeight="1" x14ac:dyDescent="0.3">
      <c r="B16" s="57"/>
      <c r="C16" s="58"/>
      <c r="D16" s="58"/>
      <c r="E16" s="59"/>
      <c r="F16" s="661">
        <v>11102</v>
      </c>
      <c r="G16" s="682" t="s">
        <v>1013</v>
      </c>
      <c r="H16" s="175" t="s">
        <v>1756</v>
      </c>
      <c r="I16" s="17" t="s">
        <v>112</v>
      </c>
      <c r="J16" s="178"/>
      <c r="K16" s="92">
        <v>10800</v>
      </c>
      <c r="L16" s="92">
        <v>20000</v>
      </c>
      <c r="M16" s="92">
        <v>30000</v>
      </c>
      <c r="N16" s="92"/>
      <c r="O16" s="92"/>
      <c r="P16" s="92"/>
      <c r="Q16" s="92">
        <v>30000</v>
      </c>
      <c r="R16" s="92">
        <f>SUM(I16:Q16)</f>
        <v>90800</v>
      </c>
    </row>
    <row r="17" spans="2:23" ht="18.75" hidden="1" customHeight="1" x14ac:dyDescent="0.3">
      <c r="B17" s="57"/>
      <c r="C17" s="58"/>
      <c r="D17" s="58"/>
      <c r="E17" s="59"/>
      <c r="F17" s="661">
        <v>2</v>
      </c>
      <c r="G17" s="15"/>
      <c r="H17" s="93"/>
      <c r="I17" s="140"/>
      <c r="J17" s="92"/>
      <c r="K17" s="92"/>
      <c r="L17" s="92"/>
      <c r="M17" s="92"/>
      <c r="N17" s="92"/>
      <c r="O17" s="92"/>
      <c r="P17" s="92"/>
      <c r="Q17" s="92"/>
      <c r="R17" s="92">
        <f>SUM(J17:Q17)</f>
        <v>0</v>
      </c>
    </row>
    <row r="18" spans="2:23" ht="2.25" hidden="1" customHeight="1" x14ac:dyDescent="0.3">
      <c r="B18" s="28"/>
      <c r="C18" s="45"/>
      <c r="D18" s="31"/>
      <c r="E18" s="32"/>
      <c r="F18" s="661">
        <v>3</v>
      </c>
      <c r="G18" s="15"/>
      <c r="H18" s="16"/>
      <c r="I18" s="17"/>
      <c r="J18" s="27"/>
      <c r="K18" s="27"/>
      <c r="L18" s="27"/>
      <c r="M18" s="27"/>
      <c r="N18" s="27"/>
      <c r="O18" s="27"/>
      <c r="P18" s="27"/>
      <c r="Q18" s="27"/>
      <c r="R18" s="92">
        <f>SUM(J18:Q18)</f>
        <v>0</v>
      </c>
    </row>
    <row r="19" spans="2:23" s="43" customFormat="1" ht="15" customHeight="1" x14ac:dyDescent="0.2">
      <c r="B19" s="533"/>
      <c r="C19" s="534"/>
      <c r="D19" s="105" t="s">
        <v>1904</v>
      </c>
      <c r="E19" s="105"/>
      <c r="F19" s="666"/>
      <c r="G19" s="105"/>
      <c r="H19" s="105"/>
      <c r="I19" s="105"/>
      <c r="J19" s="667"/>
      <c r="K19" s="667"/>
      <c r="L19" s="667"/>
      <c r="M19" s="667"/>
      <c r="N19" s="667"/>
      <c r="O19" s="667"/>
      <c r="P19" s="667"/>
      <c r="Q19" s="667"/>
      <c r="R19" s="668"/>
      <c r="W19" s="655"/>
    </row>
    <row r="20" spans="2:23" s="43" customFormat="1" ht="16.5" customHeight="1" x14ac:dyDescent="0.2">
      <c r="B20" s="526"/>
      <c r="C20" s="527"/>
      <c r="D20" s="556" t="s">
        <v>1835</v>
      </c>
      <c r="E20" s="556"/>
      <c r="F20" s="665"/>
      <c r="G20" s="556"/>
      <c r="H20" s="556"/>
      <c r="I20" s="556"/>
      <c r="J20" s="560"/>
      <c r="K20" s="560"/>
      <c r="L20" s="560"/>
      <c r="M20" s="560"/>
      <c r="N20" s="560"/>
      <c r="O20" s="560"/>
      <c r="P20" s="560"/>
      <c r="Q20" s="560"/>
      <c r="R20" s="559"/>
      <c r="W20" s="655"/>
    </row>
    <row r="21" spans="2:23" s="13" customFormat="1" ht="20.25" customHeight="1" x14ac:dyDescent="0.3">
      <c r="B21" s="65"/>
      <c r="C21" s="66"/>
      <c r="D21" s="37"/>
      <c r="E21" s="278" t="s">
        <v>15</v>
      </c>
      <c r="F21" s="662"/>
      <c r="G21" s="278"/>
      <c r="H21" s="278"/>
      <c r="I21" s="278"/>
      <c r="J21" s="562"/>
      <c r="K21" s="562"/>
      <c r="L21" s="562"/>
      <c r="M21" s="562"/>
      <c r="N21" s="562"/>
      <c r="O21" s="562"/>
      <c r="P21" s="562"/>
      <c r="Q21" s="562"/>
      <c r="R21" s="274"/>
    </row>
    <row r="22" spans="2:23" ht="18.75" customHeight="1" x14ac:dyDescent="0.3">
      <c r="B22" s="42"/>
      <c r="C22" s="66"/>
      <c r="D22" s="66"/>
      <c r="E22" s="547">
        <v>112</v>
      </c>
      <c r="F22" s="565" t="s">
        <v>1817</v>
      </c>
      <c r="G22" s="565"/>
      <c r="H22" s="565"/>
      <c r="I22" s="566"/>
      <c r="J22" s="86"/>
      <c r="K22" s="128"/>
      <c r="L22" s="128"/>
      <c r="M22" s="128"/>
      <c r="N22" s="128"/>
      <c r="O22" s="128"/>
      <c r="P22" s="128"/>
      <c r="Q22" s="128"/>
      <c r="R22" s="128"/>
    </row>
    <row r="23" spans="2:23" ht="30.75" customHeight="1" x14ac:dyDescent="0.3">
      <c r="B23" s="38"/>
      <c r="C23" s="39"/>
      <c r="D23" s="39"/>
      <c r="E23" s="40"/>
      <c r="F23" s="661">
        <v>11201</v>
      </c>
      <c r="G23" s="15" t="s">
        <v>1033</v>
      </c>
      <c r="H23" s="175" t="s">
        <v>1756</v>
      </c>
      <c r="I23" s="92" t="s">
        <v>1044</v>
      </c>
      <c r="J23" s="92"/>
      <c r="K23" s="92"/>
      <c r="L23" s="92">
        <f>7200+4200+2400+1400+2400+1400</f>
        <v>19000</v>
      </c>
      <c r="M23" s="92">
        <v>5000</v>
      </c>
      <c r="N23" s="92"/>
      <c r="O23" s="92"/>
      <c r="P23" s="92"/>
      <c r="Q23" s="92"/>
      <c r="R23" s="92">
        <f>SUM(J23:Q23)</f>
        <v>24000</v>
      </c>
    </row>
    <row r="24" spans="2:23" s="13" customFormat="1" ht="19.5" customHeight="1" x14ac:dyDescent="0.3">
      <c r="B24" s="28"/>
      <c r="C24" s="45"/>
      <c r="D24" s="45"/>
      <c r="E24" s="683"/>
      <c r="F24" s="661">
        <v>11202</v>
      </c>
      <c r="G24" s="15" t="s">
        <v>1034</v>
      </c>
      <c r="H24" s="175" t="s">
        <v>1756</v>
      </c>
      <c r="I24" s="178" t="s">
        <v>1045</v>
      </c>
      <c r="J24" s="92"/>
      <c r="K24" s="92"/>
      <c r="L24" s="178">
        <v>11450</v>
      </c>
      <c r="M24" s="178">
        <v>3550</v>
      </c>
      <c r="N24" s="675"/>
      <c r="O24" s="178"/>
      <c r="P24" s="178"/>
      <c r="Q24" s="178"/>
      <c r="R24" s="92">
        <f t="shared" ref="R24:R34" si="1">SUM(J24:Q24)</f>
        <v>15000</v>
      </c>
    </row>
    <row r="25" spans="2:23" s="13" customFormat="1" ht="33" customHeight="1" x14ac:dyDescent="0.3">
      <c r="B25" s="28"/>
      <c r="C25" s="45"/>
      <c r="D25" s="45"/>
      <c r="E25" s="683"/>
      <c r="F25" s="661">
        <v>11203</v>
      </c>
      <c r="G25" s="21" t="s">
        <v>1907</v>
      </c>
      <c r="H25" s="175" t="s">
        <v>1756</v>
      </c>
      <c r="I25" s="684" t="s">
        <v>969</v>
      </c>
      <c r="J25" s="92"/>
      <c r="K25" s="92"/>
      <c r="L25" s="178">
        <v>12200</v>
      </c>
      <c r="M25" s="178">
        <v>12800</v>
      </c>
      <c r="N25" s="675"/>
      <c r="O25" s="178"/>
      <c r="P25" s="178"/>
      <c r="Q25" s="178"/>
      <c r="R25" s="92">
        <f t="shared" si="1"/>
        <v>25000</v>
      </c>
    </row>
    <row r="26" spans="2:23" s="13" customFormat="1" ht="32.25" customHeight="1" x14ac:dyDescent="0.3">
      <c r="B26" s="28"/>
      <c r="C26" s="45"/>
      <c r="D26" s="45"/>
      <c r="E26" s="683"/>
      <c r="F26" s="661">
        <v>11204</v>
      </c>
      <c r="G26" s="15" t="s">
        <v>1035</v>
      </c>
      <c r="H26" s="175" t="s">
        <v>1756</v>
      </c>
      <c r="I26" s="685" t="s">
        <v>369</v>
      </c>
      <c r="J26" s="92"/>
      <c r="K26" s="92" t="s">
        <v>1036</v>
      </c>
      <c r="L26" s="178">
        <v>5000</v>
      </c>
      <c r="M26" s="178">
        <v>15000</v>
      </c>
      <c r="N26" s="675"/>
      <c r="O26" s="178"/>
      <c r="P26" s="178"/>
      <c r="Q26" s="178"/>
      <c r="R26" s="92">
        <f>K26+L26+M26</f>
        <v>23600</v>
      </c>
    </row>
    <row r="27" spans="2:23" s="13" customFormat="1" ht="22.5" customHeight="1" x14ac:dyDescent="0.3">
      <c r="B27" s="67"/>
      <c r="C27" s="68"/>
      <c r="D27" s="68"/>
      <c r="E27" s="686"/>
      <c r="F27" s="661">
        <v>11205</v>
      </c>
      <c r="G27" s="15" t="s">
        <v>1037</v>
      </c>
      <c r="H27" s="175" t="s">
        <v>1756</v>
      </c>
      <c r="I27" s="685" t="s">
        <v>1046</v>
      </c>
      <c r="J27" s="92"/>
      <c r="K27" s="92"/>
      <c r="L27" s="178">
        <v>5000</v>
      </c>
      <c r="M27" s="178">
        <v>5000</v>
      </c>
      <c r="N27" s="675"/>
      <c r="O27" s="178"/>
      <c r="P27" s="178"/>
      <c r="Q27" s="178"/>
      <c r="R27" s="92">
        <f t="shared" ref="R27:R28" si="2">K27+L27+M27</f>
        <v>10000</v>
      </c>
    </row>
    <row r="28" spans="2:23" s="13" customFormat="1" ht="35.25" customHeight="1" x14ac:dyDescent="0.3">
      <c r="B28" s="28"/>
      <c r="C28" s="45"/>
      <c r="D28" s="45"/>
      <c r="E28" s="683"/>
      <c r="F28" s="663">
        <v>11206</v>
      </c>
      <c r="G28" s="21" t="s">
        <v>1038</v>
      </c>
      <c r="H28" s="687" t="s">
        <v>1756</v>
      </c>
      <c r="I28" s="684" t="s">
        <v>991</v>
      </c>
      <c r="J28" s="451"/>
      <c r="K28" s="451" t="s">
        <v>1036</v>
      </c>
      <c r="L28" s="688">
        <v>5000</v>
      </c>
      <c r="M28" s="688">
        <v>5000</v>
      </c>
      <c r="N28" s="689"/>
      <c r="O28" s="688"/>
      <c r="P28" s="688"/>
      <c r="Q28" s="688"/>
      <c r="R28" s="451">
        <f t="shared" si="2"/>
        <v>13600</v>
      </c>
    </row>
    <row r="29" spans="2:23" s="13" customFormat="1" ht="17.25" customHeight="1" x14ac:dyDescent="0.3">
      <c r="B29" s="28"/>
      <c r="C29" s="45"/>
      <c r="D29" s="45"/>
      <c r="E29" s="683"/>
      <c r="F29" s="661">
        <v>11207</v>
      </c>
      <c r="G29" s="15" t="s">
        <v>1951</v>
      </c>
      <c r="H29" s="175" t="s">
        <v>1756</v>
      </c>
      <c r="I29" s="92" t="s">
        <v>1044</v>
      </c>
      <c r="J29" s="92"/>
      <c r="K29" s="178"/>
      <c r="L29" s="178">
        <v>5000</v>
      </c>
      <c r="M29" s="178">
        <v>15000</v>
      </c>
      <c r="N29" s="675"/>
      <c r="O29" s="178"/>
      <c r="P29" s="178"/>
      <c r="Q29" s="178"/>
      <c r="R29" s="92">
        <f t="shared" si="1"/>
        <v>20000</v>
      </c>
    </row>
    <row r="30" spans="2:23" s="13" customFormat="1" ht="33.75" customHeight="1" x14ac:dyDescent="0.3">
      <c r="B30" s="28"/>
      <c r="C30" s="45"/>
      <c r="D30" s="45"/>
      <c r="E30" s="683"/>
      <c r="F30" s="661">
        <v>11208</v>
      </c>
      <c r="G30" s="15" t="s">
        <v>1039</v>
      </c>
      <c r="H30" s="175" t="s">
        <v>1756</v>
      </c>
      <c r="I30" s="92" t="s">
        <v>1040</v>
      </c>
      <c r="J30" s="92"/>
      <c r="K30" s="178">
        <v>3600</v>
      </c>
      <c r="L30" s="178">
        <v>8000</v>
      </c>
      <c r="M30" s="178">
        <v>5000</v>
      </c>
      <c r="N30" s="675"/>
      <c r="O30" s="178"/>
      <c r="P30" s="178"/>
      <c r="Q30" s="178"/>
      <c r="R30" s="92">
        <f t="shared" si="1"/>
        <v>16600</v>
      </c>
    </row>
    <row r="31" spans="2:23" s="13" customFormat="1" ht="19.5" customHeight="1" x14ac:dyDescent="0.3">
      <c r="B31" s="28"/>
      <c r="C31" s="45"/>
      <c r="D31" s="45"/>
      <c r="E31" s="683"/>
      <c r="F31" s="661">
        <v>11209</v>
      </c>
      <c r="G31" s="15" t="s">
        <v>1041</v>
      </c>
      <c r="H31" s="175" t="s">
        <v>1756</v>
      </c>
      <c r="I31" s="17" t="s">
        <v>112</v>
      </c>
      <c r="J31" s="92"/>
      <c r="K31" s="178">
        <v>7200</v>
      </c>
      <c r="L31" s="178">
        <v>4800</v>
      </c>
      <c r="M31" s="178">
        <v>5000</v>
      </c>
      <c r="N31" s="675"/>
      <c r="O31" s="178"/>
      <c r="P31" s="178"/>
      <c r="Q31" s="178"/>
      <c r="R31" s="92">
        <f t="shared" si="1"/>
        <v>17000</v>
      </c>
    </row>
    <row r="32" spans="2:23" s="13" customFormat="1" ht="34.5" customHeight="1" x14ac:dyDescent="0.3">
      <c r="B32" s="28"/>
      <c r="C32" s="45"/>
      <c r="D32" s="45"/>
      <c r="E32" s="683"/>
      <c r="F32" s="661">
        <v>11210</v>
      </c>
      <c r="G32" s="15" t="s">
        <v>1042</v>
      </c>
      <c r="H32" s="175" t="s">
        <v>1756</v>
      </c>
      <c r="I32" s="92" t="s">
        <v>1047</v>
      </c>
      <c r="J32" s="92"/>
      <c r="K32" s="178">
        <v>7200</v>
      </c>
      <c r="L32" s="178">
        <v>19400</v>
      </c>
      <c r="M32" s="178">
        <v>3000</v>
      </c>
      <c r="N32" s="675"/>
      <c r="O32" s="178"/>
      <c r="P32" s="178"/>
      <c r="Q32" s="178"/>
      <c r="R32" s="92">
        <f t="shared" si="1"/>
        <v>29600</v>
      </c>
    </row>
    <row r="33" spans="2:22" s="13" customFormat="1" ht="35.25" customHeight="1" x14ac:dyDescent="0.3">
      <c r="B33" s="28"/>
      <c r="C33" s="45"/>
      <c r="D33" s="45"/>
      <c r="E33" s="683"/>
      <c r="F33" s="661">
        <v>11211</v>
      </c>
      <c r="G33" s="15" t="s">
        <v>1908</v>
      </c>
      <c r="H33" s="175" t="s">
        <v>1756</v>
      </c>
      <c r="I33" s="92" t="s">
        <v>1048</v>
      </c>
      <c r="J33" s="92"/>
      <c r="K33" s="178"/>
      <c r="L33" s="178">
        <v>10000</v>
      </c>
      <c r="M33" s="178">
        <v>5000</v>
      </c>
      <c r="N33" s="675"/>
      <c r="O33" s="178"/>
      <c r="P33" s="178"/>
      <c r="Q33" s="178"/>
      <c r="R33" s="92">
        <f t="shared" si="1"/>
        <v>15000</v>
      </c>
    </row>
    <row r="34" spans="2:22" s="13" customFormat="1" ht="35.25" customHeight="1" x14ac:dyDescent="0.3">
      <c r="B34" s="28"/>
      <c r="C34" s="45"/>
      <c r="D34" s="45"/>
      <c r="E34" s="683"/>
      <c r="F34" s="661">
        <v>11212</v>
      </c>
      <c r="G34" s="15" t="s">
        <v>1043</v>
      </c>
      <c r="H34" s="175" t="s">
        <v>1756</v>
      </c>
      <c r="I34" s="17" t="s">
        <v>112</v>
      </c>
      <c r="J34" s="92"/>
      <c r="K34" s="178"/>
      <c r="L34" s="178">
        <v>20000</v>
      </c>
      <c r="M34" s="178">
        <v>10000</v>
      </c>
      <c r="N34" s="675"/>
      <c r="O34" s="178"/>
      <c r="P34" s="178"/>
      <c r="Q34" s="178"/>
      <c r="R34" s="92">
        <f t="shared" si="1"/>
        <v>30000</v>
      </c>
      <c r="V34" s="49"/>
    </row>
    <row r="35" spans="2:22" s="13" customFormat="1" ht="20.25" customHeight="1" x14ac:dyDescent="0.3">
      <c r="B35" s="28"/>
      <c r="C35" s="45"/>
      <c r="D35" s="31"/>
      <c r="E35" s="32"/>
      <c r="F35" s="661">
        <v>11213</v>
      </c>
      <c r="G35" s="15" t="s">
        <v>1905</v>
      </c>
      <c r="H35" s="175" t="s">
        <v>1756</v>
      </c>
      <c r="I35" s="17" t="s">
        <v>112</v>
      </c>
      <c r="J35" s="92"/>
      <c r="K35" s="178">
        <v>550000</v>
      </c>
      <c r="L35" s="178">
        <v>350000</v>
      </c>
      <c r="M35" s="178">
        <v>100000</v>
      </c>
      <c r="N35" s="675"/>
      <c r="O35" s="92"/>
      <c r="P35" s="92"/>
      <c r="Q35" s="92"/>
      <c r="R35" s="92">
        <f>SUM(J35:Q35)</f>
        <v>1000000</v>
      </c>
    </row>
    <row r="36" spans="2:22" s="13" customFormat="1" ht="30.75" customHeight="1" x14ac:dyDescent="0.3">
      <c r="B36" s="28"/>
      <c r="C36" s="45"/>
      <c r="D36" s="31"/>
      <c r="E36" s="32"/>
      <c r="F36" s="661">
        <v>11214</v>
      </c>
      <c r="G36" s="15" t="s">
        <v>1952</v>
      </c>
      <c r="H36" s="175" t="s">
        <v>1756</v>
      </c>
      <c r="I36" s="92" t="s">
        <v>1047</v>
      </c>
      <c r="J36" s="178"/>
      <c r="K36" s="178">
        <v>7200</v>
      </c>
      <c r="L36" s="178">
        <v>14800</v>
      </c>
      <c r="M36" s="178">
        <v>3000</v>
      </c>
      <c r="N36" s="178"/>
      <c r="O36" s="178"/>
      <c r="P36" s="178"/>
      <c r="Q36" s="178"/>
      <c r="R36" s="92">
        <f t="shared" ref="R36" si="3">SUM(J36:Q36)</f>
        <v>25000</v>
      </c>
    </row>
    <row r="37" spans="2:22" s="13" customFormat="1" ht="32.25" customHeight="1" x14ac:dyDescent="0.3">
      <c r="B37" s="28"/>
      <c r="C37" s="45"/>
      <c r="D37" s="31"/>
      <c r="E37" s="32"/>
      <c r="F37" s="661">
        <v>11215</v>
      </c>
      <c r="G37" s="21" t="s">
        <v>1930</v>
      </c>
      <c r="H37" s="175" t="s">
        <v>1756</v>
      </c>
      <c r="I37" s="92" t="s">
        <v>1047</v>
      </c>
      <c r="J37" s="178"/>
      <c r="K37" s="178"/>
      <c r="L37" s="690">
        <v>3000</v>
      </c>
      <c r="M37" s="690">
        <v>2000</v>
      </c>
      <c r="N37" s="178"/>
      <c r="O37" s="178"/>
      <c r="P37" s="178"/>
      <c r="Q37" s="178"/>
      <c r="R37" s="92">
        <f>SUM(J37:Q37)</f>
        <v>5000</v>
      </c>
    </row>
    <row r="38" spans="2:22" ht="33.75" customHeight="1" x14ac:dyDescent="0.3">
      <c r="B38" s="28"/>
      <c r="C38" s="45"/>
      <c r="D38" s="31"/>
      <c r="E38" s="32"/>
      <c r="F38" s="661">
        <v>11216</v>
      </c>
      <c r="G38" s="15" t="s">
        <v>1906</v>
      </c>
      <c r="H38" s="175" t="s">
        <v>1756</v>
      </c>
      <c r="I38" s="17" t="s">
        <v>112</v>
      </c>
      <c r="J38" s="92"/>
      <c r="K38" s="691">
        <v>35000</v>
      </c>
      <c r="L38" s="691"/>
      <c r="M38" s="691">
        <v>5000</v>
      </c>
      <c r="N38" s="92"/>
      <c r="O38" s="92"/>
      <c r="P38" s="92"/>
      <c r="Q38" s="92"/>
      <c r="R38" s="92">
        <f>SUM(J38:Q38)</f>
        <v>40000</v>
      </c>
    </row>
    <row r="39" spans="2:22" ht="17.25" hidden="1" customHeight="1" x14ac:dyDescent="0.3">
      <c r="B39" s="67"/>
      <c r="C39" s="68"/>
      <c r="D39" s="62"/>
      <c r="E39" s="21"/>
      <c r="F39" s="640">
        <v>6</v>
      </c>
      <c r="G39" s="15"/>
      <c r="H39" s="16"/>
      <c r="I39" s="17"/>
      <c r="J39" s="27"/>
      <c r="K39" s="27"/>
      <c r="L39" s="27"/>
      <c r="M39" s="27"/>
      <c r="N39" s="27"/>
      <c r="O39" s="27"/>
      <c r="P39" s="27"/>
      <c r="Q39" s="27"/>
      <c r="R39" s="92">
        <f>SUM(J39:Q39)</f>
        <v>0</v>
      </c>
    </row>
    <row r="40" spans="2:22" s="13" customFormat="1" ht="21" hidden="1" customHeight="1" x14ac:dyDescent="0.3">
      <c r="B40" s="76"/>
      <c r="C40" s="77"/>
      <c r="D40" s="77"/>
      <c r="E40" s="78" t="s">
        <v>16</v>
      </c>
      <c r="F40" s="70"/>
      <c r="G40" s="33"/>
      <c r="H40" s="14"/>
      <c r="I40" s="114"/>
      <c r="J40" s="86">
        <f>SUM(J41:J43)</f>
        <v>0</v>
      </c>
      <c r="K40" s="86">
        <f t="shared" ref="K40:R40" si="4">SUM(K41:K43)</f>
        <v>0</v>
      </c>
      <c r="L40" s="86">
        <f t="shared" si="4"/>
        <v>0</v>
      </c>
      <c r="M40" s="86">
        <f t="shared" si="4"/>
        <v>0</v>
      </c>
      <c r="N40" s="86">
        <f t="shared" si="4"/>
        <v>0</v>
      </c>
      <c r="O40" s="86">
        <f t="shared" si="4"/>
        <v>0</v>
      </c>
      <c r="P40" s="86">
        <f t="shared" si="4"/>
        <v>0</v>
      </c>
      <c r="Q40" s="86">
        <f t="shared" si="4"/>
        <v>0</v>
      </c>
      <c r="R40" s="86">
        <f t="shared" si="4"/>
        <v>0</v>
      </c>
    </row>
    <row r="41" spans="2:22" ht="19.5" hidden="1" customHeight="1" x14ac:dyDescent="0.3">
      <c r="B41" s="38"/>
      <c r="C41" s="39"/>
      <c r="D41" s="39"/>
      <c r="E41" s="40"/>
      <c r="F41" s="661">
        <v>7</v>
      </c>
      <c r="G41" s="15"/>
      <c r="H41" s="93"/>
      <c r="I41" s="140"/>
      <c r="J41" s="92"/>
      <c r="K41" s="92"/>
      <c r="L41" s="92"/>
      <c r="M41" s="92"/>
      <c r="N41" s="92"/>
      <c r="O41" s="92"/>
      <c r="P41" s="92"/>
      <c r="Q41" s="92"/>
      <c r="R41" s="92">
        <f>SUM(J41:Q41)</f>
        <v>0</v>
      </c>
    </row>
    <row r="42" spans="2:22" ht="19.5" hidden="1" customHeight="1" x14ac:dyDescent="0.3">
      <c r="B42" s="57"/>
      <c r="C42" s="58"/>
      <c r="D42" s="58"/>
      <c r="E42" s="59"/>
      <c r="F42" s="661">
        <v>8</v>
      </c>
      <c r="G42" s="15"/>
      <c r="H42" s="93"/>
      <c r="I42" s="140"/>
      <c r="J42" s="92"/>
      <c r="K42" s="92"/>
      <c r="L42" s="92"/>
      <c r="M42" s="92"/>
      <c r="N42" s="92"/>
      <c r="O42" s="92"/>
      <c r="P42" s="92"/>
      <c r="Q42" s="92"/>
      <c r="R42" s="92">
        <f t="shared" ref="R42" si="5">SUM(J42:Q42)</f>
        <v>0</v>
      </c>
    </row>
    <row r="43" spans="2:22" ht="19.5" hidden="1" customHeight="1" x14ac:dyDescent="0.3">
      <c r="B43" s="67"/>
      <c r="C43" s="68"/>
      <c r="D43" s="62"/>
      <c r="E43" s="21"/>
      <c r="F43" s="661">
        <v>9</v>
      </c>
      <c r="G43" s="15"/>
      <c r="H43" s="16"/>
      <c r="I43" s="17"/>
      <c r="J43" s="27"/>
      <c r="K43" s="27"/>
      <c r="L43" s="27"/>
      <c r="M43" s="27"/>
      <c r="N43" s="27"/>
      <c r="O43" s="27"/>
      <c r="P43" s="27"/>
      <c r="Q43" s="27"/>
      <c r="R43" s="92">
        <f>SUM(J43:Q43)</f>
        <v>0</v>
      </c>
    </row>
    <row r="44" spans="2:22" s="13" customFormat="1" ht="21" hidden="1" customHeight="1" x14ac:dyDescent="0.3">
      <c r="B44" s="76"/>
      <c r="C44" s="77"/>
      <c r="D44" s="77"/>
      <c r="E44" s="78" t="s">
        <v>99</v>
      </c>
      <c r="F44" s="80"/>
      <c r="G44" s="33"/>
      <c r="H44" s="14"/>
      <c r="I44" s="114"/>
      <c r="J44" s="86">
        <f>SUM(J45:J47)</f>
        <v>0</v>
      </c>
      <c r="K44" s="86">
        <f t="shared" ref="K44:R44" si="6">SUM(K45:K47)</f>
        <v>0</v>
      </c>
      <c r="L44" s="86">
        <f t="shared" si="6"/>
        <v>0</v>
      </c>
      <c r="M44" s="86">
        <f t="shared" si="6"/>
        <v>0</v>
      </c>
      <c r="N44" s="86">
        <f t="shared" si="6"/>
        <v>0</v>
      </c>
      <c r="O44" s="86">
        <f t="shared" si="6"/>
        <v>0</v>
      </c>
      <c r="P44" s="86">
        <f t="shared" si="6"/>
        <v>0</v>
      </c>
      <c r="Q44" s="86">
        <f t="shared" si="6"/>
        <v>0</v>
      </c>
      <c r="R44" s="86">
        <f t="shared" si="6"/>
        <v>0</v>
      </c>
    </row>
    <row r="45" spans="2:22" ht="19.5" hidden="1" customHeight="1" x14ac:dyDescent="0.3">
      <c r="B45" s="38"/>
      <c r="C45" s="39"/>
      <c r="D45" s="39"/>
      <c r="E45" s="40"/>
      <c r="F45" s="661">
        <v>10</v>
      </c>
      <c r="G45" s="15"/>
      <c r="H45" s="93"/>
      <c r="I45" s="140"/>
      <c r="J45" s="92"/>
      <c r="K45" s="92"/>
      <c r="L45" s="92"/>
      <c r="M45" s="92"/>
      <c r="N45" s="92"/>
      <c r="O45" s="92"/>
      <c r="P45" s="92"/>
      <c r="Q45" s="92"/>
      <c r="R45" s="92">
        <f>SUM(J45:Q45)</f>
        <v>0</v>
      </c>
    </row>
    <row r="46" spans="2:22" ht="19.5" hidden="1" customHeight="1" x14ac:dyDescent="0.3">
      <c r="B46" s="57"/>
      <c r="C46" s="58"/>
      <c r="D46" s="58"/>
      <c r="E46" s="59"/>
      <c r="F46" s="661">
        <v>11</v>
      </c>
      <c r="G46" s="15"/>
      <c r="H46" s="93"/>
      <c r="I46" s="140"/>
      <c r="J46" s="92"/>
      <c r="K46" s="92"/>
      <c r="L46" s="92"/>
      <c r="M46" s="92"/>
      <c r="N46" s="92"/>
      <c r="O46" s="92"/>
      <c r="P46" s="92"/>
      <c r="Q46" s="92"/>
      <c r="R46" s="92">
        <f>SUM(J46:Q46)</f>
        <v>0</v>
      </c>
    </row>
    <row r="47" spans="2:22" ht="19.5" hidden="1" customHeight="1" x14ac:dyDescent="0.3">
      <c r="B47" s="28"/>
      <c r="C47" s="45"/>
      <c r="D47" s="31"/>
      <c r="E47" s="32"/>
      <c r="F47" s="661">
        <v>12</v>
      </c>
      <c r="G47" s="15"/>
      <c r="H47" s="16"/>
      <c r="I47" s="17"/>
      <c r="J47" s="27"/>
      <c r="K47" s="27"/>
      <c r="L47" s="27"/>
      <c r="M47" s="27"/>
      <c r="N47" s="27"/>
      <c r="O47" s="27"/>
      <c r="P47" s="27"/>
      <c r="Q47" s="27"/>
      <c r="R47" s="92">
        <f>SUM(J47:Q47)</f>
        <v>0</v>
      </c>
    </row>
    <row r="48" spans="2:22" s="12" customFormat="1" ht="17.25" customHeight="1" x14ac:dyDescent="0.2">
      <c r="B48" s="535" t="s">
        <v>81</v>
      </c>
      <c r="C48" s="536"/>
      <c r="D48" s="536"/>
      <c r="E48" s="536"/>
      <c r="F48" s="657"/>
      <c r="G48" s="536"/>
      <c r="H48" s="536"/>
      <c r="I48" s="536"/>
      <c r="J48" s="239"/>
      <c r="K48" s="239"/>
      <c r="L48" s="239"/>
      <c r="M48" s="239"/>
      <c r="N48" s="239"/>
      <c r="O48" s="239"/>
      <c r="P48" s="239"/>
      <c r="Q48" s="239"/>
      <c r="R48" s="239"/>
    </row>
    <row r="49" spans="2:21" s="12" customFormat="1" ht="16.5" customHeight="1" x14ac:dyDescent="0.2">
      <c r="B49" s="481" t="s">
        <v>1899</v>
      </c>
      <c r="C49" s="482"/>
      <c r="D49" s="482"/>
      <c r="E49" s="482"/>
      <c r="F49" s="658"/>
      <c r="G49" s="482"/>
      <c r="H49" s="482"/>
      <c r="I49" s="482"/>
      <c r="J49" s="575"/>
      <c r="K49" s="575"/>
      <c r="L49" s="575"/>
      <c r="M49" s="575"/>
      <c r="N49" s="575"/>
      <c r="O49" s="575"/>
      <c r="P49" s="575"/>
      <c r="Q49" s="575"/>
      <c r="R49" s="573"/>
      <c r="U49" s="48"/>
    </row>
    <row r="50" spans="2:21" s="13" customFormat="1" ht="16.5" customHeight="1" x14ac:dyDescent="0.3">
      <c r="B50" s="35"/>
      <c r="C50" s="278" t="s">
        <v>26</v>
      </c>
      <c r="D50" s="278"/>
      <c r="E50" s="278"/>
      <c r="F50" s="662"/>
      <c r="G50" s="278"/>
      <c r="H50" s="278"/>
      <c r="I50" s="278"/>
      <c r="J50" s="562"/>
      <c r="K50" s="562"/>
      <c r="L50" s="562"/>
      <c r="M50" s="562"/>
      <c r="N50" s="562"/>
      <c r="O50" s="562"/>
      <c r="P50" s="562"/>
      <c r="Q50" s="562"/>
      <c r="R50" s="274"/>
    </row>
    <row r="51" spans="2:21" s="13" customFormat="1" ht="15.75" customHeight="1" x14ac:dyDescent="0.3">
      <c r="B51" s="35"/>
      <c r="C51" s="37"/>
      <c r="D51" s="278" t="s">
        <v>17</v>
      </c>
      <c r="E51" s="278"/>
      <c r="F51" s="662"/>
      <c r="G51" s="278"/>
      <c r="H51" s="278"/>
      <c r="I51" s="278"/>
      <c r="J51" s="562"/>
      <c r="K51" s="562"/>
      <c r="L51" s="562"/>
      <c r="M51" s="562"/>
      <c r="N51" s="562"/>
      <c r="O51" s="562"/>
      <c r="P51" s="562"/>
      <c r="Q51" s="562"/>
      <c r="R51" s="274"/>
    </row>
    <row r="52" spans="2:21" s="13" customFormat="1" ht="16.5" customHeight="1" x14ac:dyDescent="0.3">
      <c r="B52" s="35"/>
      <c r="C52" s="37"/>
      <c r="D52" s="37"/>
      <c r="E52" s="278" t="s">
        <v>18</v>
      </c>
      <c r="F52" s="662"/>
      <c r="G52" s="278"/>
      <c r="H52" s="278"/>
      <c r="I52" s="278"/>
      <c r="J52" s="562"/>
      <c r="K52" s="562"/>
      <c r="L52" s="562"/>
      <c r="M52" s="562"/>
      <c r="N52" s="562"/>
      <c r="O52" s="562"/>
      <c r="P52" s="562"/>
      <c r="Q52" s="562"/>
      <c r="R52" s="274"/>
    </row>
    <row r="53" spans="2:21" s="525" customFormat="1" ht="16.5" customHeight="1" x14ac:dyDescent="0.3">
      <c r="B53" s="615"/>
      <c r="C53" s="616"/>
      <c r="D53" s="616"/>
      <c r="E53" s="547">
        <v>121</v>
      </c>
      <c r="F53" s="1724" t="s">
        <v>1818</v>
      </c>
      <c r="G53" s="1724"/>
      <c r="H53" s="1724"/>
      <c r="I53" s="1724"/>
      <c r="J53" s="617"/>
      <c r="K53" s="617"/>
      <c r="L53" s="617"/>
      <c r="M53" s="617"/>
      <c r="N53" s="617"/>
      <c r="O53" s="617"/>
      <c r="P53" s="617"/>
      <c r="Q53" s="617"/>
      <c r="R53" s="618"/>
    </row>
    <row r="54" spans="2:21" ht="30.75" customHeight="1" x14ac:dyDescent="0.3">
      <c r="B54" s="89"/>
      <c r="C54" s="90"/>
      <c r="D54" s="90"/>
      <c r="E54" s="91"/>
      <c r="F54" s="661">
        <v>12101</v>
      </c>
      <c r="G54" s="682" t="s">
        <v>1008</v>
      </c>
      <c r="H54" s="175" t="s">
        <v>1756</v>
      </c>
      <c r="I54" s="17" t="s">
        <v>112</v>
      </c>
      <c r="J54" s="692"/>
      <c r="K54" s="692">
        <v>9600</v>
      </c>
      <c r="L54" s="692"/>
      <c r="M54" s="692">
        <v>500</v>
      </c>
      <c r="N54" s="692"/>
      <c r="O54" s="692"/>
      <c r="P54" s="692"/>
      <c r="Q54" s="92"/>
      <c r="R54" s="92">
        <f t="shared" ref="R54:R55" si="7">SUM(J54:Q54)</f>
        <v>10100</v>
      </c>
    </row>
    <row r="55" spans="2:21" ht="33.75" customHeight="1" x14ac:dyDescent="0.3">
      <c r="B55" s="28"/>
      <c r="C55" s="45"/>
      <c r="D55" s="31"/>
      <c r="E55" s="32"/>
      <c r="F55" s="661">
        <v>12102</v>
      </c>
      <c r="G55" s="682" t="s">
        <v>1009</v>
      </c>
      <c r="H55" s="175" t="s">
        <v>1756</v>
      </c>
      <c r="I55" s="17" t="s">
        <v>112</v>
      </c>
      <c r="J55" s="692"/>
      <c r="K55" s="692"/>
      <c r="L55" s="692"/>
      <c r="M55" s="692">
        <v>1000</v>
      </c>
      <c r="N55" s="692"/>
      <c r="O55" s="692"/>
      <c r="P55" s="692">
        <v>40000</v>
      </c>
      <c r="Q55" s="27"/>
      <c r="R55" s="92">
        <f t="shared" si="7"/>
        <v>41000</v>
      </c>
    </row>
    <row r="56" spans="2:21" ht="20.25" customHeight="1" x14ac:dyDescent="0.3">
      <c r="B56" s="28"/>
      <c r="C56" s="45"/>
      <c r="D56" s="31"/>
      <c r="E56" s="32"/>
      <c r="F56" s="663">
        <v>12103</v>
      </c>
      <c r="G56" s="693" t="s">
        <v>1017</v>
      </c>
      <c r="H56" s="687" t="s">
        <v>1756</v>
      </c>
      <c r="I56" s="684" t="s">
        <v>1049</v>
      </c>
      <c r="J56" s="688"/>
      <c r="K56" s="694">
        <v>7200</v>
      </c>
      <c r="L56" s="694">
        <v>5700</v>
      </c>
      <c r="M56" s="694">
        <v>5000</v>
      </c>
      <c r="N56" s="694"/>
      <c r="O56" s="694"/>
      <c r="P56" s="167"/>
      <c r="Q56" s="167"/>
      <c r="R56" s="451">
        <f>SUM(J56:Q56)</f>
        <v>17900</v>
      </c>
    </row>
    <row r="57" spans="2:21" ht="38.25" customHeight="1" x14ac:dyDescent="0.3">
      <c r="B57" s="57"/>
      <c r="C57" s="58"/>
      <c r="D57" s="58"/>
      <c r="E57" s="59"/>
      <c r="F57" s="661">
        <v>12104</v>
      </c>
      <c r="G57" s="15" t="s">
        <v>1012</v>
      </c>
      <c r="H57" s="175" t="s">
        <v>1756</v>
      </c>
      <c r="I57" s="685" t="s">
        <v>692</v>
      </c>
      <c r="J57" s="92"/>
      <c r="K57" s="92">
        <v>7200</v>
      </c>
      <c r="L57" s="92">
        <v>4650</v>
      </c>
      <c r="M57" s="92">
        <v>2000</v>
      </c>
      <c r="N57" s="92"/>
      <c r="O57" s="92"/>
      <c r="P57" s="92"/>
      <c r="Q57" s="92"/>
      <c r="R57" s="92">
        <f t="shared" ref="R57" si="8">SUM(J57:Q57)</f>
        <v>13850</v>
      </c>
    </row>
    <row r="58" spans="2:21" s="13" customFormat="1" ht="18" customHeight="1" x14ac:dyDescent="0.3">
      <c r="B58" s="35"/>
      <c r="C58" s="37"/>
      <c r="D58" s="37"/>
      <c r="E58" s="306" t="s">
        <v>19</v>
      </c>
      <c r="F58" s="70"/>
      <c r="G58" s="33"/>
      <c r="H58" s="14"/>
      <c r="I58" s="114"/>
      <c r="J58" s="562"/>
      <c r="K58" s="562"/>
      <c r="L58" s="562"/>
      <c r="M58" s="562"/>
      <c r="N58" s="562"/>
      <c r="O58" s="562"/>
      <c r="P58" s="562"/>
      <c r="Q58" s="562"/>
      <c r="R58" s="274"/>
    </row>
    <row r="59" spans="2:21" s="525" customFormat="1" ht="16.5" customHeight="1" x14ac:dyDescent="0.3">
      <c r="B59" s="615"/>
      <c r="C59" s="616"/>
      <c r="D59" s="616"/>
      <c r="E59" s="547">
        <v>123</v>
      </c>
      <c r="F59" s="1724" t="s">
        <v>1820</v>
      </c>
      <c r="G59" s="1724"/>
      <c r="H59" s="1724"/>
      <c r="I59" s="1724"/>
      <c r="J59" s="617"/>
      <c r="K59" s="617"/>
      <c r="L59" s="617"/>
      <c r="M59" s="617"/>
      <c r="N59" s="617"/>
      <c r="O59" s="617"/>
      <c r="P59" s="617"/>
      <c r="Q59" s="617"/>
      <c r="R59" s="618"/>
    </row>
    <row r="60" spans="2:21" ht="33" customHeight="1" x14ac:dyDescent="0.3">
      <c r="B60" s="38"/>
      <c r="C60" s="39"/>
      <c r="D60" s="39"/>
      <c r="E60" s="40"/>
      <c r="F60" s="661">
        <v>12301</v>
      </c>
      <c r="G60" s="15" t="s">
        <v>1010</v>
      </c>
      <c r="H60" s="175" t="s">
        <v>1756</v>
      </c>
      <c r="I60" s="17" t="s">
        <v>112</v>
      </c>
      <c r="J60" s="92"/>
      <c r="K60" s="92">
        <v>7200</v>
      </c>
      <c r="L60" s="92">
        <v>10000</v>
      </c>
      <c r="M60" s="92">
        <v>7800</v>
      </c>
      <c r="N60" s="92"/>
      <c r="O60" s="92"/>
      <c r="P60" s="92"/>
      <c r="Q60" s="92"/>
      <c r="R60" s="92">
        <f t="shared" ref="R60:R61" si="9">SUM(J60:Q60)</f>
        <v>25000</v>
      </c>
    </row>
    <row r="61" spans="2:21" ht="23.25" hidden="1" customHeight="1" x14ac:dyDescent="0.3">
      <c r="B61" s="28"/>
      <c r="C61" s="45"/>
      <c r="D61" s="31"/>
      <c r="E61" s="32"/>
      <c r="F61" s="661">
        <v>17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92">
        <f t="shared" si="9"/>
        <v>0</v>
      </c>
    </row>
    <row r="62" spans="2:21" ht="23.25" hidden="1" customHeight="1" x14ac:dyDescent="0.3">
      <c r="B62" s="67"/>
      <c r="C62" s="68"/>
      <c r="D62" s="62"/>
      <c r="E62" s="21"/>
      <c r="F62" s="661">
        <v>18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92">
        <f>SUM(J62:Q62)</f>
        <v>0</v>
      </c>
    </row>
    <row r="63" spans="2:21" s="13" customFormat="1" ht="18" customHeight="1" x14ac:dyDescent="0.3">
      <c r="B63" s="35"/>
      <c r="C63" s="37"/>
      <c r="D63" s="37"/>
      <c r="E63" s="306" t="s">
        <v>20</v>
      </c>
      <c r="F63" s="70"/>
      <c r="G63" s="33"/>
      <c r="H63" s="114"/>
      <c r="I63" s="293"/>
      <c r="J63" s="562"/>
      <c r="K63" s="562"/>
      <c r="L63" s="562"/>
      <c r="M63" s="562"/>
      <c r="N63" s="562"/>
      <c r="O63" s="562"/>
      <c r="P63" s="562"/>
      <c r="Q63" s="562"/>
      <c r="R63" s="274"/>
    </row>
    <row r="64" spans="2:21" s="525" customFormat="1" ht="16.5" customHeight="1" x14ac:dyDescent="0.3">
      <c r="B64" s="615"/>
      <c r="C64" s="616"/>
      <c r="D64" s="616"/>
      <c r="E64" s="547">
        <v>124</v>
      </c>
      <c r="F64" s="1724" t="s">
        <v>1821</v>
      </c>
      <c r="G64" s="1724"/>
      <c r="H64" s="1724"/>
      <c r="I64" s="1724"/>
      <c r="J64" s="617"/>
      <c r="K64" s="617"/>
      <c r="L64" s="617"/>
      <c r="M64" s="617"/>
      <c r="N64" s="617"/>
      <c r="O64" s="617"/>
      <c r="P64" s="617"/>
      <c r="Q64" s="617"/>
      <c r="R64" s="618"/>
    </row>
    <row r="65" spans="2:18" ht="26.25" customHeight="1" x14ac:dyDescent="0.3">
      <c r="B65" s="38"/>
      <c r="C65" s="39"/>
      <c r="D65" s="39"/>
      <c r="E65" s="40"/>
      <c r="F65" s="661">
        <v>12401</v>
      </c>
      <c r="G65" s="682" t="s">
        <v>1011</v>
      </c>
      <c r="H65" s="175" t="s">
        <v>1756</v>
      </c>
      <c r="I65" s="17" t="s">
        <v>112</v>
      </c>
      <c r="J65" s="692"/>
      <c r="K65" s="692"/>
      <c r="L65" s="692"/>
      <c r="M65" s="692">
        <v>40000</v>
      </c>
      <c r="N65" s="92"/>
      <c r="O65" s="92"/>
      <c r="P65" s="92"/>
      <c r="Q65" s="92"/>
      <c r="R65" s="92">
        <f t="shared" ref="R65:R66" si="10">SUM(J65:Q65)</f>
        <v>40000</v>
      </c>
    </row>
    <row r="66" spans="2:18" ht="23.25" hidden="1" customHeight="1" x14ac:dyDescent="0.3">
      <c r="B66" s="28"/>
      <c r="C66" s="45"/>
      <c r="D66" s="31"/>
      <c r="E66" s="32"/>
      <c r="F66" s="661">
        <v>20</v>
      </c>
      <c r="G66" s="15"/>
      <c r="H66" s="16"/>
      <c r="I66" s="17"/>
      <c r="J66" s="27"/>
      <c r="K66" s="27"/>
      <c r="L66" s="27"/>
      <c r="M66" s="27"/>
      <c r="N66" s="27"/>
      <c r="O66" s="27"/>
      <c r="P66" s="27"/>
      <c r="Q66" s="27"/>
      <c r="R66" s="92">
        <f t="shared" si="10"/>
        <v>0</v>
      </c>
    </row>
    <row r="67" spans="2:18" ht="23.25" hidden="1" customHeight="1" x14ac:dyDescent="0.3">
      <c r="B67" s="28"/>
      <c r="C67" s="45"/>
      <c r="D67" s="31"/>
      <c r="E67" s="32"/>
      <c r="F67" s="661">
        <v>21</v>
      </c>
      <c r="G67" s="15"/>
      <c r="H67" s="16"/>
      <c r="I67" s="17"/>
      <c r="J67" s="27"/>
      <c r="K67" s="27"/>
      <c r="L67" s="27"/>
      <c r="M67" s="27"/>
      <c r="N67" s="27"/>
      <c r="O67" s="27"/>
      <c r="P67" s="27"/>
      <c r="Q67" s="27"/>
      <c r="R67" s="92">
        <f>SUM(J67:Q67)</f>
        <v>0</v>
      </c>
    </row>
    <row r="68" spans="2:18" s="43" customFormat="1" ht="49.5" hidden="1" customHeight="1" x14ac:dyDescent="0.2">
      <c r="B68" s="42"/>
      <c r="C68" s="46"/>
      <c r="D68" s="1661" t="s">
        <v>21</v>
      </c>
      <c r="E68" s="1661"/>
      <c r="F68" s="1661"/>
      <c r="G68" s="1661"/>
      <c r="H68" s="1661"/>
      <c r="I68" s="1661"/>
      <c r="J68" s="115">
        <f>SUM(J69)</f>
        <v>0</v>
      </c>
      <c r="K68" s="115">
        <f t="shared" ref="K68:R68" si="11">SUM(K69)</f>
        <v>0</v>
      </c>
      <c r="L68" s="115">
        <f t="shared" si="11"/>
        <v>0</v>
      </c>
      <c r="M68" s="115">
        <f t="shared" si="11"/>
        <v>0</v>
      </c>
      <c r="N68" s="115">
        <f t="shared" si="11"/>
        <v>0</v>
      </c>
      <c r="O68" s="115">
        <f t="shared" si="11"/>
        <v>0</v>
      </c>
      <c r="P68" s="115">
        <f t="shared" si="11"/>
        <v>0</v>
      </c>
      <c r="Q68" s="115">
        <f t="shared" si="11"/>
        <v>0</v>
      </c>
      <c r="R68" s="115">
        <f t="shared" si="11"/>
        <v>0</v>
      </c>
    </row>
    <row r="69" spans="2:18" s="13" customFormat="1" ht="36" hidden="1" customHeight="1" x14ac:dyDescent="0.3">
      <c r="B69" s="35"/>
      <c r="C69" s="37"/>
      <c r="D69" s="37"/>
      <c r="E69" s="1661" t="s">
        <v>22</v>
      </c>
      <c r="F69" s="1661"/>
      <c r="G69" s="1661"/>
      <c r="H69" s="1661"/>
      <c r="I69" s="1661"/>
      <c r="J69" s="86">
        <f>SUM(J70:J72)</f>
        <v>0</v>
      </c>
      <c r="K69" s="86">
        <f t="shared" ref="K69:R69" si="12">SUM(K70:K72)</f>
        <v>0</v>
      </c>
      <c r="L69" s="86">
        <f t="shared" si="12"/>
        <v>0</v>
      </c>
      <c r="M69" s="86">
        <f t="shared" si="12"/>
        <v>0</v>
      </c>
      <c r="N69" s="86">
        <f t="shared" si="12"/>
        <v>0</v>
      </c>
      <c r="O69" s="86">
        <f t="shared" si="12"/>
        <v>0</v>
      </c>
      <c r="P69" s="86">
        <f t="shared" si="12"/>
        <v>0</v>
      </c>
      <c r="Q69" s="86">
        <f t="shared" si="12"/>
        <v>0</v>
      </c>
      <c r="R69" s="86">
        <f t="shared" si="12"/>
        <v>0</v>
      </c>
    </row>
    <row r="70" spans="2:18" ht="20.25" hidden="1" customHeight="1" x14ac:dyDescent="0.3">
      <c r="B70" s="38"/>
      <c r="C70" s="39"/>
      <c r="D70" s="39"/>
      <c r="E70" s="40"/>
      <c r="F70" s="661">
        <v>22</v>
      </c>
      <c r="G70" s="15"/>
      <c r="H70" s="93"/>
      <c r="I70" s="140"/>
      <c r="J70" s="92"/>
      <c r="K70" s="92"/>
      <c r="L70" s="92"/>
      <c r="M70" s="92"/>
      <c r="N70" s="92"/>
      <c r="O70" s="92"/>
      <c r="P70" s="92"/>
      <c r="Q70" s="92"/>
      <c r="R70" s="92">
        <f t="shared" ref="R70:R71" si="13">SUM(J70:Q70)</f>
        <v>0</v>
      </c>
    </row>
    <row r="71" spans="2:18" ht="20.25" hidden="1" customHeight="1" x14ac:dyDescent="0.3">
      <c r="B71" s="28"/>
      <c r="C71" s="45"/>
      <c r="D71" s="31"/>
      <c r="E71" s="32"/>
      <c r="F71" s="661">
        <v>23</v>
      </c>
      <c r="G71" s="15"/>
      <c r="H71" s="16"/>
      <c r="I71" s="17"/>
      <c r="J71" s="27"/>
      <c r="K71" s="27"/>
      <c r="L71" s="27"/>
      <c r="M71" s="27"/>
      <c r="N71" s="27"/>
      <c r="O71" s="27"/>
      <c r="P71" s="27"/>
      <c r="Q71" s="27"/>
      <c r="R71" s="92">
        <f t="shared" si="13"/>
        <v>0</v>
      </c>
    </row>
    <row r="72" spans="2:18" ht="20.25" hidden="1" customHeight="1" x14ac:dyDescent="0.3">
      <c r="B72" s="28"/>
      <c r="C72" s="45"/>
      <c r="D72" s="31"/>
      <c r="E72" s="32"/>
      <c r="F72" s="661">
        <v>24</v>
      </c>
      <c r="G72" s="15"/>
      <c r="H72" s="16"/>
      <c r="I72" s="17"/>
      <c r="J72" s="27"/>
      <c r="K72" s="27"/>
      <c r="L72" s="27"/>
      <c r="M72" s="27"/>
      <c r="N72" s="27"/>
      <c r="O72" s="27"/>
      <c r="P72" s="27"/>
      <c r="Q72" s="27"/>
      <c r="R72" s="92">
        <f>SUM(J72:Q72)</f>
        <v>0</v>
      </c>
    </row>
    <row r="73" spans="2:18" s="13" customFormat="1" ht="18.75" customHeight="1" x14ac:dyDescent="0.3">
      <c r="B73" s="35"/>
      <c r="C73" s="278" t="s">
        <v>25</v>
      </c>
      <c r="D73" s="278"/>
      <c r="E73" s="278"/>
      <c r="F73" s="662"/>
      <c r="G73" s="278"/>
      <c r="H73" s="278"/>
      <c r="I73" s="278"/>
      <c r="J73" s="562"/>
      <c r="K73" s="562"/>
      <c r="L73" s="562"/>
      <c r="M73" s="562"/>
      <c r="N73" s="562"/>
      <c r="O73" s="562"/>
      <c r="P73" s="562"/>
      <c r="Q73" s="562"/>
      <c r="R73" s="274"/>
    </row>
    <row r="74" spans="2:18" s="13" customFormat="1" ht="19.5" customHeight="1" x14ac:dyDescent="0.3">
      <c r="B74" s="35"/>
      <c r="C74" s="37"/>
      <c r="D74" s="278" t="s">
        <v>24</v>
      </c>
      <c r="E74" s="278"/>
      <c r="F74" s="662"/>
      <c r="G74" s="278"/>
      <c r="H74" s="278"/>
      <c r="I74" s="278"/>
      <c r="J74" s="562"/>
      <c r="K74" s="562"/>
      <c r="L74" s="562"/>
      <c r="M74" s="562"/>
      <c r="N74" s="562"/>
      <c r="O74" s="562"/>
      <c r="P74" s="562"/>
      <c r="Q74" s="562"/>
      <c r="R74" s="274"/>
    </row>
    <row r="75" spans="2:18" s="13" customFormat="1" ht="19.5" customHeight="1" x14ac:dyDescent="0.3">
      <c r="B75" s="35"/>
      <c r="C75" s="37"/>
      <c r="D75" s="37"/>
      <c r="E75" s="278" t="s">
        <v>23</v>
      </c>
      <c r="F75" s="662"/>
      <c r="G75" s="278"/>
      <c r="H75" s="278"/>
      <c r="I75" s="278"/>
      <c r="J75" s="562"/>
      <c r="K75" s="562"/>
      <c r="L75" s="562"/>
      <c r="M75" s="562"/>
      <c r="N75" s="562"/>
      <c r="O75" s="562"/>
      <c r="P75" s="562"/>
      <c r="Q75" s="562"/>
      <c r="R75" s="274"/>
    </row>
    <row r="76" spans="2:18" s="525" customFormat="1" ht="16.5" customHeight="1" x14ac:dyDescent="0.3">
      <c r="B76" s="615"/>
      <c r="C76" s="616"/>
      <c r="D76" s="616"/>
      <c r="E76" s="547">
        <v>212</v>
      </c>
      <c r="F76" s="1724" t="s">
        <v>1909</v>
      </c>
      <c r="G76" s="1724"/>
      <c r="H76" s="1724"/>
      <c r="I76" s="1724"/>
      <c r="J76" s="617"/>
      <c r="K76" s="617"/>
      <c r="L76" s="617"/>
      <c r="M76" s="617"/>
      <c r="N76" s="617"/>
      <c r="O76" s="617"/>
      <c r="P76" s="617"/>
      <c r="Q76" s="617"/>
      <c r="R76" s="618"/>
    </row>
    <row r="77" spans="2:18" ht="54.75" customHeight="1" x14ac:dyDescent="0.3">
      <c r="B77" s="38"/>
      <c r="C77" s="39"/>
      <c r="D77" s="39"/>
      <c r="E77" s="40"/>
      <c r="F77" s="661">
        <v>21201</v>
      </c>
      <c r="G77" s="599" t="s">
        <v>1910</v>
      </c>
      <c r="H77" s="16" t="s">
        <v>1929</v>
      </c>
      <c r="I77" s="17" t="s">
        <v>112</v>
      </c>
      <c r="J77" s="92"/>
      <c r="K77" s="92"/>
      <c r="L77" s="92"/>
      <c r="M77" s="92"/>
      <c r="N77" s="92"/>
      <c r="O77" s="92"/>
      <c r="P77" s="92"/>
      <c r="Q77" s="92">
        <v>150000</v>
      </c>
      <c r="R77" s="92">
        <f>SUM(K77:Q77)</f>
        <v>150000</v>
      </c>
    </row>
    <row r="78" spans="2:18" ht="48" customHeight="1" x14ac:dyDescent="0.3">
      <c r="B78" s="57"/>
      <c r="C78" s="58"/>
      <c r="D78" s="58"/>
      <c r="E78" s="59"/>
      <c r="F78" s="661">
        <v>21202</v>
      </c>
      <c r="G78" s="674" t="s">
        <v>1911</v>
      </c>
      <c r="H78" s="99" t="s">
        <v>1928</v>
      </c>
      <c r="I78" s="17" t="s">
        <v>112</v>
      </c>
      <c r="J78" s="92"/>
      <c r="K78" s="92"/>
      <c r="L78" s="92"/>
      <c r="M78" s="92"/>
      <c r="N78" s="92"/>
      <c r="O78" s="92"/>
      <c r="P78" s="92"/>
      <c r="Q78" s="92">
        <v>200000</v>
      </c>
      <c r="R78" s="92">
        <f>SUM(K78:Q78)</f>
        <v>200000</v>
      </c>
    </row>
    <row r="79" spans="2:18" s="525" customFormat="1" ht="16.5" customHeight="1" x14ac:dyDescent="0.3">
      <c r="B79" s="615"/>
      <c r="C79" s="616"/>
      <c r="D79" s="616"/>
      <c r="E79" s="547">
        <v>214</v>
      </c>
      <c r="F79" s="1724" t="s">
        <v>1851</v>
      </c>
      <c r="G79" s="1724"/>
      <c r="H79" s="1724"/>
      <c r="I79" s="1724"/>
      <c r="J79" s="617"/>
      <c r="K79" s="617"/>
      <c r="L79" s="617"/>
      <c r="M79" s="617"/>
      <c r="N79" s="617"/>
      <c r="O79" s="617"/>
      <c r="P79" s="617"/>
      <c r="Q79" s="617"/>
      <c r="R79" s="618"/>
    </row>
    <row r="80" spans="2:18" ht="58.5" customHeight="1" x14ac:dyDescent="0.3">
      <c r="B80" s="89"/>
      <c r="C80" s="90"/>
      <c r="D80" s="90"/>
      <c r="E80" s="91"/>
      <c r="F80" s="661">
        <v>21401</v>
      </c>
      <c r="G80" s="15" t="s">
        <v>1912</v>
      </c>
      <c r="H80" s="175" t="s">
        <v>1927</v>
      </c>
      <c r="I80" s="17" t="s">
        <v>112</v>
      </c>
      <c r="J80" s="92"/>
      <c r="K80" s="92"/>
      <c r="L80" s="92"/>
      <c r="M80" s="92"/>
      <c r="N80" s="92"/>
      <c r="O80" s="92"/>
      <c r="P80" s="92"/>
      <c r="Q80" s="92">
        <v>80000</v>
      </c>
      <c r="R80" s="92">
        <f>SUM(Q80)</f>
        <v>80000</v>
      </c>
    </row>
    <row r="81" spans="2:23" s="525" customFormat="1" ht="16.5" customHeight="1" x14ac:dyDescent="0.3">
      <c r="B81" s="615"/>
      <c r="C81" s="616"/>
      <c r="D81" s="616"/>
      <c r="E81" s="547">
        <v>233</v>
      </c>
      <c r="F81" s="1724" t="s">
        <v>1858</v>
      </c>
      <c r="G81" s="1724"/>
      <c r="H81" s="1724"/>
      <c r="I81" s="1724"/>
      <c r="J81" s="617"/>
      <c r="K81" s="617"/>
      <c r="L81" s="617"/>
      <c r="M81" s="617"/>
      <c r="N81" s="617"/>
      <c r="O81" s="617"/>
      <c r="P81" s="617"/>
      <c r="Q81" s="617"/>
      <c r="R81" s="618"/>
    </row>
    <row r="82" spans="2:23" ht="46.5" customHeight="1" x14ac:dyDescent="0.3">
      <c r="B82" s="38"/>
      <c r="C82" s="39"/>
      <c r="D82" s="39"/>
      <c r="E82" s="40"/>
      <c r="F82" s="661">
        <v>23301</v>
      </c>
      <c r="G82" s="674" t="s">
        <v>1915</v>
      </c>
      <c r="H82" s="92" t="s">
        <v>1924</v>
      </c>
      <c r="I82" s="17" t="s">
        <v>112</v>
      </c>
      <c r="J82" s="92"/>
      <c r="K82" s="92"/>
      <c r="L82" s="92"/>
      <c r="M82" s="92"/>
      <c r="N82" s="92"/>
      <c r="O82" s="92"/>
      <c r="P82" s="92"/>
      <c r="Q82" s="92">
        <v>50000</v>
      </c>
      <c r="R82" s="92">
        <f>SUM(Q82)</f>
        <v>50000</v>
      </c>
    </row>
    <row r="83" spans="2:23" ht="48" customHeight="1" x14ac:dyDescent="0.3">
      <c r="B83" s="57"/>
      <c r="C83" s="58"/>
      <c r="D83" s="58"/>
      <c r="E83" s="59"/>
      <c r="F83" s="661">
        <v>23302</v>
      </c>
      <c r="G83" s="674" t="s">
        <v>1916</v>
      </c>
      <c r="H83" s="92" t="s">
        <v>1923</v>
      </c>
      <c r="I83" s="17" t="s">
        <v>112</v>
      </c>
      <c r="J83" s="92"/>
      <c r="K83" s="92"/>
      <c r="L83" s="92"/>
      <c r="M83" s="92"/>
      <c r="N83" s="92"/>
      <c r="O83" s="92"/>
      <c r="P83" s="92"/>
      <c r="Q83" s="92">
        <v>50000</v>
      </c>
      <c r="R83" s="92">
        <f t="shared" ref="R83:R84" si="14">SUM(Q83)</f>
        <v>50000</v>
      </c>
    </row>
    <row r="84" spans="2:23" ht="33" customHeight="1" x14ac:dyDescent="0.3">
      <c r="B84" s="57"/>
      <c r="C84" s="58"/>
      <c r="D84" s="58"/>
      <c r="E84" s="59"/>
      <c r="F84" s="661">
        <v>23303</v>
      </c>
      <c r="G84" s="15" t="s">
        <v>1917</v>
      </c>
      <c r="H84" s="175" t="s">
        <v>1922</v>
      </c>
      <c r="I84" s="17" t="s">
        <v>112</v>
      </c>
      <c r="J84" s="92"/>
      <c r="K84" s="92"/>
      <c r="L84" s="92"/>
      <c r="M84" s="92"/>
      <c r="N84" s="92"/>
      <c r="O84" s="92"/>
      <c r="P84" s="92"/>
      <c r="Q84" s="92">
        <v>200000</v>
      </c>
      <c r="R84" s="92">
        <f t="shared" si="14"/>
        <v>200000</v>
      </c>
    </row>
    <row r="85" spans="2:23" s="525" customFormat="1" ht="16.5" customHeight="1" x14ac:dyDescent="0.3">
      <c r="B85" s="615"/>
      <c r="C85" s="616"/>
      <c r="D85" s="616"/>
      <c r="E85" s="547">
        <v>244</v>
      </c>
      <c r="F85" s="1724" t="s">
        <v>1920</v>
      </c>
      <c r="G85" s="1724"/>
      <c r="H85" s="1724"/>
      <c r="I85" s="1724"/>
      <c r="J85" s="617"/>
      <c r="K85" s="617"/>
      <c r="L85" s="617"/>
      <c r="M85" s="617"/>
      <c r="N85" s="617"/>
      <c r="O85" s="617"/>
      <c r="P85" s="617"/>
      <c r="Q85" s="617"/>
      <c r="R85" s="618"/>
    </row>
    <row r="86" spans="2:23" ht="48" customHeight="1" x14ac:dyDescent="0.3">
      <c r="B86" s="38"/>
      <c r="C86" s="39"/>
      <c r="D86" s="39"/>
      <c r="E86" s="40"/>
      <c r="F86" s="661">
        <v>24401</v>
      </c>
      <c r="G86" s="15" t="s">
        <v>1919</v>
      </c>
      <c r="H86" s="175" t="s">
        <v>1954</v>
      </c>
      <c r="I86" s="17" t="s">
        <v>112</v>
      </c>
      <c r="J86" s="92"/>
      <c r="K86" s="92"/>
      <c r="L86" s="92"/>
      <c r="M86" s="92"/>
      <c r="N86" s="92"/>
      <c r="O86" s="92"/>
      <c r="P86" s="92"/>
      <c r="Q86" s="178">
        <v>60000</v>
      </c>
      <c r="R86" s="92">
        <f>SUM(Q86)</f>
        <v>60000</v>
      </c>
    </row>
    <row r="87" spans="2:23" ht="21.75" hidden="1" customHeight="1" x14ac:dyDescent="0.3">
      <c r="B87" s="28"/>
      <c r="C87" s="45"/>
      <c r="D87" s="31"/>
      <c r="E87" s="32"/>
      <c r="F87" s="661">
        <v>26</v>
      </c>
      <c r="G87" s="15"/>
      <c r="H87" s="16"/>
      <c r="I87" s="17"/>
      <c r="J87" s="27"/>
      <c r="K87" s="27"/>
      <c r="L87" s="27"/>
      <c r="M87" s="27"/>
      <c r="N87" s="27"/>
      <c r="O87" s="27"/>
      <c r="P87" s="27"/>
      <c r="Q87" s="27"/>
      <c r="R87" s="92">
        <f t="shared" ref="R87" si="15">SUM(J87:Q87)</f>
        <v>0</v>
      </c>
    </row>
    <row r="88" spans="2:23" ht="39" hidden="1" customHeight="1" x14ac:dyDescent="0.3">
      <c r="B88" s="67"/>
      <c r="C88" s="68"/>
      <c r="D88" s="62"/>
      <c r="E88" s="21"/>
      <c r="F88" s="661">
        <v>27</v>
      </c>
      <c r="G88" s="15"/>
      <c r="H88" s="16"/>
      <c r="I88" s="17"/>
      <c r="J88" s="27"/>
      <c r="K88" s="27"/>
      <c r="L88" s="27"/>
      <c r="M88" s="27"/>
      <c r="N88" s="27"/>
      <c r="O88" s="27"/>
      <c r="P88" s="27"/>
      <c r="Q88" s="27"/>
      <c r="R88" s="92">
        <f>SUM(J88:Q88)</f>
        <v>0</v>
      </c>
    </row>
    <row r="89" spans="2:23" s="13" customFormat="1" ht="15" customHeight="1" x14ac:dyDescent="0.3">
      <c r="B89" s="65"/>
      <c r="C89" s="66"/>
      <c r="D89" s="105" t="s">
        <v>1931</v>
      </c>
      <c r="E89" s="105"/>
      <c r="F89" s="666"/>
      <c r="G89" s="105"/>
      <c r="H89" s="105"/>
      <c r="I89" s="105"/>
      <c r="J89" s="588"/>
      <c r="K89" s="588"/>
      <c r="L89" s="588"/>
      <c r="M89" s="588"/>
      <c r="N89" s="588"/>
      <c r="O89" s="588"/>
      <c r="P89" s="588"/>
      <c r="Q89" s="588"/>
      <c r="R89" s="596"/>
    </row>
    <row r="90" spans="2:23" s="13" customFormat="1" ht="15.75" customHeight="1" x14ac:dyDescent="0.3">
      <c r="B90" s="76"/>
      <c r="C90" s="77"/>
      <c r="D90" s="556" t="s">
        <v>1932</v>
      </c>
      <c r="E90" s="556"/>
      <c r="F90" s="665"/>
      <c r="G90" s="556"/>
      <c r="H90" s="556"/>
      <c r="I90" s="556"/>
      <c r="J90" s="572"/>
      <c r="K90" s="572"/>
      <c r="L90" s="572"/>
      <c r="M90" s="572"/>
      <c r="N90" s="572"/>
      <c r="O90" s="572"/>
      <c r="P90" s="572"/>
      <c r="Q90" s="572"/>
      <c r="R90" s="571"/>
      <c r="W90" s="49"/>
    </row>
    <row r="91" spans="2:23" s="13" customFormat="1" ht="16.5" customHeight="1" x14ac:dyDescent="0.3">
      <c r="B91" s="35"/>
      <c r="C91" s="37"/>
      <c r="D91" s="37"/>
      <c r="E91" s="278" t="s">
        <v>28</v>
      </c>
      <c r="F91" s="662"/>
      <c r="G91" s="278"/>
      <c r="H91" s="278"/>
      <c r="I91" s="278"/>
      <c r="J91" s="562"/>
      <c r="K91" s="562"/>
      <c r="L91" s="562"/>
      <c r="M91" s="562"/>
      <c r="N91" s="562"/>
      <c r="O91" s="562"/>
      <c r="P91" s="562"/>
      <c r="Q91" s="562"/>
      <c r="R91" s="274"/>
    </row>
    <row r="92" spans="2:23" s="525" customFormat="1" ht="16.5" customHeight="1" x14ac:dyDescent="0.3">
      <c r="B92" s="615"/>
      <c r="C92" s="619"/>
      <c r="D92" s="619"/>
      <c r="E92" s="565">
        <v>128</v>
      </c>
      <c r="F92" s="565" t="s">
        <v>1881</v>
      </c>
      <c r="G92" s="565"/>
      <c r="H92" s="565"/>
      <c r="I92" s="565"/>
      <c r="J92" s="617"/>
      <c r="K92" s="617"/>
      <c r="L92" s="617"/>
      <c r="M92" s="617"/>
      <c r="N92" s="617"/>
      <c r="O92" s="617"/>
      <c r="P92" s="617"/>
      <c r="Q92" s="617"/>
      <c r="R92" s="618"/>
    </row>
    <row r="93" spans="2:23" ht="15.75" customHeight="1" x14ac:dyDescent="0.3">
      <c r="B93" s="28"/>
      <c r="C93" s="45"/>
      <c r="D93" s="31"/>
      <c r="E93" s="32"/>
      <c r="F93" s="663">
        <v>12801</v>
      </c>
      <c r="G93" s="682" t="s">
        <v>1014</v>
      </c>
      <c r="H93" s="175" t="s">
        <v>1756</v>
      </c>
      <c r="I93" s="17" t="s">
        <v>112</v>
      </c>
      <c r="J93" s="178"/>
      <c r="K93" s="178"/>
      <c r="L93" s="178"/>
      <c r="M93" s="178"/>
      <c r="N93" s="178"/>
      <c r="O93" s="178"/>
      <c r="P93" s="178"/>
      <c r="Q93" s="178"/>
      <c r="R93" s="92">
        <f>SUM(I93:Q93)</f>
        <v>0</v>
      </c>
    </row>
    <row r="94" spans="2:23" ht="32.25" customHeight="1" x14ac:dyDescent="0.3">
      <c r="B94" s="67"/>
      <c r="C94" s="68"/>
      <c r="D94" s="62"/>
      <c r="E94" s="21"/>
      <c r="F94" s="661">
        <v>12802</v>
      </c>
      <c r="G94" s="15" t="s">
        <v>1015</v>
      </c>
      <c r="H94" s="175" t="s">
        <v>1756</v>
      </c>
      <c r="I94" s="17" t="s">
        <v>112</v>
      </c>
      <c r="J94" s="178"/>
      <c r="K94" s="178"/>
      <c r="L94" s="178"/>
      <c r="M94" s="178"/>
      <c r="N94" s="178"/>
      <c r="O94" s="178"/>
      <c r="P94" s="178"/>
      <c r="Q94" s="178"/>
      <c r="R94" s="92">
        <f>SUM(J94:Q94)</f>
        <v>0</v>
      </c>
      <c r="W94" s="30"/>
    </row>
    <row r="95" spans="2:23" s="525" customFormat="1" ht="16.5" customHeight="1" x14ac:dyDescent="0.3">
      <c r="B95" s="615"/>
      <c r="C95" s="619"/>
      <c r="D95" s="619"/>
      <c r="E95" s="565">
        <v>235</v>
      </c>
      <c r="F95" s="565" t="s">
        <v>1918</v>
      </c>
      <c r="G95" s="565"/>
      <c r="H95" s="565"/>
      <c r="I95" s="565"/>
      <c r="J95" s="617"/>
      <c r="K95" s="617"/>
      <c r="L95" s="617"/>
      <c r="M95" s="617"/>
      <c r="N95" s="617"/>
      <c r="O95" s="617"/>
      <c r="P95" s="617"/>
      <c r="Q95" s="617"/>
      <c r="R95" s="618"/>
    </row>
    <row r="96" spans="2:23" ht="48.75" customHeight="1" x14ac:dyDescent="0.3">
      <c r="B96" s="89"/>
      <c r="C96" s="90"/>
      <c r="D96" s="90"/>
      <c r="E96" s="91"/>
      <c r="F96" s="661">
        <v>23501</v>
      </c>
      <c r="G96" s="15" t="s">
        <v>1953</v>
      </c>
      <c r="H96" s="175" t="s">
        <v>1921</v>
      </c>
      <c r="I96" s="685" t="s">
        <v>112</v>
      </c>
      <c r="J96" s="92"/>
      <c r="K96" s="92"/>
      <c r="L96" s="92"/>
      <c r="M96" s="92"/>
      <c r="N96" s="92"/>
      <c r="O96" s="92"/>
      <c r="P96" s="92"/>
      <c r="Q96" s="92">
        <v>60000</v>
      </c>
      <c r="R96" s="92">
        <f>SUM(Q96)</f>
        <v>60000</v>
      </c>
    </row>
    <row r="97" spans="2:18" s="13" customFormat="1" ht="15.75" customHeight="1" x14ac:dyDescent="0.3">
      <c r="B97" s="35"/>
      <c r="C97" s="37"/>
      <c r="D97" s="278" t="s">
        <v>29</v>
      </c>
      <c r="E97" s="278"/>
      <c r="F97" s="662"/>
      <c r="G97" s="278"/>
      <c r="H97" s="278"/>
      <c r="I97" s="278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18" s="13" customFormat="1" ht="15.75" customHeight="1" x14ac:dyDescent="0.3">
      <c r="B98" s="35"/>
      <c r="C98" s="37"/>
      <c r="D98" s="37"/>
      <c r="E98" s="278" t="s">
        <v>30</v>
      </c>
      <c r="F98" s="662"/>
      <c r="G98" s="278"/>
      <c r="H98" s="278"/>
      <c r="I98" s="278"/>
      <c r="J98" s="562"/>
      <c r="K98" s="562"/>
      <c r="L98" s="562"/>
      <c r="M98" s="562"/>
      <c r="N98" s="562"/>
      <c r="O98" s="562"/>
      <c r="P98" s="562"/>
      <c r="Q98" s="562"/>
      <c r="R98" s="274"/>
    </row>
    <row r="99" spans="2:18" s="525" customFormat="1" ht="16.5" customHeight="1" x14ac:dyDescent="0.3">
      <c r="B99" s="615"/>
      <c r="C99" s="619"/>
      <c r="D99" s="619"/>
      <c r="E99" s="565">
        <v>129</v>
      </c>
      <c r="F99" s="565" t="s">
        <v>1935</v>
      </c>
      <c r="G99" s="565"/>
      <c r="H99" s="565"/>
      <c r="I99" s="565"/>
      <c r="J99" s="617"/>
      <c r="K99" s="617"/>
      <c r="L99" s="617"/>
      <c r="M99" s="617"/>
      <c r="N99" s="617"/>
      <c r="O99" s="617"/>
      <c r="P99" s="617"/>
      <c r="Q99" s="617"/>
      <c r="R99" s="618"/>
    </row>
    <row r="100" spans="2:18" ht="46.5" customHeight="1" x14ac:dyDescent="0.3">
      <c r="B100" s="89"/>
      <c r="C100" s="90"/>
      <c r="D100" s="90"/>
      <c r="E100" s="91"/>
      <c r="F100" s="661">
        <v>12901</v>
      </c>
      <c r="G100" s="682" t="s">
        <v>1016</v>
      </c>
      <c r="H100" s="175" t="s">
        <v>1756</v>
      </c>
      <c r="I100" s="17" t="s">
        <v>112</v>
      </c>
      <c r="J100" s="178"/>
      <c r="K100" s="692"/>
      <c r="L100" s="692">
        <v>10000</v>
      </c>
      <c r="M100" s="692">
        <v>8000</v>
      </c>
      <c r="N100" s="692"/>
      <c r="O100" s="692"/>
      <c r="P100" s="692"/>
      <c r="Q100" s="92"/>
      <c r="R100" s="92">
        <f t="shared" ref="R100:R101" si="16">SUM(J100:Q100)</f>
        <v>18000</v>
      </c>
    </row>
    <row r="101" spans="2:18" ht="21" hidden="1" customHeight="1" x14ac:dyDescent="0.3">
      <c r="B101" s="28"/>
      <c r="C101" s="45"/>
      <c r="D101" s="31"/>
      <c r="E101" s="32"/>
      <c r="F101" s="661">
        <v>32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92">
        <f t="shared" si="16"/>
        <v>0</v>
      </c>
    </row>
    <row r="102" spans="2:18" ht="21" hidden="1" customHeight="1" x14ac:dyDescent="0.3">
      <c r="B102" s="28"/>
      <c r="C102" s="45"/>
      <c r="D102" s="31"/>
      <c r="E102" s="32"/>
      <c r="F102" s="661">
        <v>33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92">
        <f>SUM(J102:Q102)</f>
        <v>0</v>
      </c>
    </row>
    <row r="103" spans="2:18" s="13" customFormat="1" ht="33" hidden="1" customHeight="1" x14ac:dyDescent="0.3">
      <c r="B103" s="35"/>
      <c r="C103" s="37"/>
      <c r="D103" s="37"/>
      <c r="E103" s="1662" t="s">
        <v>31</v>
      </c>
      <c r="F103" s="1662"/>
      <c r="G103" s="1662"/>
      <c r="H103" s="1662"/>
      <c r="I103" s="1662"/>
      <c r="J103" s="86">
        <f t="shared" ref="J103:R103" si="17">SUM(J104:J106)</f>
        <v>0</v>
      </c>
      <c r="K103" s="86">
        <f t="shared" si="17"/>
        <v>0</v>
      </c>
      <c r="L103" s="86">
        <f t="shared" si="17"/>
        <v>0</v>
      </c>
      <c r="M103" s="86">
        <f t="shared" si="17"/>
        <v>0</v>
      </c>
      <c r="N103" s="86">
        <f t="shared" si="17"/>
        <v>0</v>
      </c>
      <c r="O103" s="86">
        <f t="shared" si="17"/>
        <v>0</v>
      </c>
      <c r="P103" s="86">
        <f t="shared" si="17"/>
        <v>0</v>
      </c>
      <c r="Q103" s="86">
        <f t="shared" si="17"/>
        <v>0</v>
      </c>
      <c r="R103" s="86">
        <f t="shared" si="17"/>
        <v>0</v>
      </c>
    </row>
    <row r="104" spans="2:18" ht="23.25" hidden="1" customHeight="1" x14ac:dyDescent="0.3">
      <c r="B104" s="38"/>
      <c r="C104" s="39"/>
      <c r="D104" s="39"/>
      <c r="E104" s="40"/>
      <c r="F104" s="661">
        <v>34</v>
      </c>
      <c r="G104" s="15"/>
      <c r="H104" s="93"/>
      <c r="I104" s="140"/>
      <c r="J104" s="27"/>
      <c r="K104" s="27"/>
      <c r="L104" s="27"/>
      <c r="M104" s="27"/>
      <c r="N104" s="27"/>
      <c r="O104" s="27"/>
      <c r="P104" s="27"/>
      <c r="Q104" s="27"/>
      <c r="R104" s="92">
        <f>SUM(J104:Q104)</f>
        <v>0</v>
      </c>
    </row>
    <row r="105" spans="2:18" ht="23.25" hidden="1" customHeight="1" x14ac:dyDescent="0.3">
      <c r="B105" s="57"/>
      <c r="C105" s="58"/>
      <c r="D105" s="58"/>
      <c r="E105" s="59"/>
      <c r="F105" s="661">
        <v>35</v>
      </c>
      <c r="G105" s="15"/>
      <c r="H105" s="93"/>
      <c r="I105" s="140"/>
      <c r="J105" s="92"/>
      <c r="K105" s="92"/>
      <c r="L105" s="92"/>
      <c r="M105" s="92"/>
      <c r="N105" s="92"/>
      <c r="O105" s="92"/>
      <c r="P105" s="92"/>
      <c r="Q105" s="92"/>
      <c r="R105" s="92">
        <f t="shared" ref="R105:R106" si="18">SUM(J105:Q105)</f>
        <v>0</v>
      </c>
    </row>
    <row r="106" spans="2:18" ht="23.25" hidden="1" customHeight="1" x14ac:dyDescent="0.3">
      <c r="B106" s="19"/>
      <c r="C106" s="20"/>
      <c r="D106" s="20"/>
      <c r="E106" s="79"/>
      <c r="F106" s="661">
        <v>36</v>
      </c>
      <c r="G106" s="15"/>
      <c r="H106" s="93"/>
      <c r="I106" s="140"/>
      <c r="J106" s="92"/>
      <c r="K106" s="92"/>
      <c r="L106" s="92"/>
      <c r="M106" s="92"/>
      <c r="N106" s="92"/>
      <c r="O106" s="92"/>
      <c r="P106" s="92"/>
      <c r="Q106" s="92"/>
      <c r="R106" s="92">
        <f t="shared" si="18"/>
        <v>0</v>
      </c>
    </row>
    <row r="107" spans="2:18" s="12" customFormat="1" ht="15.75" customHeight="1" x14ac:dyDescent="0.2">
      <c r="B107" s="50" t="s">
        <v>83</v>
      </c>
      <c r="C107" s="51"/>
      <c r="D107" s="52"/>
      <c r="E107" s="52"/>
      <c r="F107" s="71"/>
      <c r="G107" s="52"/>
      <c r="H107" s="270"/>
      <c r="I107" s="270"/>
      <c r="J107" s="542"/>
      <c r="K107" s="542"/>
      <c r="L107" s="542"/>
      <c r="M107" s="542"/>
      <c r="N107" s="542"/>
      <c r="O107" s="542"/>
      <c r="P107" s="542"/>
      <c r="Q107" s="542"/>
      <c r="R107" s="540"/>
    </row>
    <row r="108" spans="2:18" s="12" customFormat="1" ht="16.5" customHeight="1" x14ac:dyDescent="0.2">
      <c r="B108" s="481" t="s">
        <v>1900</v>
      </c>
      <c r="C108" s="482"/>
      <c r="D108" s="482"/>
      <c r="E108" s="482"/>
      <c r="F108" s="658"/>
      <c r="G108" s="482"/>
      <c r="H108" s="482"/>
      <c r="I108" s="482"/>
      <c r="J108" s="575"/>
      <c r="K108" s="575"/>
      <c r="L108" s="575"/>
      <c r="M108" s="575"/>
      <c r="N108" s="575"/>
      <c r="O108" s="575"/>
      <c r="P108" s="575"/>
      <c r="Q108" s="575"/>
      <c r="R108" s="573"/>
    </row>
    <row r="109" spans="2:18" s="13" customFormat="1" ht="32.25" hidden="1" customHeight="1" x14ac:dyDescent="0.3">
      <c r="B109" s="35"/>
      <c r="C109" s="1661" t="s">
        <v>32</v>
      </c>
      <c r="D109" s="1661"/>
      <c r="E109" s="1661"/>
      <c r="F109" s="1661"/>
      <c r="G109" s="1661"/>
      <c r="H109" s="1661"/>
      <c r="I109" s="1661"/>
      <c r="J109" s="562"/>
      <c r="K109" s="562"/>
      <c r="L109" s="562"/>
      <c r="M109" s="562"/>
      <c r="N109" s="562"/>
      <c r="O109" s="562"/>
      <c r="P109" s="562"/>
      <c r="Q109" s="562"/>
      <c r="R109" s="274"/>
    </row>
    <row r="110" spans="2:18" s="13" customFormat="1" ht="34.5" hidden="1" customHeight="1" x14ac:dyDescent="0.3">
      <c r="B110" s="35"/>
      <c r="C110" s="37"/>
      <c r="D110" s="1661" t="s">
        <v>33</v>
      </c>
      <c r="E110" s="1661"/>
      <c r="F110" s="1661"/>
      <c r="G110" s="1661"/>
      <c r="H110" s="1661"/>
      <c r="I110" s="1661"/>
      <c r="J110" s="562"/>
      <c r="K110" s="562"/>
      <c r="L110" s="562"/>
      <c r="M110" s="562"/>
      <c r="N110" s="562"/>
      <c r="O110" s="562"/>
      <c r="P110" s="562"/>
      <c r="Q110" s="562"/>
      <c r="R110" s="274"/>
    </row>
    <row r="111" spans="2:18" s="13" customFormat="1" hidden="1" x14ac:dyDescent="0.3">
      <c r="B111" s="35"/>
      <c r="C111" s="37"/>
      <c r="D111" s="37"/>
      <c r="E111" s="501" t="s">
        <v>34</v>
      </c>
      <c r="F111" s="70"/>
      <c r="G111" s="33"/>
      <c r="H111" s="14"/>
      <c r="I111" s="114"/>
      <c r="J111" s="562"/>
      <c r="K111" s="562"/>
      <c r="L111" s="562"/>
      <c r="M111" s="562"/>
      <c r="N111" s="562"/>
      <c r="O111" s="562"/>
      <c r="P111" s="562"/>
      <c r="Q111" s="562"/>
      <c r="R111" s="274"/>
    </row>
    <row r="112" spans="2:18" ht="25.5" hidden="1" customHeight="1" x14ac:dyDescent="0.3">
      <c r="B112" s="38"/>
      <c r="C112" s="39"/>
      <c r="D112" s="39"/>
      <c r="E112" s="40"/>
      <c r="F112" s="661">
        <v>37</v>
      </c>
      <c r="G112" s="15"/>
      <c r="H112" s="93"/>
      <c r="I112" s="140"/>
      <c r="J112" s="620"/>
      <c r="K112" s="620"/>
      <c r="L112" s="620"/>
      <c r="M112" s="620"/>
      <c r="N112" s="620"/>
      <c r="O112" s="620"/>
      <c r="P112" s="620"/>
      <c r="Q112" s="620"/>
      <c r="R112" s="175"/>
    </row>
    <row r="113" spans="2:18" ht="25.5" hidden="1" customHeight="1" x14ac:dyDescent="0.3">
      <c r="B113" s="28"/>
      <c r="C113" s="45"/>
      <c r="D113" s="31"/>
      <c r="E113" s="32"/>
      <c r="F113" s="661">
        <v>38</v>
      </c>
      <c r="G113" s="15"/>
      <c r="H113" s="16"/>
      <c r="I113" s="17"/>
      <c r="J113" s="592"/>
      <c r="K113" s="592"/>
      <c r="L113" s="592"/>
      <c r="M113" s="592"/>
      <c r="N113" s="592"/>
      <c r="O113" s="592"/>
      <c r="P113" s="592"/>
      <c r="Q113" s="592"/>
      <c r="R113" s="175"/>
    </row>
    <row r="114" spans="2:18" ht="25.5" hidden="1" customHeight="1" x14ac:dyDescent="0.3">
      <c r="B114" s="28"/>
      <c r="C114" s="45"/>
      <c r="D114" s="31"/>
      <c r="E114" s="32"/>
      <c r="F114" s="661">
        <v>39</v>
      </c>
      <c r="G114" s="15"/>
      <c r="H114" s="16"/>
      <c r="I114" s="17"/>
      <c r="J114" s="620"/>
      <c r="K114" s="620"/>
      <c r="L114" s="620"/>
      <c r="M114" s="620"/>
      <c r="N114" s="620"/>
      <c r="O114" s="620"/>
      <c r="P114" s="620"/>
      <c r="Q114" s="620"/>
      <c r="R114" s="175"/>
    </row>
    <row r="115" spans="2:18" ht="25.5" hidden="1" customHeight="1" x14ac:dyDescent="0.3">
      <c r="B115" s="57"/>
      <c r="C115" s="58"/>
      <c r="D115" s="58"/>
      <c r="E115" s="59"/>
      <c r="F115" s="661">
        <v>40</v>
      </c>
      <c r="G115" s="15"/>
      <c r="H115" s="93"/>
      <c r="I115" s="140"/>
      <c r="J115" s="620"/>
      <c r="K115" s="620"/>
      <c r="L115" s="620"/>
      <c r="M115" s="620"/>
      <c r="N115" s="620"/>
      <c r="O115" s="620"/>
      <c r="P115" s="620"/>
      <c r="Q115" s="620"/>
      <c r="R115" s="175"/>
    </row>
    <row r="116" spans="2:18" ht="25.5" hidden="1" customHeight="1" x14ac:dyDescent="0.3">
      <c r="B116" s="57"/>
      <c r="C116" s="58"/>
      <c r="D116" s="58"/>
      <c r="E116" s="59"/>
      <c r="F116" s="661">
        <v>41</v>
      </c>
      <c r="G116" s="15"/>
      <c r="H116" s="93"/>
      <c r="I116" s="140"/>
      <c r="J116" s="620"/>
      <c r="K116" s="620"/>
      <c r="L116" s="620"/>
      <c r="M116" s="620"/>
      <c r="N116" s="620"/>
      <c r="O116" s="620"/>
      <c r="P116" s="620"/>
      <c r="Q116" s="620"/>
      <c r="R116" s="175"/>
    </row>
    <row r="117" spans="2:18" s="13" customFormat="1" ht="21" hidden="1" customHeight="1" x14ac:dyDescent="0.3">
      <c r="B117" s="35"/>
      <c r="C117" s="37"/>
      <c r="D117" s="1663" t="s">
        <v>35</v>
      </c>
      <c r="E117" s="1663"/>
      <c r="F117" s="1663"/>
      <c r="G117" s="1663"/>
      <c r="H117" s="1663"/>
      <c r="I117" s="1663"/>
      <c r="J117" s="562"/>
      <c r="K117" s="562"/>
      <c r="L117" s="562"/>
      <c r="M117" s="562"/>
      <c r="N117" s="562"/>
      <c r="O117" s="562"/>
      <c r="P117" s="562"/>
      <c r="Q117" s="562"/>
      <c r="R117" s="274"/>
    </row>
    <row r="118" spans="2:18" s="13" customFormat="1" ht="21" hidden="1" customHeight="1" x14ac:dyDescent="0.3">
      <c r="B118" s="35"/>
      <c r="C118" s="37"/>
      <c r="D118" s="37"/>
      <c r="E118" s="1662" t="s">
        <v>36</v>
      </c>
      <c r="F118" s="1662"/>
      <c r="G118" s="1662"/>
      <c r="H118" s="1662"/>
      <c r="I118" s="1662"/>
      <c r="J118" s="562"/>
      <c r="K118" s="562"/>
      <c r="L118" s="562"/>
      <c r="M118" s="562"/>
      <c r="N118" s="562"/>
      <c r="O118" s="562"/>
      <c r="P118" s="562"/>
      <c r="Q118" s="562"/>
      <c r="R118" s="274"/>
    </row>
    <row r="119" spans="2:18" ht="25.5" hidden="1" customHeight="1" x14ac:dyDescent="0.3">
      <c r="B119" s="38"/>
      <c r="C119" s="39"/>
      <c r="D119" s="39"/>
      <c r="E119" s="40"/>
      <c r="F119" s="661">
        <v>42</v>
      </c>
      <c r="G119" s="15"/>
      <c r="H119" s="93"/>
      <c r="I119" s="140"/>
      <c r="J119" s="620"/>
      <c r="K119" s="620"/>
      <c r="L119" s="620"/>
      <c r="M119" s="620"/>
      <c r="N119" s="620"/>
      <c r="O119" s="620"/>
      <c r="P119" s="620"/>
      <c r="Q119" s="620"/>
      <c r="R119" s="175"/>
    </row>
    <row r="120" spans="2:18" ht="25.5" hidden="1" customHeight="1" x14ac:dyDescent="0.3">
      <c r="B120" s="57"/>
      <c r="C120" s="58"/>
      <c r="D120" s="58"/>
      <c r="E120" s="59"/>
      <c r="F120" s="661">
        <v>43</v>
      </c>
      <c r="G120" s="15"/>
      <c r="H120" s="93"/>
      <c r="I120" s="140"/>
      <c r="J120" s="620"/>
      <c r="K120" s="620"/>
      <c r="L120" s="620"/>
      <c r="M120" s="620"/>
      <c r="N120" s="620"/>
      <c r="O120" s="620"/>
      <c r="P120" s="620"/>
      <c r="Q120" s="620"/>
      <c r="R120" s="175"/>
    </row>
    <row r="121" spans="2:18" ht="25.5" hidden="1" customHeight="1" x14ac:dyDescent="0.3">
      <c r="B121" s="57"/>
      <c r="C121" s="58"/>
      <c r="D121" s="58"/>
      <c r="E121" s="59"/>
      <c r="F121" s="661">
        <v>44</v>
      </c>
      <c r="G121" s="15"/>
      <c r="H121" s="93"/>
      <c r="I121" s="140"/>
      <c r="J121" s="620"/>
      <c r="K121" s="620"/>
      <c r="L121" s="620"/>
      <c r="M121" s="620"/>
      <c r="N121" s="620"/>
      <c r="O121" s="620"/>
      <c r="P121" s="620"/>
      <c r="Q121" s="620"/>
      <c r="R121" s="175"/>
    </row>
    <row r="122" spans="2:18" ht="25.5" hidden="1" customHeight="1" x14ac:dyDescent="0.3">
      <c r="B122" s="57"/>
      <c r="C122" s="58"/>
      <c r="D122" s="58"/>
      <c r="E122" s="59"/>
      <c r="F122" s="661">
        <v>45</v>
      </c>
      <c r="G122" s="15"/>
      <c r="H122" s="93"/>
      <c r="I122" s="140"/>
      <c r="J122" s="620"/>
      <c r="K122" s="620"/>
      <c r="L122" s="620"/>
      <c r="M122" s="620"/>
      <c r="N122" s="620"/>
      <c r="O122" s="620"/>
      <c r="P122" s="620"/>
      <c r="Q122" s="620"/>
      <c r="R122" s="175"/>
    </row>
    <row r="123" spans="2:18" ht="25.5" hidden="1" customHeight="1" x14ac:dyDescent="0.3">
      <c r="B123" s="57"/>
      <c r="C123" s="58"/>
      <c r="D123" s="58"/>
      <c r="E123" s="59"/>
      <c r="F123" s="661">
        <v>46</v>
      </c>
      <c r="G123" s="15"/>
      <c r="H123" s="93"/>
      <c r="I123" s="140"/>
      <c r="J123" s="620"/>
      <c r="K123" s="620"/>
      <c r="L123" s="620"/>
      <c r="M123" s="620"/>
      <c r="N123" s="620"/>
      <c r="O123" s="620"/>
      <c r="P123" s="620"/>
      <c r="Q123" s="620"/>
      <c r="R123" s="175"/>
    </row>
    <row r="124" spans="2:18" ht="25.5" hidden="1" customHeight="1" x14ac:dyDescent="0.3">
      <c r="B124" s="19"/>
      <c r="C124" s="20"/>
      <c r="D124" s="20"/>
      <c r="E124" s="79"/>
      <c r="F124" s="661">
        <v>47</v>
      </c>
      <c r="G124" s="15"/>
      <c r="H124" s="93"/>
      <c r="I124" s="140"/>
      <c r="J124" s="620"/>
      <c r="K124" s="620"/>
      <c r="L124" s="620"/>
      <c r="M124" s="620"/>
      <c r="N124" s="620"/>
      <c r="O124" s="620"/>
      <c r="P124" s="620"/>
      <c r="Q124" s="620"/>
      <c r="R124" s="175"/>
    </row>
    <row r="125" spans="2:18" s="12" customFormat="1" ht="15.75" customHeight="1" x14ac:dyDescent="0.2">
      <c r="B125" s="535" t="s">
        <v>86</v>
      </c>
      <c r="C125" s="536"/>
      <c r="D125" s="536"/>
      <c r="E125" s="536"/>
      <c r="F125" s="657"/>
      <c r="G125" s="536"/>
      <c r="H125" s="536"/>
      <c r="I125" s="536"/>
      <c r="J125" s="542"/>
      <c r="K125" s="542"/>
      <c r="L125" s="542"/>
      <c r="M125" s="542"/>
      <c r="N125" s="542"/>
      <c r="O125" s="542"/>
      <c r="P125" s="542"/>
      <c r="Q125" s="542"/>
      <c r="R125" s="540"/>
    </row>
    <row r="126" spans="2:18" s="12" customFormat="1" ht="15.75" customHeight="1" x14ac:dyDescent="0.2">
      <c r="B126" s="676" t="s">
        <v>1933</v>
      </c>
      <c r="C126" s="583"/>
      <c r="D126" s="583"/>
      <c r="E126" s="583"/>
      <c r="F126" s="664"/>
      <c r="G126" s="583"/>
      <c r="H126" s="583"/>
      <c r="I126" s="583"/>
      <c r="J126" s="575"/>
      <c r="K126" s="575"/>
      <c r="L126" s="575"/>
      <c r="M126" s="575"/>
      <c r="N126" s="575"/>
      <c r="O126" s="575"/>
      <c r="P126" s="575"/>
      <c r="Q126" s="575"/>
      <c r="R126" s="573"/>
    </row>
    <row r="127" spans="2:18" s="13" customFormat="1" ht="15.75" customHeight="1" x14ac:dyDescent="0.3">
      <c r="B127" s="35"/>
      <c r="C127" s="278" t="s">
        <v>37</v>
      </c>
      <c r="D127" s="278"/>
      <c r="E127" s="278"/>
      <c r="F127" s="662"/>
      <c r="G127" s="278"/>
      <c r="H127" s="278"/>
      <c r="I127" s="278"/>
      <c r="J127" s="562"/>
      <c r="K127" s="562"/>
      <c r="L127" s="562"/>
      <c r="M127" s="562"/>
      <c r="N127" s="562"/>
      <c r="O127" s="562"/>
      <c r="P127" s="562"/>
      <c r="Q127" s="562"/>
      <c r="R127" s="274"/>
    </row>
    <row r="128" spans="2:18" s="13" customFormat="1" ht="47.25" hidden="1" customHeight="1" x14ac:dyDescent="0.3">
      <c r="B128" s="35"/>
      <c r="C128" s="37"/>
      <c r="D128" s="1661" t="s">
        <v>38</v>
      </c>
      <c r="E128" s="1661"/>
      <c r="F128" s="1661"/>
      <c r="G128" s="1661"/>
      <c r="H128" s="1661"/>
      <c r="I128" s="1661"/>
      <c r="J128" s="562"/>
      <c r="K128" s="562"/>
      <c r="L128" s="562"/>
      <c r="M128" s="562"/>
      <c r="N128" s="562"/>
      <c r="O128" s="562"/>
      <c r="P128" s="562"/>
      <c r="Q128" s="562"/>
      <c r="R128" s="274"/>
    </row>
    <row r="129" spans="2:18" s="13" customFormat="1" ht="32.25" hidden="1" customHeight="1" x14ac:dyDescent="0.3">
      <c r="B129" s="35"/>
      <c r="C129" s="37"/>
      <c r="D129" s="37"/>
      <c r="E129" s="1661" t="s">
        <v>39</v>
      </c>
      <c r="F129" s="1661"/>
      <c r="G129" s="1661"/>
      <c r="H129" s="1661"/>
      <c r="I129" s="1661"/>
      <c r="J129" s="562"/>
      <c r="K129" s="562"/>
      <c r="L129" s="562"/>
      <c r="M129" s="562"/>
      <c r="N129" s="562"/>
      <c r="O129" s="562"/>
      <c r="P129" s="562"/>
      <c r="Q129" s="562"/>
      <c r="R129" s="274"/>
    </row>
    <row r="130" spans="2:18" ht="22.5" hidden="1" customHeight="1" x14ac:dyDescent="0.3">
      <c r="B130" s="38"/>
      <c r="C130" s="39"/>
      <c r="D130" s="39"/>
      <c r="E130" s="40"/>
      <c r="F130" s="661">
        <v>48</v>
      </c>
      <c r="G130" s="15"/>
      <c r="H130" s="93"/>
      <c r="I130" s="140"/>
      <c r="J130" s="620"/>
      <c r="K130" s="620"/>
      <c r="L130" s="620"/>
      <c r="M130" s="620"/>
      <c r="N130" s="620"/>
      <c r="O130" s="620"/>
      <c r="P130" s="620"/>
      <c r="Q130" s="620"/>
      <c r="R130" s="175"/>
    </row>
    <row r="131" spans="2:18" ht="22.5" hidden="1" customHeight="1" x14ac:dyDescent="0.3">
      <c r="B131" s="28"/>
      <c r="C131" s="45"/>
      <c r="D131" s="31"/>
      <c r="E131" s="32"/>
      <c r="F131" s="661">
        <v>49</v>
      </c>
      <c r="G131" s="15"/>
      <c r="H131" s="16"/>
      <c r="I131" s="17"/>
      <c r="J131" s="592"/>
      <c r="K131" s="592"/>
      <c r="L131" s="592"/>
      <c r="M131" s="592"/>
      <c r="N131" s="592"/>
      <c r="O131" s="592"/>
      <c r="P131" s="592"/>
      <c r="Q131" s="592"/>
      <c r="R131" s="175"/>
    </row>
    <row r="132" spans="2:18" ht="22.5" hidden="1" customHeight="1" x14ac:dyDescent="0.3">
      <c r="B132" s="28"/>
      <c r="C132" s="45"/>
      <c r="D132" s="31"/>
      <c r="E132" s="32"/>
      <c r="F132" s="661">
        <v>50</v>
      </c>
      <c r="G132" s="15"/>
      <c r="H132" s="16"/>
      <c r="I132" s="17"/>
      <c r="J132" s="592"/>
      <c r="K132" s="592"/>
      <c r="L132" s="592"/>
      <c r="M132" s="592"/>
      <c r="N132" s="592"/>
      <c r="O132" s="592"/>
      <c r="P132" s="592"/>
      <c r="Q132" s="592"/>
      <c r="R132" s="175"/>
    </row>
    <row r="133" spans="2:18" s="13" customFormat="1" ht="47.25" hidden="1" customHeight="1" x14ac:dyDescent="0.3">
      <c r="B133" s="35"/>
      <c r="C133" s="37"/>
      <c r="D133" s="1661" t="s">
        <v>40</v>
      </c>
      <c r="E133" s="1661"/>
      <c r="F133" s="1661"/>
      <c r="G133" s="1661"/>
      <c r="H133" s="1661"/>
      <c r="I133" s="1661"/>
      <c r="J133" s="562"/>
      <c r="K133" s="562"/>
      <c r="L133" s="562"/>
      <c r="M133" s="562"/>
      <c r="N133" s="562"/>
      <c r="O133" s="562"/>
      <c r="P133" s="562"/>
      <c r="Q133" s="562"/>
      <c r="R133" s="274"/>
    </row>
    <row r="134" spans="2:18" s="13" customFormat="1" ht="34.5" hidden="1" customHeight="1" x14ac:dyDescent="0.3">
      <c r="B134" s="35"/>
      <c r="C134" s="37"/>
      <c r="D134" s="37"/>
      <c r="E134" s="1661" t="s">
        <v>41</v>
      </c>
      <c r="F134" s="1661"/>
      <c r="G134" s="1661"/>
      <c r="H134" s="1661"/>
      <c r="I134" s="1661"/>
      <c r="J134" s="562"/>
      <c r="K134" s="562"/>
      <c r="L134" s="562"/>
      <c r="M134" s="562"/>
      <c r="N134" s="562"/>
      <c r="O134" s="562"/>
      <c r="P134" s="562"/>
      <c r="Q134" s="562"/>
      <c r="R134" s="274"/>
    </row>
    <row r="135" spans="2:18" ht="24.75" hidden="1" customHeight="1" x14ac:dyDescent="0.3">
      <c r="B135" s="38"/>
      <c r="C135" s="39"/>
      <c r="D135" s="39"/>
      <c r="E135" s="40"/>
      <c r="F135" s="661">
        <v>51</v>
      </c>
      <c r="G135" s="15"/>
      <c r="H135" s="93"/>
      <c r="I135" s="140"/>
      <c r="J135" s="620"/>
      <c r="K135" s="620"/>
      <c r="L135" s="620"/>
      <c r="M135" s="620"/>
      <c r="N135" s="620"/>
      <c r="O135" s="620"/>
      <c r="P135" s="620"/>
      <c r="Q135" s="620"/>
      <c r="R135" s="175"/>
    </row>
    <row r="136" spans="2:18" ht="24.75" hidden="1" customHeight="1" x14ac:dyDescent="0.3">
      <c r="B136" s="28"/>
      <c r="C136" s="45"/>
      <c r="D136" s="31"/>
      <c r="E136" s="32"/>
      <c r="F136" s="661">
        <v>52</v>
      </c>
      <c r="G136" s="15"/>
      <c r="H136" s="16"/>
      <c r="I136" s="17"/>
      <c r="J136" s="592"/>
      <c r="K136" s="592"/>
      <c r="L136" s="592"/>
      <c r="M136" s="592"/>
      <c r="N136" s="592"/>
      <c r="O136" s="592"/>
      <c r="P136" s="592"/>
      <c r="Q136" s="592"/>
      <c r="R136" s="175"/>
    </row>
    <row r="137" spans="2:18" ht="34.5" hidden="1" customHeight="1" x14ac:dyDescent="0.3">
      <c r="B137" s="67"/>
      <c r="C137" s="68"/>
      <c r="D137" s="62"/>
      <c r="E137" s="21"/>
      <c r="F137" s="661">
        <v>53</v>
      </c>
      <c r="G137" s="15"/>
      <c r="H137" s="16"/>
      <c r="I137" s="17"/>
      <c r="J137" s="592"/>
      <c r="K137" s="592"/>
      <c r="L137" s="592"/>
      <c r="M137" s="592"/>
      <c r="N137" s="592"/>
      <c r="O137" s="592"/>
      <c r="P137" s="592"/>
      <c r="Q137" s="592"/>
      <c r="R137" s="175"/>
    </row>
    <row r="138" spans="2:18" s="13" customFormat="1" ht="15.75" customHeight="1" x14ac:dyDescent="0.3">
      <c r="B138" s="35"/>
      <c r="C138" s="37"/>
      <c r="D138" s="278" t="s">
        <v>42</v>
      </c>
      <c r="E138" s="278"/>
      <c r="F138" s="662"/>
      <c r="G138" s="278"/>
      <c r="H138" s="278"/>
      <c r="I138" s="278"/>
      <c r="J138" s="562"/>
      <c r="K138" s="562"/>
      <c r="L138" s="562"/>
      <c r="M138" s="562"/>
      <c r="N138" s="562"/>
      <c r="O138" s="562"/>
      <c r="P138" s="562"/>
      <c r="Q138" s="562"/>
      <c r="R138" s="274"/>
    </row>
    <row r="139" spans="2:18" s="13" customFormat="1" ht="17.25" customHeight="1" x14ac:dyDescent="0.3">
      <c r="B139" s="35"/>
      <c r="C139" s="37"/>
      <c r="D139" s="37"/>
      <c r="E139" s="278" t="s">
        <v>43</v>
      </c>
      <c r="F139" s="662"/>
      <c r="G139" s="278"/>
      <c r="H139" s="278"/>
      <c r="I139" s="278"/>
      <c r="J139" s="562"/>
      <c r="K139" s="562"/>
      <c r="L139" s="562"/>
      <c r="M139" s="562"/>
      <c r="N139" s="562"/>
      <c r="O139" s="562"/>
      <c r="P139" s="562"/>
      <c r="Q139" s="562"/>
      <c r="R139" s="274"/>
    </row>
    <row r="140" spans="2:18" s="525" customFormat="1" ht="16.5" customHeight="1" x14ac:dyDescent="0.3">
      <c r="B140" s="615"/>
      <c r="C140" s="619"/>
      <c r="D140" s="619"/>
      <c r="E140" s="565">
        <v>143</v>
      </c>
      <c r="F140" s="565" t="s">
        <v>1936</v>
      </c>
      <c r="G140" s="565"/>
      <c r="H140" s="565"/>
      <c r="I140" s="565"/>
      <c r="J140" s="617"/>
      <c r="K140" s="617"/>
      <c r="L140" s="617"/>
      <c r="M140" s="617"/>
      <c r="N140" s="617"/>
      <c r="O140" s="617"/>
      <c r="P140" s="617"/>
      <c r="Q140" s="617"/>
      <c r="R140" s="618"/>
    </row>
    <row r="141" spans="2:18" ht="45" customHeight="1" x14ac:dyDescent="0.3">
      <c r="B141" s="38"/>
      <c r="C141" s="39"/>
      <c r="D141" s="39"/>
      <c r="E141" s="40"/>
      <c r="F141" s="661">
        <v>14301</v>
      </c>
      <c r="G141" s="15" t="s">
        <v>1019</v>
      </c>
      <c r="H141" s="175" t="s">
        <v>1756</v>
      </c>
      <c r="I141" s="17" t="s">
        <v>112</v>
      </c>
      <c r="J141" s="92"/>
      <c r="K141" s="92"/>
      <c r="L141" s="92">
        <v>4500</v>
      </c>
      <c r="M141" s="92">
        <v>5500</v>
      </c>
      <c r="N141" s="92"/>
      <c r="O141" s="92"/>
      <c r="P141" s="92"/>
      <c r="Q141" s="92"/>
      <c r="R141" s="92">
        <f t="shared" ref="R141:R142" si="19">SUM(J141:Q141)</f>
        <v>10000</v>
      </c>
    </row>
    <row r="142" spans="2:18" ht="46.5" customHeight="1" x14ac:dyDescent="0.3">
      <c r="B142" s="28"/>
      <c r="C142" s="45"/>
      <c r="D142" s="31"/>
      <c r="E142" s="32"/>
      <c r="F142" s="661">
        <v>14302</v>
      </c>
      <c r="G142" s="15" t="s">
        <v>1020</v>
      </c>
      <c r="H142" s="175" t="s">
        <v>1756</v>
      </c>
      <c r="I142" s="17" t="s">
        <v>112</v>
      </c>
      <c r="J142" s="178"/>
      <c r="K142" s="178"/>
      <c r="L142" s="178">
        <v>12000</v>
      </c>
      <c r="M142" s="178">
        <v>8000</v>
      </c>
      <c r="N142" s="178"/>
      <c r="O142" s="178"/>
      <c r="P142" s="27"/>
      <c r="Q142" s="27"/>
      <c r="R142" s="92">
        <f t="shared" si="19"/>
        <v>20000</v>
      </c>
    </row>
    <row r="143" spans="2:18" ht="34.5" customHeight="1" x14ac:dyDescent="0.3">
      <c r="B143" s="67"/>
      <c r="C143" s="68"/>
      <c r="D143" s="62"/>
      <c r="E143" s="21"/>
      <c r="F143" s="661">
        <v>14303</v>
      </c>
      <c r="G143" s="15" t="s">
        <v>1021</v>
      </c>
      <c r="H143" s="175" t="s">
        <v>1756</v>
      </c>
      <c r="I143" s="17" t="s">
        <v>112</v>
      </c>
      <c r="J143" s="178"/>
      <c r="K143" s="178"/>
      <c r="L143" s="178">
        <v>10000</v>
      </c>
      <c r="M143" s="178">
        <v>10000</v>
      </c>
      <c r="N143" s="178"/>
      <c r="O143" s="178"/>
      <c r="P143" s="27"/>
      <c r="Q143" s="27"/>
      <c r="R143" s="92">
        <f>SUM(J143:Q143)</f>
        <v>20000</v>
      </c>
    </row>
    <row r="144" spans="2:18" s="12" customFormat="1" ht="16.5" customHeight="1" x14ac:dyDescent="0.2">
      <c r="B144" s="1667" t="s">
        <v>88</v>
      </c>
      <c r="C144" s="1668"/>
      <c r="D144" s="1668"/>
      <c r="E144" s="1668"/>
      <c r="F144" s="1668"/>
      <c r="G144" s="1668"/>
      <c r="H144" s="1668"/>
      <c r="I144" s="1668"/>
      <c r="J144" s="542"/>
      <c r="K144" s="542"/>
      <c r="L144" s="542"/>
      <c r="M144" s="542"/>
      <c r="N144" s="542"/>
      <c r="O144" s="542"/>
      <c r="P144" s="542"/>
      <c r="Q144" s="542"/>
      <c r="R144" s="540"/>
    </row>
    <row r="145" spans="2:22" s="12" customFormat="1" ht="16.5" customHeight="1" x14ac:dyDescent="0.2">
      <c r="B145" s="481" t="s">
        <v>118</v>
      </c>
      <c r="C145" s="482"/>
      <c r="D145" s="482"/>
      <c r="E145" s="482"/>
      <c r="F145" s="658"/>
      <c r="G145" s="482"/>
      <c r="H145" s="482"/>
      <c r="I145" s="482"/>
      <c r="J145" s="575"/>
      <c r="K145" s="575"/>
      <c r="L145" s="575"/>
      <c r="M145" s="575"/>
      <c r="N145" s="575"/>
      <c r="O145" s="575"/>
      <c r="P145" s="575"/>
      <c r="Q145" s="575"/>
      <c r="R145" s="573"/>
    </row>
    <row r="146" spans="2:22" s="13" customFormat="1" ht="18.75" customHeight="1" x14ac:dyDescent="0.3">
      <c r="B146" s="35"/>
      <c r="C146" s="278" t="s">
        <v>44</v>
      </c>
      <c r="D146" s="278"/>
      <c r="E146" s="278"/>
      <c r="F146" s="278"/>
      <c r="G146" s="278"/>
      <c r="H146" s="278"/>
      <c r="I146" s="278"/>
      <c r="J146" s="562"/>
      <c r="K146" s="562"/>
      <c r="L146" s="562"/>
      <c r="M146" s="562"/>
      <c r="N146" s="562"/>
      <c r="O146" s="562"/>
      <c r="P146" s="562"/>
      <c r="Q146" s="562"/>
      <c r="R146" s="274"/>
    </row>
    <row r="147" spans="2:22" s="13" customFormat="1" ht="18.75" customHeight="1" x14ac:dyDescent="0.3">
      <c r="B147" s="35"/>
      <c r="C147" s="37"/>
      <c r="D147" s="278" t="s">
        <v>45</v>
      </c>
      <c r="E147" s="278"/>
      <c r="F147" s="278"/>
      <c r="G147" s="278"/>
      <c r="H147" s="278"/>
      <c r="I147" s="278"/>
      <c r="J147" s="562"/>
      <c r="K147" s="562"/>
      <c r="L147" s="562"/>
      <c r="M147" s="562"/>
      <c r="N147" s="562"/>
      <c r="O147" s="562"/>
      <c r="P147" s="562"/>
      <c r="Q147" s="562"/>
      <c r="R147" s="274"/>
    </row>
    <row r="148" spans="2:22" s="13" customFormat="1" ht="19.5" customHeight="1" x14ac:dyDescent="0.3">
      <c r="B148" s="35"/>
      <c r="C148" s="37"/>
      <c r="D148" s="37"/>
      <c r="E148" s="278" t="s">
        <v>46</v>
      </c>
      <c r="F148" s="278"/>
      <c r="G148" s="278"/>
      <c r="H148" s="278"/>
      <c r="I148" s="278"/>
      <c r="J148" s="562"/>
      <c r="K148" s="562"/>
      <c r="L148" s="562"/>
      <c r="M148" s="562"/>
      <c r="N148" s="562"/>
      <c r="O148" s="562"/>
      <c r="P148" s="562"/>
      <c r="Q148" s="562"/>
      <c r="R148" s="274"/>
    </row>
    <row r="149" spans="2:22" s="525" customFormat="1" ht="16.5" customHeight="1" x14ac:dyDescent="0.3">
      <c r="B149" s="615"/>
      <c r="C149" s="616"/>
      <c r="D149" s="616"/>
      <c r="E149" s="547">
        <v>215</v>
      </c>
      <c r="F149" s="1724" t="s">
        <v>1853</v>
      </c>
      <c r="G149" s="1724"/>
      <c r="H149" s="1724"/>
      <c r="I149" s="1724"/>
      <c r="J149" s="617"/>
      <c r="K149" s="617"/>
      <c r="L149" s="617"/>
      <c r="M149" s="617"/>
      <c r="N149" s="617"/>
      <c r="O149" s="617"/>
      <c r="P149" s="617"/>
      <c r="Q149" s="617"/>
      <c r="R149" s="618"/>
      <c r="V149" s="695"/>
    </row>
    <row r="150" spans="2:22" ht="57" customHeight="1" x14ac:dyDescent="0.3">
      <c r="B150" s="38"/>
      <c r="C150" s="39"/>
      <c r="D150" s="39"/>
      <c r="E150" s="40"/>
      <c r="F150" s="661">
        <v>21501</v>
      </c>
      <c r="G150" s="15" t="s">
        <v>1913</v>
      </c>
      <c r="H150" s="175" t="s">
        <v>1926</v>
      </c>
      <c r="I150" s="17" t="s">
        <v>112</v>
      </c>
      <c r="J150" s="92"/>
      <c r="K150" s="92"/>
      <c r="L150" s="92"/>
      <c r="M150" s="92"/>
      <c r="N150" s="92"/>
      <c r="O150" s="92"/>
      <c r="P150" s="92"/>
      <c r="Q150" s="92">
        <v>100000</v>
      </c>
      <c r="R150" s="92">
        <f>SUM(Q150)</f>
        <v>100000</v>
      </c>
    </row>
    <row r="151" spans="2:22" ht="56.25" customHeight="1" x14ac:dyDescent="0.3">
      <c r="B151" s="19"/>
      <c r="C151" s="20"/>
      <c r="D151" s="20"/>
      <c r="E151" s="79"/>
      <c r="F151" s="661">
        <v>21502</v>
      </c>
      <c r="G151" s="15" t="s">
        <v>1914</v>
      </c>
      <c r="H151" s="175" t="s">
        <v>1925</v>
      </c>
      <c r="I151" s="17" t="s">
        <v>112</v>
      </c>
      <c r="J151" s="92"/>
      <c r="K151" s="92"/>
      <c r="L151" s="92"/>
      <c r="M151" s="92"/>
      <c r="N151" s="92"/>
      <c r="O151" s="92"/>
      <c r="P151" s="92"/>
      <c r="Q151" s="92">
        <v>100000</v>
      </c>
      <c r="R151" s="92">
        <f>SUM(Q151)</f>
        <v>100000</v>
      </c>
    </row>
    <row r="152" spans="2:22" s="13" customFormat="1" ht="34.5" hidden="1" customHeight="1" x14ac:dyDescent="0.3">
      <c r="B152" s="35"/>
      <c r="C152" s="37"/>
      <c r="D152" s="37"/>
      <c r="E152" s="1661" t="s">
        <v>47</v>
      </c>
      <c r="F152" s="1661"/>
      <c r="G152" s="1661"/>
      <c r="H152" s="1661"/>
      <c r="I152" s="1661"/>
      <c r="J152" s="562"/>
      <c r="K152" s="562"/>
      <c r="L152" s="562"/>
      <c r="M152" s="562"/>
      <c r="N152" s="562"/>
      <c r="O152" s="562"/>
      <c r="P152" s="562"/>
      <c r="Q152" s="562"/>
      <c r="R152" s="274"/>
    </row>
    <row r="153" spans="2:22" ht="19.5" hidden="1" customHeight="1" x14ac:dyDescent="0.3">
      <c r="B153" s="38"/>
      <c r="C153" s="39"/>
      <c r="D153" s="39"/>
      <c r="E153" s="40"/>
      <c r="F153" s="661">
        <v>60</v>
      </c>
      <c r="G153" s="15"/>
      <c r="H153" s="93"/>
      <c r="I153" s="140"/>
      <c r="J153" s="620"/>
      <c r="K153" s="620"/>
      <c r="L153" s="620"/>
      <c r="M153" s="620"/>
      <c r="N153" s="620"/>
      <c r="O153" s="620"/>
      <c r="P153" s="620"/>
      <c r="Q153" s="620"/>
      <c r="R153" s="175"/>
    </row>
    <row r="154" spans="2:22" ht="19.5" hidden="1" customHeight="1" x14ac:dyDescent="0.3">
      <c r="B154" s="28"/>
      <c r="C154" s="45"/>
      <c r="D154" s="31"/>
      <c r="E154" s="32"/>
      <c r="F154" s="661">
        <v>61</v>
      </c>
      <c r="G154" s="15"/>
      <c r="H154" s="16"/>
      <c r="I154" s="17"/>
      <c r="J154" s="592"/>
      <c r="K154" s="592"/>
      <c r="L154" s="592"/>
      <c r="M154" s="592"/>
      <c r="N154" s="592"/>
      <c r="O154" s="592"/>
      <c r="P154" s="592"/>
      <c r="Q154" s="592"/>
      <c r="R154" s="175"/>
    </row>
    <row r="155" spans="2:22" ht="19.5" hidden="1" customHeight="1" x14ac:dyDescent="0.3">
      <c r="B155" s="67"/>
      <c r="C155" s="68"/>
      <c r="D155" s="62"/>
      <c r="E155" s="21"/>
      <c r="F155" s="661">
        <v>62</v>
      </c>
      <c r="G155" s="15"/>
      <c r="H155" s="16"/>
      <c r="I155" s="17"/>
      <c r="J155" s="592"/>
      <c r="K155" s="592"/>
      <c r="L155" s="592"/>
      <c r="M155" s="592"/>
      <c r="N155" s="592"/>
      <c r="O155" s="592"/>
      <c r="P155" s="592"/>
      <c r="Q155" s="592"/>
      <c r="R155" s="175"/>
    </row>
    <row r="156" spans="2:22" s="13" customFormat="1" ht="34.5" hidden="1" customHeight="1" x14ac:dyDescent="0.3">
      <c r="B156" s="35"/>
      <c r="C156" s="37"/>
      <c r="D156" s="1662" t="s">
        <v>48</v>
      </c>
      <c r="E156" s="1662"/>
      <c r="F156" s="1662"/>
      <c r="G156" s="1662"/>
      <c r="H156" s="1662"/>
      <c r="I156" s="1662"/>
      <c r="J156" s="562"/>
      <c r="K156" s="562"/>
      <c r="L156" s="562"/>
      <c r="M156" s="562"/>
      <c r="N156" s="562"/>
      <c r="O156" s="562"/>
      <c r="P156" s="562"/>
      <c r="Q156" s="562"/>
      <c r="R156" s="274"/>
    </row>
    <row r="157" spans="2:22" s="13" customFormat="1" ht="49.5" hidden="1" customHeight="1" x14ac:dyDescent="0.3">
      <c r="B157" s="35"/>
      <c r="C157" s="37"/>
      <c r="D157" s="37"/>
      <c r="E157" s="1661" t="s">
        <v>49</v>
      </c>
      <c r="F157" s="1661"/>
      <c r="G157" s="1661"/>
      <c r="H157" s="1661"/>
      <c r="I157" s="1661"/>
      <c r="J157" s="562"/>
      <c r="K157" s="562"/>
      <c r="L157" s="562"/>
      <c r="M157" s="562"/>
      <c r="N157" s="562"/>
      <c r="O157" s="562"/>
      <c r="P157" s="562"/>
      <c r="Q157" s="562"/>
      <c r="R157" s="274"/>
    </row>
    <row r="158" spans="2:22" ht="21.75" hidden="1" customHeight="1" x14ac:dyDescent="0.3">
      <c r="B158" s="38"/>
      <c r="C158" s="39"/>
      <c r="D158" s="39"/>
      <c r="E158" s="40"/>
      <c r="F158" s="661">
        <v>63</v>
      </c>
      <c r="G158" s="15"/>
      <c r="H158" s="93"/>
      <c r="I158" s="140"/>
      <c r="J158" s="620"/>
      <c r="K158" s="620"/>
      <c r="L158" s="620"/>
      <c r="M158" s="620"/>
      <c r="N158" s="620"/>
      <c r="O158" s="620"/>
      <c r="P158" s="620"/>
      <c r="Q158" s="620"/>
      <c r="R158" s="175"/>
    </row>
    <row r="159" spans="2:22" ht="21.75" hidden="1" customHeight="1" x14ac:dyDescent="0.3">
      <c r="B159" s="28"/>
      <c r="C159" s="45"/>
      <c r="D159" s="31"/>
      <c r="E159" s="32"/>
      <c r="F159" s="661">
        <v>64</v>
      </c>
      <c r="G159" s="15"/>
      <c r="H159" s="16"/>
      <c r="I159" s="17"/>
      <c r="J159" s="592"/>
      <c r="K159" s="592"/>
      <c r="L159" s="592"/>
      <c r="M159" s="592"/>
      <c r="N159" s="592"/>
      <c r="O159" s="592"/>
      <c r="P159" s="592"/>
      <c r="Q159" s="592"/>
      <c r="R159" s="175"/>
    </row>
    <row r="160" spans="2:22" ht="21.75" hidden="1" customHeight="1" x14ac:dyDescent="0.3">
      <c r="B160" s="28"/>
      <c r="C160" s="45"/>
      <c r="D160" s="31"/>
      <c r="E160" s="32"/>
      <c r="F160" s="661">
        <v>65</v>
      </c>
      <c r="G160" s="15"/>
      <c r="H160" s="16"/>
      <c r="I160" s="17"/>
      <c r="J160" s="592"/>
      <c r="K160" s="592"/>
      <c r="L160" s="592"/>
      <c r="M160" s="592"/>
      <c r="N160" s="592"/>
      <c r="O160" s="592"/>
      <c r="P160" s="592"/>
      <c r="Q160" s="592"/>
      <c r="R160" s="175"/>
    </row>
    <row r="161" spans="2:18" s="12" customFormat="1" ht="15.75" customHeight="1" x14ac:dyDescent="0.2">
      <c r="B161" s="1667" t="s">
        <v>1901</v>
      </c>
      <c r="C161" s="1668"/>
      <c r="D161" s="1668"/>
      <c r="E161" s="1668"/>
      <c r="F161" s="1668"/>
      <c r="G161" s="1668"/>
      <c r="H161" s="1668"/>
      <c r="I161" s="1668"/>
      <c r="J161" s="542"/>
      <c r="K161" s="542"/>
      <c r="L161" s="542"/>
      <c r="M161" s="542"/>
      <c r="N161" s="542"/>
      <c r="O161" s="542"/>
      <c r="P161" s="542"/>
      <c r="Q161" s="542"/>
      <c r="R161" s="540"/>
    </row>
    <row r="162" spans="2:18" s="12" customFormat="1" ht="17.25" customHeight="1" x14ac:dyDescent="0.2">
      <c r="B162" s="481" t="s">
        <v>1902</v>
      </c>
      <c r="C162" s="482"/>
      <c r="D162" s="482"/>
      <c r="E162" s="482"/>
      <c r="F162" s="658"/>
      <c r="G162" s="482"/>
      <c r="H162" s="482"/>
      <c r="I162" s="482"/>
      <c r="J162" s="575"/>
      <c r="K162" s="575"/>
      <c r="L162" s="575"/>
      <c r="M162" s="575"/>
      <c r="N162" s="575"/>
      <c r="O162" s="575"/>
      <c r="P162" s="575"/>
      <c r="Q162" s="575"/>
      <c r="R162" s="573"/>
    </row>
    <row r="163" spans="2:18" s="13" customFormat="1" ht="49.5" hidden="1" customHeight="1" x14ac:dyDescent="0.3">
      <c r="B163" s="35"/>
      <c r="C163" s="1661" t="s">
        <v>50</v>
      </c>
      <c r="D163" s="1661"/>
      <c r="E163" s="1661"/>
      <c r="F163" s="1661"/>
      <c r="G163" s="1661"/>
      <c r="H163" s="1661"/>
      <c r="I163" s="1661"/>
      <c r="J163" s="562"/>
      <c r="K163" s="562"/>
      <c r="L163" s="562"/>
      <c r="M163" s="562"/>
      <c r="N163" s="562"/>
      <c r="O163" s="562"/>
      <c r="P163" s="562"/>
      <c r="Q163" s="562"/>
      <c r="R163" s="274"/>
    </row>
    <row r="164" spans="2:18" s="13" customFormat="1" ht="36" hidden="1" customHeight="1" x14ac:dyDescent="0.3">
      <c r="B164" s="35"/>
      <c r="C164" s="37"/>
      <c r="D164" s="1662" t="s">
        <v>51</v>
      </c>
      <c r="E164" s="1662"/>
      <c r="F164" s="1662"/>
      <c r="G164" s="1662"/>
      <c r="H164" s="1662"/>
      <c r="I164" s="1662"/>
      <c r="J164" s="562"/>
      <c r="K164" s="562"/>
      <c r="L164" s="562"/>
      <c r="M164" s="562"/>
      <c r="N164" s="562"/>
      <c r="O164" s="562"/>
      <c r="P164" s="562"/>
      <c r="Q164" s="562"/>
      <c r="R164" s="274"/>
    </row>
    <row r="165" spans="2:18" s="13" customFormat="1" ht="32.25" hidden="1" customHeight="1" x14ac:dyDescent="0.3">
      <c r="B165" s="35"/>
      <c r="C165" s="37"/>
      <c r="D165" s="37"/>
      <c r="E165" s="1662" t="s">
        <v>52</v>
      </c>
      <c r="F165" s="1662"/>
      <c r="G165" s="1662"/>
      <c r="H165" s="1662"/>
      <c r="I165" s="1662"/>
      <c r="J165" s="562"/>
      <c r="K165" s="562"/>
      <c r="L165" s="562"/>
      <c r="M165" s="562"/>
      <c r="N165" s="562"/>
      <c r="O165" s="562"/>
      <c r="P165" s="562"/>
      <c r="Q165" s="562"/>
      <c r="R165" s="274"/>
    </row>
    <row r="166" spans="2:18" ht="22.5" hidden="1" customHeight="1" x14ac:dyDescent="0.3">
      <c r="B166" s="38"/>
      <c r="C166" s="39"/>
      <c r="D166" s="39"/>
      <c r="E166" s="40"/>
      <c r="F166" s="661">
        <v>66</v>
      </c>
      <c r="G166" s="15"/>
      <c r="H166" s="93"/>
      <c r="I166" s="140"/>
      <c r="J166" s="620"/>
      <c r="K166" s="620"/>
      <c r="L166" s="620"/>
      <c r="M166" s="620"/>
      <c r="N166" s="620"/>
      <c r="O166" s="620"/>
      <c r="P166" s="620"/>
      <c r="Q166" s="620"/>
      <c r="R166" s="175"/>
    </row>
    <row r="167" spans="2:18" ht="22.5" hidden="1" customHeight="1" x14ac:dyDescent="0.3">
      <c r="B167" s="28"/>
      <c r="C167" s="45"/>
      <c r="D167" s="31"/>
      <c r="E167" s="32"/>
      <c r="F167" s="661">
        <v>67</v>
      </c>
      <c r="G167" s="15"/>
      <c r="H167" s="16"/>
      <c r="I167" s="17"/>
      <c r="J167" s="592"/>
      <c r="K167" s="592"/>
      <c r="L167" s="592"/>
      <c r="M167" s="592"/>
      <c r="N167" s="592"/>
      <c r="O167" s="592"/>
      <c r="P167" s="592"/>
      <c r="Q167" s="592"/>
      <c r="R167" s="175"/>
    </row>
    <row r="168" spans="2:18" ht="33.75" hidden="1" customHeight="1" x14ac:dyDescent="0.3">
      <c r="B168" s="67"/>
      <c r="C168" s="68"/>
      <c r="D168" s="62"/>
      <c r="E168" s="21"/>
      <c r="F168" s="661">
        <v>68</v>
      </c>
      <c r="G168" s="15"/>
      <c r="H168" s="16"/>
      <c r="I168" s="17"/>
      <c r="J168" s="592"/>
      <c r="K168" s="592"/>
      <c r="L168" s="592"/>
      <c r="M168" s="592"/>
      <c r="N168" s="592"/>
      <c r="O168" s="592"/>
      <c r="P168" s="592"/>
      <c r="Q168" s="592"/>
      <c r="R168" s="175"/>
    </row>
    <row r="169" spans="2:18" s="13" customFormat="1" ht="46.5" hidden="1" customHeight="1" x14ac:dyDescent="0.3">
      <c r="B169" s="35"/>
      <c r="C169" s="37"/>
      <c r="D169" s="1662" t="s">
        <v>53</v>
      </c>
      <c r="E169" s="1662"/>
      <c r="F169" s="1662"/>
      <c r="G169" s="1662"/>
      <c r="H169" s="1662"/>
      <c r="I169" s="1662"/>
      <c r="J169" s="562"/>
      <c r="K169" s="562"/>
      <c r="L169" s="562"/>
      <c r="M169" s="562"/>
      <c r="N169" s="562"/>
      <c r="O169" s="562"/>
      <c r="P169" s="562"/>
      <c r="Q169" s="562"/>
      <c r="R169" s="274"/>
    </row>
    <row r="170" spans="2:18" s="13" customFormat="1" hidden="1" x14ac:dyDescent="0.3">
      <c r="B170" s="35"/>
      <c r="C170" s="37"/>
      <c r="D170" s="37"/>
      <c r="E170" s="501" t="s">
        <v>54</v>
      </c>
      <c r="F170" s="70"/>
      <c r="G170" s="33"/>
      <c r="H170" s="14"/>
      <c r="I170" s="114"/>
      <c r="J170" s="562"/>
      <c r="K170" s="562"/>
      <c r="L170" s="562"/>
      <c r="M170" s="562"/>
      <c r="N170" s="562"/>
      <c r="O170" s="562"/>
      <c r="P170" s="562"/>
      <c r="Q170" s="562"/>
      <c r="R170" s="274"/>
    </row>
    <row r="171" spans="2:18" ht="19.5" hidden="1" customHeight="1" x14ac:dyDescent="0.3">
      <c r="B171" s="38"/>
      <c r="C171" s="39"/>
      <c r="D171" s="39"/>
      <c r="E171" s="40"/>
      <c r="F171" s="661">
        <v>69</v>
      </c>
      <c r="G171" s="15"/>
      <c r="H171" s="93"/>
      <c r="I171" s="140"/>
      <c r="J171" s="620"/>
      <c r="K171" s="620"/>
      <c r="L171" s="620"/>
      <c r="M171" s="620"/>
      <c r="N171" s="620"/>
      <c r="O171" s="620"/>
      <c r="P171" s="620"/>
      <c r="Q171" s="620"/>
      <c r="R171" s="175"/>
    </row>
    <row r="172" spans="2:18" ht="19.5" hidden="1" customHeight="1" x14ac:dyDescent="0.3">
      <c r="B172" s="28"/>
      <c r="C172" s="45"/>
      <c r="D172" s="31"/>
      <c r="E172" s="32"/>
      <c r="F172" s="661">
        <v>70</v>
      </c>
      <c r="G172" s="15"/>
      <c r="H172" s="16"/>
      <c r="I172" s="17"/>
      <c r="J172" s="592"/>
      <c r="K172" s="592"/>
      <c r="L172" s="592"/>
      <c r="M172" s="592"/>
      <c r="N172" s="592"/>
      <c r="O172" s="592"/>
      <c r="P172" s="592"/>
      <c r="Q172" s="592"/>
      <c r="R172" s="175"/>
    </row>
    <row r="173" spans="2:18" ht="19.5" hidden="1" customHeight="1" x14ac:dyDescent="0.3">
      <c r="B173" s="28"/>
      <c r="C173" s="45"/>
      <c r="D173" s="31"/>
      <c r="E173" s="32"/>
      <c r="F173" s="661">
        <v>71</v>
      </c>
      <c r="G173" s="15"/>
      <c r="H173" s="16"/>
      <c r="I173" s="17"/>
      <c r="J173" s="592"/>
      <c r="K173" s="592"/>
      <c r="L173" s="592"/>
      <c r="M173" s="592"/>
      <c r="N173" s="592"/>
      <c r="O173" s="592"/>
      <c r="P173" s="592"/>
      <c r="Q173" s="592"/>
      <c r="R173" s="175"/>
    </row>
    <row r="174" spans="2:18" ht="22.5" hidden="1" customHeight="1" x14ac:dyDescent="0.3">
      <c r="B174" s="57"/>
      <c r="C174" s="58"/>
      <c r="D174" s="58"/>
      <c r="E174" s="59"/>
      <c r="F174" s="661">
        <v>72</v>
      </c>
      <c r="G174" s="15"/>
      <c r="H174" s="93"/>
      <c r="I174" s="140"/>
      <c r="J174" s="620"/>
      <c r="K174" s="620"/>
      <c r="L174" s="620"/>
      <c r="M174" s="620"/>
      <c r="N174" s="620"/>
      <c r="O174" s="620"/>
      <c r="P174" s="620"/>
      <c r="Q174" s="620"/>
      <c r="R174" s="175"/>
    </row>
    <row r="175" spans="2:18" ht="22.5" hidden="1" customHeight="1" x14ac:dyDescent="0.3">
      <c r="B175" s="28"/>
      <c r="C175" s="45"/>
      <c r="D175" s="31"/>
      <c r="E175" s="32"/>
      <c r="F175" s="661">
        <v>73</v>
      </c>
      <c r="G175" s="15"/>
      <c r="H175" s="16"/>
      <c r="I175" s="17"/>
      <c r="J175" s="592"/>
      <c r="K175" s="592"/>
      <c r="L175" s="592"/>
      <c r="M175" s="592"/>
      <c r="N175" s="592"/>
      <c r="O175" s="592"/>
      <c r="P175" s="592"/>
      <c r="Q175" s="592"/>
      <c r="R175" s="175"/>
    </row>
    <row r="176" spans="2:18" s="13" customFormat="1" hidden="1" x14ac:dyDescent="0.3">
      <c r="B176" s="35"/>
      <c r="C176" s="37"/>
      <c r="D176" s="37"/>
      <c r="E176" s="501" t="s">
        <v>55</v>
      </c>
      <c r="F176" s="70"/>
      <c r="G176" s="33"/>
      <c r="H176" s="14"/>
      <c r="I176" s="114"/>
      <c r="J176" s="562"/>
      <c r="K176" s="562"/>
      <c r="L176" s="562"/>
      <c r="M176" s="562"/>
      <c r="N176" s="562"/>
      <c r="O176" s="562"/>
      <c r="P176" s="562"/>
      <c r="Q176" s="562"/>
      <c r="R176" s="274"/>
    </row>
    <row r="177" spans="2:18" ht="22.5" hidden="1" customHeight="1" x14ac:dyDescent="0.3">
      <c r="B177" s="38"/>
      <c r="C177" s="39"/>
      <c r="D177" s="39"/>
      <c r="E177" s="40"/>
      <c r="F177" s="661">
        <v>74</v>
      </c>
      <c r="G177" s="15"/>
      <c r="H177" s="93"/>
      <c r="I177" s="140"/>
      <c r="J177" s="620"/>
      <c r="K177" s="620"/>
      <c r="L177" s="620"/>
      <c r="M177" s="620"/>
      <c r="N177" s="620"/>
      <c r="O177" s="620"/>
      <c r="P177" s="620"/>
      <c r="Q177" s="620"/>
      <c r="R177" s="175"/>
    </row>
    <row r="178" spans="2:18" ht="22.5" hidden="1" customHeight="1" x14ac:dyDescent="0.3">
      <c r="B178" s="28"/>
      <c r="C178" s="45"/>
      <c r="D178" s="31"/>
      <c r="E178" s="32"/>
      <c r="F178" s="661">
        <v>75</v>
      </c>
      <c r="G178" s="15"/>
      <c r="H178" s="16"/>
      <c r="I178" s="17"/>
      <c r="J178" s="592"/>
      <c r="K178" s="592"/>
      <c r="L178" s="592"/>
      <c r="M178" s="592"/>
      <c r="N178" s="592"/>
      <c r="O178" s="592"/>
      <c r="P178" s="592"/>
      <c r="Q178" s="592"/>
      <c r="R178" s="175"/>
    </row>
    <row r="179" spans="2:18" ht="22.5" hidden="1" customHeight="1" x14ac:dyDescent="0.3">
      <c r="B179" s="28"/>
      <c r="C179" s="45"/>
      <c r="D179" s="31"/>
      <c r="E179" s="32"/>
      <c r="F179" s="661">
        <v>76</v>
      </c>
      <c r="G179" s="15"/>
      <c r="H179" s="16"/>
      <c r="I179" s="17"/>
      <c r="J179" s="592"/>
      <c r="K179" s="592"/>
      <c r="L179" s="592"/>
      <c r="M179" s="592"/>
      <c r="N179" s="592"/>
      <c r="O179" s="592"/>
      <c r="P179" s="592"/>
      <c r="Q179" s="592"/>
      <c r="R179" s="175"/>
    </row>
    <row r="180" spans="2:18" ht="22.5" hidden="1" customHeight="1" x14ac:dyDescent="0.3">
      <c r="B180" s="57"/>
      <c r="C180" s="58"/>
      <c r="D180" s="58"/>
      <c r="E180" s="59"/>
      <c r="F180" s="661">
        <v>77</v>
      </c>
      <c r="G180" s="15"/>
      <c r="H180" s="93"/>
      <c r="I180" s="140"/>
      <c r="J180" s="620"/>
      <c r="K180" s="620"/>
      <c r="L180" s="620"/>
      <c r="M180" s="620"/>
      <c r="N180" s="620"/>
      <c r="O180" s="620"/>
      <c r="P180" s="620"/>
      <c r="Q180" s="620"/>
      <c r="R180" s="175"/>
    </row>
    <row r="181" spans="2:18" ht="22.5" hidden="1" customHeight="1" x14ac:dyDescent="0.3">
      <c r="B181" s="28"/>
      <c r="C181" s="45"/>
      <c r="D181" s="31"/>
      <c r="E181" s="32"/>
      <c r="F181" s="661">
        <v>78</v>
      </c>
      <c r="G181" s="15"/>
      <c r="H181" s="16"/>
      <c r="I181" s="17"/>
      <c r="J181" s="592"/>
      <c r="K181" s="592"/>
      <c r="L181" s="592"/>
      <c r="M181" s="592"/>
      <c r="N181" s="592"/>
      <c r="O181" s="592"/>
      <c r="P181" s="592"/>
      <c r="Q181" s="592"/>
      <c r="R181" s="175"/>
    </row>
    <row r="182" spans="2:18" s="13" customFormat="1" ht="30.75" hidden="1" customHeight="1" x14ac:dyDescent="0.3">
      <c r="B182" s="35"/>
      <c r="C182" s="37"/>
      <c r="D182" s="37"/>
      <c r="E182" s="1661" t="s">
        <v>90</v>
      </c>
      <c r="F182" s="1661"/>
      <c r="G182" s="1661"/>
      <c r="H182" s="1661"/>
      <c r="I182" s="1661"/>
      <c r="J182" s="562"/>
      <c r="K182" s="562"/>
      <c r="L182" s="562"/>
      <c r="M182" s="562"/>
      <c r="N182" s="562"/>
      <c r="O182" s="562"/>
      <c r="P182" s="562"/>
      <c r="Q182" s="562"/>
      <c r="R182" s="274"/>
    </row>
    <row r="183" spans="2:18" ht="22.5" hidden="1" customHeight="1" x14ac:dyDescent="0.3">
      <c r="B183" s="38"/>
      <c r="C183" s="39"/>
      <c r="D183" s="39"/>
      <c r="E183" s="40"/>
      <c r="F183" s="661">
        <v>79</v>
      </c>
      <c r="G183" s="15"/>
      <c r="H183" s="93"/>
      <c r="I183" s="140"/>
      <c r="J183" s="620"/>
      <c r="K183" s="620"/>
      <c r="L183" s="620"/>
      <c r="M183" s="620"/>
      <c r="N183" s="620"/>
      <c r="O183" s="620"/>
      <c r="P183" s="620"/>
      <c r="Q183" s="620"/>
      <c r="R183" s="175"/>
    </row>
    <row r="184" spans="2:18" ht="22.5" hidden="1" customHeight="1" x14ac:dyDescent="0.3">
      <c r="B184" s="28"/>
      <c r="C184" s="45"/>
      <c r="D184" s="31"/>
      <c r="E184" s="32"/>
      <c r="F184" s="661">
        <v>80</v>
      </c>
      <c r="G184" s="15"/>
      <c r="H184" s="16"/>
      <c r="I184" s="17"/>
      <c r="J184" s="592"/>
      <c r="K184" s="592"/>
      <c r="L184" s="592"/>
      <c r="M184" s="592"/>
      <c r="N184" s="592"/>
      <c r="O184" s="592"/>
      <c r="P184" s="592"/>
      <c r="Q184" s="592"/>
      <c r="R184" s="175"/>
    </row>
    <row r="185" spans="2:18" ht="22.5" hidden="1" customHeight="1" x14ac:dyDescent="0.3">
      <c r="B185" s="28"/>
      <c r="C185" s="45"/>
      <c r="D185" s="31"/>
      <c r="E185" s="32"/>
      <c r="F185" s="661">
        <v>81</v>
      </c>
      <c r="G185" s="15"/>
      <c r="H185" s="16"/>
      <c r="I185" s="17"/>
      <c r="J185" s="592"/>
      <c r="K185" s="592"/>
      <c r="L185" s="592"/>
      <c r="M185" s="592"/>
      <c r="N185" s="592"/>
      <c r="O185" s="592"/>
      <c r="P185" s="592"/>
      <c r="Q185" s="592"/>
      <c r="R185" s="175"/>
    </row>
    <row r="186" spans="2:18" ht="22.5" hidden="1" customHeight="1" x14ac:dyDescent="0.3">
      <c r="B186" s="57"/>
      <c r="C186" s="58"/>
      <c r="D186" s="58"/>
      <c r="E186" s="59"/>
      <c r="F186" s="661">
        <v>82</v>
      </c>
      <c r="G186" s="15"/>
      <c r="H186" s="93"/>
      <c r="I186" s="140"/>
      <c r="J186" s="620"/>
      <c r="K186" s="620"/>
      <c r="L186" s="620"/>
      <c r="M186" s="620"/>
      <c r="N186" s="620"/>
      <c r="O186" s="620"/>
      <c r="P186" s="620"/>
      <c r="Q186" s="620"/>
      <c r="R186" s="175"/>
    </row>
    <row r="187" spans="2:18" ht="22.5" hidden="1" customHeight="1" x14ac:dyDescent="0.3">
      <c r="B187" s="67"/>
      <c r="C187" s="68"/>
      <c r="D187" s="62"/>
      <c r="E187" s="21"/>
      <c r="F187" s="661">
        <v>83</v>
      </c>
      <c r="G187" s="15"/>
      <c r="H187" s="16"/>
      <c r="I187" s="17"/>
      <c r="J187" s="592"/>
      <c r="K187" s="592"/>
      <c r="L187" s="592"/>
      <c r="M187" s="592"/>
      <c r="N187" s="592"/>
      <c r="O187" s="592"/>
      <c r="P187" s="592"/>
      <c r="Q187" s="592"/>
      <c r="R187" s="175"/>
    </row>
    <row r="188" spans="2:18" s="12" customFormat="1" ht="16.5" customHeight="1" x14ac:dyDescent="0.2">
      <c r="B188" s="535" t="s">
        <v>93</v>
      </c>
      <c r="C188" s="536"/>
      <c r="D188" s="536"/>
      <c r="E188" s="536"/>
      <c r="F188" s="657"/>
      <c r="G188" s="536"/>
      <c r="H188" s="536"/>
      <c r="I188" s="536"/>
      <c r="J188" s="542"/>
      <c r="K188" s="542"/>
      <c r="L188" s="542"/>
      <c r="M188" s="542"/>
      <c r="N188" s="542"/>
      <c r="O188" s="542"/>
      <c r="P188" s="542"/>
      <c r="Q188" s="542"/>
      <c r="R188" s="540"/>
    </row>
    <row r="189" spans="2:18" s="12" customFormat="1" ht="16.5" customHeight="1" x14ac:dyDescent="0.2">
      <c r="B189" s="481" t="s">
        <v>1903</v>
      </c>
      <c r="C189" s="482"/>
      <c r="D189" s="482"/>
      <c r="E189" s="482"/>
      <c r="F189" s="658"/>
      <c r="G189" s="482"/>
      <c r="H189" s="482"/>
      <c r="I189" s="482"/>
      <c r="J189" s="575"/>
      <c r="K189" s="575"/>
      <c r="L189" s="575"/>
      <c r="M189" s="575"/>
      <c r="N189" s="575"/>
      <c r="O189" s="575"/>
      <c r="P189" s="575"/>
      <c r="Q189" s="575"/>
      <c r="R189" s="573"/>
    </row>
    <row r="190" spans="2:18" s="13" customFormat="1" ht="15.75" customHeight="1" x14ac:dyDescent="0.3">
      <c r="B190" s="35"/>
      <c r="C190" s="278" t="s">
        <v>56</v>
      </c>
      <c r="D190" s="278"/>
      <c r="E190" s="278"/>
      <c r="F190" s="662"/>
      <c r="G190" s="278"/>
      <c r="H190" s="278"/>
      <c r="I190" s="278"/>
      <c r="J190" s="562"/>
      <c r="K190" s="562"/>
      <c r="L190" s="562"/>
      <c r="M190" s="562"/>
      <c r="N190" s="562"/>
      <c r="O190" s="562"/>
      <c r="P190" s="562"/>
      <c r="Q190" s="562"/>
      <c r="R190" s="274"/>
    </row>
    <row r="191" spans="2:18" s="13" customFormat="1" ht="14.25" customHeight="1" x14ac:dyDescent="0.3">
      <c r="B191" s="65"/>
      <c r="C191" s="66"/>
      <c r="D191" s="105" t="s">
        <v>1947</v>
      </c>
      <c r="E191" s="105"/>
      <c r="F191" s="666"/>
      <c r="G191" s="105"/>
      <c r="H191" s="105"/>
      <c r="I191" s="105"/>
      <c r="J191" s="588"/>
      <c r="K191" s="588"/>
      <c r="L191" s="588"/>
      <c r="M191" s="588"/>
      <c r="N191" s="588"/>
      <c r="O191" s="588"/>
      <c r="P191" s="588"/>
      <c r="Q191" s="588"/>
      <c r="R191" s="596"/>
    </row>
    <row r="192" spans="2:18" s="13" customFormat="1" ht="16.5" customHeight="1" x14ac:dyDescent="0.3">
      <c r="B192" s="76"/>
      <c r="C192" s="77"/>
      <c r="D192" s="556" t="s">
        <v>1887</v>
      </c>
      <c r="E192" s="556"/>
      <c r="F192" s="665"/>
      <c r="G192" s="556"/>
      <c r="H192" s="556"/>
      <c r="I192" s="556"/>
      <c r="J192" s="572"/>
      <c r="K192" s="572"/>
      <c r="L192" s="572"/>
      <c r="M192" s="572"/>
      <c r="N192" s="572"/>
      <c r="O192" s="572"/>
      <c r="P192" s="572"/>
      <c r="Q192" s="572"/>
      <c r="R192" s="571"/>
    </row>
    <row r="193" spans="2:24" s="13" customFormat="1" ht="18" customHeight="1" x14ac:dyDescent="0.3">
      <c r="B193" s="35"/>
      <c r="C193" s="37"/>
      <c r="D193" s="37"/>
      <c r="E193" s="278" t="s">
        <v>57</v>
      </c>
      <c r="F193" s="662"/>
      <c r="G193" s="278"/>
      <c r="H193" s="278"/>
      <c r="I193" s="278"/>
      <c r="J193" s="562"/>
      <c r="K193" s="562"/>
      <c r="L193" s="562"/>
      <c r="M193" s="562"/>
      <c r="N193" s="562"/>
      <c r="O193" s="562"/>
      <c r="P193" s="562"/>
      <c r="Q193" s="562"/>
      <c r="R193" s="274"/>
    </row>
    <row r="194" spans="2:24" s="525" customFormat="1" ht="16.5" customHeight="1" x14ac:dyDescent="0.3">
      <c r="B194" s="615"/>
      <c r="C194" s="619"/>
      <c r="D194" s="619"/>
      <c r="E194" s="565">
        <v>171</v>
      </c>
      <c r="F194" s="565" t="s">
        <v>1830</v>
      </c>
      <c r="G194" s="565"/>
      <c r="H194" s="565"/>
      <c r="I194" s="565"/>
      <c r="J194" s="617"/>
      <c r="K194" s="617"/>
      <c r="L194" s="617"/>
      <c r="M194" s="617"/>
      <c r="N194" s="617"/>
      <c r="O194" s="617"/>
      <c r="P194" s="617"/>
      <c r="Q194" s="617"/>
      <c r="R194" s="618"/>
    </row>
    <row r="195" spans="2:24" ht="32.25" customHeight="1" x14ac:dyDescent="0.3">
      <c r="B195" s="311"/>
      <c r="C195" s="146"/>
      <c r="D195" s="147"/>
      <c r="E195" s="184"/>
      <c r="F195" s="661">
        <v>17101</v>
      </c>
      <c r="G195" s="15" t="s">
        <v>1023</v>
      </c>
      <c r="H195" s="175" t="s">
        <v>1756</v>
      </c>
      <c r="I195" s="17" t="s">
        <v>112</v>
      </c>
      <c r="J195" s="178"/>
      <c r="K195" s="178"/>
      <c r="L195" s="178">
        <v>9500</v>
      </c>
      <c r="M195" s="178">
        <v>5000</v>
      </c>
      <c r="N195" s="178"/>
      <c r="O195" s="178"/>
      <c r="P195" s="27"/>
      <c r="Q195" s="27"/>
      <c r="R195" s="92">
        <f>SUM(J195:Q195)</f>
        <v>14500</v>
      </c>
      <c r="X195" s="30"/>
    </row>
    <row r="196" spans="2:24" ht="37.5" customHeight="1" x14ac:dyDescent="0.3">
      <c r="B196" s="57"/>
      <c r="C196" s="58"/>
      <c r="D196" s="58"/>
      <c r="E196" s="59"/>
      <c r="F196" s="661">
        <v>17202</v>
      </c>
      <c r="G196" s="15" t="s">
        <v>1934</v>
      </c>
      <c r="H196" s="175" t="s">
        <v>1756</v>
      </c>
      <c r="I196" s="17" t="s">
        <v>112</v>
      </c>
      <c r="J196" s="92"/>
      <c r="K196" s="178">
        <f>7200+3600</f>
        <v>10800</v>
      </c>
      <c r="L196" s="178">
        <v>28050</v>
      </c>
      <c r="M196" s="178">
        <v>10000</v>
      </c>
      <c r="N196" s="92"/>
      <c r="O196" s="92"/>
      <c r="P196" s="92"/>
      <c r="Q196" s="92"/>
      <c r="R196" s="92">
        <f t="shared" ref="R196:R197" si="20">SUM(J196:Q196)</f>
        <v>48850</v>
      </c>
    </row>
    <row r="197" spans="2:24" ht="33.75" customHeight="1" x14ac:dyDescent="0.3">
      <c r="B197" s="28"/>
      <c r="C197" s="45"/>
      <c r="D197" s="31"/>
      <c r="E197" s="32"/>
      <c r="F197" s="661">
        <v>17303</v>
      </c>
      <c r="G197" s="15" t="s">
        <v>1022</v>
      </c>
      <c r="H197" s="175" t="s">
        <v>1756</v>
      </c>
      <c r="I197" s="17" t="s">
        <v>112</v>
      </c>
      <c r="J197" s="178"/>
      <c r="K197" s="178"/>
      <c r="L197" s="178">
        <v>5700</v>
      </c>
      <c r="M197" s="178">
        <v>5000</v>
      </c>
      <c r="N197" s="178"/>
      <c r="O197" s="178"/>
      <c r="P197" s="27"/>
      <c r="Q197" s="27"/>
      <c r="R197" s="92">
        <f t="shared" si="20"/>
        <v>10700</v>
      </c>
    </row>
    <row r="198" spans="2:24" s="13" customFormat="1" ht="33.75" hidden="1" customHeight="1" x14ac:dyDescent="0.3">
      <c r="B198" s="35"/>
      <c r="C198" s="37"/>
      <c r="D198" s="37"/>
      <c r="E198" s="1661" t="s">
        <v>58</v>
      </c>
      <c r="F198" s="1661"/>
      <c r="G198" s="1661"/>
      <c r="H198" s="1661"/>
      <c r="I198" s="1728"/>
      <c r="J198" s="86">
        <f>SUM(J199:J201)</f>
        <v>0</v>
      </c>
      <c r="K198" s="86">
        <f t="shared" ref="K198:R198" si="21">SUM(K199:K201)</f>
        <v>0</v>
      </c>
      <c r="L198" s="86">
        <f t="shared" si="21"/>
        <v>0</v>
      </c>
      <c r="M198" s="86">
        <f t="shared" si="21"/>
        <v>0</v>
      </c>
      <c r="N198" s="86">
        <f t="shared" si="21"/>
        <v>0</v>
      </c>
      <c r="O198" s="86">
        <f t="shared" si="21"/>
        <v>0</v>
      </c>
      <c r="P198" s="86">
        <f t="shared" si="21"/>
        <v>0</v>
      </c>
      <c r="Q198" s="86">
        <f t="shared" si="21"/>
        <v>0</v>
      </c>
      <c r="R198" s="86">
        <f t="shared" si="21"/>
        <v>0</v>
      </c>
    </row>
    <row r="199" spans="2:24" ht="21" hidden="1" customHeight="1" x14ac:dyDescent="0.3">
      <c r="B199" s="38"/>
      <c r="C199" s="39"/>
      <c r="D199" s="39"/>
      <c r="E199" s="40"/>
      <c r="F199" s="661">
        <v>87</v>
      </c>
      <c r="G199" s="15"/>
      <c r="H199" s="93"/>
      <c r="I199" s="93"/>
      <c r="J199" s="92"/>
      <c r="K199" s="92"/>
      <c r="L199" s="92"/>
      <c r="M199" s="92"/>
      <c r="N199" s="92"/>
      <c r="O199" s="92"/>
      <c r="P199" s="92"/>
      <c r="Q199" s="92"/>
      <c r="R199" s="92">
        <f t="shared" ref="R199:R200" si="22">SUM(J199:Q199)</f>
        <v>0</v>
      </c>
    </row>
    <row r="200" spans="2:24" ht="21" hidden="1" customHeight="1" x14ac:dyDescent="0.3">
      <c r="B200" s="28"/>
      <c r="C200" s="45"/>
      <c r="D200" s="31"/>
      <c r="E200" s="32"/>
      <c r="F200" s="661">
        <v>88</v>
      </c>
      <c r="G200" s="15"/>
      <c r="H200" s="16"/>
      <c r="I200" s="16"/>
      <c r="J200" s="27"/>
      <c r="K200" s="27"/>
      <c r="L200" s="27"/>
      <c r="M200" s="27"/>
      <c r="N200" s="27"/>
      <c r="O200" s="27"/>
      <c r="P200" s="27"/>
      <c r="Q200" s="27"/>
      <c r="R200" s="92">
        <f t="shared" si="22"/>
        <v>0</v>
      </c>
    </row>
    <row r="201" spans="2:24" ht="21" hidden="1" customHeight="1" x14ac:dyDescent="0.3">
      <c r="B201" s="28"/>
      <c r="C201" s="45"/>
      <c r="D201" s="31"/>
      <c r="E201" s="32"/>
      <c r="F201" s="661">
        <v>89</v>
      </c>
      <c r="G201" s="15"/>
      <c r="H201" s="16"/>
      <c r="I201" s="16"/>
      <c r="J201" s="27"/>
      <c r="K201" s="27"/>
      <c r="L201" s="27"/>
      <c r="M201" s="27"/>
      <c r="N201" s="27"/>
      <c r="O201" s="27"/>
      <c r="P201" s="27"/>
      <c r="Q201" s="27"/>
      <c r="R201" s="92">
        <f>SUM(J201:Q201)</f>
        <v>0</v>
      </c>
    </row>
    <row r="202" spans="2:24" s="13" customFormat="1" hidden="1" x14ac:dyDescent="0.3">
      <c r="B202" s="35"/>
      <c r="C202" s="37"/>
      <c r="D202" s="37"/>
      <c r="E202" s="501" t="s">
        <v>59</v>
      </c>
      <c r="F202" s="70"/>
      <c r="G202" s="33"/>
      <c r="H202" s="14"/>
      <c r="I202" s="14"/>
      <c r="J202" s="86">
        <f>SUM(J203:J205)</f>
        <v>0</v>
      </c>
      <c r="K202" s="86">
        <f t="shared" ref="K202:R202" si="23">SUM(K203:K205)</f>
        <v>0</v>
      </c>
      <c r="L202" s="86">
        <f t="shared" si="23"/>
        <v>0</v>
      </c>
      <c r="M202" s="86">
        <f t="shared" si="23"/>
        <v>0</v>
      </c>
      <c r="N202" s="86">
        <f t="shared" si="23"/>
        <v>0</v>
      </c>
      <c r="O202" s="86">
        <f t="shared" si="23"/>
        <v>0</v>
      </c>
      <c r="P202" s="86">
        <f t="shared" si="23"/>
        <v>0</v>
      </c>
      <c r="Q202" s="86">
        <f t="shared" si="23"/>
        <v>0</v>
      </c>
      <c r="R202" s="86">
        <f t="shared" si="23"/>
        <v>0</v>
      </c>
    </row>
    <row r="203" spans="2:24" ht="24.75" hidden="1" customHeight="1" x14ac:dyDescent="0.3">
      <c r="B203" s="38"/>
      <c r="C203" s="39"/>
      <c r="D203" s="39"/>
      <c r="E203" s="40"/>
      <c r="F203" s="661">
        <v>90</v>
      </c>
      <c r="G203" s="15"/>
      <c r="H203" s="93"/>
      <c r="I203" s="93"/>
      <c r="J203" s="92"/>
      <c r="K203" s="92"/>
      <c r="L203" s="92"/>
      <c r="M203" s="92"/>
      <c r="N203" s="92"/>
      <c r="O203" s="92"/>
      <c r="P203" s="92"/>
      <c r="Q203" s="92"/>
      <c r="R203" s="92">
        <f t="shared" ref="R203:R204" si="24">SUM(J203:Q203)</f>
        <v>0</v>
      </c>
    </row>
    <row r="204" spans="2:24" ht="24.75" hidden="1" customHeight="1" x14ac:dyDescent="0.3">
      <c r="B204" s="28"/>
      <c r="C204" s="45"/>
      <c r="D204" s="31"/>
      <c r="E204" s="32"/>
      <c r="F204" s="661">
        <v>91</v>
      </c>
      <c r="G204" s="15"/>
      <c r="H204" s="16"/>
      <c r="I204" s="16"/>
      <c r="J204" s="27"/>
      <c r="K204" s="27"/>
      <c r="L204" s="27"/>
      <c r="M204" s="27"/>
      <c r="N204" s="27"/>
      <c r="O204" s="27"/>
      <c r="P204" s="27"/>
      <c r="Q204" s="27"/>
      <c r="R204" s="92">
        <f t="shared" si="24"/>
        <v>0</v>
      </c>
    </row>
    <row r="205" spans="2:24" ht="24.75" hidden="1" customHeight="1" x14ac:dyDescent="0.3">
      <c r="B205" s="67"/>
      <c r="C205" s="68"/>
      <c r="D205" s="62"/>
      <c r="E205" s="21"/>
      <c r="F205" s="661">
        <v>92</v>
      </c>
      <c r="G205" s="15"/>
      <c r="H205" s="16"/>
      <c r="I205" s="16"/>
      <c r="J205" s="27"/>
      <c r="K205" s="27"/>
      <c r="L205" s="27"/>
      <c r="M205" s="27"/>
      <c r="N205" s="27"/>
      <c r="O205" s="27"/>
      <c r="P205" s="27"/>
      <c r="Q205" s="27"/>
      <c r="R205" s="92">
        <f>SUM(J205:Q205)</f>
        <v>0</v>
      </c>
    </row>
    <row r="206" spans="2:24" s="13" customFormat="1" ht="30.75" hidden="1" customHeight="1" x14ac:dyDescent="0.3">
      <c r="B206" s="35"/>
      <c r="C206" s="37"/>
      <c r="D206" s="37"/>
      <c r="E206" s="1662" t="s">
        <v>60</v>
      </c>
      <c r="F206" s="1662"/>
      <c r="G206" s="1662"/>
      <c r="H206" s="1662"/>
      <c r="I206" s="1766"/>
      <c r="J206" s="86">
        <f>SUM(J207:J209)</f>
        <v>0</v>
      </c>
      <c r="K206" s="86">
        <f t="shared" ref="K206:R206" si="25">SUM(K207:K209)</f>
        <v>0</v>
      </c>
      <c r="L206" s="86">
        <f t="shared" si="25"/>
        <v>0</v>
      </c>
      <c r="M206" s="86">
        <f t="shared" si="25"/>
        <v>0</v>
      </c>
      <c r="N206" s="86">
        <f t="shared" si="25"/>
        <v>0</v>
      </c>
      <c r="O206" s="86">
        <f t="shared" si="25"/>
        <v>0</v>
      </c>
      <c r="P206" s="86">
        <f t="shared" si="25"/>
        <v>0</v>
      </c>
      <c r="Q206" s="86">
        <f t="shared" si="25"/>
        <v>0</v>
      </c>
      <c r="R206" s="86">
        <f t="shared" si="25"/>
        <v>0</v>
      </c>
    </row>
    <row r="207" spans="2:24" ht="22.5" hidden="1" customHeight="1" x14ac:dyDescent="0.3">
      <c r="B207" s="38"/>
      <c r="C207" s="39"/>
      <c r="D207" s="39"/>
      <c r="E207" s="40"/>
      <c r="F207" s="661">
        <v>93</v>
      </c>
      <c r="G207" s="15"/>
      <c r="H207" s="93"/>
      <c r="I207" s="93"/>
      <c r="J207" s="92"/>
      <c r="K207" s="92"/>
      <c r="L207" s="92"/>
      <c r="M207" s="92"/>
      <c r="N207" s="92"/>
      <c r="O207" s="92"/>
      <c r="P207" s="92"/>
      <c r="Q207" s="92"/>
      <c r="R207" s="92">
        <f t="shared" ref="R207:R208" si="26">SUM(J207:Q207)</f>
        <v>0</v>
      </c>
    </row>
    <row r="208" spans="2:24" ht="22.5" hidden="1" customHeight="1" x14ac:dyDescent="0.3">
      <c r="B208" s="28"/>
      <c r="C208" s="45"/>
      <c r="D208" s="31"/>
      <c r="E208" s="32"/>
      <c r="F208" s="661">
        <v>94</v>
      </c>
      <c r="G208" s="15"/>
      <c r="H208" s="16"/>
      <c r="I208" s="16"/>
      <c r="J208" s="27"/>
      <c r="K208" s="27"/>
      <c r="L208" s="27"/>
      <c r="M208" s="27"/>
      <c r="N208" s="27"/>
      <c r="O208" s="27"/>
      <c r="P208" s="27"/>
      <c r="Q208" s="27"/>
      <c r="R208" s="92">
        <f t="shared" si="26"/>
        <v>0</v>
      </c>
    </row>
    <row r="209" spans="2:18" ht="22.5" hidden="1" customHeight="1" x14ac:dyDescent="0.3">
      <c r="B209" s="28"/>
      <c r="C209" s="45"/>
      <c r="D209" s="31"/>
      <c r="E209" s="32"/>
      <c r="F209" s="661">
        <v>95</v>
      </c>
      <c r="G209" s="15"/>
      <c r="H209" s="16"/>
      <c r="I209" s="16"/>
      <c r="J209" s="27"/>
      <c r="K209" s="27"/>
      <c r="L209" s="27"/>
      <c r="M209" s="27"/>
      <c r="N209" s="27"/>
      <c r="O209" s="27"/>
      <c r="P209" s="27"/>
      <c r="Q209" s="27"/>
      <c r="R209" s="92">
        <f>SUM(J209:Q209)</f>
        <v>0</v>
      </c>
    </row>
    <row r="210" spans="2:18" s="13" customFormat="1" ht="19.5" customHeight="1" x14ac:dyDescent="0.3">
      <c r="B210" s="35"/>
      <c r="C210" s="37"/>
      <c r="D210" s="1661" t="s">
        <v>61</v>
      </c>
      <c r="E210" s="1661"/>
      <c r="F210" s="1661"/>
      <c r="G210" s="1661"/>
      <c r="H210" s="1661"/>
      <c r="I210" s="1661"/>
      <c r="J210" s="562"/>
      <c r="K210" s="562"/>
      <c r="L210" s="562"/>
      <c r="M210" s="562"/>
      <c r="N210" s="562"/>
      <c r="O210" s="562"/>
      <c r="P210" s="562"/>
      <c r="Q210" s="562"/>
      <c r="R210" s="274"/>
    </row>
    <row r="211" spans="2:18" s="13" customFormat="1" x14ac:dyDescent="0.3">
      <c r="B211" s="35"/>
      <c r="C211" s="37"/>
      <c r="D211" s="37"/>
      <c r="E211" s="501" t="s">
        <v>62</v>
      </c>
      <c r="F211" s="70"/>
      <c r="G211" s="515"/>
      <c r="H211" s="293"/>
      <c r="I211" s="293"/>
      <c r="J211" s="562"/>
      <c r="K211" s="562"/>
      <c r="L211" s="562"/>
      <c r="M211" s="562"/>
      <c r="N211" s="562"/>
      <c r="O211" s="562"/>
      <c r="P211" s="562"/>
      <c r="Q211" s="562"/>
      <c r="R211" s="274"/>
    </row>
    <row r="212" spans="2:18" s="525" customFormat="1" ht="16.5" customHeight="1" x14ac:dyDescent="0.3">
      <c r="B212" s="615"/>
      <c r="C212" s="619"/>
      <c r="D212" s="619"/>
      <c r="E212" s="565">
        <v>175</v>
      </c>
      <c r="F212" s="565" t="s">
        <v>1884</v>
      </c>
      <c r="G212" s="565"/>
      <c r="H212" s="565"/>
      <c r="I212" s="565"/>
      <c r="J212" s="617"/>
      <c r="K212" s="617"/>
      <c r="L212" s="617"/>
      <c r="M212" s="617"/>
      <c r="N212" s="617"/>
      <c r="O212" s="617"/>
      <c r="P212" s="617"/>
      <c r="Q212" s="617"/>
      <c r="R212" s="618"/>
    </row>
    <row r="213" spans="2:18" ht="31.5" customHeight="1" x14ac:dyDescent="0.3">
      <c r="B213" s="38"/>
      <c r="C213" s="39"/>
      <c r="D213" s="39"/>
      <c r="E213" s="40"/>
      <c r="F213" s="661">
        <v>17501</v>
      </c>
      <c r="G213" s="15" t="s">
        <v>1024</v>
      </c>
      <c r="H213" s="175" t="s">
        <v>1756</v>
      </c>
      <c r="I213" s="17" t="s">
        <v>112</v>
      </c>
      <c r="J213" s="92"/>
      <c r="K213" s="92"/>
      <c r="L213" s="92">
        <v>50000</v>
      </c>
      <c r="M213" s="92"/>
      <c r="N213" s="92"/>
      <c r="O213" s="92"/>
      <c r="P213" s="92"/>
      <c r="Q213" s="92">
        <v>10000</v>
      </c>
      <c r="R213" s="92">
        <f>SUM(J213:Q213)</f>
        <v>60000</v>
      </c>
    </row>
    <row r="214" spans="2:18" ht="22.5" hidden="1" customHeight="1" x14ac:dyDescent="0.3">
      <c r="B214" s="28"/>
      <c r="C214" s="45"/>
      <c r="D214" s="31"/>
      <c r="E214" s="32"/>
      <c r="F214" s="661">
        <v>97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92">
        <f>SUM(J214:Q214)</f>
        <v>0</v>
      </c>
    </row>
    <row r="215" spans="2:18" ht="21" hidden="1" customHeight="1" x14ac:dyDescent="0.3">
      <c r="B215" s="28"/>
      <c r="C215" s="45"/>
      <c r="D215" s="31"/>
      <c r="E215" s="32"/>
      <c r="F215" s="661">
        <v>98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92">
        <f>SUM(J215:Q215)</f>
        <v>0</v>
      </c>
    </row>
    <row r="216" spans="2:18" s="12" customFormat="1" ht="18.75" customHeight="1" x14ac:dyDescent="0.2">
      <c r="B216" s="50" t="s">
        <v>95</v>
      </c>
      <c r="C216" s="51"/>
      <c r="D216" s="52"/>
      <c r="E216" s="52"/>
      <c r="F216" s="71"/>
      <c r="G216" s="52"/>
      <c r="H216" s="270"/>
      <c r="I216" s="270"/>
      <c r="J216" s="542"/>
      <c r="K216" s="542"/>
      <c r="L216" s="542"/>
      <c r="M216" s="542"/>
      <c r="N216" s="542"/>
      <c r="O216" s="542"/>
      <c r="P216" s="542"/>
      <c r="Q216" s="542"/>
      <c r="R216" s="540"/>
    </row>
    <row r="217" spans="2:18" s="12" customFormat="1" ht="19.5" customHeight="1" x14ac:dyDescent="0.2">
      <c r="B217" s="481" t="s">
        <v>121</v>
      </c>
      <c r="C217" s="482"/>
      <c r="D217" s="482"/>
      <c r="E217" s="482"/>
      <c r="F217" s="658"/>
      <c r="G217" s="482"/>
      <c r="H217" s="482"/>
      <c r="I217" s="482"/>
      <c r="J217" s="575"/>
      <c r="K217" s="575"/>
      <c r="L217" s="575"/>
      <c r="M217" s="575"/>
      <c r="N217" s="575"/>
      <c r="O217" s="575"/>
      <c r="P217" s="575"/>
      <c r="Q217" s="575"/>
      <c r="R217" s="573"/>
    </row>
    <row r="218" spans="2:18" s="13" customFormat="1" ht="19.5" customHeight="1" x14ac:dyDescent="0.3">
      <c r="B218" s="35"/>
      <c r="C218" s="278" t="s">
        <v>63</v>
      </c>
      <c r="D218" s="278"/>
      <c r="E218" s="278"/>
      <c r="F218" s="662"/>
      <c r="G218" s="278"/>
      <c r="H218" s="278"/>
      <c r="I218" s="278"/>
      <c r="J218" s="562"/>
      <c r="K218" s="562"/>
      <c r="L218" s="562"/>
      <c r="M218" s="562"/>
      <c r="N218" s="562"/>
      <c r="O218" s="562"/>
      <c r="P218" s="562"/>
      <c r="Q218" s="562"/>
      <c r="R218" s="274"/>
    </row>
    <row r="219" spans="2:18" s="13" customFormat="1" hidden="1" x14ac:dyDescent="0.3">
      <c r="B219" s="35"/>
      <c r="C219" s="37"/>
      <c r="D219" s="501" t="s">
        <v>64</v>
      </c>
      <c r="E219" s="34"/>
      <c r="F219" s="70"/>
      <c r="G219" s="33"/>
      <c r="H219" s="14"/>
      <c r="I219" s="114"/>
      <c r="J219" s="562"/>
      <c r="K219" s="562"/>
      <c r="L219" s="562"/>
      <c r="M219" s="562"/>
      <c r="N219" s="562"/>
      <c r="O219" s="562"/>
      <c r="P219" s="562"/>
      <c r="Q219" s="562"/>
      <c r="R219" s="274"/>
    </row>
    <row r="220" spans="2:18" s="13" customFormat="1" ht="18" hidden="1" customHeight="1" x14ac:dyDescent="0.3">
      <c r="B220" s="35"/>
      <c r="C220" s="37"/>
      <c r="D220" s="37"/>
      <c r="E220" s="1787" t="s">
        <v>65</v>
      </c>
      <c r="F220" s="1787"/>
      <c r="G220" s="1787"/>
      <c r="H220" s="1787"/>
      <c r="I220" s="1787"/>
      <c r="J220" s="562"/>
      <c r="K220" s="562"/>
      <c r="L220" s="562"/>
      <c r="M220" s="562"/>
      <c r="N220" s="562"/>
      <c r="O220" s="562"/>
      <c r="P220" s="562"/>
      <c r="Q220" s="562"/>
      <c r="R220" s="274"/>
    </row>
    <row r="221" spans="2:18" ht="23.25" hidden="1" customHeight="1" x14ac:dyDescent="0.3">
      <c r="B221" s="28"/>
      <c r="C221" s="45"/>
      <c r="D221" s="31"/>
      <c r="E221" s="32"/>
      <c r="F221" s="661">
        <v>100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92">
        <f t="shared" ref="R221" si="27">SUM(J221:Q221)</f>
        <v>0</v>
      </c>
    </row>
    <row r="222" spans="2:18" ht="23.25" hidden="1" customHeight="1" x14ac:dyDescent="0.3">
      <c r="B222" s="67"/>
      <c r="C222" s="68"/>
      <c r="D222" s="62"/>
      <c r="E222" s="21"/>
      <c r="F222" s="661">
        <v>101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>SUM(J222:Q222)</f>
        <v>0</v>
      </c>
    </row>
    <row r="223" spans="2:18" s="13" customFormat="1" ht="18.75" customHeight="1" x14ac:dyDescent="0.3">
      <c r="B223" s="35"/>
      <c r="C223" s="37"/>
      <c r="D223" s="278" t="s">
        <v>66</v>
      </c>
      <c r="E223" s="278"/>
      <c r="F223" s="662"/>
      <c r="G223" s="278"/>
      <c r="H223" s="278"/>
      <c r="I223" s="278"/>
      <c r="J223" s="562"/>
      <c r="K223" s="562"/>
      <c r="L223" s="562"/>
      <c r="M223" s="562"/>
      <c r="N223" s="562"/>
      <c r="O223" s="562"/>
      <c r="P223" s="562"/>
      <c r="Q223" s="562"/>
      <c r="R223" s="274"/>
    </row>
    <row r="224" spans="2:18" s="13" customFormat="1" x14ac:dyDescent="0.3">
      <c r="B224" s="35"/>
      <c r="C224" s="37"/>
      <c r="D224" s="37"/>
      <c r="E224" s="501" t="s">
        <v>67</v>
      </c>
      <c r="F224" s="70"/>
      <c r="G224" s="515"/>
      <c r="H224" s="293"/>
      <c r="I224" s="293"/>
      <c r="J224" s="562"/>
      <c r="K224" s="562"/>
      <c r="L224" s="562"/>
      <c r="M224" s="562"/>
      <c r="N224" s="562"/>
      <c r="O224" s="562"/>
      <c r="P224" s="562"/>
      <c r="Q224" s="562"/>
      <c r="R224" s="274"/>
    </row>
    <row r="225" spans="2:18" s="525" customFormat="1" ht="16.5" customHeight="1" x14ac:dyDescent="0.3">
      <c r="B225" s="615"/>
      <c r="C225" s="619"/>
      <c r="D225" s="619"/>
      <c r="E225" s="565">
        <v>183</v>
      </c>
      <c r="F225" s="565" t="s">
        <v>1832</v>
      </c>
      <c r="G225" s="565"/>
      <c r="H225" s="565"/>
      <c r="I225" s="565"/>
      <c r="J225" s="617"/>
      <c r="K225" s="617"/>
      <c r="L225" s="617"/>
      <c r="M225" s="617"/>
      <c r="N225" s="617"/>
      <c r="O225" s="617"/>
      <c r="P225" s="617"/>
      <c r="Q225" s="617"/>
      <c r="R225" s="618"/>
    </row>
    <row r="226" spans="2:18" ht="26.25" customHeight="1" x14ac:dyDescent="0.3">
      <c r="B226" s="89"/>
      <c r="C226" s="90"/>
      <c r="D226" s="90"/>
      <c r="E226" s="91"/>
      <c r="F226" s="661">
        <v>18301</v>
      </c>
      <c r="G226" s="15" t="s">
        <v>1025</v>
      </c>
      <c r="H226" s="175" t="s">
        <v>1756</v>
      </c>
      <c r="I226" s="17" t="s">
        <v>112</v>
      </c>
      <c r="J226" s="178"/>
      <c r="K226" s="178"/>
      <c r="L226" s="178">
        <v>40000</v>
      </c>
      <c r="M226" s="178"/>
      <c r="N226" s="178"/>
      <c r="O226" s="92"/>
      <c r="P226" s="92"/>
      <c r="Q226" s="92"/>
      <c r="R226" s="92">
        <f>SUM(J226:Q226)</f>
        <v>40000</v>
      </c>
    </row>
    <row r="227" spans="2:18" ht="43.5" customHeight="1" x14ac:dyDescent="0.3">
      <c r="B227" s="57"/>
      <c r="C227" s="58"/>
      <c r="D227" s="58"/>
      <c r="E227" s="59"/>
      <c r="F227" s="661">
        <v>18302</v>
      </c>
      <c r="G227" s="15" t="s">
        <v>1026</v>
      </c>
      <c r="H227" s="175" t="s">
        <v>1756</v>
      </c>
      <c r="I227" s="17" t="s">
        <v>112</v>
      </c>
      <c r="J227" s="92"/>
      <c r="K227" s="92">
        <f>3600+7200+7200+7200+3600</f>
        <v>28800</v>
      </c>
      <c r="L227" s="92">
        <f>2760+1610+2760+1610+2760+1610+2760+1610+1760+1610</f>
        <v>20850</v>
      </c>
      <c r="M227" s="92">
        <v>5000</v>
      </c>
      <c r="N227" s="92"/>
      <c r="O227" s="92"/>
      <c r="P227" s="92"/>
      <c r="Q227" s="92"/>
      <c r="R227" s="92">
        <f t="shared" ref="R227:R228" si="28">SUM(J227:Q227)</f>
        <v>54650</v>
      </c>
    </row>
    <row r="228" spans="2:18" ht="34.5" customHeight="1" x14ac:dyDescent="0.3">
      <c r="B228" s="67"/>
      <c r="C228" s="68"/>
      <c r="D228" s="62"/>
      <c r="E228" s="21"/>
      <c r="F228" s="661">
        <v>18303</v>
      </c>
      <c r="G228" s="15" t="s">
        <v>1027</v>
      </c>
      <c r="H228" s="175" t="s">
        <v>1756</v>
      </c>
      <c r="I228" s="17" t="s">
        <v>112</v>
      </c>
      <c r="J228" s="178"/>
      <c r="K228" s="178"/>
      <c r="L228" s="178">
        <v>50000</v>
      </c>
      <c r="M228" s="178"/>
      <c r="N228" s="178"/>
      <c r="O228" s="178"/>
      <c r="P228" s="178"/>
      <c r="Q228" s="27"/>
      <c r="R228" s="92">
        <f t="shared" si="28"/>
        <v>50000</v>
      </c>
    </row>
    <row r="229" spans="2:18" ht="21" hidden="1" customHeight="1" x14ac:dyDescent="0.3">
      <c r="B229" s="28"/>
      <c r="C229" s="45"/>
      <c r="D229" s="31"/>
      <c r="E229" s="32"/>
      <c r="F229" s="663">
        <v>104</v>
      </c>
      <c r="G229" s="21"/>
      <c r="H229" s="185"/>
      <c r="I229" s="17"/>
      <c r="J229" s="27"/>
      <c r="K229" s="27"/>
      <c r="L229" s="27"/>
      <c r="M229" s="27"/>
      <c r="N229" s="27"/>
      <c r="O229" s="27"/>
      <c r="P229" s="27"/>
      <c r="Q229" s="27"/>
      <c r="R229" s="92">
        <f>SUM(J229:Q229)</f>
        <v>0</v>
      </c>
    </row>
    <row r="230" spans="2:18" s="13" customFormat="1" hidden="1" x14ac:dyDescent="0.3">
      <c r="B230" s="35"/>
      <c r="C230" s="37"/>
      <c r="D230" s="37"/>
      <c r="E230" s="501" t="s">
        <v>68</v>
      </c>
      <c r="F230" s="70"/>
      <c r="G230" s="33"/>
      <c r="H230" s="14"/>
      <c r="I230" s="114"/>
      <c r="J230" s="86">
        <f>SUM(J231:J233)</f>
        <v>0</v>
      </c>
      <c r="K230" s="86">
        <f t="shared" ref="K230:Q230" si="29">SUM(K231:K233)</f>
        <v>0</v>
      </c>
      <c r="L230" s="86">
        <f t="shared" si="29"/>
        <v>0</v>
      </c>
      <c r="M230" s="86">
        <f t="shared" si="29"/>
        <v>0</v>
      </c>
      <c r="N230" s="86">
        <f t="shared" si="29"/>
        <v>0</v>
      </c>
      <c r="O230" s="86">
        <f t="shared" si="29"/>
        <v>0</v>
      </c>
      <c r="P230" s="86">
        <f t="shared" si="29"/>
        <v>0</v>
      </c>
      <c r="Q230" s="86">
        <f t="shared" si="29"/>
        <v>0</v>
      </c>
      <c r="R230" s="86">
        <f>SUM(R231:R233)</f>
        <v>0</v>
      </c>
    </row>
    <row r="231" spans="2:18" ht="21" hidden="1" customHeight="1" x14ac:dyDescent="0.3">
      <c r="B231" s="38"/>
      <c r="C231" s="39"/>
      <c r="D231" s="39"/>
      <c r="E231" s="40"/>
      <c r="F231" s="661">
        <v>105</v>
      </c>
      <c r="G231" s="15"/>
      <c r="H231" s="93"/>
      <c r="I231" s="140"/>
      <c r="J231" s="92"/>
      <c r="K231" s="92"/>
      <c r="L231" s="92"/>
      <c r="M231" s="92"/>
      <c r="N231" s="92"/>
      <c r="O231" s="92"/>
      <c r="P231" s="92"/>
      <c r="Q231" s="92"/>
      <c r="R231" s="92">
        <f t="shared" ref="R231:R232" si="30">SUM(J231:Q231)</f>
        <v>0</v>
      </c>
    </row>
    <row r="232" spans="2:18" ht="21" hidden="1" customHeight="1" x14ac:dyDescent="0.3">
      <c r="B232" s="28"/>
      <c r="C232" s="45"/>
      <c r="D232" s="31"/>
      <c r="E232" s="32"/>
      <c r="F232" s="661">
        <v>106</v>
      </c>
      <c r="G232" s="15"/>
      <c r="H232" s="16"/>
      <c r="I232" s="17"/>
      <c r="J232" s="27"/>
      <c r="K232" s="27"/>
      <c r="L232" s="27"/>
      <c r="M232" s="27"/>
      <c r="N232" s="27"/>
      <c r="O232" s="27"/>
      <c r="P232" s="27"/>
      <c r="Q232" s="27"/>
      <c r="R232" s="92">
        <f t="shared" si="30"/>
        <v>0</v>
      </c>
    </row>
    <row r="233" spans="2:18" ht="12.75" hidden="1" customHeight="1" x14ac:dyDescent="0.3">
      <c r="B233" s="28"/>
      <c r="C233" s="45"/>
      <c r="D233" s="31"/>
      <c r="E233" s="32"/>
      <c r="F233" s="661">
        <v>107</v>
      </c>
      <c r="G233" s="15"/>
      <c r="H233" s="16"/>
      <c r="I233" s="17"/>
      <c r="J233" s="27"/>
      <c r="K233" s="27"/>
      <c r="L233" s="27"/>
      <c r="M233" s="27"/>
      <c r="N233" s="27"/>
      <c r="O233" s="27"/>
      <c r="P233" s="27"/>
      <c r="Q233" s="27"/>
      <c r="R233" s="92">
        <f>SUM(J233:Q233)</f>
        <v>0</v>
      </c>
    </row>
    <row r="234" spans="2:18" s="12" customFormat="1" ht="18.75" customHeight="1" x14ac:dyDescent="0.2">
      <c r="B234" s="50" t="s">
        <v>97</v>
      </c>
      <c r="C234" s="51"/>
      <c r="D234" s="52"/>
      <c r="E234" s="52"/>
      <c r="F234" s="71"/>
      <c r="G234" s="52"/>
      <c r="H234" s="270"/>
      <c r="I234" s="270"/>
      <c r="J234" s="542"/>
      <c r="K234" s="542"/>
      <c r="L234" s="542"/>
      <c r="M234" s="542"/>
      <c r="N234" s="542"/>
      <c r="O234" s="542"/>
      <c r="P234" s="542"/>
      <c r="Q234" s="542"/>
      <c r="R234" s="540"/>
    </row>
    <row r="235" spans="2:18" s="12" customFormat="1" ht="18" customHeight="1" x14ac:dyDescent="0.2">
      <c r="B235" s="481" t="s">
        <v>145</v>
      </c>
      <c r="C235" s="482"/>
      <c r="D235" s="482"/>
      <c r="E235" s="482"/>
      <c r="F235" s="658"/>
      <c r="G235" s="482"/>
      <c r="H235" s="482"/>
      <c r="I235" s="482"/>
      <c r="J235" s="575"/>
      <c r="K235" s="575"/>
      <c r="L235" s="575"/>
      <c r="M235" s="575"/>
      <c r="N235" s="575"/>
      <c r="O235" s="575"/>
      <c r="P235" s="575"/>
      <c r="Q235" s="575"/>
      <c r="R235" s="573"/>
    </row>
    <row r="236" spans="2:18" s="314" customFormat="1" ht="18" customHeight="1" x14ac:dyDescent="0.25">
      <c r="B236" s="294"/>
      <c r="C236" s="278" t="s">
        <v>69</v>
      </c>
      <c r="D236" s="278"/>
      <c r="E236" s="278"/>
      <c r="F236" s="662"/>
      <c r="G236" s="278"/>
      <c r="H236" s="278"/>
      <c r="I236" s="278"/>
      <c r="J236" s="562"/>
      <c r="K236" s="562"/>
      <c r="L236" s="562"/>
      <c r="M236" s="562"/>
      <c r="N236" s="562"/>
      <c r="O236" s="562"/>
      <c r="P236" s="562"/>
      <c r="Q236" s="562"/>
      <c r="R236" s="274"/>
    </row>
    <row r="237" spans="2:18" s="314" customFormat="1" ht="15.75" hidden="1" x14ac:dyDescent="0.25">
      <c r="B237" s="294"/>
      <c r="C237" s="301"/>
      <c r="D237" s="501" t="s">
        <v>70</v>
      </c>
      <c r="E237" s="302"/>
      <c r="F237" s="70"/>
      <c r="G237" s="33"/>
      <c r="H237" s="14"/>
      <c r="I237" s="114"/>
      <c r="J237" s="562"/>
      <c r="K237" s="562"/>
      <c r="L237" s="562"/>
      <c r="M237" s="562"/>
      <c r="N237" s="562"/>
      <c r="O237" s="562"/>
      <c r="P237" s="562"/>
      <c r="Q237" s="562"/>
      <c r="R237" s="274"/>
    </row>
    <row r="238" spans="2:18" s="314" customFormat="1" ht="15.75" hidden="1" x14ac:dyDescent="0.25">
      <c r="B238" s="294"/>
      <c r="C238" s="301"/>
      <c r="D238" s="301"/>
      <c r="E238" s="501" t="s">
        <v>71</v>
      </c>
      <c r="F238" s="72"/>
      <c r="G238" s="64"/>
      <c r="H238" s="656"/>
      <c r="I238" s="656"/>
      <c r="J238" s="562"/>
      <c r="K238" s="562"/>
      <c r="L238" s="562"/>
      <c r="M238" s="562"/>
      <c r="N238" s="562"/>
      <c r="O238" s="562"/>
      <c r="P238" s="562"/>
      <c r="Q238" s="562"/>
      <c r="R238" s="274"/>
    </row>
    <row r="239" spans="2:18" s="253" customFormat="1" ht="24.75" hidden="1" customHeight="1" x14ac:dyDescent="0.25">
      <c r="B239" s="38"/>
      <c r="C239" s="39"/>
      <c r="D239" s="39"/>
      <c r="E239" s="40"/>
      <c r="F239" s="661">
        <v>108</v>
      </c>
      <c r="G239" s="15"/>
      <c r="H239" s="93"/>
      <c r="I239" s="140"/>
      <c r="J239" s="620"/>
      <c r="K239" s="620"/>
      <c r="L239" s="620"/>
      <c r="M239" s="620"/>
      <c r="N239" s="620"/>
      <c r="O239" s="620"/>
      <c r="P239" s="620"/>
      <c r="Q239" s="620"/>
      <c r="R239" s="175"/>
    </row>
    <row r="240" spans="2:18" s="253" customFormat="1" ht="24.75" hidden="1" customHeight="1" x14ac:dyDescent="0.25">
      <c r="B240" s="28"/>
      <c r="C240" s="45"/>
      <c r="D240" s="31"/>
      <c r="E240" s="32"/>
      <c r="F240" s="661">
        <v>109</v>
      </c>
      <c r="G240" s="15"/>
      <c r="H240" s="16"/>
      <c r="I240" s="17"/>
      <c r="J240" s="592"/>
      <c r="K240" s="592"/>
      <c r="L240" s="592"/>
      <c r="M240" s="592"/>
      <c r="N240" s="592"/>
      <c r="O240" s="592"/>
      <c r="P240" s="592"/>
      <c r="Q240" s="592"/>
      <c r="R240" s="175"/>
    </row>
    <row r="241" spans="2:18" s="253" customFormat="1" ht="25.5" hidden="1" customHeight="1" x14ac:dyDescent="0.25">
      <c r="B241" s="28"/>
      <c r="C241" s="45"/>
      <c r="D241" s="31"/>
      <c r="E241" s="32"/>
      <c r="F241" s="661">
        <v>110</v>
      </c>
      <c r="G241" s="15"/>
      <c r="H241" s="16"/>
      <c r="I241" s="17"/>
      <c r="J241" s="592"/>
      <c r="K241" s="592"/>
      <c r="L241" s="592"/>
      <c r="M241" s="592"/>
      <c r="N241" s="592"/>
      <c r="O241" s="592"/>
      <c r="P241" s="592"/>
      <c r="Q241" s="592"/>
      <c r="R241" s="175"/>
    </row>
    <row r="242" spans="2:18" s="253" customFormat="1" ht="24.75" hidden="1" customHeight="1" x14ac:dyDescent="0.25">
      <c r="B242" s="28"/>
      <c r="C242" s="45"/>
      <c r="D242" s="31"/>
      <c r="E242" s="32"/>
      <c r="F242" s="661">
        <v>111</v>
      </c>
      <c r="G242" s="15"/>
      <c r="H242" s="16"/>
      <c r="I242" s="17"/>
      <c r="J242" s="592"/>
      <c r="K242" s="592"/>
      <c r="L242" s="592"/>
      <c r="M242" s="592"/>
      <c r="N242" s="592"/>
      <c r="O242" s="592"/>
      <c r="P242" s="592"/>
      <c r="Q242" s="592"/>
      <c r="R242" s="175"/>
    </row>
    <row r="243" spans="2:18" s="253" customFormat="1" ht="25.5" hidden="1" customHeight="1" x14ac:dyDescent="0.25">
      <c r="B243" s="67"/>
      <c r="C243" s="68"/>
      <c r="D243" s="62"/>
      <c r="E243" s="21"/>
      <c r="F243" s="661">
        <v>112</v>
      </c>
      <c r="G243" s="15"/>
      <c r="H243" s="16"/>
      <c r="I243" s="17"/>
      <c r="J243" s="592"/>
      <c r="K243" s="592"/>
      <c r="L243" s="592"/>
      <c r="M243" s="592"/>
      <c r="N243" s="592"/>
      <c r="O243" s="592"/>
      <c r="P243" s="592"/>
      <c r="Q243" s="592"/>
      <c r="R243" s="175"/>
    </row>
    <row r="244" spans="2:18" s="314" customFormat="1" ht="33" hidden="1" customHeight="1" x14ac:dyDescent="0.25">
      <c r="B244" s="294"/>
      <c r="C244" s="301"/>
      <c r="D244" s="1661" t="s">
        <v>72</v>
      </c>
      <c r="E244" s="1661"/>
      <c r="F244" s="1661"/>
      <c r="G244" s="1661"/>
      <c r="H244" s="1661"/>
      <c r="I244" s="1661"/>
      <c r="J244" s="562"/>
      <c r="K244" s="562"/>
      <c r="L244" s="562"/>
      <c r="M244" s="562"/>
      <c r="N244" s="562"/>
      <c r="O244" s="562"/>
      <c r="P244" s="562"/>
      <c r="Q244" s="562"/>
      <c r="R244" s="274"/>
    </row>
    <row r="245" spans="2:18" s="314" customFormat="1" ht="30.75" hidden="1" customHeight="1" x14ac:dyDescent="0.25">
      <c r="B245" s="294"/>
      <c r="C245" s="301"/>
      <c r="D245" s="301"/>
      <c r="E245" s="1662" t="s">
        <v>73</v>
      </c>
      <c r="F245" s="1662"/>
      <c r="G245" s="1662"/>
      <c r="H245" s="1662"/>
      <c r="I245" s="1662"/>
      <c r="J245" s="562"/>
      <c r="K245" s="562"/>
      <c r="L245" s="562"/>
      <c r="M245" s="562"/>
      <c r="N245" s="562"/>
      <c r="O245" s="562"/>
      <c r="P245" s="562"/>
      <c r="Q245" s="562"/>
      <c r="R245" s="274"/>
    </row>
    <row r="246" spans="2:18" s="253" customFormat="1" ht="24.75" hidden="1" customHeight="1" x14ac:dyDescent="0.25">
      <c r="B246" s="38"/>
      <c r="C246" s="39"/>
      <c r="D246" s="39"/>
      <c r="E246" s="40"/>
      <c r="F246" s="661">
        <v>113</v>
      </c>
      <c r="G246" s="15"/>
      <c r="H246" s="93"/>
      <c r="I246" s="140"/>
      <c r="J246" s="620"/>
      <c r="K246" s="620"/>
      <c r="L246" s="620"/>
      <c r="M246" s="620"/>
      <c r="N246" s="620"/>
      <c r="O246" s="620"/>
      <c r="P246" s="620"/>
      <c r="Q246" s="620"/>
      <c r="R246" s="175"/>
    </row>
    <row r="247" spans="2:18" s="253" customFormat="1" ht="24.75" hidden="1" customHeight="1" x14ac:dyDescent="0.25">
      <c r="B247" s="28"/>
      <c r="C247" s="45"/>
      <c r="D247" s="31"/>
      <c r="E247" s="32"/>
      <c r="F247" s="661">
        <v>114</v>
      </c>
      <c r="G247" s="15"/>
      <c r="H247" s="16"/>
      <c r="I247" s="17"/>
      <c r="J247" s="592"/>
      <c r="K247" s="592"/>
      <c r="L247" s="592"/>
      <c r="M247" s="592"/>
      <c r="N247" s="592"/>
      <c r="O247" s="592"/>
      <c r="P247" s="592"/>
      <c r="Q247" s="592"/>
      <c r="R247" s="175"/>
    </row>
    <row r="248" spans="2:18" s="253" customFormat="1" ht="24.75" hidden="1" customHeight="1" x14ac:dyDescent="0.25">
      <c r="B248" s="28"/>
      <c r="C248" s="45"/>
      <c r="D248" s="31"/>
      <c r="E248" s="32"/>
      <c r="F248" s="661">
        <v>115</v>
      </c>
      <c r="G248" s="15"/>
      <c r="H248" s="16"/>
      <c r="I248" s="17"/>
      <c r="J248" s="592"/>
      <c r="K248" s="592"/>
      <c r="L248" s="592"/>
      <c r="M248" s="592"/>
      <c r="N248" s="592"/>
      <c r="O248" s="592"/>
      <c r="P248" s="592"/>
      <c r="Q248" s="592"/>
      <c r="R248" s="175"/>
    </row>
    <row r="249" spans="2:18" s="314" customFormat="1" ht="15.75" hidden="1" x14ac:dyDescent="0.25">
      <c r="B249" s="294"/>
      <c r="C249" s="301"/>
      <c r="D249" s="301"/>
      <c r="E249" s="1663" t="s">
        <v>74</v>
      </c>
      <c r="F249" s="1663"/>
      <c r="G249" s="1663"/>
      <c r="H249" s="1663"/>
      <c r="I249" s="1663"/>
      <c r="J249" s="562"/>
      <c r="K249" s="562"/>
      <c r="L249" s="562"/>
      <c r="M249" s="562"/>
      <c r="N249" s="562"/>
      <c r="O249" s="562"/>
      <c r="P249" s="562"/>
      <c r="Q249" s="562"/>
      <c r="R249" s="274"/>
    </row>
    <row r="250" spans="2:18" s="253" customFormat="1" ht="23.25" hidden="1" customHeight="1" x14ac:dyDescent="0.25">
      <c r="B250" s="38"/>
      <c r="C250" s="39"/>
      <c r="D250" s="39"/>
      <c r="E250" s="40"/>
      <c r="F250" s="661">
        <v>116</v>
      </c>
      <c r="G250" s="15"/>
      <c r="H250" s="93"/>
      <c r="I250" s="140"/>
      <c r="J250" s="620"/>
      <c r="K250" s="620"/>
      <c r="L250" s="620"/>
      <c r="M250" s="620"/>
      <c r="N250" s="620"/>
      <c r="O250" s="620"/>
      <c r="P250" s="620"/>
      <c r="Q250" s="620"/>
      <c r="R250" s="175"/>
    </row>
    <row r="251" spans="2:18" s="253" customFormat="1" ht="23.25" hidden="1" customHeight="1" x14ac:dyDescent="0.25">
      <c r="B251" s="28"/>
      <c r="C251" s="45"/>
      <c r="D251" s="31"/>
      <c r="E251" s="32"/>
      <c r="F251" s="661">
        <v>117</v>
      </c>
      <c r="G251" s="15"/>
      <c r="H251" s="16"/>
      <c r="I251" s="17"/>
      <c r="J251" s="592"/>
      <c r="K251" s="592"/>
      <c r="L251" s="592"/>
      <c r="M251" s="592"/>
      <c r="N251" s="592"/>
      <c r="O251" s="592"/>
      <c r="P251" s="592"/>
      <c r="Q251" s="592"/>
      <c r="R251" s="175"/>
    </row>
    <row r="252" spans="2:18" s="253" customFormat="1" ht="23.25" hidden="1" customHeight="1" x14ac:dyDescent="0.25">
      <c r="B252" s="28"/>
      <c r="C252" s="45"/>
      <c r="D252" s="31"/>
      <c r="E252" s="32"/>
      <c r="F252" s="661">
        <v>118</v>
      </c>
      <c r="G252" s="15"/>
      <c r="H252" s="16"/>
      <c r="I252" s="17"/>
      <c r="J252" s="592"/>
      <c r="K252" s="592"/>
      <c r="L252" s="592"/>
      <c r="M252" s="592"/>
      <c r="N252" s="592"/>
      <c r="O252" s="592"/>
      <c r="P252" s="592"/>
      <c r="Q252" s="592"/>
      <c r="R252" s="175"/>
    </row>
    <row r="253" spans="2:18" s="314" customFormat="1" ht="15.75" hidden="1" x14ac:dyDescent="0.25">
      <c r="B253" s="294"/>
      <c r="C253" s="301"/>
      <c r="D253" s="301"/>
      <c r="E253" s="501" t="s">
        <v>75</v>
      </c>
      <c r="F253" s="70"/>
      <c r="G253" s="33"/>
      <c r="H253" s="14"/>
      <c r="I253" s="114"/>
      <c r="J253" s="562"/>
      <c r="K253" s="562"/>
      <c r="L253" s="562"/>
      <c r="M253" s="562"/>
      <c r="N253" s="562"/>
      <c r="O253" s="562"/>
      <c r="P253" s="562"/>
      <c r="Q253" s="562"/>
      <c r="R253" s="274"/>
    </row>
    <row r="254" spans="2:18" s="253" customFormat="1" ht="23.25" hidden="1" customHeight="1" x14ac:dyDescent="0.25">
      <c r="B254" s="38"/>
      <c r="C254" s="39"/>
      <c r="D254" s="39"/>
      <c r="E254" s="40"/>
      <c r="F254" s="661">
        <v>119</v>
      </c>
      <c r="G254" s="15"/>
      <c r="H254" s="93"/>
      <c r="I254" s="140"/>
      <c r="J254" s="620"/>
      <c r="K254" s="620"/>
      <c r="L254" s="620"/>
      <c r="M254" s="620"/>
      <c r="N254" s="620"/>
      <c r="O254" s="620"/>
      <c r="P254" s="620"/>
      <c r="Q254" s="620"/>
      <c r="R254" s="175"/>
    </row>
    <row r="255" spans="2:18" s="253" customFormat="1" ht="23.25" hidden="1" customHeight="1" x14ac:dyDescent="0.25">
      <c r="B255" s="28"/>
      <c r="C255" s="45"/>
      <c r="D255" s="31"/>
      <c r="E255" s="32"/>
      <c r="F255" s="661">
        <v>120</v>
      </c>
      <c r="G255" s="15"/>
      <c r="H255" s="16"/>
      <c r="I255" s="17"/>
      <c r="J255" s="592"/>
      <c r="K255" s="592"/>
      <c r="L255" s="592"/>
      <c r="M255" s="592"/>
      <c r="N255" s="592"/>
      <c r="O255" s="592"/>
      <c r="P255" s="592"/>
      <c r="Q255" s="592"/>
      <c r="R255" s="175"/>
    </row>
    <row r="256" spans="2:18" s="253" customFormat="1" ht="23.25" hidden="1" customHeight="1" x14ac:dyDescent="0.25">
      <c r="B256" s="28"/>
      <c r="C256" s="45"/>
      <c r="D256" s="31"/>
      <c r="E256" s="32"/>
      <c r="F256" s="661">
        <v>121</v>
      </c>
      <c r="G256" s="15"/>
      <c r="H256" s="16"/>
      <c r="I256" s="17"/>
      <c r="J256" s="592"/>
      <c r="K256" s="592"/>
      <c r="L256" s="592"/>
      <c r="M256" s="592"/>
      <c r="N256" s="592"/>
      <c r="O256" s="592"/>
      <c r="P256" s="592"/>
      <c r="Q256" s="592"/>
      <c r="R256" s="175"/>
    </row>
    <row r="257" spans="2:18" s="314" customFormat="1" ht="15.75" hidden="1" x14ac:dyDescent="0.25">
      <c r="B257" s="294"/>
      <c r="C257" s="301"/>
      <c r="D257" s="301"/>
      <c r="E257" s="501" t="s">
        <v>76</v>
      </c>
      <c r="F257" s="70"/>
      <c r="G257" s="33"/>
      <c r="H257" s="14"/>
      <c r="I257" s="114"/>
      <c r="J257" s="562"/>
      <c r="K257" s="562"/>
      <c r="L257" s="562"/>
      <c r="M257" s="562"/>
      <c r="N257" s="562"/>
      <c r="O257" s="562"/>
      <c r="P257" s="562"/>
      <c r="Q257" s="562"/>
      <c r="R257" s="274"/>
    </row>
    <row r="258" spans="2:18" s="253" customFormat="1" ht="21.75" hidden="1" customHeight="1" x14ac:dyDescent="0.25">
      <c r="B258" s="38"/>
      <c r="C258" s="39"/>
      <c r="D258" s="39"/>
      <c r="E258" s="40"/>
      <c r="F258" s="661">
        <v>122</v>
      </c>
      <c r="G258" s="15"/>
      <c r="H258" s="93"/>
      <c r="I258" s="140"/>
      <c r="J258" s="620"/>
      <c r="K258" s="620"/>
      <c r="L258" s="620"/>
      <c r="M258" s="620"/>
      <c r="N258" s="620"/>
      <c r="O258" s="620"/>
      <c r="P258" s="620"/>
      <c r="Q258" s="620"/>
      <c r="R258" s="175"/>
    </row>
    <row r="259" spans="2:18" s="253" customFormat="1" ht="21.75" hidden="1" customHeight="1" x14ac:dyDescent="0.25">
      <c r="B259" s="28"/>
      <c r="C259" s="45"/>
      <c r="D259" s="31"/>
      <c r="E259" s="32"/>
      <c r="F259" s="661">
        <v>123</v>
      </c>
      <c r="G259" s="15"/>
      <c r="H259" s="16"/>
      <c r="I259" s="17"/>
      <c r="J259" s="592"/>
      <c r="K259" s="592"/>
      <c r="L259" s="592"/>
      <c r="M259" s="592"/>
      <c r="N259" s="592"/>
      <c r="O259" s="592"/>
      <c r="P259" s="592"/>
      <c r="Q259" s="592"/>
      <c r="R259" s="175"/>
    </row>
    <row r="260" spans="2:18" s="253" customFormat="1" ht="21.75" hidden="1" customHeight="1" x14ac:dyDescent="0.25">
      <c r="B260" s="67"/>
      <c r="C260" s="68"/>
      <c r="D260" s="62"/>
      <c r="E260" s="21"/>
      <c r="F260" s="661">
        <v>124</v>
      </c>
      <c r="G260" s="15"/>
      <c r="H260" s="16"/>
      <c r="I260" s="17"/>
      <c r="J260" s="592"/>
      <c r="K260" s="592"/>
      <c r="L260" s="592"/>
      <c r="M260" s="592"/>
      <c r="N260" s="592"/>
      <c r="O260" s="592"/>
      <c r="P260" s="592"/>
      <c r="Q260" s="592"/>
      <c r="R260" s="175"/>
    </row>
    <row r="261" spans="2:18" s="525" customFormat="1" ht="21" customHeight="1" x14ac:dyDescent="0.3">
      <c r="B261" s="615"/>
      <c r="C261" s="619"/>
      <c r="D261" s="619"/>
      <c r="E261" s="565">
        <v>197</v>
      </c>
      <c r="F261" s="565" t="s">
        <v>1937</v>
      </c>
      <c r="G261" s="565"/>
      <c r="H261" s="565"/>
      <c r="I261" s="565"/>
      <c r="J261" s="617"/>
      <c r="K261" s="617"/>
      <c r="L261" s="617"/>
      <c r="M261" s="617"/>
      <c r="N261" s="617"/>
      <c r="O261" s="617"/>
      <c r="P261" s="617"/>
      <c r="Q261" s="617"/>
      <c r="R261" s="618"/>
    </row>
    <row r="262" spans="2:18" s="253" customFormat="1" ht="31.5" customHeight="1" x14ac:dyDescent="0.25">
      <c r="B262" s="38"/>
      <c r="C262" s="39"/>
      <c r="D262" s="39"/>
      <c r="E262" s="40"/>
      <c r="F262" s="661">
        <v>19701</v>
      </c>
      <c r="G262" s="652" t="s">
        <v>1007</v>
      </c>
      <c r="H262" s="175" t="s">
        <v>1756</v>
      </c>
      <c r="I262" s="696" t="s">
        <v>1050</v>
      </c>
      <c r="J262" s="178"/>
      <c r="K262" s="178"/>
      <c r="L262" s="178"/>
      <c r="M262" s="178">
        <v>88940</v>
      </c>
      <c r="N262" s="178"/>
      <c r="O262" s="178"/>
      <c r="P262" s="178"/>
      <c r="Q262" s="92"/>
      <c r="R262" s="92">
        <f>SUM(J262:Q262)</f>
        <v>88940</v>
      </c>
    </row>
    <row r="263" spans="2:18" s="253" customFormat="1" ht="31.5" customHeight="1" x14ac:dyDescent="0.25">
      <c r="B263" s="28"/>
      <c r="C263" s="45"/>
      <c r="D263" s="31"/>
      <c r="E263" s="32"/>
      <c r="F263" s="661">
        <v>19702</v>
      </c>
      <c r="G263" s="15" t="s">
        <v>1018</v>
      </c>
      <c r="H263" s="175" t="s">
        <v>1756</v>
      </c>
      <c r="I263" s="697" t="s">
        <v>1049</v>
      </c>
      <c r="J263" s="178"/>
      <c r="K263" s="92">
        <v>7200</v>
      </c>
      <c r="L263" s="92">
        <v>5700</v>
      </c>
      <c r="M263" s="92">
        <v>5000</v>
      </c>
      <c r="N263" s="27"/>
      <c r="O263" s="27"/>
      <c r="P263" s="27"/>
      <c r="Q263" s="27"/>
      <c r="R263" s="92">
        <f>SUM(J263:Q263)</f>
        <v>17900</v>
      </c>
    </row>
    <row r="264" spans="2:18" s="253" customFormat="1" ht="31.5" customHeight="1" x14ac:dyDescent="0.25">
      <c r="B264" s="28"/>
      <c r="C264" s="45"/>
      <c r="D264" s="31"/>
      <c r="E264" s="32"/>
      <c r="F264" s="663">
        <v>19703</v>
      </c>
      <c r="G264" s="21" t="s">
        <v>1941</v>
      </c>
      <c r="H264" s="687" t="s">
        <v>1756</v>
      </c>
      <c r="I264" s="451" t="s">
        <v>1051</v>
      </c>
      <c r="J264" s="451"/>
      <c r="K264" s="451"/>
      <c r="L264" s="451">
        <v>85000</v>
      </c>
      <c r="M264" s="451">
        <v>30000</v>
      </c>
      <c r="N264" s="451"/>
      <c r="O264" s="451"/>
      <c r="P264" s="451"/>
      <c r="Q264" s="167"/>
      <c r="R264" s="451">
        <f>SUM(J264:Q264)</f>
        <v>115000</v>
      </c>
    </row>
    <row r="265" spans="2:18" s="253" customFormat="1" ht="31.5" customHeight="1" x14ac:dyDescent="0.25">
      <c r="B265" s="28"/>
      <c r="C265" s="45"/>
      <c r="D265" s="31"/>
      <c r="E265" s="32"/>
      <c r="F265" s="661">
        <v>19704</v>
      </c>
      <c r="G265" s="15" t="s">
        <v>1940</v>
      </c>
      <c r="H265" s="175" t="s">
        <v>1756</v>
      </c>
      <c r="I265" s="92" t="s">
        <v>1052</v>
      </c>
      <c r="J265" s="178"/>
      <c r="K265" s="178"/>
      <c r="L265" s="178">
        <v>4940</v>
      </c>
      <c r="M265" s="178">
        <v>5060</v>
      </c>
      <c r="N265" s="178"/>
      <c r="O265" s="178"/>
      <c r="P265" s="178"/>
      <c r="Q265" s="27"/>
      <c r="R265" s="92">
        <f>SUM(J265:Q265)</f>
        <v>10000</v>
      </c>
    </row>
    <row r="266" spans="2:18" s="253" customFormat="1" ht="31.5" customHeight="1" x14ac:dyDescent="0.25">
      <c r="B266" s="138"/>
      <c r="C266" s="22"/>
      <c r="D266" s="22"/>
      <c r="E266" s="22"/>
      <c r="F266" s="661">
        <v>19705</v>
      </c>
      <c r="G266" s="15" t="s">
        <v>1939</v>
      </c>
      <c r="H266" s="175" t="s">
        <v>1756</v>
      </c>
      <c r="I266" s="92" t="s">
        <v>1053</v>
      </c>
      <c r="J266" s="178"/>
      <c r="K266" s="178"/>
      <c r="L266" s="178">
        <v>4940</v>
      </c>
      <c r="M266" s="178">
        <v>5060</v>
      </c>
      <c r="N266" s="178"/>
      <c r="O266" s="178"/>
      <c r="P266" s="178"/>
      <c r="Q266" s="27"/>
      <c r="R266" s="92">
        <f t="shared" ref="R266:R272" si="31">SUM(J266:Q266)</f>
        <v>10000</v>
      </c>
    </row>
    <row r="267" spans="2:18" s="253" customFormat="1" ht="31.5" customHeight="1" x14ac:dyDescent="0.25">
      <c r="B267" s="138"/>
      <c r="C267" s="22"/>
      <c r="D267" s="22"/>
      <c r="E267" s="22"/>
      <c r="F267" s="661">
        <v>19706</v>
      </c>
      <c r="G267" s="15" t="s">
        <v>1938</v>
      </c>
      <c r="H267" s="175" t="s">
        <v>1756</v>
      </c>
      <c r="I267" s="92" t="s">
        <v>1054</v>
      </c>
      <c r="J267" s="178"/>
      <c r="K267" s="178"/>
      <c r="L267" s="178">
        <v>5000</v>
      </c>
      <c r="M267" s="178">
        <v>2000</v>
      </c>
      <c r="N267" s="178"/>
      <c r="O267" s="178"/>
      <c r="P267" s="178"/>
      <c r="Q267" s="27"/>
      <c r="R267" s="92">
        <f t="shared" si="31"/>
        <v>7000</v>
      </c>
    </row>
    <row r="268" spans="2:18" s="253" customFormat="1" ht="31.5" customHeight="1" x14ac:dyDescent="0.25">
      <c r="B268" s="138"/>
      <c r="C268" s="22"/>
      <c r="D268" s="22"/>
      <c r="E268" s="22"/>
      <c r="F268" s="661">
        <v>19707</v>
      </c>
      <c r="G268" s="15" t="s">
        <v>1028</v>
      </c>
      <c r="H268" s="175" t="s">
        <v>1756</v>
      </c>
      <c r="I268" s="17" t="s">
        <v>112</v>
      </c>
      <c r="J268" s="92"/>
      <c r="K268" s="92"/>
      <c r="L268" s="92"/>
      <c r="M268" s="92">
        <v>25000</v>
      </c>
      <c r="N268" s="92">
        <v>230000</v>
      </c>
      <c r="O268" s="92"/>
      <c r="P268" s="92"/>
      <c r="Q268" s="92"/>
      <c r="R268" s="92">
        <f t="shared" si="31"/>
        <v>255000</v>
      </c>
    </row>
    <row r="269" spans="2:18" s="253" customFormat="1" ht="31.5" customHeight="1" x14ac:dyDescent="0.25">
      <c r="B269" s="138"/>
      <c r="C269" s="22"/>
      <c r="D269" s="22"/>
      <c r="E269" s="22"/>
      <c r="F269" s="661">
        <v>19708</v>
      </c>
      <c r="G269" s="15" t="s">
        <v>1029</v>
      </c>
      <c r="H269" s="175" t="s">
        <v>1756</v>
      </c>
      <c r="I269" s="92" t="s">
        <v>1050</v>
      </c>
      <c r="J269" s="178"/>
      <c r="K269" s="178"/>
      <c r="L269" s="178">
        <v>100000</v>
      </c>
      <c r="M269" s="178"/>
      <c r="N269" s="178"/>
      <c r="O269" s="178"/>
      <c r="P269" s="178"/>
      <c r="Q269" s="178"/>
      <c r="R269" s="92">
        <f t="shared" si="31"/>
        <v>100000</v>
      </c>
    </row>
    <row r="270" spans="2:18" s="253" customFormat="1" ht="31.5" customHeight="1" x14ac:dyDescent="0.25">
      <c r="B270" s="138"/>
      <c r="C270" s="22"/>
      <c r="D270" s="22"/>
      <c r="E270" s="22"/>
      <c r="F270" s="661">
        <v>19709</v>
      </c>
      <c r="G270" s="15" t="s">
        <v>1030</v>
      </c>
      <c r="H270" s="175" t="s">
        <v>1756</v>
      </c>
      <c r="I270" s="697" t="s">
        <v>1055</v>
      </c>
      <c r="J270" s="92"/>
      <c r="K270" s="92">
        <v>7200</v>
      </c>
      <c r="L270" s="92">
        <v>8740</v>
      </c>
      <c r="M270" s="92">
        <v>5000</v>
      </c>
      <c r="N270" s="92"/>
      <c r="O270" s="92"/>
      <c r="P270" s="92"/>
      <c r="Q270" s="92"/>
      <c r="R270" s="92">
        <f t="shared" si="31"/>
        <v>20940</v>
      </c>
    </row>
    <row r="271" spans="2:18" s="253" customFormat="1" ht="31.5" customHeight="1" x14ac:dyDescent="0.25">
      <c r="B271" s="210"/>
      <c r="C271" s="211"/>
      <c r="D271" s="211"/>
      <c r="E271" s="211"/>
      <c r="F271" s="661">
        <v>19710</v>
      </c>
      <c r="G271" s="15" t="s">
        <v>1031</v>
      </c>
      <c r="H271" s="175" t="s">
        <v>1756</v>
      </c>
      <c r="I271" s="92">
        <v>24047</v>
      </c>
      <c r="J271" s="178"/>
      <c r="K271" s="178">
        <v>14400</v>
      </c>
      <c r="L271" s="178">
        <v>60800</v>
      </c>
      <c r="M271" s="178">
        <v>7000</v>
      </c>
      <c r="N271" s="178"/>
      <c r="O271" s="178"/>
      <c r="P271" s="178"/>
      <c r="Q271" s="178"/>
      <c r="R271" s="92">
        <f t="shared" si="31"/>
        <v>82200</v>
      </c>
    </row>
    <row r="272" spans="2:18" s="253" customFormat="1" ht="31.5" customHeight="1" x14ac:dyDescent="0.25">
      <c r="B272" s="210"/>
      <c r="C272" s="211"/>
      <c r="D272" s="211"/>
      <c r="E272" s="211"/>
      <c r="F272" s="698">
        <v>19711</v>
      </c>
      <c r="G272" s="79" t="s">
        <v>1032</v>
      </c>
      <c r="H272" s="175" t="s">
        <v>1756</v>
      </c>
      <c r="I272" s="17" t="s">
        <v>112</v>
      </c>
      <c r="J272" s="178"/>
      <c r="K272" s="178"/>
      <c r="L272" s="178"/>
      <c r="M272" s="178">
        <v>400970</v>
      </c>
      <c r="N272" s="178"/>
      <c r="O272" s="178"/>
      <c r="P272" s="178"/>
      <c r="Q272" s="178"/>
      <c r="R272" s="92">
        <f t="shared" si="31"/>
        <v>400970</v>
      </c>
    </row>
    <row r="274" spans="2:20" s="253" customFormat="1" ht="20.25" customHeight="1" x14ac:dyDescent="0.25">
      <c r="B274" s="1744" t="s">
        <v>1875</v>
      </c>
      <c r="C274" s="1744"/>
      <c r="D274" s="1744"/>
      <c r="E274" s="1744"/>
      <c r="F274" s="1744"/>
      <c r="G274" s="1744"/>
      <c r="H274" s="601"/>
      <c r="I274" s="5"/>
      <c r="J274" s="602"/>
      <c r="K274" s="603"/>
      <c r="L274" s="603"/>
      <c r="M274" s="603"/>
      <c r="N274" s="603"/>
      <c r="O274" s="603"/>
      <c r="P274" s="603"/>
      <c r="Q274" s="603"/>
      <c r="R274" s="604"/>
    </row>
    <row r="275" spans="2:20" s="253" customFormat="1" ht="19.5" customHeight="1" x14ac:dyDescent="0.25">
      <c r="B275" s="1752" t="s">
        <v>1876</v>
      </c>
      <c r="C275" s="1752"/>
      <c r="D275" s="1752"/>
      <c r="E275" s="1752"/>
      <c r="F275" s="1738" t="s">
        <v>1862</v>
      </c>
      <c r="G275" s="1738"/>
      <c r="H275" s="1739"/>
      <c r="I275" s="1762" t="s">
        <v>9</v>
      </c>
      <c r="J275" s="1763"/>
      <c r="K275" s="1764"/>
      <c r="L275" s="1762" t="s">
        <v>1872</v>
      </c>
      <c r="M275" s="1763"/>
      <c r="N275" s="1764"/>
      <c r="O275" s="605"/>
      <c r="P275" s="1759" t="s">
        <v>1873</v>
      </c>
      <c r="Q275" s="1760"/>
      <c r="R275" s="1761"/>
    </row>
    <row r="276" spans="2:20" s="253" customFormat="1" ht="19.5" customHeight="1" x14ac:dyDescent="0.25">
      <c r="B276" s="1778" t="s">
        <v>1943</v>
      </c>
      <c r="C276" s="1779"/>
      <c r="D276" s="1779"/>
      <c r="E276" s="1780"/>
      <c r="F276" s="1740" t="s">
        <v>1863</v>
      </c>
      <c r="G276" s="1741"/>
      <c r="H276" s="601"/>
      <c r="I276" s="1781"/>
      <c r="J276" s="1782"/>
      <c r="K276" s="1783"/>
      <c r="L276" s="1781"/>
      <c r="M276" s="1782"/>
      <c r="N276" s="1783"/>
      <c r="O276" s="606"/>
      <c r="P276" s="1778"/>
      <c r="Q276" s="1779"/>
      <c r="R276" s="1780"/>
    </row>
    <row r="277" spans="2:20" s="253" customFormat="1" ht="19.5" customHeight="1" x14ac:dyDescent="0.25">
      <c r="B277" s="252"/>
      <c r="C277" s="254"/>
      <c r="D277" s="254"/>
      <c r="F277" s="138"/>
      <c r="G277" s="607" t="s">
        <v>1864</v>
      </c>
      <c r="H277" s="607"/>
      <c r="I277" s="1735">
        <f>K8</f>
        <v>739500</v>
      </c>
      <c r="J277" s="1736"/>
      <c r="K277" s="1737"/>
      <c r="L277" s="1735"/>
      <c r="M277" s="1736"/>
      <c r="N277" s="1737"/>
      <c r="O277" s="606"/>
      <c r="P277" s="1745"/>
      <c r="Q277" s="1746"/>
      <c r="R277" s="1747"/>
    </row>
    <row r="278" spans="2:20" s="253" customFormat="1" ht="19.5" customHeight="1" x14ac:dyDescent="0.25">
      <c r="B278" s="252"/>
      <c r="C278" s="254"/>
      <c r="D278" s="254"/>
      <c r="F278" s="138"/>
      <c r="G278" s="607" t="s">
        <v>1865</v>
      </c>
      <c r="H278" s="607"/>
      <c r="I278" s="1735">
        <f>L8</f>
        <v>1053820</v>
      </c>
      <c r="J278" s="1736"/>
      <c r="K278" s="1737"/>
      <c r="L278" s="1735"/>
      <c r="M278" s="1736"/>
      <c r="N278" s="1737"/>
      <c r="O278" s="606"/>
      <c r="P278" s="1745"/>
      <c r="Q278" s="1746"/>
      <c r="R278" s="1747"/>
    </row>
    <row r="279" spans="2:20" s="253" customFormat="1" ht="19.5" customHeight="1" x14ac:dyDescent="0.25">
      <c r="B279" s="252"/>
      <c r="C279" s="254"/>
      <c r="D279" s="254"/>
      <c r="F279" s="138"/>
      <c r="G279" s="607" t="s">
        <v>1866</v>
      </c>
      <c r="H279" s="607"/>
      <c r="I279" s="1735">
        <f>M8</f>
        <v>916180</v>
      </c>
      <c r="J279" s="1736"/>
      <c r="K279" s="1737"/>
      <c r="L279" s="1735"/>
      <c r="M279" s="1736"/>
      <c r="N279" s="1737"/>
      <c r="O279" s="606"/>
      <c r="P279" s="1745"/>
      <c r="Q279" s="1746"/>
      <c r="R279" s="1747"/>
    </row>
    <row r="280" spans="2:20" s="253" customFormat="1" ht="19.5" customHeight="1" x14ac:dyDescent="0.25">
      <c r="B280" s="252"/>
      <c r="C280" s="254"/>
      <c r="D280" s="254"/>
      <c r="F280" s="1742" t="s">
        <v>1867</v>
      </c>
      <c r="G280" s="1743"/>
      <c r="H280" s="601"/>
      <c r="I280" s="1735"/>
      <c r="J280" s="1736"/>
      <c r="K280" s="1737"/>
      <c r="L280" s="1735"/>
      <c r="M280" s="1736"/>
      <c r="N280" s="1737"/>
      <c r="O280" s="606"/>
      <c r="P280" s="1745"/>
      <c r="Q280" s="1746"/>
      <c r="R280" s="1747"/>
    </row>
    <row r="281" spans="2:20" s="253" customFormat="1" ht="19.5" customHeight="1" x14ac:dyDescent="0.25">
      <c r="B281" s="252"/>
      <c r="C281" s="254"/>
      <c r="D281" s="254"/>
      <c r="F281" s="649"/>
      <c r="G281" s="607" t="s">
        <v>1942</v>
      </c>
      <c r="H281" s="607"/>
      <c r="I281" s="1735">
        <f>N8</f>
        <v>230000</v>
      </c>
      <c r="J281" s="1736"/>
      <c r="K281" s="1737"/>
      <c r="L281" s="1735"/>
      <c r="M281" s="1736"/>
      <c r="N281" s="1737"/>
      <c r="O281" s="606"/>
      <c r="P281" s="1745"/>
      <c r="Q281" s="1746"/>
      <c r="R281" s="1747"/>
    </row>
    <row r="282" spans="2:20" s="253" customFormat="1" ht="19.5" customHeight="1" x14ac:dyDescent="0.25">
      <c r="B282" s="252"/>
      <c r="C282" s="254"/>
      <c r="D282" s="254"/>
      <c r="F282" s="1742" t="s">
        <v>7</v>
      </c>
      <c r="G282" s="1743"/>
      <c r="H282" s="601"/>
      <c r="I282" s="1735"/>
      <c r="J282" s="1736"/>
      <c r="K282" s="1737"/>
      <c r="L282" s="1735"/>
      <c r="M282" s="1736"/>
      <c r="N282" s="1737"/>
      <c r="O282" s="606"/>
      <c r="P282" s="1745"/>
      <c r="Q282" s="1746"/>
      <c r="R282" s="1747"/>
    </row>
    <row r="283" spans="2:20" s="253" customFormat="1" ht="19.5" customHeight="1" x14ac:dyDescent="0.25">
      <c r="B283" s="252"/>
      <c r="C283" s="254"/>
      <c r="D283" s="254"/>
      <c r="F283" s="649"/>
      <c r="G283" s="607" t="s">
        <v>2125</v>
      </c>
      <c r="H283" s="607"/>
      <c r="I283" s="1735">
        <f>P8</f>
        <v>40000</v>
      </c>
      <c r="J283" s="1736"/>
      <c r="K283" s="1737"/>
      <c r="L283" s="1735"/>
      <c r="M283" s="1736"/>
      <c r="N283" s="1737"/>
      <c r="O283" s="606"/>
      <c r="P283" s="1745"/>
      <c r="Q283" s="1746"/>
      <c r="R283" s="1747"/>
    </row>
    <row r="284" spans="2:20" s="253" customFormat="1" ht="15.75" x14ac:dyDescent="0.25">
      <c r="B284" s="252"/>
      <c r="C284" s="254"/>
      <c r="D284" s="254"/>
      <c r="F284" s="677" t="s">
        <v>1868</v>
      </c>
      <c r="G284" s="650"/>
      <c r="H284" s="607"/>
      <c r="I284" s="1735"/>
      <c r="J284" s="1736"/>
      <c r="K284" s="1737"/>
      <c r="L284" s="1735"/>
      <c r="M284" s="1736"/>
      <c r="N284" s="1737"/>
      <c r="O284" s="606"/>
      <c r="P284" s="1745"/>
      <c r="Q284" s="1746"/>
      <c r="R284" s="1747"/>
    </row>
    <row r="285" spans="2:20" s="253" customFormat="1" ht="18.75" customHeight="1" x14ac:dyDescent="0.25">
      <c r="B285" s="252"/>
      <c r="C285" s="254"/>
      <c r="D285" s="254"/>
      <c r="F285" s="677"/>
      <c r="G285" s="1750" t="s">
        <v>1869</v>
      </c>
      <c r="H285" s="1751"/>
      <c r="I285" s="1735">
        <f>Q8</f>
        <v>1090000</v>
      </c>
      <c r="J285" s="1736"/>
      <c r="K285" s="1737"/>
      <c r="L285" s="1735"/>
      <c r="M285" s="1736"/>
      <c r="N285" s="1737"/>
      <c r="O285" s="606"/>
      <c r="P285" s="1745"/>
      <c r="Q285" s="1746"/>
      <c r="R285" s="1747"/>
    </row>
    <row r="286" spans="2:20" s="614" customFormat="1" ht="19.5" customHeight="1" x14ac:dyDescent="0.2">
      <c r="B286" s="611"/>
      <c r="C286" s="612"/>
      <c r="D286" s="612"/>
      <c r="E286" s="612"/>
      <c r="F286" s="1718" t="s">
        <v>1870</v>
      </c>
      <c r="G286" s="1719"/>
      <c r="H286" s="1720"/>
      <c r="I286" s="1730">
        <f>SUM(L286:R286)</f>
        <v>4076700</v>
      </c>
      <c r="J286" s="1730"/>
      <c r="K286" s="1730"/>
      <c r="L286" s="1730">
        <v>1623600</v>
      </c>
      <c r="M286" s="1730"/>
      <c r="N286" s="1730"/>
      <c r="O286" s="613"/>
      <c r="P286" s="1730">
        <v>2453100</v>
      </c>
      <c r="Q286" s="1730"/>
      <c r="R286" s="1730"/>
      <c r="T286" s="643"/>
    </row>
    <row r="287" spans="2:20" s="195" customFormat="1" x14ac:dyDescent="0.2">
      <c r="B287" s="609" t="s">
        <v>1871</v>
      </c>
      <c r="C287" s="187"/>
      <c r="D287" s="187"/>
      <c r="F287" s="641" t="s">
        <v>1944</v>
      </c>
      <c r="G287" s="245"/>
      <c r="H287" s="609"/>
      <c r="I287" s="3"/>
      <c r="J287" s="610"/>
      <c r="K287" s="642"/>
      <c r="L287" s="642"/>
      <c r="M287" s="642"/>
      <c r="N287" s="642"/>
      <c r="O287" s="642"/>
      <c r="P287" s="642"/>
      <c r="Q287" s="642"/>
      <c r="R287" s="642"/>
    </row>
    <row r="288" spans="2:20" x14ac:dyDescent="0.3">
      <c r="F288" s="73" t="s">
        <v>1945</v>
      </c>
      <c r="G288" s="245" t="s">
        <v>1946</v>
      </c>
    </row>
  </sheetData>
  <mergeCells count="85">
    <mergeCell ref="I283:K283"/>
    <mergeCell ref="L283:N283"/>
    <mergeCell ref="P283:R283"/>
    <mergeCell ref="F286:H286"/>
    <mergeCell ref="I286:K286"/>
    <mergeCell ref="L286:N286"/>
    <mergeCell ref="P286:R286"/>
    <mergeCell ref="I284:K284"/>
    <mergeCell ref="L284:N284"/>
    <mergeCell ref="P284:R284"/>
    <mergeCell ref="G285:H285"/>
    <mergeCell ref="I285:K285"/>
    <mergeCell ref="L285:N285"/>
    <mergeCell ref="P285:R285"/>
    <mergeCell ref="I279:K279"/>
    <mergeCell ref="L279:N279"/>
    <mergeCell ref="P279:R279"/>
    <mergeCell ref="F282:G282"/>
    <mergeCell ref="I282:K282"/>
    <mergeCell ref="L282:N282"/>
    <mergeCell ref="P282:R282"/>
    <mergeCell ref="F280:G280"/>
    <mergeCell ref="I280:K280"/>
    <mergeCell ref="L280:N280"/>
    <mergeCell ref="P280:R280"/>
    <mergeCell ref="I281:K281"/>
    <mergeCell ref="L281:N281"/>
    <mergeCell ref="P281:R281"/>
    <mergeCell ref="I277:K277"/>
    <mergeCell ref="L277:N277"/>
    <mergeCell ref="P277:R277"/>
    <mergeCell ref="I278:K278"/>
    <mergeCell ref="L278:N278"/>
    <mergeCell ref="P278:R278"/>
    <mergeCell ref="P275:R275"/>
    <mergeCell ref="B276:E276"/>
    <mergeCell ref="F276:G276"/>
    <mergeCell ref="I276:K276"/>
    <mergeCell ref="L276:N276"/>
    <mergeCell ref="P276:R276"/>
    <mergeCell ref="B274:G274"/>
    <mergeCell ref="B275:E275"/>
    <mergeCell ref="F275:H275"/>
    <mergeCell ref="I275:K275"/>
    <mergeCell ref="L275:N275"/>
    <mergeCell ref="D110:I110"/>
    <mergeCell ref="E69:I69"/>
    <mergeCell ref="E103:I103"/>
    <mergeCell ref="C109:I109"/>
    <mergeCell ref="B1:R1"/>
    <mergeCell ref="D68:I68"/>
    <mergeCell ref="P2:R2"/>
    <mergeCell ref="F53:I53"/>
    <mergeCell ref="F76:I76"/>
    <mergeCell ref="F79:I79"/>
    <mergeCell ref="F59:I59"/>
    <mergeCell ref="F64:I64"/>
    <mergeCell ref="D164:I164"/>
    <mergeCell ref="B144:I144"/>
    <mergeCell ref="D117:I117"/>
    <mergeCell ref="E118:I118"/>
    <mergeCell ref="D128:I128"/>
    <mergeCell ref="E129:I129"/>
    <mergeCell ref="D133:I133"/>
    <mergeCell ref="E134:I134"/>
    <mergeCell ref="E152:I152"/>
    <mergeCell ref="D156:I156"/>
    <mergeCell ref="E157:I157"/>
    <mergeCell ref="B161:I161"/>
    <mergeCell ref="E249:I249"/>
    <mergeCell ref="B7:G7"/>
    <mergeCell ref="B8:G8"/>
    <mergeCell ref="E220:I220"/>
    <mergeCell ref="D244:I244"/>
    <mergeCell ref="E245:I245"/>
    <mergeCell ref="E198:I198"/>
    <mergeCell ref="E206:I206"/>
    <mergeCell ref="D210:I210"/>
    <mergeCell ref="D169:I169"/>
    <mergeCell ref="E182:I182"/>
    <mergeCell ref="E165:I165"/>
    <mergeCell ref="F149:I149"/>
    <mergeCell ref="F81:I81"/>
    <mergeCell ref="F85:I85"/>
    <mergeCell ref="C163:I163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326"/>
  <sheetViews>
    <sheetView topLeftCell="B1" zoomScaleNormal="100" workbookViewId="0">
      <pane ySplit="4" topLeftCell="A5" activePane="bottomLeft" state="frozen"/>
      <selection activeCell="M25" sqref="M25"/>
      <selection pane="bottomLeft" activeCell="V11" sqref="V11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10.125" style="6" customWidth="1"/>
    <col min="9" max="9" width="9.375" style="24" customWidth="1"/>
    <col min="10" max="10" width="7.75" style="87" customWidth="1"/>
    <col min="11" max="13" width="8.5" style="87" customWidth="1"/>
    <col min="14" max="15" width="7.75" style="87" customWidth="1"/>
    <col min="16" max="16" width="8.25" style="87" customWidth="1"/>
    <col min="17" max="17" width="7.75" style="87" customWidth="1"/>
    <col min="18" max="18" width="9.25" style="87" customWidth="1"/>
    <col min="19" max="19" width="9" style="7"/>
    <col min="20" max="20" width="10" style="7" customWidth="1"/>
    <col min="21" max="21" width="10.875" style="7" bestFit="1" customWidth="1"/>
    <col min="22" max="23" width="9" style="7"/>
    <col min="24" max="24" width="10.75" style="7" customWidth="1"/>
    <col min="25" max="16384" width="9" style="7"/>
  </cols>
  <sheetData>
    <row r="1" spans="1:25" s="1" customFormat="1" ht="21" x14ac:dyDescent="0.35">
      <c r="B1" s="1673" t="s">
        <v>1056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25" ht="6" customHeight="1" x14ac:dyDescent="0.3">
      <c r="B2" s="2"/>
      <c r="C2" s="2"/>
      <c r="D2" s="2"/>
      <c r="E2" s="2"/>
      <c r="F2" s="69"/>
      <c r="G2" s="4"/>
      <c r="H2" s="5"/>
      <c r="I2" s="6"/>
      <c r="J2" s="361"/>
      <c r="K2" s="361"/>
      <c r="L2" s="361"/>
      <c r="M2" s="361"/>
      <c r="N2" s="361"/>
      <c r="O2" s="361"/>
      <c r="P2" s="361"/>
      <c r="Q2" s="361"/>
      <c r="R2" s="361"/>
    </row>
    <row r="3" spans="1:25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88" t="s">
        <v>103</v>
      </c>
      <c r="P3" s="11" t="s">
        <v>7</v>
      </c>
      <c r="Q3" s="11" t="s">
        <v>8</v>
      </c>
      <c r="R3" s="288" t="s">
        <v>9</v>
      </c>
    </row>
    <row r="4" spans="1:25" s="12" customFormat="1" ht="20.25" customHeight="1" x14ac:dyDescent="0.2">
      <c r="B4" s="1682" t="s">
        <v>1246</v>
      </c>
      <c r="C4" s="1771"/>
      <c r="D4" s="1771"/>
      <c r="E4" s="1771"/>
      <c r="F4" s="1771"/>
      <c r="G4" s="1683"/>
      <c r="H4" s="236"/>
      <c r="I4" s="237"/>
      <c r="J4" s="238">
        <f t="shared" ref="J4:R4" si="0">SUM(J5+J85+J126+J144+J161+J179+J211+J236+J264)</f>
        <v>499600</v>
      </c>
      <c r="K4" s="238">
        <f t="shared" si="0"/>
        <v>332500</v>
      </c>
      <c r="L4" s="238">
        <f t="shared" si="0"/>
        <v>1034190</v>
      </c>
      <c r="M4" s="238">
        <f t="shared" si="0"/>
        <v>2558018</v>
      </c>
      <c r="N4" s="238">
        <f t="shared" si="0"/>
        <v>517692</v>
      </c>
      <c r="O4" s="238">
        <f t="shared" si="0"/>
        <v>0</v>
      </c>
      <c r="P4" s="238">
        <f t="shared" si="0"/>
        <v>45000</v>
      </c>
      <c r="Q4" s="238">
        <f t="shared" si="0"/>
        <v>0</v>
      </c>
      <c r="R4" s="238">
        <f t="shared" si="0"/>
        <v>4987000</v>
      </c>
      <c r="T4" s="12" t="s">
        <v>1662</v>
      </c>
      <c r="U4" s="442">
        <v>4991500</v>
      </c>
      <c r="V4" s="474" t="s">
        <v>1666</v>
      </c>
      <c r="W4" s="392">
        <f>U4-R4</f>
        <v>4500</v>
      </c>
      <c r="X4" s="12" t="s">
        <v>1667</v>
      </c>
      <c r="Y4" s="475">
        <f>SUM(W4:W5)</f>
        <v>24500</v>
      </c>
    </row>
    <row r="5" spans="1:25" s="12" customFormat="1" ht="31.5" customHeight="1" x14ac:dyDescent="0.2">
      <c r="B5" s="1667" t="s">
        <v>79</v>
      </c>
      <c r="C5" s="1668"/>
      <c r="D5" s="1668"/>
      <c r="E5" s="1668"/>
      <c r="F5" s="1668"/>
      <c r="G5" s="1668"/>
      <c r="H5" s="1668"/>
      <c r="I5" s="1668"/>
      <c r="J5" s="239">
        <f>SUM(J6)</f>
        <v>0</v>
      </c>
      <c r="K5" s="239">
        <f t="shared" ref="K5:R6" si="1">SUM(K6)</f>
        <v>196500</v>
      </c>
      <c r="L5" s="239">
        <f t="shared" si="1"/>
        <v>589220</v>
      </c>
      <c r="M5" s="239">
        <f t="shared" si="1"/>
        <v>656637</v>
      </c>
      <c r="N5" s="239">
        <f t="shared" si="1"/>
        <v>0</v>
      </c>
      <c r="O5" s="239">
        <f t="shared" si="1"/>
        <v>0</v>
      </c>
      <c r="P5" s="239">
        <f t="shared" si="1"/>
        <v>0</v>
      </c>
      <c r="Q5" s="239">
        <f t="shared" si="1"/>
        <v>0</v>
      </c>
      <c r="R5" s="239">
        <f t="shared" si="1"/>
        <v>1442357</v>
      </c>
      <c r="T5" s="12" t="s">
        <v>1663</v>
      </c>
      <c r="U5" s="442">
        <v>5011500</v>
      </c>
      <c r="V5" s="473" t="s">
        <v>1665</v>
      </c>
      <c r="W5" s="392">
        <f>SUM(U5-U4)</f>
        <v>20000</v>
      </c>
      <c r="X5" s="12" t="s">
        <v>1664</v>
      </c>
    </row>
    <row r="6" spans="1:25" s="12" customFormat="1" ht="48" customHeight="1" x14ac:dyDescent="0.2">
      <c r="B6" s="1665" t="s">
        <v>80</v>
      </c>
      <c r="C6" s="1666"/>
      <c r="D6" s="1666"/>
      <c r="E6" s="1666"/>
      <c r="F6" s="1666"/>
      <c r="G6" s="1666"/>
      <c r="H6" s="1666"/>
      <c r="I6" s="1666"/>
      <c r="J6" s="95">
        <f>SUM(J7)</f>
        <v>0</v>
      </c>
      <c r="K6" s="95">
        <f t="shared" si="1"/>
        <v>196500</v>
      </c>
      <c r="L6" s="95">
        <f t="shared" si="1"/>
        <v>589220</v>
      </c>
      <c r="M6" s="95">
        <f t="shared" si="1"/>
        <v>656637</v>
      </c>
      <c r="N6" s="95">
        <f t="shared" si="1"/>
        <v>0</v>
      </c>
      <c r="O6" s="95">
        <f t="shared" si="1"/>
        <v>0</v>
      </c>
      <c r="P6" s="95">
        <f t="shared" si="1"/>
        <v>0</v>
      </c>
      <c r="Q6" s="95">
        <f t="shared" si="1"/>
        <v>0</v>
      </c>
      <c r="R6" s="95">
        <f t="shared" si="1"/>
        <v>1442357</v>
      </c>
      <c r="T6" s="392">
        <f>SUM(R4+Y4)</f>
        <v>5011500</v>
      </c>
      <c r="U6" s="392"/>
    </row>
    <row r="7" spans="1:25" s="13" customFormat="1" ht="47.25" customHeight="1" x14ac:dyDescent="0.3">
      <c r="B7" s="63"/>
      <c r="C7" s="1685" t="s">
        <v>12</v>
      </c>
      <c r="D7" s="1685"/>
      <c r="E7" s="1685"/>
      <c r="F7" s="1685"/>
      <c r="G7" s="1685"/>
      <c r="H7" s="1685"/>
      <c r="I7" s="1685"/>
      <c r="J7" s="82">
        <f t="shared" ref="J7:R7" si="2">SUM(J8+J14)</f>
        <v>0</v>
      </c>
      <c r="K7" s="82">
        <f t="shared" si="2"/>
        <v>196500</v>
      </c>
      <c r="L7" s="82">
        <f t="shared" si="2"/>
        <v>589220</v>
      </c>
      <c r="M7" s="82">
        <f t="shared" si="2"/>
        <v>656637</v>
      </c>
      <c r="N7" s="82">
        <f t="shared" si="2"/>
        <v>0</v>
      </c>
      <c r="O7" s="82">
        <f t="shared" si="2"/>
        <v>0</v>
      </c>
      <c r="P7" s="82">
        <f t="shared" si="2"/>
        <v>0</v>
      </c>
      <c r="Q7" s="82">
        <f t="shared" si="2"/>
        <v>0</v>
      </c>
      <c r="R7" s="82">
        <f t="shared" si="2"/>
        <v>1442357</v>
      </c>
    </row>
    <row r="8" spans="1:25" s="13" customFormat="1" ht="30.75" customHeight="1" x14ac:dyDescent="0.3">
      <c r="B8" s="54"/>
      <c r="C8" s="55"/>
      <c r="D8" s="1684" t="s">
        <v>13</v>
      </c>
      <c r="E8" s="1684"/>
      <c r="F8" s="1684"/>
      <c r="G8" s="1684"/>
      <c r="H8" s="1684"/>
      <c r="I8" s="1684"/>
      <c r="J8" s="83">
        <f>SUM(J9)</f>
        <v>0</v>
      </c>
      <c r="K8" s="83">
        <f t="shared" ref="K8:R8" si="3">SUM(K9)</f>
        <v>11600</v>
      </c>
      <c r="L8" s="83">
        <f t="shared" si="3"/>
        <v>13730</v>
      </c>
      <c r="M8" s="83">
        <f t="shared" si="3"/>
        <v>64670</v>
      </c>
      <c r="N8" s="83">
        <f t="shared" si="3"/>
        <v>0</v>
      </c>
      <c r="O8" s="83">
        <f t="shared" si="3"/>
        <v>0</v>
      </c>
      <c r="P8" s="83">
        <f t="shared" si="3"/>
        <v>0</v>
      </c>
      <c r="Q8" s="83">
        <f t="shared" si="3"/>
        <v>0</v>
      </c>
      <c r="R8" s="83">
        <f t="shared" si="3"/>
        <v>90000</v>
      </c>
    </row>
    <row r="9" spans="1:25" s="13" customFormat="1" ht="48.75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SUM(J10:J13)</f>
        <v>0</v>
      </c>
      <c r="K9" s="83">
        <f t="shared" ref="K9:R9" si="4">SUM(K10:K13)</f>
        <v>11600</v>
      </c>
      <c r="L9" s="83">
        <f t="shared" si="4"/>
        <v>13730</v>
      </c>
      <c r="M9" s="83">
        <f t="shared" si="4"/>
        <v>64670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 t="shared" si="4"/>
        <v>90000</v>
      </c>
    </row>
    <row r="10" spans="1:25" s="315" customFormat="1" ht="33.75" customHeight="1" x14ac:dyDescent="0.3">
      <c r="A10" s="7"/>
      <c r="B10" s="319"/>
      <c r="C10" s="318"/>
      <c r="D10" s="318"/>
      <c r="E10" s="318"/>
      <c r="F10" s="397">
        <v>1</v>
      </c>
      <c r="G10" s="338" t="s">
        <v>1057</v>
      </c>
      <c r="H10" s="323" t="s">
        <v>837</v>
      </c>
      <c r="I10" s="17" t="s">
        <v>112</v>
      </c>
      <c r="J10" s="362"/>
      <c r="K10" s="362"/>
      <c r="L10" s="362"/>
      <c r="M10" s="363">
        <v>40000</v>
      </c>
      <c r="N10" s="362"/>
      <c r="O10" s="362"/>
      <c r="P10" s="362"/>
      <c r="Q10" s="362"/>
      <c r="R10" s="363">
        <f>SUM(J10:Q10)</f>
        <v>40000</v>
      </c>
    </row>
    <row r="11" spans="1:25" s="315" customFormat="1" ht="33.75" customHeight="1" x14ac:dyDescent="0.3">
      <c r="A11" s="7"/>
      <c r="B11" s="327"/>
      <c r="C11" s="326"/>
      <c r="D11" s="325"/>
      <c r="E11" s="325"/>
      <c r="F11" s="393">
        <v>2</v>
      </c>
      <c r="G11" s="338" t="s">
        <v>1096</v>
      </c>
      <c r="H11" s="332" t="s">
        <v>1064</v>
      </c>
      <c r="I11" s="336" t="s">
        <v>476</v>
      </c>
      <c r="J11" s="364"/>
      <c r="K11" s="363">
        <v>4200</v>
      </c>
      <c r="L11" s="363">
        <v>8330</v>
      </c>
      <c r="M11" s="363">
        <v>2470</v>
      </c>
      <c r="N11" s="364"/>
      <c r="O11" s="364"/>
      <c r="P11" s="364"/>
      <c r="Q11" s="364"/>
      <c r="R11" s="363">
        <f t="shared" ref="R11:R13" si="5">SUM(J11:Q11)</f>
        <v>15000</v>
      </c>
    </row>
    <row r="12" spans="1:25" s="315" customFormat="1" ht="33.75" customHeight="1" x14ac:dyDescent="0.3">
      <c r="A12" s="7"/>
      <c r="B12" s="327"/>
      <c r="C12" s="326"/>
      <c r="D12" s="325"/>
      <c r="E12" s="325"/>
      <c r="F12" s="393">
        <v>3</v>
      </c>
      <c r="G12" s="338" t="s">
        <v>1117</v>
      </c>
      <c r="H12" s="323" t="s">
        <v>1070</v>
      </c>
      <c r="I12" s="349" t="s">
        <v>1247</v>
      </c>
      <c r="J12" s="364"/>
      <c r="K12" s="363">
        <v>2400</v>
      </c>
      <c r="L12" s="363">
        <v>5400</v>
      </c>
      <c r="M12" s="363">
        <v>7200</v>
      </c>
      <c r="N12" s="364"/>
      <c r="O12" s="364"/>
      <c r="P12" s="364"/>
      <c r="Q12" s="364"/>
      <c r="R12" s="363">
        <f t="shared" si="5"/>
        <v>15000</v>
      </c>
    </row>
    <row r="13" spans="1:25" s="315" customFormat="1" ht="33.75" customHeight="1" x14ac:dyDescent="0.3">
      <c r="A13" s="7"/>
      <c r="B13" s="327"/>
      <c r="C13" s="326"/>
      <c r="D13" s="325"/>
      <c r="E13" s="325"/>
      <c r="F13" s="395">
        <v>4</v>
      </c>
      <c r="G13" s="338" t="s">
        <v>1120</v>
      </c>
      <c r="H13" s="323" t="s">
        <v>1250</v>
      </c>
      <c r="I13" s="17" t="s">
        <v>112</v>
      </c>
      <c r="J13" s="364"/>
      <c r="K13" s="365">
        <v>5000</v>
      </c>
      <c r="L13" s="363"/>
      <c r="M13" s="363">
        <v>15000</v>
      </c>
      <c r="N13" s="364"/>
      <c r="O13" s="364"/>
      <c r="P13" s="364"/>
      <c r="Q13" s="364"/>
      <c r="R13" s="363">
        <f t="shared" si="5"/>
        <v>20000</v>
      </c>
    </row>
    <row r="14" spans="1:25" s="43" customFormat="1" ht="51" customHeight="1" x14ac:dyDescent="0.2">
      <c r="B14" s="42"/>
      <c r="C14" s="46"/>
      <c r="D14" s="1661" t="s">
        <v>77</v>
      </c>
      <c r="E14" s="1661"/>
      <c r="F14" s="1661"/>
      <c r="G14" s="1661"/>
      <c r="H14" s="1661"/>
      <c r="I14" s="1661"/>
      <c r="J14" s="115">
        <f>SUM(J15+J51)</f>
        <v>0</v>
      </c>
      <c r="K14" s="115">
        <f t="shared" ref="K14:R14" si="6">SUM(K15+K51)</f>
        <v>184900</v>
      </c>
      <c r="L14" s="115">
        <f t="shared" si="6"/>
        <v>575490</v>
      </c>
      <c r="M14" s="115">
        <f t="shared" si="6"/>
        <v>591967</v>
      </c>
      <c r="N14" s="115">
        <f t="shared" si="6"/>
        <v>0</v>
      </c>
      <c r="O14" s="115">
        <f t="shared" si="6"/>
        <v>0</v>
      </c>
      <c r="P14" s="115">
        <f t="shared" si="6"/>
        <v>0</v>
      </c>
      <c r="Q14" s="115">
        <f t="shared" si="6"/>
        <v>0</v>
      </c>
      <c r="R14" s="115">
        <f t="shared" si="6"/>
        <v>1352357</v>
      </c>
    </row>
    <row r="15" spans="1:25" s="13" customFormat="1" ht="35.25" customHeight="1" x14ac:dyDescent="0.3">
      <c r="B15" s="65"/>
      <c r="C15" s="66"/>
      <c r="D15" s="66"/>
      <c r="E15" s="1664" t="s">
        <v>15</v>
      </c>
      <c r="F15" s="1661"/>
      <c r="G15" s="1661"/>
      <c r="H15" s="1661"/>
      <c r="I15" s="1661"/>
      <c r="J15" s="86">
        <f>SUM(J16:J50)</f>
        <v>0</v>
      </c>
      <c r="K15" s="86">
        <f t="shared" ref="K15:R15" si="7">SUM(K16:K50)</f>
        <v>89200</v>
      </c>
      <c r="L15" s="86">
        <f t="shared" si="7"/>
        <v>279740</v>
      </c>
      <c r="M15" s="86">
        <f t="shared" si="7"/>
        <v>397844</v>
      </c>
      <c r="N15" s="86">
        <f t="shared" si="7"/>
        <v>0</v>
      </c>
      <c r="O15" s="86">
        <f t="shared" si="7"/>
        <v>0</v>
      </c>
      <c r="P15" s="86">
        <f t="shared" si="7"/>
        <v>0</v>
      </c>
      <c r="Q15" s="86">
        <f t="shared" si="7"/>
        <v>0</v>
      </c>
      <c r="R15" s="86">
        <f t="shared" si="7"/>
        <v>766784</v>
      </c>
    </row>
    <row r="16" spans="1:25" s="315" customFormat="1" ht="48.75" customHeight="1" x14ac:dyDescent="0.3">
      <c r="A16" s="7"/>
      <c r="B16" s="319"/>
      <c r="C16" s="318"/>
      <c r="D16" s="318"/>
      <c r="E16" s="331"/>
      <c r="F16" s="397">
        <v>5</v>
      </c>
      <c r="G16" s="338" t="s">
        <v>1060</v>
      </c>
      <c r="H16" s="323" t="s">
        <v>837</v>
      </c>
      <c r="I16" s="323" t="s">
        <v>1061</v>
      </c>
      <c r="J16" s="362"/>
      <c r="K16" s="363">
        <v>7200</v>
      </c>
      <c r="L16" s="362">
        <v>10000</v>
      </c>
      <c r="M16" s="363">
        <v>12800</v>
      </c>
      <c r="N16" s="362"/>
      <c r="O16" s="362"/>
      <c r="P16" s="362"/>
      <c r="Q16" s="362"/>
      <c r="R16" s="363">
        <f>SUM(J16:Q16)</f>
        <v>30000</v>
      </c>
    </row>
    <row r="17" spans="1:18" s="315" customFormat="1" ht="50.25" customHeight="1" x14ac:dyDescent="0.3">
      <c r="A17" s="7"/>
      <c r="B17" s="330"/>
      <c r="C17" s="320"/>
      <c r="D17" s="320"/>
      <c r="E17" s="328"/>
      <c r="F17" s="393">
        <v>6</v>
      </c>
      <c r="G17" s="338" t="s">
        <v>1062</v>
      </c>
      <c r="H17" s="323" t="s">
        <v>837</v>
      </c>
      <c r="I17" s="323" t="s">
        <v>1063</v>
      </c>
      <c r="J17" s="362"/>
      <c r="K17" s="363">
        <v>7200</v>
      </c>
      <c r="L17" s="363">
        <v>18000</v>
      </c>
      <c r="M17" s="363">
        <v>55800</v>
      </c>
      <c r="N17" s="362"/>
      <c r="O17" s="362"/>
      <c r="P17" s="362"/>
      <c r="Q17" s="362"/>
      <c r="R17" s="363">
        <f t="shared" ref="R17:R50" si="8">SUM(J17:Q17)</f>
        <v>81000</v>
      </c>
    </row>
    <row r="18" spans="1:18" s="315" customFormat="1" ht="34.5" customHeight="1" x14ac:dyDescent="0.3">
      <c r="A18" s="7"/>
      <c r="B18" s="330"/>
      <c r="C18" s="320"/>
      <c r="D18" s="320"/>
      <c r="E18" s="328"/>
      <c r="F18" s="393">
        <v>7</v>
      </c>
      <c r="G18" s="338" t="s">
        <v>1069</v>
      </c>
      <c r="H18" s="323" t="s">
        <v>837</v>
      </c>
      <c r="I18" s="17" t="s">
        <v>112</v>
      </c>
      <c r="J18" s="362"/>
      <c r="K18" s="362"/>
      <c r="L18" s="362"/>
      <c r="M18" s="363">
        <v>18455</v>
      </c>
      <c r="N18" s="362"/>
      <c r="O18" s="362"/>
      <c r="P18" s="362"/>
      <c r="Q18" s="362"/>
      <c r="R18" s="363">
        <f t="shared" si="8"/>
        <v>18455</v>
      </c>
    </row>
    <row r="19" spans="1:18" s="315" customFormat="1" ht="33.75" customHeight="1" x14ac:dyDescent="0.3">
      <c r="A19" s="7"/>
      <c r="B19" s="330"/>
      <c r="C19" s="320"/>
      <c r="D19" s="320"/>
      <c r="E19" s="328"/>
      <c r="F19" s="393">
        <v>8</v>
      </c>
      <c r="G19" s="338" t="s">
        <v>1071</v>
      </c>
      <c r="H19" s="323" t="s">
        <v>837</v>
      </c>
      <c r="I19" s="17" t="s">
        <v>112</v>
      </c>
      <c r="J19" s="362"/>
      <c r="K19" s="362"/>
      <c r="L19" s="362"/>
      <c r="M19" s="363">
        <v>18455</v>
      </c>
      <c r="N19" s="362"/>
      <c r="O19" s="362"/>
      <c r="P19" s="362"/>
      <c r="Q19" s="362"/>
      <c r="R19" s="363">
        <f t="shared" si="8"/>
        <v>18455</v>
      </c>
    </row>
    <row r="20" spans="1:18" s="315" customFormat="1" ht="34.5" customHeight="1" x14ac:dyDescent="0.3">
      <c r="A20" s="7"/>
      <c r="B20" s="330"/>
      <c r="C20" s="320"/>
      <c r="D20" s="320"/>
      <c r="E20" s="328"/>
      <c r="F20" s="393">
        <v>9</v>
      </c>
      <c r="G20" s="338" t="s">
        <v>1072</v>
      </c>
      <c r="H20" s="323" t="s">
        <v>837</v>
      </c>
      <c r="I20" s="17" t="s">
        <v>112</v>
      </c>
      <c r="J20" s="362"/>
      <c r="K20" s="362"/>
      <c r="L20" s="362"/>
      <c r="M20" s="363">
        <v>14350</v>
      </c>
      <c r="N20" s="362"/>
      <c r="O20" s="362"/>
      <c r="P20" s="362"/>
      <c r="Q20" s="362"/>
      <c r="R20" s="363">
        <f t="shared" si="8"/>
        <v>14350</v>
      </c>
    </row>
    <row r="21" spans="1:18" s="315" customFormat="1" ht="50.25" customHeight="1" x14ac:dyDescent="0.3">
      <c r="A21" s="7"/>
      <c r="B21" s="330"/>
      <c r="C21" s="320"/>
      <c r="D21" s="320"/>
      <c r="E21" s="328"/>
      <c r="F21" s="393">
        <v>10</v>
      </c>
      <c r="G21" s="338" t="s">
        <v>1077</v>
      </c>
      <c r="H21" s="323" t="s">
        <v>1075</v>
      </c>
      <c r="I21" s="323" t="s">
        <v>1078</v>
      </c>
      <c r="J21" s="362"/>
      <c r="K21" s="363"/>
      <c r="L21" s="363"/>
      <c r="M21" s="363">
        <v>10000</v>
      </c>
      <c r="N21" s="362"/>
      <c r="O21" s="362"/>
      <c r="P21" s="362"/>
      <c r="Q21" s="362"/>
      <c r="R21" s="363">
        <f t="shared" si="8"/>
        <v>10000</v>
      </c>
    </row>
    <row r="22" spans="1:18" s="315" customFormat="1" ht="33.75" customHeight="1" x14ac:dyDescent="0.3">
      <c r="A22" s="7"/>
      <c r="B22" s="330"/>
      <c r="C22" s="320"/>
      <c r="D22" s="320"/>
      <c r="E22" s="328"/>
      <c r="F22" s="393">
        <v>11</v>
      </c>
      <c r="G22" s="338" t="s">
        <v>1083</v>
      </c>
      <c r="H22" s="323" t="s">
        <v>1075</v>
      </c>
      <c r="I22" s="323" t="s">
        <v>1084</v>
      </c>
      <c r="J22" s="362"/>
      <c r="K22" s="363"/>
      <c r="L22" s="363"/>
      <c r="M22" s="363">
        <v>10000</v>
      </c>
      <c r="N22" s="362"/>
      <c r="O22" s="362"/>
      <c r="P22" s="362"/>
      <c r="Q22" s="362"/>
      <c r="R22" s="363">
        <f t="shared" si="8"/>
        <v>10000</v>
      </c>
    </row>
    <row r="23" spans="1:18" s="315" customFormat="1" ht="52.5" customHeight="1" x14ac:dyDescent="0.3">
      <c r="A23" s="7"/>
      <c r="B23" s="330"/>
      <c r="C23" s="320"/>
      <c r="D23" s="320"/>
      <c r="E23" s="328"/>
      <c r="F23" s="393">
        <v>12</v>
      </c>
      <c r="G23" s="338" t="s">
        <v>1085</v>
      </c>
      <c r="H23" s="351" t="s">
        <v>1075</v>
      </c>
      <c r="I23" s="332" t="s">
        <v>1086</v>
      </c>
      <c r="J23" s="364"/>
      <c r="K23" s="364">
        <v>3600</v>
      </c>
      <c r="L23" s="364">
        <v>8800</v>
      </c>
      <c r="M23" s="364">
        <v>7600</v>
      </c>
      <c r="N23" s="362"/>
      <c r="O23" s="362"/>
      <c r="P23" s="362"/>
      <c r="Q23" s="362"/>
      <c r="R23" s="363">
        <f t="shared" si="8"/>
        <v>20000</v>
      </c>
    </row>
    <row r="24" spans="1:18" s="315" customFormat="1" ht="52.5" customHeight="1" x14ac:dyDescent="0.3">
      <c r="A24" s="7"/>
      <c r="B24" s="330"/>
      <c r="C24" s="320"/>
      <c r="D24" s="320"/>
      <c r="E24" s="328"/>
      <c r="F24" s="393">
        <v>13</v>
      </c>
      <c r="G24" s="338" t="s">
        <v>1087</v>
      </c>
      <c r="H24" s="323" t="s">
        <v>1088</v>
      </c>
      <c r="I24" s="323" t="s">
        <v>1089</v>
      </c>
      <c r="J24" s="363"/>
      <c r="K24" s="363"/>
      <c r="L24" s="363">
        <v>55000</v>
      </c>
      <c r="M24" s="363">
        <v>25000</v>
      </c>
      <c r="N24" s="363"/>
      <c r="O24" s="363"/>
      <c r="P24" s="363"/>
      <c r="Q24" s="363"/>
      <c r="R24" s="363">
        <f t="shared" si="8"/>
        <v>80000</v>
      </c>
    </row>
    <row r="25" spans="1:18" s="315" customFormat="1" ht="54" customHeight="1" x14ac:dyDescent="0.3">
      <c r="A25" s="7"/>
      <c r="B25" s="330"/>
      <c r="C25" s="329"/>
      <c r="D25" s="329"/>
      <c r="E25" s="328"/>
      <c r="F25" s="393">
        <v>14</v>
      </c>
      <c r="G25" s="338" t="s">
        <v>1090</v>
      </c>
      <c r="H25" s="323" t="s">
        <v>1088</v>
      </c>
      <c r="I25" s="323" t="s">
        <v>1091</v>
      </c>
      <c r="J25" s="363"/>
      <c r="K25" s="363"/>
      <c r="L25" s="363">
        <v>10000</v>
      </c>
      <c r="M25" s="363">
        <v>10000</v>
      </c>
      <c r="N25" s="363"/>
      <c r="O25" s="363"/>
      <c r="P25" s="363"/>
      <c r="Q25" s="363"/>
      <c r="R25" s="363">
        <f t="shared" si="8"/>
        <v>20000</v>
      </c>
    </row>
    <row r="26" spans="1:18" s="315" customFormat="1" ht="51" customHeight="1" x14ac:dyDescent="0.3">
      <c r="A26" s="7"/>
      <c r="B26" s="327"/>
      <c r="C26" s="326"/>
      <c r="D26" s="325"/>
      <c r="E26" s="324"/>
      <c r="F26" s="393">
        <v>15</v>
      </c>
      <c r="G26" s="338" t="s">
        <v>1092</v>
      </c>
      <c r="H26" s="323" t="s">
        <v>1088</v>
      </c>
      <c r="I26" s="323" t="s">
        <v>1093</v>
      </c>
      <c r="J26" s="364"/>
      <c r="K26" s="364"/>
      <c r="L26" s="364">
        <v>7280</v>
      </c>
      <c r="M26" s="364">
        <v>2720</v>
      </c>
      <c r="N26" s="364"/>
      <c r="O26" s="364"/>
      <c r="P26" s="364"/>
      <c r="Q26" s="364"/>
      <c r="R26" s="363">
        <f t="shared" si="8"/>
        <v>10000</v>
      </c>
    </row>
    <row r="27" spans="1:18" s="315" customFormat="1" ht="38.25" customHeight="1" x14ac:dyDescent="0.3">
      <c r="A27" s="7"/>
      <c r="B27" s="327"/>
      <c r="C27" s="326"/>
      <c r="D27" s="325"/>
      <c r="E27" s="325"/>
      <c r="F27" s="393">
        <v>16</v>
      </c>
      <c r="G27" s="338" t="s">
        <v>1098</v>
      </c>
      <c r="H27" s="323" t="s">
        <v>1064</v>
      </c>
      <c r="I27" s="323" t="s">
        <v>607</v>
      </c>
      <c r="J27" s="364"/>
      <c r="K27" s="363">
        <v>4200</v>
      </c>
      <c r="L27" s="363">
        <v>20660</v>
      </c>
      <c r="M27" s="363">
        <v>19664</v>
      </c>
      <c r="N27" s="364"/>
      <c r="O27" s="364"/>
      <c r="P27" s="364"/>
      <c r="Q27" s="364"/>
      <c r="R27" s="363">
        <f t="shared" si="8"/>
        <v>44524</v>
      </c>
    </row>
    <row r="28" spans="1:18" s="315" customFormat="1" ht="48.75" customHeight="1" x14ac:dyDescent="0.3">
      <c r="A28" s="7"/>
      <c r="B28" s="327"/>
      <c r="C28" s="326"/>
      <c r="D28" s="325"/>
      <c r="E28" s="325"/>
      <c r="F28" s="393">
        <v>17</v>
      </c>
      <c r="G28" s="338" t="s">
        <v>1102</v>
      </c>
      <c r="H28" s="351" t="s">
        <v>1064</v>
      </c>
      <c r="I28" s="334" t="s">
        <v>483</v>
      </c>
      <c r="J28" s="364"/>
      <c r="K28" s="364"/>
      <c r="L28" s="364">
        <v>7000</v>
      </c>
      <c r="M28" s="364">
        <v>3000</v>
      </c>
      <c r="N28" s="364"/>
      <c r="O28" s="364"/>
      <c r="P28" s="364"/>
      <c r="Q28" s="364"/>
      <c r="R28" s="363">
        <f t="shared" si="8"/>
        <v>10000</v>
      </c>
    </row>
    <row r="29" spans="1:18" s="315" customFormat="1" ht="37.5" customHeight="1" x14ac:dyDescent="0.3">
      <c r="A29" s="7"/>
      <c r="B29" s="327"/>
      <c r="C29" s="326"/>
      <c r="D29" s="325"/>
      <c r="E29" s="325"/>
      <c r="F29" s="393">
        <v>18</v>
      </c>
      <c r="G29" s="338" t="s">
        <v>1125</v>
      </c>
      <c r="H29" s="323" t="s">
        <v>1068</v>
      </c>
      <c r="I29" s="323" t="s">
        <v>1249</v>
      </c>
      <c r="J29" s="364"/>
      <c r="K29" s="363">
        <v>21000</v>
      </c>
      <c r="L29" s="363">
        <v>20000</v>
      </c>
      <c r="M29" s="363">
        <v>9000</v>
      </c>
      <c r="N29" s="364"/>
      <c r="O29" s="364"/>
      <c r="P29" s="364"/>
      <c r="Q29" s="364"/>
      <c r="R29" s="363">
        <f t="shared" si="8"/>
        <v>50000</v>
      </c>
    </row>
    <row r="30" spans="1:18" s="315" customFormat="1" ht="51" customHeight="1" x14ac:dyDescent="0.25">
      <c r="A30" s="195"/>
      <c r="B30" s="330"/>
      <c r="C30" s="320"/>
      <c r="D30" s="321"/>
      <c r="E30" s="324"/>
      <c r="F30" s="393">
        <v>19</v>
      </c>
      <c r="G30" s="338" t="s">
        <v>1142</v>
      </c>
      <c r="H30" s="323"/>
      <c r="I30" s="350"/>
      <c r="J30" s="364"/>
      <c r="K30" s="364"/>
      <c r="L30" s="364"/>
      <c r="M30" s="364"/>
      <c r="N30" s="364"/>
      <c r="O30" s="364"/>
      <c r="P30" s="364"/>
      <c r="Q30" s="364"/>
      <c r="R30" s="363"/>
    </row>
    <row r="31" spans="1:18" s="315" customFormat="1" ht="38.25" customHeight="1" x14ac:dyDescent="0.25">
      <c r="A31" s="195"/>
      <c r="B31" s="330"/>
      <c r="C31" s="320"/>
      <c r="D31" s="321"/>
      <c r="E31" s="324"/>
      <c r="F31" s="425"/>
      <c r="G31" s="338" t="s">
        <v>1260</v>
      </c>
      <c r="H31" s="323" t="s">
        <v>1250</v>
      </c>
      <c r="I31" s="336" t="s">
        <v>1143</v>
      </c>
      <c r="J31" s="364"/>
      <c r="K31" s="364">
        <v>3600</v>
      </c>
      <c r="L31" s="364">
        <v>10200</v>
      </c>
      <c r="M31" s="364">
        <v>6200</v>
      </c>
      <c r="N31" s="364"/>
      <c r="O31" s="364"/>
      <c r="P31" s="364"/>
      <c r="Q31" s="364"/>
      <c r="R31" s="363">
        <f t="shared" si="8"/>
        <v>20000</v>
      </c>
    </row>
    <row r="32" spans="1:18" s="315" customFormat="1" ht="33" customHeight="1" x14ac:dyDescent="0.25">
      <c r="A32" s="427"/>
      <c r="B32" s="320"/>
      <c r="C32" s="320"/>
      <c r="D32" s="321"/>
      <c r="E32" s="428"/>
      <c r="F32" s="426"/>
      <c r="G32" s="338" t="s">
        <v>1261</v>
      </c>
      <c r="H32" s="323" t="s">
        <v>1250</v>
      </c>
      <c r="I32" s="336" t="s">
        <v>1144</v>
      </c>
      <c r="J32" s="364"/>
      <c r="K32" s="364">
        <v>2400</v>
      </c>
      <c r="L32" s="364">
        <v>3800</v>
      </c>
      <c r="M32" s="364">
        <v>13800</v>
      </c>
      <c r="N32" s="364"/>
      <c r="O32" s="364"/>
      <c r="P32" s="364"/>
      <c r="Q32" s="364"/>
      <c r="R32" s="363">
        <f t="shared" si="8"/>
        <v>20000</v>
      </c>
    </row>
    <row r="33" spans="1:18" s="315" customFormat="1" ht="33.75" customHeight="1" x14ac:dyDescent="0.25">
      <c r="A33" s="195"/>
      <c r="B33" s="330"/>
      <c r="C33" s="320"/>
      <c r="D33" s="321"/>
      <c r="E33" s="324"/>
      <c r="F33" s="425"/>
      <c r="G33" s="338" t="s">
        <v>1262</v>
      </c>
      <c r="H33" s="323" t="s">
        <v>1250</v>
      </c>
      <c r="I33" s="336" t="s">
        <v>1145</v>
      </c>
      <c r="J33" s="364"/>
      <c r="K33" s="364">
        <v>3600</v>
      </c>
      <c r="L33" s="364">
        <v>11900</v>
      </c>
      <c r="M33" s="364">
        <v>4500</v>
      </c>
      <c r="N33" s="364"/>
      <c r="O33" s="364"/>
      <c r="P33" s="364"/>
      <c r="Q33" s="364"/>
      <c r="R33" s="363">
        <f t="shared" si="8"/>
        <v>20000</v>
      </c>
    </row>
    <row r="34" spans="1:18" s="315" customFormat="1" ht="33" customHeight="1" x14ac:dyDescent="0.25">
      <c r="A34" s="195"/>
      <c r="B34" s="330"/>
      <c r="C34" s="320"/>
      <c r="D34" s="321"/>
      <c r="E34" s="324"/>
      <c r="F34" s="425"/>
      <c r="G34" s="338" t="s">
        <v>1263</v>
      </c>
      <c r="H34" s="323" t="s">
        <v>1250</v>
      </c>
      <c r="I34" s="336" t="s">
        <v>1146</v>
      </c>
      <c r="J34" s="364"/>
      <c r="K34" s="364">
        <v>3600</v>
      </c>
      <c r="L34" s="364">
        <v>12000</v>
      </c>
      <c r="M34" s="364">
        <v>4400</v>
      </c>
      <c r="N34" s="364"/>
      <c r="O34" s="364"/>
      <c r="P34" s="364"/>
      <c r="Q34" s="364"/>
      <c r="R34" s="363">
        <f t="shared" si="8"/>
        <v>20000</v>
      </c>
    </row>
    <row r="35" spans="1:18" s="315" customFormat="1" ht="38.25" customHeight="1" x14ac:dyDescent="0.25">
      <c r="A35" s="195"/>
      <c r="B35" s="330"/>
      <c r="C35" s="320"/>
      <c r="D35" s="321"/>
      <c r="E35" s="324"/>
      <c r="F35" s="425"/>
      <c r="G35" s="338" t="s">
        <v>1264</v>
      </c>
      <c r="H35" s="323" t="s">
        <v>1250</v>
      </c>
      <c r="I35" s="335" t="s">
        <v>1251</v>
      </c>
      <c r="J35" s="364"/>
      <c r="K35" s="364">
        <v>8400</v>
      </c>
      <c r="L35" s="364">
        <v>5000</v>
      </c>
      <c r="M35" s="364">
        <v>6600</v>
      </c>
      <c r="N35" s="364"/>
      <c r="O35" s="364"/>
      <c r="P35" s="364"/>
      <c r="Q35" s="364"/>
      <c r="R35" s="363">
        <f t="shared" si="8"/>
        <v>20000</v>
      </c>
    </row>
    <row r="36" spans="1:18" s="315" customFormat="1" ht="33.75" customHeight="1" x14ac:dyDescent="0.25">
      <c r="A36" s="195"/>
      <c r="B36" s="330"/>
      <c r="C36" s="320"/>
      <c r="D36" s="321"/>
      <c r="E36" s="324"/>
      <c r="F36" s="425"/>
      <c r="G36" s="338" t="s">
        <v>1265</v>
      </c>
      <c r="H36" s="323" t="s">
        <v>1250</v>
      </c>
      <c r="I36" s="336" t="s">
        <v>987</v>
      </c>
      <c r="J36" s="364"/>
      <c r="K36" s="364">
        <v>3600</v>
      </c>
      <c r="L36" s="364">
        <v>9000</v>
      </c>
      <c r="M36" s="364">
        <v>7400</v>
      </c>
      <c r="N36" s="364"/>
      <c r="O36" s="364"/>
      <c r="P36" s="364"/>
      <c r="Q36" s="364"/>
      <c r="R36" s="363">
        <f t="shared" si="8"/>
        <v>20000</v>
      </c>
    </row>
    <row r="37" spans="1:18" s="315" customFormat="1" ht="33" customHeight="1" x14ac:dyDescent="0.25">
      <c r="A37" s="195"/>
      <c r="B37" s="343"/>
      <c r="C37" s="344"/>
      <c r="D37" s="341"/>
      <c r="E37" s="342"/>
      <c r="F37" s="425"/>
      <c r="G37" s="338" t="s">
        <v>1266</v>
      </c>
      <c r="H37" s="323" t="s">
        <v>1250</v>
      </c>
      <c r="I37" s="336" t="s">
        <v>1147</v>
      </c>
      <c r="J37" s="364"/>
      <c r="K37" s="364">
        <v>3600</v>
      </c>
      <c r="L37" s="364">
        <v>9000</v>
      </c>
      <c r="M37" s="364">
        <v>7400</v>
      </c>
      <c r="N37" s="364"/>
      <c r="O37" s="364"/>
      <c r="P37" s="364"/>
      <c r="Q37" s="364"/>
      <c r="R37" s="363">
        <f t="shared" si="8"/>
        <v>20000</v>
      </c>
    </row>
    <row r="38" spans="1:18" s="315" customFormat="1" ht="34.5" customHeight="1" x14ac:dyDescent="0.25">
      <c r="A38" s="195"/>
      <c r="B38" s="319"/>
      <c r="C38" s="318"/>
      <c r="D38" s="421"/>
      <c r="E38" s="422"/>
      <c r="F38" s="425"/>
      <c r="G38" s="338" t="s">
        <v>1267</v>
      </c>
      <c r="H38" s="323" t="s">
        <v>1250</v>
      </c>
      <c r="I38" s="336" t="s">
        <v>1148</v>
      </c>
      <c r="J38" s="364"/>
      <c r="K38" s="364">
        <v>3600</v>
      </c>
      <c r="L38" s="364">
        <v>9100</v>
      </c>
      <c r="M38" s="364">
        <v>7300</v>
      </c>
      <c r="N38" s="364"/>
      <c r="O38" s="364"/>
      <c r="P38" s="364"/>
      <c r="Q38" s="364"/>
      <c r="R38" s="363">
        <f t="shared" si="8"/>
        <v>20000</v>
      </c>
    </row>
    <row r="39" spans="1:18" s="315" customFormat="1" ht="38.25" customHeight="1" x14ac:dyDescent="0.3">
      <c r="A39" s="7"/>
      <c r="B39" s="330"/>
      <c r="C39" s="320"/>
      <c r="D39" s="320"/>
      <c r="E39" s="328"/>
      <c r="F39" s="346">
        <v>20</v>
      </c>
      <c r="G39" s="338" t="s">
        <v>1204</v>
      </c>
      <c r="H39" s="352" t="s">
        <v>1088</v>
      </c>
      <c r="I39" s="353" t="s">
        <v>1205</v>
      </c>
      <c r="J39" s="363"/>
      <c r="K39" s="363"/>
      <c r="L39" s="363">
        <v>5000</v>
      </c>
      <c r="M39" s="363">
        <v>10000</v>
      </c>
      <c r="N39" s="363"/>
      <c r="O39" s="363"/>
      <c r="P39" s="363"/>
      <c r="Q39" s="363"/>
      <c r="R39" s="363">
        <f t="shared" si="8"/>
        <v>15000</v>
      </c>
    </row>
    <row r="40" spans="1:18" s="315" customFormat="1" ht="52.5" customHeight="1" x14ac:dyDescent="0.3">
      <c r="A40" s="7"/>
      <c r="B40" s="330"/>
      <c r="C40" s="320"/>
      <c r="D40" s="320"/>
      <c r="E40" s="328"/>
      <c r="F40" s="393">
        <v>21</v>
      </c>
      <c r="G40" s="338" t="s">
        <v>1180</v>
      </c>
      <c r="H40" s="351" t="s">
        <v>1075</v>
      </c>
      <c r="I40" s="323" t="s">
        <v>1252</v>
      </c>
      <c r="J40" s="364"/>
      <c r="K40" s="364">
        <v>3600</v>
      </c>
      <c r="L40" s="364">
        <v>12500</v>
      </c>
      <c r="M40" s="364">
        <v>3900</v>
      </c>
      <c r="N40" s="364"/>
      <c r="O40" s="364"/>
      <c r="P40" s="364"/>
      <c r="Q40" s="364"/>
      <c r="R40" s="363">
        <f t="shared" si="8"/>
        <v>20000</v>
      </c>
    </row>
    <row r="41" spans="1:18" s="315" customFormat="1" ht="33" customHeight="1" x14ac:dyDescent="0.3">
      <c r="A41" s="7"/>
      <c r="B41" s="330"/>
      <c r="C41" s="320"/>
      <c r="D41" s="320"/>
      <c r="E41" s="328"/>
      <c r="F41" s="346">
        <v>22</v>
      </c>
      <c r="G41" s="338" t="s">
        <v>1181</v>
      </c>
      <c r="H41" s="352" t="s">
        <v>1088</v>
      </c>
      <c r="I41" s="353" t="s">
        <v>1253</v>
      </c>
      <c r="J41" s="363"/>
      <c r="K41" s="363"/>
      <c r="L41" s="363"/>
      <c r="M41" s="363">
        <v>5000</v>
      </c>
      <c r="N41" s="363"/>
      <c r="O41" s="363"/>
      <c r="P41" s="363"/>
      <c r="Q41" s="363"/>
      <c r="R41" s="363">
        <f t="shared" si="8"/>
        <v>5000</v>
      </c>
    </row>
    <row r="42" spans="1:18" s="315" customFormat="1" ht="33" customHeight="1" x14ac:dyDescent="0.3">
      <c r="A42" s="7"/>
      <c r="B42" s="327"/>
      <c r="C42" s="333"/>
      <c r="D42" s="321"/>
      <c r="E42" s="324"/>
      <c r="F42" s="393">
        <v>23</v>
      </c>
      <c r="G42" s="338" t="s">
        <v>1183</v>
      </c>
      <c r="H42" s="351" t="s">
        <v>1070</v>
      </c>
      <c r="I42" s="323" t="s">
        <v>1254</v>
      </c>
      <c r="J42" s="362"/>
      <c r="K42" s="362"/>
      <c r="L42" s="362"/>
      <c r="M42" s="362">
        <v>10000</v>
      </c>
      <c r="N42" s="362"/>
      <c r="O42" s="362"/>
      <c r="P42" s="362"/>
      <c r="Q42" s="362"/>
      <c r="R42" s="363">
        <f t="shared" si="8"/>
        <v>10000</v>
      </c>
    </row>
    <row r="43" spans="1:18" s="315" customFormat="1" ht="33.75" customHeight="1" x14ac:dyDescent="0.3">
      <c r="A43" s="7"/>
      <c r="B43" s="327"/>
      <c r="C43" s="333"/>
      <c r="D43" s="321"/>
      <c r="E43" s="324"/>
      <c r="F43" s="346">
        <v>24</v>
      </c>
      <c r="G43" s="338" t="s">
        <v>1185</v>
      </c>
      <c r="H43" s="323" t="s">
        <v>1068</v>
      </c>
      <c r="I43" s="323" t="s">
        <v>1255</v>
      </c>
      <c r="J43" s="362"/>
      <c r="K43" s="362"/>
      <c r="L43" s="362"/>
      <c r="M43" s="363">
        <v>10000</v>
      </c>
      <c r="N43" s="362"/>
      <c r="O43" s="362"/>
      <c r="P43" s="362"/>
      <c r="Q43" s="362"/>
      <c r="R43" s="363">
        <f t="shared" si="8"/>
        <v>10000</v>
      </c>
    </row>
    <row r="44" spans="1:18" s="315" customFormat="1" ht="33.75" customHeight="1" x14ac:dyDescent="0.3">
      <c r="A44" s="7"/>
      <c r="B44" s="327"/>
      <c r="C44" s="326"/>
      <c r="D44" s="321"/>
      <c r="E44" s="325"/>
      <c r="F44" s="393">
        <v>25</v>
      </c>
      <c r="G44" s="338" t="s">
        <v>1127</v>
      </c>
      <c r="H44" s="323" t="s">
        <v>1068</v>
      </c>
      <c r="I44" s="17" t="s">
        <v>112</v>
      </c>
      <c r="J44" s="364"/>
      <c r="K44" s="363"/>
      <c r="L44" s="363">
        <v>7000</v>
      </c>
      <c r="M44" s="363">
        <v>3000</v>
      </c>
      <c r="N44" s="364"/>
      <c r="O44" s="364"/>
      <c r="P44" s="364"/>
      <c r="Q44" s="364"/>
      <c r="R44" s="363">
        <f t="shared" si="8"/>
        <v>10000</v>
      </c>
    </row>
    <row r="45" spans="1:18" s="315" customFormat="1" ht="35.25" customHeight="1" x14ac:dyDescent="0.3">
      <c r="A45" s="7"/>
      <c r="B45" s="327"/>
      <c r="C45" s="326"/>
      <c r="D45" s="325"/>
      <c r="E45" s="325"/>
      <c r="F45" s="346">
        <v>26</v>
      </c>
      <c r="G45" s="338" t="s">
        <v>1128</v>
      </c>
      <c r="H45" s="351" t="s">
        <v>1068</v>
      </c>
      <c r="I45" s="323" t="s">
        <v>1256</v>
      </c>
      <c r="J45" s="364"/>
      <c r="K45" s="364"/>
      <c r="L45" s="364">
        <v>15000</v>
      </c>
      <c r="M45" s="364">
        <v>5000</v>
      </c>
      <c r="N45" s="364"/>
      <c r="O45" s="364"/>
      <c r="P45" s="364"/>
      <c r="Q45" s="364"/>
      <c r="R45" s="363">
        <f t="shared" si="8"/>
        <v>20000</v>
      </c>
    </row>
    <row r="46" spans="1:18" s="315" customFormat="1" ht="38.25" customHeight="1" x14ac:dyDescent="0.3">
      <c r="A46" s="7"/>
      <c r="B46" s="327"/>
      <c r="C46" s="326"/>
      <c r="D46" s="325"/>
      <c r="E46" s="325"/>
      <c r="F46" s="393">
        <v>27</v>
      </c>
      <c r="G46" s="338" t="s">
        <v>1133</v>
      </c>
      <c r="H46" s="323" t="s">
        <v>1079</v>
      </c>
      <c r="I46" s="17" t="s">
        <v>112</v>
      </c>
      <c r="J46" s="363"/>
      <c r="K46" s="363"/>
      <c r="L46" s="363"/>
      <c r="M46" s="363">
        <v>40000</v>
      </c>
      <c r="N46" s="363"/>
      <c r="O46" s="363"/>
      <c r="P46" s="363"/>
      <c r="Q46" s="363"/>
      <c r="R46" s="363">
        <f t="shared" si="8"/>
        <v>40000</v>
      </c>
    </row>
    <row r="47" spans="1:18" s="315" customFormat="1" ht="48" customHeight="1" x14ac:dyDescent="0.3">
      <c r="A47" s="7"/>
      <c r="B47" s="327"/>
      <c r="C47" s="326"/>
      <c r="D47" s="325"/>
      <c r="E47" s="325"/>
      <c r="F47" s="346">
        <v>28</v>
      </c>
      <c r="G47" s="338" t="s">
        <v>1248</v>
      </c>
      <c r="H47" s="323" t="s">
        <v>1082</v>
      </c>
      <c r="I47" s="323" t="s">
        <v>1257</v>
      </c>
      <c r="J47" s="364"/>
      <c r="K47" s="363">
        <v>10000</v>
      </c>
      <c r="L47" s="363">
        <v>5000</v>
      </c>
      <c r="M47" s="363">
        <v>15000</v>
      </c>
      <c r="N47" s="364"/>
      <c r="O47" s="364"/>
      <c r="P47" s="364"/>
      <c r="Q47" s="364"/>
      <c r="R47" s="363">
        <f t="shared" si="8"/>
        <v>30000</v>
      </c>
    </row>
    <row r="48" spans="1:18" s="315" customFormat="1" ht="38.25" customHeight="1" x14ac:dyDescent="0.3">
      <c r="A48" s="7"/>
      <c r="B48" s="327"/>
      <c r="C48" s="326"/>
      <c r="D48" s="325"/>
      <c r="E48" s="325"/>
      <c r="F48" s="393">
        <v>29</v>
      </c>
      <c r="G48" s="338" t="s">
        <v>1110</v>
      </c>
      <c r="H48" s="323" t="s">
        <v>1268</v>
      </c>
      <c r="I48" s="323" t="s">
        <v>1258</v>
      </c>
      <c r="J48" s="364"/>
      <c r="K48" s="364"/>
      <c r="L48" s="364"/>
      <c r="M48" s="363">
        <v>5000</v>
      </c>
      <c r="N48" s="364"/>
      <c r="O48" s="364"/>
      <c r="P48" s="364"/>
      <c r="Q48" s="364"/>
      <c r="R48" s="363">
        <f t="shared" si="8"/>
        <v>5000</v>
      </c>
    </row>
    <row r="49" spans="1:18" s="315" customFormat="1" ht="33" customHeight="1" x14ac:dyDescent="0.3">
      <c r="A49" s="7"/>
      <c r="B49" s="327"/>
      <c r="C49" s="326"/>
      <c r="D49" s="325"/>
      <c r="E49" s="325"/>
      <c r="F49" s="346">
        <v>30</v>
      </c>
      <c r="G49" s="338" t="s">
        <v>1103</v>
      </c>
      <c r="H49" s="323" t="s">
        <v>1066</v>
      </c>
      <c r="I49" s="336" t="s">
        <v>273</v>
      </c>
      <c r="J49" s="364"/>
      <c r="K49" s="364"/>
      <c r="L49" s="363">
        <v>8500</v>
      </c>
      <c r="M49" s="363">
        <v>6500</v>
      </c>
      <c r="N49" s="364"/>
      <c r="O49" s="364"/>
      <c r="P49" s="364"/>
      <c r="Q49" s="364"/>
      <c r="R49" s="363">
        <f t="shared" si="8"/>
        <v>15000</v>
      </c>
    </row>
    <row r="50" spans="1:18" s="315" customFormat="1" ht="32.25" customHeight="1" x14ac:dyDescent="0.3">
      <c r="A50" s="7"/>
      <c r="B50" s="357"/>
      <c r="C50" s="358"/>
      <c r="D50" s="359"/>
      <c r="E50" s="360"/>
      <c r="F50" s="395">
        <v>31</v>
      </c>
      <c r="G50" s="338" t="s">
        <v>1106</v>
      </c>
      <c r="H50" s="323" t="s">
        <v>1066</v>
      </c>
      <c r="I50" s="336" t="s">
        <v>1259</v>
      </c>
      <c r="J50" s="364"/>
      <c r="K50" s="364"/>
      <c r="L50" s="364"/>
      <c r="M50" s="364">
        <v>10000</v>
      </c>
      <c r="N50" s="364"/>
      <c r="O50" s="364"/>
      <c r="P50" s="364"/>
      <c r="Q50" s="364"/>
      <c r="R50" s="363">
        <f t="shared" si="8"/>
        <v>10000</v>
      </c>
    </row>
    <row r="51" spans="1:18" s="13" customFormat="1" ht="21" customHeight="1" x14ac:dyDescent="0.3">
      <c r="B51" s="76"/>
      <c r="C51" s="77"/>
      <c r="D51" s="77"/>
      <c r="E51" s="78" t="s">
        <v>16</v>
      </c>
      <c r="F51" s="70"/>
      <c r="G51" s="33"/>
      <c r="H51" s="14"/>
      <c r="I51" s="56"/>
      <c r="J51" s="86">
        <f>SUM(J52:J77)</f>
        <v>0</v>
      </c>
      <c r="K51" s="86">
        <f t="shared" ref="K51:R51" si="9">SUM(K52:K77)</f>
        <v>95700</v>
      </c>
      <c r="L51" s="86">
        <f t="shared" si="9"/>
        <v>295750</v>
      </c>
      <c r="M51" s="86">
        <f t="shared" si="9"/>
        <v>194123</v>
      </c>
      <c r="N51" s="86">
        <f t="shared" si="9"/>
        <v>0</v>
      </c>
      <c r="O51" s="86">
        <f t="shared" si="9"/>
        <v>0</v>
      </c>
      <c r="P51" s="86">
        <f t="shared" si="9"/>
        <v>0</v>
      </c>
      <c r="Q51" s="86">
        <f t="shared" si="9"/>
        <v>0</v>
      </c>
      <c r="R51" s="86">
        <f t="shared" si="9"/>
        <v>585573</v>
      </c>
    </row>
    <row r="52" spans="1:18" s="315" customFormat="1" ht="63" x14ac:dyDescent="0.3">
      <c r="A52" s="7"/>
      <c r="B52" s="319"/>
      <c r="C52" s="318"/>
      <c r="D52" s="318"/>
      <c r="E52" s="318"/>
      <c r="F52" s="397">
        <v>32</v>
      </c>
      <c r="G52" s="338" t="s">
        <v>1269</v>
      </c>
      <c r="H52" s="323" t="s">
        <v>1075</v>
      </c>
      <c r="I52" s="323" t="s">
        <v>1076</v>
      </c>
      <c r="J52" s="362"/>
      <c r="K52" s="363">
        <v>3600</v>
      </c>
      <c r="L52" s="363">
        <v>6400</v>
      </c>
      <c r="M52" s="363">
        <v>10000</v>
      </c>
      <c r="N52" s="362"/>
      <c r="O52" s="362"/>
      <c r="P52" s="362"/>
      <c r="Q52" s="362"/>
      <c r="R52" s="363">
        <f>SUM(J52:Q52)</f>
        <v>20000</v>
      </c>
    </row>
    <row r="53" spans="1:18" s="315" customFormat="1" ht="31.5" x14ac:dyDescent="0.3">
      <c r="A53" s="7"/>
      <c r="B53" s="330"/>
      <c r="C53" s="320"/>
      <c r="D53" s="320"/>
      <c r="E53" s="328"/>
      <c r="F53" s="393">
        <v>33</v>
      </c>
      <c r="G53" s="338" t="s">
        <v>1150</v>
      </c>
      <c r="H53" s="323" t="s">
        <v>1075</v>
      </c>
      <c r="I53" s="323" t="s">
        <v>1151</v>
      </c>
      <c r="J53" s="362"/>
      <c r="K53" s="362"/>
      <c r="L53" s="362"/>
      <c r="M53" s="363">
        <v>10000</v>
      </c>
      <c r="N53" s="362"/>
      <c r="O53" s="362"/>
      <c r="P53" s="362"/>
      <c r="Q53" s="362"/>
      <c r="R53" s="363">
        <f t="shared" ref="R53:R77" si="10">SUM(J53:Q53)</f>
        <v>10000</v>
      </c>
    </row>
    <row r="54" spans="1:18" s="315" customFormat="1" ht="31.5" x14ac:dyDescent="0.3">
      <c r="A54" s="7"/>
      <c r="B54" s="330"/>
      <c r="C54" s="320"/>
      <c r="D54" s="320"/>
      <c r="E54" s="328"/>
      <c r="F54" s="393">
        <v>34</v>
      </c>
      <c r="G54" s="338" t="s">
        <v>1152</v>
      </c>
      <c r="H54" s="352" t="s">
        <v>1088</v>
      </c>
      <c r="I54" s="353" t="s">
        <v>1153</v>
      </c>
      <c r="J54" s="363"/>
      <c r="K54" s="363"/>
      <c r="L54" s="363">
        <v>67900</v>
      </c>
      <c r="M54" s="363">
        <v>12173</v>
      </c>
      <c r="N54" s="363"/>
      <c r="O54" s="363"/>
      <c r="P54" s="363"/>
      <c r="Q54" s="363"/>
      <c r="R54" s="363">
        <f t="shared" si="10"/>
        <v>80073</v>
      </c>
    </row>
    <row r="55" spans="1:18" s="315" customFormat="1" ht="31.5" x14ac:dyDescent="0.3">
      <c r="A55" s="7"/>
      <c r="B55" s="330"/>
      <c r="C55" s="320"/>
      <c r="D55" s="320"/>
      <c r="E55" s="320"/>
      <c r="F55" s="393">
        <v>35</v>
      </c>
      <c r="G55" s="338" t="s">
        <v>1080</v>
      </c>
      <c r="H55" s="323" t="s">
        <v>1075</v>
      </c>
      <c r="I55" s="323" t="s">
        <v>1081</v>
      </c>
      <c r="J55" s="362"/>
      <c r="K55" s="363">
        <v>10000</v>
      </c>
      <c r="L55" s="363">
        <v>28000</v>
      </c>
      <c r="M55" s="363"/>
      <c r="N55" s="362"/>
      <c r="O55" s="362"/>
      <c r="P55" s="362"/>
      <c r="Q55" s="362"/>
      <c r="R55" s="363">
        <f t="shared" si="10"/>
        <v>38000</v>
      </c>
    </row>
    <row r="56" spans="1:18" s="315" customFormat="1" ht="47.25" x14ac:dyDescent="0.3">
      <c r="A56" s="7"/>
      <c r="B56" s="330"/>
      <c r="C56" s="329"/>
      <c r="D56" s="329"/>
      <c r="E56" s="328"/>
      <c r="F56" s="393">
        <v>36</v>
      </c>
      <c r="G56" s="423" t="s">
        <v>1154</v>
      </c>
      <c r="H56" s="323" t="s">
        <v>1070</v>
      </c>
      <c r="I56" s="336" t="s">
        <v>975</v>
      </c>
      <c r="J56" s="362"/>
      <c r="K56" s="363">
        <v>10000</v>
      </c>
      <c r="L56" s="363">
        <v>10000</v>
      </c>
      <c r="M56" s="362"/>
      <c r="N56" s="362"/>
      <c r="O56" s="362"/>
      <c r="P56" s="362"/>
      <c r="Q56" s="362"/>
      <c r="R56" s="363">
        <f t="shared" si="10"/>
        <v>20000</v>
      </c>
    </row>
    <row r="57" spans="1:18" s="315" customFormat="1" ht="31.5" x14ac:dyDescent="0.3">
      <c r="A57" s="7"/>
      <c r="B57" s="327"/>
      <c r="C57" s="333"/>
      <c r="D57" s="321"/>
      <c r="E57" s="324"/>
      <c r="F57" s="393">
        <v>37</v>
      </c>
      <c r="G57" s="423" t="s">
        <v>1155</v>
      </c>
      <c r="H57" s="323" t="s">
        <v>1068</v>
      </c>
      <c r="I57" s="323" t="s">
        <v>1271</v>
      </c>
      <c r="J57" s="362"/>
      <c r="K57" s="362"/>
      <c r="L57" s="363">
        <v>15000</v>
      </c>
      <c r="M57" s="363">
        <v>10000</v>
      </c>
      <c r="N57" s="362"/>
      <c r="O57" s="362"/>
      <c r="P57" s="362"/>
      <c r="Q57" s="362"/>
      <c r="R57" s="363">
        <f t="shared" si="10"/>
        <v>25000</v>
      </c>
    </row>
    <row r="58" spans="1:18" s="315" customFormat="1" ht="48" customHeight="1" x14ac:dyDescent="0.3">
      <c r="A58" s="7"/>
      <c r="B58" s="327"/>
      <c r="C58" s="326"/>
      <c r="D58" s="325"/>
      <c r="E58" s="325"/>
      <c r="F58" s="393">
        <v>38</v>
      </c>
      <c r="G58" s="423" t="s">
        <v>1270</v>
      </c>
      <c r="H58" s="323" t="s">
        <v>1066</v>
      </c>
      <c r="I58" s="323" t="s">
        <v>1272</v>
      </c>
      <c r="J58" s="364"/>
      <c r="K58" s="364"/>
      <c r="L58" s="363">
        <v>8500</v>
      </c>
      <c r="M58" s="363">
        <v>6500</v>
      </c>
      <c r="N58" s="364"/>
      <c r="O58" s="364"/>
      <c r="P58" s="364"/>
      <c r="Q58" s="364"/>
      <c r="R58" s="363">
        <f t="shared" si="10"/>
        <v>15000</v>
      </c>
    </row>
    <row r="59" spans="1:18" s="315" customFormat="1" ht="31.5" customHeight="1" x14ac:dyDescent="0.3">
      <c r="A59" s="7"/>
      <c r="B59" s="327"/>
      <c r="C59" s="326"/>
      <c r="D59" s="325"/>
      <c r="E59" s="325"/>
      <c r="F59" s="393">
        <v>39</v>
      </c>
      <c r="G59" s="423" t="s">
        <v>1122</v>
      </c>
      <c r="H59" s="323"/>
      <c r="I59" s="337"/>
      <c r="J59" s="364"/>
      <c r="K59" s="364"/>
      <c r="L59" s="364"/>
      <c r="M59" s="364"/>
      <c r="N59" s="364"/>
      <c r="O59" s="364"/>
      <c r="P59" s="364"/>
      <c r="Q59" s="364"/>
      <c r="R59" s="363">
        <f t="shared" si="10"/>
        <v>0</v>
      </c>
    </row>
    <row r="60" spans="1:18" s="315" customFormat="1" ht="31.5" x14ac:dyDescent="0.3">
      <c r="A60" s="7"/>
      <c r="B60" s="327"/>
      <c r="C60" s="326"/>
      <c r="D60" s="325"/>
      <c r="E60" s="325"/>
      <c r="F60" s="425"/>
      <c r="G60" s="423" t="s">
        <v>1279</v>
      </c>
      <c r="H60" s="323" t="s">
        <v>1250</v>
      </c>
      <c r="I60" s="336" t="s">
        <v>1123</v>
      </c>
      <c r="J60" s="364"/>
      <c r="K60" s="363">
        <v>3600</v>
      </c>
      <c r="L60" s="363">
        <v>12000</v>
      </c>
      <c r="M60" s="363">
        <v>8900</v>
      </c>
      <c r="N60" s="364"/>
      <c r="O60" s="364"/>
      <c r="P60" s="364"/>
      <c r="Q60" s="364"/>
      <c r="R60" s="363">
        <f t="shared" si="10"/>
        <v>24500</v>
      </c>
    </row>
    <row r="61" spans="1:18" s="315" customFormat="1" ht="31.5" x14ac:dyDescent="0.3">
      <c r="A61" s="7"/>
      <c r="B61" s="327"/>
      <c r="C61" s="326"/>
      <c r="D61" s="325"/>
      <c r="E61" s="325"/>
      <c r="F61" s="425"/>
      <c r="G61" s="423" t="s">
        <v>1280</v>
      </c>
      <c r="H61" s="323" t="s">
        <v>1250</v>
      </c>
      <c r="I61" s="336" t="s">
        <v>612</v>
      </c>
      <c r="J61" s="364"/>
      <c r="K61" s="362"/>
      <c r="L61" s="363">
        <v>12000</v>
      </c>
      <c r="M61" s="363">
        <v>8000</v>
      </c>
      <c r="N61" s="364"/>
      <c r="O61" s="364"/>
      <c r="P61" s="364"/>
      <c r="Q61" s="364"/>
      <c r="R61" s="363">
        <f t="shared" si="10"/>
        <v>20000</v>
      </c>
    </row>
    <row r="62" spans="1:18" s="315" customFormat="1" ht="31.5" x14ac:dyDescent="0.3">
      <c r="A62" s="7"/>
      <c r="B62" s="327"/>
      <c r="C62" s="326"/>
      <c r="D62" s="325"/>
      <c r="E62" s="325"/>
      <c r="F62" s="393">
        <v>40</v>
      </c>
      <c r="G62" s="423" t="s">
        <v>1124</v>
      </c>
      <c r="H62" s="323" t="s">
        <v>1068</v>
      </c>
      <c r="I62" s="323" t="s">
        <v>1273</v>
      </c>
      <c r="J62" s="364"/>
      <c r="K62" s="363">
        <v>6000</v>
      </c>
      <c r="L62" s="363">
        <v>10000</v>
      </c>
      <c r="M62" s="363">
        <v>4000</v>
      </c>
      <c r="N62" s="364"/>
      <c r="O62" s="364"/>
      <c r="P62" s="364"/>
      <c r="Q62" s="364"/>
      <c r="R62" s="363">
        <f t="shared" si="10"/>
        <v>20000</v>
      </c>
    </row>
    <row r="63" spans="1:18" s="315" customFormat="1" ht="31.5" x14ac:dyDescent="0.3">
      <c r="A63" s="7"/>
      <c r="B63" s="327"/>
      <c r="C63" s="326"/>
      <c r="D63" s="325"/>
      <c r="E63" s="325"/>
      <c r="F63" s="393">
        <v>41</v>
      </c>
      <c r="G63" s="423" t="s">
        <v>1099</v>
      </c>
      <c r="H63" s="323" t="s">
        <v>1064</v>
      </c>
      <c r="I63" s="323" t="s">
        <v>1100</v>
      </c>
      <c r="J63" s="364"/>
      <c r="K63" s="363">
        <v>21000</v>
      </c>
      <c r="L63" s="364"/>
      <c r="M63" s="363"/>
      <c r="N63" s="364"/>
      <c r="O63" s="364"/>
      <c r="P63" s="364"/>
      <c r="Q63" s="364"/>
      <c r="R63" s="363">
        <f t="shared" si="10"/>
        <v>21000</v>
      </c>
    </row>
    <row r="64" spans="1:18" s="315" customFormat="1" x14ac:dyDescent="0.25">
      <c r="A64" s="195"/>
      <c r="B64" s="330"/>
      <c r="C64" s="320"/>
      <c r="D64" s="321"/>
      <c r="E64" s="324"/>
      <c r="F64" s="393">
        <v>42</v>
      </c>
      <c r="G64" s="338" t="s">
        <v>1149</v>
      </c>
      <c r="H64" s="323" t="s">
        <v>1068</v>
      </c>
      <c r="I64" s="323" t="s">
        <v>1274</v>
      </c>
      <c r="J64" s="364"/>
      <c r="K64" s="364"/>
      <c r="L64" s="363">
        <v>10000</v>
      </c>
      <c r="M64" s="363">
        <v>5000</v>
      </c>
      <c r="N64" s="364"/>
      <c r="O64" s="364"/>
      <c r="P64" s="364"/>
      <c r="Q64" s="364"/>
      <c r="R64" s="363">
        <f t="shared" si="10"/>
        <v>15000</v>
      </c>
    </row>
    <row r="65" spans="1:18" s="315" customFormat="1" ht="31.5" x14ac:dyDescent="0.3">
      <c r="A65" s="7"/>
      <c r="B65" s="327"/>
      <c r="C65" s="326"/>
      <c r="D65" s="325"/>
      <c r="E65" s="324"/>
      <c r="F65" s="393">
        <v>43</v>
      </c>
      <c r="G65" s="338" t="s">
        <v>1206</v>
      </c>
      <c r="H65" s="323" t="s">
        <v>1064</v>
      </c>
      <c r="I65" s="323" t="s">
        <v>1275</v>
      </c>
      <c r="J65" s="362"/>
      <c r="K65" s="362"/>
      <c r="L65" s="363">
        <v>15550</v>
      </c>
      <c r="M65" s="363">
        <v>19450</v>
      </c>
      <c r="N65" s="362"/>
      <c r="O65" s="362"/>
      <c r="P65" s="362"/>
      <c r="Q65" s="362"/>
      <c r="R65" s="363">
        <f t="shared" si="10"/>
        <v>35000</v>
      </c>
    </row>
    <row r="66" spans="1:18" s="315" customFormat="1" ht="31.5" x14ac:dyDescent="0.3">
      <c r="A66" s="7"/>
      <c r="B66" s="327"/>
      <c r="C66" s="326"/>
      <c r="D66" s="325"/>
      <c r="E66" s="324"/>
      <c r="F66" s="393">
        <v>44</v>
      </c>
      <c r="G66" s="338" t="s">
        <v>1207</v>
      </c>
      <c r="H66" s="323" t="s">
        <v>1068</v>
      </c>
      <c r="I66" s="323" t="s">
        <v>1208</v>
      </c>
      <c r="J66" s="362"/>
      <c r="K66" s="362"/>
      <c r="L66" s="363">
        <v>12000</v>
      </c>
      <c r="M66" s="363">
        <v>8000</v>
      </c>
      <c r="N66" s="362"/>
      <c r="O66" s="362"/>
      <c r="P66" s="362"/>
      <c r="Q66" s="362"/>
      <c r="R66" s="363">
        <f t="shared" si="10"/>
        <v>20000</v>
      </c>
    </row>
    <row r="67" spans="1:18" s="315" customFormat="1" ht="47.25" x14ac:dyDescent="0.3">
      <c r="A67" s="7"/>
      <c r="B67" s="327"/>
      <c r="C67" s="326"/>
      <c r="D67" s="325"/>
      <c r="E67" s="324"/>
      <c r="F67" s="393">
        <v>45</v>
      </c>
      <c r="G67" s="338" t="s">
        <v>1137</v>
      </c>
      <c r="H67" s="323" t="s">
        <v>1088</v>
      </c>
      <c r="I67" s="323" t="s">
        <v>1138</v>
      </c>
      <c r="J67" s="364"/>
      <c r="K67" s="364"/>
      <c r="L67" s="364"/>
      <c r="M67" s="364">
        <v>5000</v>
      </c>
      <c r="N67" s="364"/>
      <c r="O67" s="364"/>
      <c r="P67" s="364"/>
      <c r="Q67" s="364"/>
      <c r="R67" s="363">
        <f t="shared" si="10"/>
        <v>5000</v>
      </c>
    </row>
    <row r="68" spans="1:18" s="315" customFormat="1" x14ac:dyDescent="0.3">
      <c r="A68" s="7"/>
      <c r="B68" s="327"/>
      <c r="C68" s="333"/>
      <c r="D68" s="321"/>
      <c r="E68" s="324"/>
      <c r="F68" s="393">
        <v>46</v>
      </c>
      <c r="G68" s="424" t="s">
        <v>1139</v>
      </c>
      <c r="H68" s="323" t="s">
        <v>1066</v>
      </c>
      <c r="I68" s="336" t="s">
        <v>416</v>
      </c>
      <c r="J68" s="364"/>
      <c r="K68" s="364"/>
      <c r="L68" s="363">
        <v>5100</v>
      </c>
      <c r="M68" s="363">
        <v>5900</v>
      </c>
      <c r="N68" s="364"/>
      <c r="O68" s="364"/>
      <c r="P68" s="364"/>
      <c r="Q68" s="364"/>
      <c r="R68" s="363">
        <f t="shared" si="10"/>
        <v>11000</v>
      </c>
    </row>
    <row r="69" spans="1:18" s="315" customFormat="1" ht="47.25" x14ac:dyDescent="0.25">
      <c r="A69" s="195"/>
      <c r="B69" s="330"/>
      <c r="C69" s="320"/>
      <c r="D69" s="321"/>
      <c r="E69" s="324"/>
      <c r="F69" s="393">
        <v>47</v>
      </c>
      <c r="G69" s="338" t="s">
        <v>1140</v>
      </c>
      <c r="H69" s="323"/>
      <c r="I69" s="354"/>
      <c r="J69" s="364"/>
      <c r="K69" s="365"/>
      <c r="L69" s="363"/>
      <c r="M69" s="363"/>
      <c r="N69" s="363"/>
      <c r="O69" s="363"/>
      <c r="P69" s="363"/>
      <c r="Q69" s="363"/>
      <c r="R69" s="363"/>
    </row>
    <row r="70" spans="1:18" s="315" customFormat="1" ht="18" customHeight="1" x14ac:dyDescent="0.25">
      <c r="A70" s="195"/>
      <c r="B70" s="330"/>
      <c r="C70" s="320"/>
      <c r="D70" s="321"/>
      <c r="E70" s="324"/>
      <c r="F70" s="425"/>
      <c r="G70" s="338" t="s">
        <v>1281</v>
      </c>
      <c r="H70" s="323" t="s">
        <v>1250</v>
      </c>
      <c r="I70" s="335" t="s">
        <v>1283</v>
      </c>
      <c r="J70" s="364"/>
      <c r="K70" s="364">
        <v>3600</v>
      </c>
      <c r="L70" s="364">
        <v>9000</v>
      </c>
      <c r="M70" s="364">
        <v>7400</v>
      </c>
      <c r="N70" s="364"/>
      <c r="O70" s="364"/>
      <c r="P70" s="364"/>
      <c r="Q70" s="364"/>
      <c r="R70" s="363">
        <f t="shared" si="10"/>
        <v>20000</v>
      </c>
    </row>
    <row r="71" spans="1:18" s="315" customFormat="1" x14ac:dyDescent="0.25">
      <c r="A71" s="195"/>
      <c r="B71" s="330"/>
      <c r="C71" s="320"/>
      <c r="D71" s="321"/>
      <c r="E71" s="324"/>
      <c r="F71" s="425"/>
      <c r="G71" s="338" t="s">
        <v>1282</v>
      </c>
      <c r="H71" s="323" t="s">
        <v>1250</v>
      </c>
      <c r="I71" s="336" t="s">
        <v>1141</v>
      </c>
      <c r="J71" s="364"/>
      <c r="K71" s="364">
        <v>3600</v>
      </c>
      <c r="L71" s="364">
        <v>12000</v>
      </c>
      <c r="M71" s="364">
        <v>4400</v>
      </c>
      <c r="N71" s="364"/>
      <c r="O71" s="364"/>
      <c r="P71" s="364"/>
      <c r="Q71" s="364"/>
      <c r="R71" s="363">
        <f t="shared" si="10"/>
        <v>20000</v>
      </c>
    </row>
    <row r="72" spans="1:18" s="315" customFormat="1" x14ac:dyDescent="0.25">
      <c r="A72" s="195"/>
      <c r="B72" s="330"/>
      <c r="C72" s="320"/>
      <c r="D72" s="321"/>
      <c r="E72" s="324"/>
      <c r="F72" s="393">
        <v>48</v>
      </c>
      <c r="G72" s="338" t="s">
        <v>1134</v>
      </c>
      <c r="H72" s="323" t="s">
        <v>1079</v>
      </c>
      <c r="I72" s="336" t="s">
        <v>986</v>
      </c>
      <c r="J72" s="363"/>
      <c r="K72" s="363">
        <v>7200</v>
      </c>
      <c r="L72" s="363">
        <v>1300</v>
      </c>
      <c r="M72" s="363">
        <v>16500</v>
      </c>
      <c r="N72" s="363"/>
      <c r="O72" s="363"/>
      <c r="P72" s="363"/>
      <c r="Q72" s="363"/>
      <c r="R72" s="363">
        <f t="shared" si="10"/>
        <v>25000</v>
      </c>
    </row>
    <row r="73" spans="1:18" s="315" customFormat="1" ht="47.25" x14ac:dyDescent="0.3">
      <c r="A73" s="7"/>
      <c r="B73" s="327"/>
      <c r="C73" s="326"/>
      <c r="D73" s="325"/>
      <c r="E73" s="325"/>
      <c r="F73" s="393">
        <v>49</v>
      </c>
      <c r="G73" s="338" t="s">
        <v>1135</v>
      </c>
      <c r="H73" s="323" t="s">
        <v>1082</v>
      </c>
      <c r="I73" s="323" t="s">
        <v>1276</v>
      </c>
      <c r="J73" s="364"/>
      <c r="K73" s="363">
        <v>10000</v>
      </c>
      <c r="L73" s="363">
        <v>15000</v>
      </c>
      <c r="M73" s="363">
        <v>25000</v>
      </c>
      <c r="N73" s="364"/>
      <c r="O73" s="364"/>
      <c r="P73" s="364"/>
      <c r="Q73" s="364"/>
      <c r="R73" s="363">
        <f t="shared" si="10"/>
        <v>50000</v>
      </c>
    </row>
    <row r="74" spans="1:18" s="315" customFormat="1" ht="47.25" x14ac:dyDescent="0.3">
      <c r="A74" s="7"/>
      <c r="B74" s="327"/>
      <c r="C74" s="326"/>
      <c r="D74" s="325"/>
      <c r="E74" s="325"/>
      <c r="F74" s="393">
        <v>50</v>
      </c>
      <c r="G74" s="338" t="s">
        <v>1112</v>
      </c>
      <c r="H74" s="323" t="s">
        <v>1073</v>
      </c>
      <c r="I74" s="323" t="s">
        <v>1113</v>
      </c>
      <c r="J74" s="364"/>
      <c r="K74" s="363">
        <v>2000</v>
      </c>
      <c r="L74" s="363">
        <v>14000</v>
      </c>
      <c r="M74" s="363">
        <v>4000</v>
      </c>
      <c r="N74" s="364"/>
      <c r="O74" s="364"/>
      <c r="P74" s="364"/>
      <c r="Q74" s="364"/>
      <c r="R74" s="363">
        <f t="shared" si="10"/>
        <v>20000</v>
      </c>
    </row>
    <row r="75" spans="1:18" s="315" customFormat="1" ht="31.5" x14ac:dyDescent="0.25">
      <c r="A75" s="195"/>
      <c r="B75" s="330"/>
      <c r="C75" s="320"/>
      <c r="D75" s="321"/>
      <c r="E75" s="324"/>
      <c r="F75" s="393">
        <v>51</v>
      </c>
      <c r="G75" s="338" t="s">
        <v>1115</v>
      </c>
      <c r="H75" s="323" t="s">
        <v>1073</v>
      </c>
      <c r="I75" s="323" t="s">
        <v>1116</v>
      </c>
      <c r="J75" s="364"/>
      <c r="K75" s="363"/>
      <c r="L75" s="364">
        <v>12000</v>
      </c>
      <c r="M75" s="364"/>
      <c r="N75" s="364"/>
      <c r="O75" s="364"/>
      <c r="P75" s="364"/>
      <c r="Q75" s="364"/>
      <c r="R75" s="363">
        <f t="shared" si="10"/>
        <v>12000</v>
      </c>
    </row>
    <row r="76" spans="1:18" s="315" customFormat="1" ht="31.5" x14ac:dyDescent="0.3">
      <c r="A76" s="7"/>
      <c r="B76" s="327"/>
      <c r="C76" s="326"/>
      <c r="D76" s="325"/>
      <c r="E76" s="325"/>
      <c r="F76" s="393">
        <v>52</v>
      </c>
      <c r="G76" s="338" t="s">
        <v>1119</v>
      </c>
      <c r="H76" s="351" t="s">
        <v>1070</v>
      </c>
      <c r="I76" s="323" t="s">
        <v>1277</v>
      </c>
      <c r="J76" s="364"/>
      <c r="K76" s="364">
        <v>3600</v>
      </c>
      <c r="L76" s="364">
        <v>20000</v>
      </c>
      <c r="M76" s="364">
        <v>23900</v>
      </c>
      <c r="N76" s="364"/>
      <c r="O76" s="364"/>
      <c r="P76" s="364"/>
      <c r="Q76" s="364"/>
      <c r="R76" s="363">
        <f t="shared" si="10"/>
        <v>47500</v>
      </c>
    </row>
    <row r="77" spans="1:18" s="315" customFormat="1" ht="31.5" x14ac:dyDescent="0.3">
      <c r="A77" s="7"/>
      <c r="B77" s="327"/>
      <c r="C77" s="326"/>
      <c r="D77" s="325"/>
      <c r="E77" s="325"/>
      <c r="F77" s="395">
        <v>53</v>
      </c>
      <c r="G77" s="338" t="s">
        <v>1107</v>
      </c>
      <c r="H77" s="323" t="s">
        <v>1268</v>
      </c>
      <c r="I77" s="323" t="s">
        <v>1278</v>
      </c>
      <c r="J77" s="364"/>
      <c r="K77" s="363">
        <v>11500</v>
      </c>
      <c r="L77" s="364"/>
      <c r="M77" s="364"/>
      <c r="N77" s="364"/>
      <c r="O77" s="364"/>
      <c r="P77" s="364"/>
      <c r="Q77" s="364"/>
      <c r="R77" s="363">
        <f t="shared" si="10"/>
        <v>11500</v>
      </c>
    </row>
    <row r="78" spans="1:18" ht="19.5" customHeight="1" x14ac:dyDescent="0.3">
      <c r="B78" s="38"/>
      <c r="C78" s="39"/>
      <c r="D78" s="39"/>
      <c r="E78" s="40"/>
      <c r="F78" s="29"/>
      <c r="G78" s="15"/>
      <c r="H78" s="93"/>
      <c r="I78" s="140"/>
      <c r="J78" s="92"/>
      <c r="K78" s="92"/>
      <c r="L78" s="92"/>
      <c r="M78" s="92"/>
      <c r="N78" s="92"/>
      <c r="O78" s="92"/>
      <c r="P78" s="92"/>
      <c r="Q78" s="92"/>
      <c r="R78" s="92">
        <f t="shared" ref="R78" si="11">SUM(J78:Q78)</f>
        <v>0</v>
      </c>
    </row>
    <row r="79" spans="1:18" ht="19.5" customHeight="1" x14ac:dyDescent="0.3">
      <c r="B79" s="57"/>
      <c r="C79" s="58"/>
      <c r="D79" s="58"/>
      <c r="E79" s="59"/>
      <c r="F79" s="29"/>
      <c r="G79" s="15"/>
      <c r="H79" s="93"/>
      <c r="I79" s="140"/>
      <c r="J79" s="92"/>
      <c r="K79" s="92"/>
      <c r="L79" s="92"/>
      <c r="M79" s="92"/>
      <c r="N79" s="92"/>
      <c r="O79" s="92"/>
      <c r="P79" s="92"/>
      <c r="Q79" s="92"/>
      <c r="R79" s="92">
        <f t="shared" ref="R79" si="12">SUM(J79:Q79)</f>
        <v>0</v>
      </c>
    </row>
    <row r="80" spans="1:18" ht="19.5" customHeight="1" x14ac:dyDescent="0.3">
      <c r="B80" s="67"/>
      <c r="C80" s="68"/>
      <c r="D80" s="62"/>
      <c r="E80" s="21"/>
      <c r="F80" s="29"/>
      <c r="G80" s="15"/>
      <c r="H80" s="16"/>
      <c r="I80" s="17"/>
      <c r="J80" s="27"/>
      <c r="K80" s="27"/>
      <c r="L80" s="27"/>
      <c r="M80" s="27"/>
      <c r="N80" s="27"/>
      <c r="O80" s="27"/>
      <c r="P80" s="27"/>
      <c r="Q80" s="27"/>
      <c r="R80" s="92">
        <f>SUM(J80:Q80)</f>
        <v>0</v>
      </c>
    </row>
    <row r="81" spans="2:18" s="13" customFormat="1" ht="21" hidden="1" customHeight="1" x14ac:dyDescent="0.3">
      <c r="B81" s="76"/>
      <c r="C81" s="77"/>
      <c r="D81" s="77"/>
      <c r="E81" s="78" t="s">
        <v>99</v>
      </c>
      <c r="F81" s="80"/>
      <c r="G81" s="33"/>
      <c r="H81" s="14"/>
      <c r="I81" s="56"/>
      <c r="J81" s="86">
        <f>SUM(J82:J84)</f>
        <v>0</v>
      </c>
      <c r="K81" s="86">
        <f t="shared" ref="K81:R81" si="13">SUM(K82:K84)</f>
        <v>0</v>
      </c>
      <c r="L81" s="86">
        <f t="shared" si="13"/>
        <v>0</v>
      </c>
      <c r="M81" s="86">
        <f t="shared" si="13"/>
        <v>0</v>
      </c>
      <c r="N81" s="86">
        <f t="shared" si="13"/>
        <v>0</v>
      </c>
      <c r="O81" s="86">
        <f t="shared" si="13"/>
        <v>0</v>
      </c>
      <c r="P81" s="86">
        <f t="shared" si="13"/>
        <v>0</v>
      </c>
      <c r="Q81" s="86">
        <f t="shared" si="13"/>
        <v>0</v>
      </c>
      <c r="R81" s="86">
        <f t="shared" si="13"/>
        <v>0</v>
      </c>
    </row>
    <row r="82" spans="2:18" ht="19.5" hidden="1" customHeight="1" x14ac:dyDescent="0.3">
      <c r="B82" s="38"/>
      <c r="C82" s="39"/>
      <c r="D82" s="39"/>
      <c r="E82" s="40"/>
      <c r="F82" s="29">
        <v>10</v>
      </c>
      <c r="G82" s="15"/>
      <c r="H82" s="93"/>
      <c r="I82" s="140"/>
      <c r="J82" s="92"/>
      <c r="K82" s="92"/>
      <c r="L82" s="92"/>
      <c r="M82" s="92"/>
      <c r="N82" s="92"/>
      <c r="O82" s="92"/>
      <c r="P82" s="92"/>
      <c r="Q82" s="92"/>
      <c r="R82" s="92">
        <f>SUM(J82:Q82)</f>
        <v>0</v>
      </c>
    </row>
    <row r="83" spans="2:18" ht="19.5" hidden="1" customHeight="1" x14ac:dyDescent="0.3">
      <c r="B83" s="57"/>
      <c r="C83" s="58"/>
      <c r="D83" s="58"/>
      <c r="E83" s="59"/>
      <c r="F83" s="29">
        <v>11</v>
      </c>
      <c r="G83" s="15"/>
      <c r="H83" s="93"/>
      <c r="I83" s="140"/>
      <c r="J83" s="92"/>
      <c r="K83" s="92"/>
      <c r="L83" s="92"/>
      <c r="M83" s="92"/>
      <c r="N83" s="92"/>
      <c r="O83" s="92"/>
      <c r="P83" s="92"/>
      <c r="Q83" s="92"/>
      <c r="R83" s="92">
        <f>SUM(J83:Q83)</f>
        <v>0</v>
      </c>
    </row>
    <row r="84" spans="2:18" ht="19.5" hidden="1" customHeight="1" x14ac:dyDescent="0.3">
      <c r="B84" s="28"/>
      <c r="C84" s="45"/>
      <c r="D84" s="31"/>
      <c r="E84" s="32"/>
      <c r="F84" s="29">
        <v>12</v>
      </c>
      <c r="G84" s="15"/>
      <c r="H84" s="16"/>
      <c r="I84" s="17"/>
      <c r="J84" s="27"/>
      <c r="K84" s="27"/>
      <c r="L84" s="27"/>
      <c r="M84" s="27"/>
      <c r="N84" s="27"/>
      <c r="O84" s="27"/>
      <c r="P84" s="27"/>
      <c r="Q84" s="27"/>
      <c r="R84" s="92">
        <f>SUM(J84:Q84)</f>
        <v>0</v>
      </c>
    </row>
    <row r="85" spans="2:18" s="12" customFormat="1" ht="35.25" customHeight="1" x14ac:dyDescent="0.2">
      <c r="B85" s="1667" t="s">
        <v>81</v>
      </c>
      <c r="C85" s="1668"/>
      <c r="D85" s="1668"/>
      <c r="E85" s="1668"/>
      <c r="F85" s="1668"/>
      <c r="G85" s="1668"/>
      <c r="H85" s="1668"/>
      <c r="I85" s="1668"/>
      <c r="J85" s="239">
        <f>SUM(J86)</f>
        <v>0</v>
      </c>
      <c r="K85" s="239">
        <f t="shared" ref="K85:R85" si="14">SUM(K86)</f>
        <v>38200</v>
      </c>
      <c r="L85" s="239">
        <f t="shared" si="14"/>
        <v>54500</v>
      </c>
      <c r="M85" s="239">
        <f t="shared" si="14"/>
        <v>242900</v>
      </c>
      <c r="N85" s="239">
        <f t="shared" si="14"/>
        <v>0</v>
      </c>
      <c r="O85" s="239">
        <f t="shared" si="14"/>
        <v>0</v>
      </c>
      <c r="P85" s="239">
        <f t="shared" si="14"/>
        <v>45000</v>
      </c>
      <c r="Q85" s="239">
        <f t="shared" si="14"/>
        <v>0</v>
      </c>
      <c r="R85" s="239">
        <f t="shared" si="14"/>
        <v>380600</v>
      </c>
    </row>
    <row r="86" spans="2:18" s="12" customFormat="1" ht="48" customHeight="1" x14ac:dyDescent="0.2">
      <c r="B86" s="1665" t="s">
        <v>82</v>
      </c>
      <c r="C86" s="1666"/>
      <c r="D86" s="1666"/>
      <c r="E86" s="1666"/>
      <c r="F86" s="1666"/>
      <c r="G86" s="1666"/>
      <c r="H86" s="1666"/>
      <c r="I86" s="1666"/>
      <c r="J86" s="95">
        <f t="shared" ref="J86:R86" si="15">SUM(J87+J111)</f>
        <v>0</v>
      </c>
      <c r="K86" s="95">
        <f t="shared" si="15"/>
        <v>38200</v>
      </c>
      <c r="L86" s="95">
        <f t="shared" si="15"/>
        <v>54500</v>
      </c>
      <c r="M86" s="95">
        <f t="shared" si="15"/>
        <v>242900</v>
      </c>
      <c r="N86" s="95">
        <f t="shared" si="15"/>
        <v>0</v>
      </c>
      <c r="O86" s="95">
        <f t="shared" si="15"/>
        <v>0</v>
      </c>
      <c r="P86" s="95">
        <f t="shared" si="15"/>
        <v>45000</v>
      </c>
      <c r="Q86" s="95">
        <f t="shared" si="15"/>
        <v>0</v>
      </c>
      <c r="R86" s="95">
        <f t="shared" si="15"/>
        <v>380600</v>
      </c>
    </row>
    <row r="87" spans="2:18" s="13" customFormat="1" ht="50.25" customHeight="1" x14ac:dyDescent="0.3">
      <c r="B87" s="35"/>
      <c r="C87" s="1661" t="s">
        <v>26</v>
      </c>
      <c r="D87" s="1661"/>
      <c r="E87" s="1661"/>
      <c r="F87" s="1661"/>
      <c r="G87" s="1661"/>
      <c r="H87" s="1661"/>
      <c r="I87" s="1661"/>
      <c r="J87" s="86">
        <f t="shared" ref="J87:R87" si="16">SUM(J88+J103)</f>
        <v>0</v>
      </c>
      <c r="K87" s="86">
        <f t="shared" si="16"/>
        <v>32800</v>
      </c>
      <c r="L87" s="86">
        <f t="shared" si="16"/>
        <v>44400</v>
      </c>
      <c r="M87" s="86">
        <f t="shared" si="16"/>
        <v>204800</v>
      </c>
      <c r="N87" s="86">
        <f t="shared" si="16"/>
        <v>0</v>
      </c>
      <c r="O87" s="86">
        <f t="shared" si="16"/>
        <v>0</v>
      </c>
      <c r="P87" s="86">
        <f t="shared" si="16"/>
        <v>45000</v>
      </c>
      <c r="Q87" s="86">
        <f t="shared" si="16"/>
        <v>0</v>
      </c>
      <c r="R87" s="86">
        <f t="shared" si="16"/>
        <v>327000</v>
      </c>
    </row>
    <row r="88" spans="2:18" s="13" customFormat="1" ht="35.25" customHeight="1" x14ac:dyDescent="0.3">
      <c r="B88" s="35"/>
      <c r="C88" s="37"/>
      <c r="D88" s="1661" t="s">
        <v>17</v>
      </c>
      <c r="E88" s="1661"/>
      <c r="F88" s="1661"/>
      <c r="G88" s="1661"/>
      <c r="H88" s="1661"/>
      <c r="I88" s="1661"/>
      <c r="J88" s="86">
        <f>SUM(J89+J93+J97)</f>
        <v>0</v>
      </c>
      <c r="K88" s="86">
        <f>SUM(K89+K93+K97)</f>
        <v>8400</v>
      </c>
      <c r="L88" s="86">
        <f t="shared" ref="L88:R88" si="17">SUM(L89+L93+L97)</f>
        <v>21800</v>
      </c>
      <c r="M88" s="86">
        <f t="shared" si="17"/>
        <v>104800</v>
      </c>
      <c r="N88" s="86">
        <f t="shared" si="17"/>
        <v>0</v>
      </c>
      <c r="O88" s="86">
        <f t="shared" si="17"/>
        <v>0</v>
      </c>
      <c r="P88" s="86">
        <f t="shared" si="17"/>
        <v>0</v>
      </c>
      <c r="Q88" s="86">
        <f t="shared" si="17"/>
        <v>0</v>
      </c>
      <c r="R88" s="86">
        <f t="shared" si="17"/>
        <v>135000</v>
      </c>
    </row>
    <row r="89" spans="2:18" s="13" customFormat="1" ht="48.75" customHeight="1" x14ac:dyDescent="0.3">
      <c r="B89" s="35"/>
      <c r="C89" s="37"/>
      <c r="D89" s="37"/>
      <c r="E89" s="1661" t="s">
        <v>18</v>
      </c>
      <c r="F89" s="1661"/>
      <c r="G89" s="1661"/>
      <c r="H89" s="1661"/>
      <c r="I89" s="1661"/>
      <c r="J89" s="86">
        <f>SUM(J90:J92)</f>
        <v>0</v>
      </c>
      <c r="K89" s="86">
        <f t="shared" ref="K89:R89" si="18">SUM(K90:K92)</f>
        <v>0</v>
      </c>
      <c r="L89" s="86">
        <f t="shared" si="18"/>
        <v>0</v>
      </c>
      <c r="M89" s="86">
        <f t="shared" si="18"/>
        <v>0</v>
      </c>
      <c r="N89" s="86">
        <f t="shared" si="18"/>
        <v>0</v>
      </c>
      <c r="O89" s="86">
        <f t="shared" si="18"/>
        <v>0</v>
      </c>
      <c r="P89" s="86">
        <f t="shared" si="18"/>
        <v>0</v>
      </c>
      <c r="Q89" s="86">
        <f t="shared" si="18"/>
        <v>0</v>
      </c>
      <c r="R89" s="86">
        <f t="shared" si="18"/>
        <v>0</v>
      </c>
    </row>
    <row r="90" spans="2:18" ht="23.25" customHeight="1" x14ac:dyDescent="0.3">
      <c r="B90" s="38"/>
      <c r="C90" s="39"/>
      <c r="D90" s="39"/>
      <c r="E90" s="40"/>
      <c r="F90" s="29"/>
      <c r="G90" s="15"/>
      <c r="H90" s="93"/>
      <c r="I90" s="140"/>
      <c r="J90" s="92"/>
      <c r="K90" s="92"/>
      <c r="L90" s="92"/>
      <c r="M90" s="92"/>
      <c r="N90" s="92"/>
      <c r="O90" s="92"/>
      <c r="P90" s="92"/>
      <c r="Q90" s="92"/>
      <c r="R90" s="92">
        <f t="shared" ref="R90:R91" si="19">SUM(J90:Q90)</f>
        <v>0</v>
      </c>
    </row>
    <row r="91" spans="2:18" ht="23.25" customHeight="1" x14ac:dyDescent="0.3">
      <c r="B91" s="28"/>
      <c r="C91" s="45"/>
      <c r="D91" s="31"/>
      <c r="E91" s="32"/>
      <c r="F91" s="29"/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92">
        <f t="shared" si="19"/>
        <v>0</v>
      </c>
    </row>
    <row r="92" spans="2:18" ht="23.25" customHeight="1" x14ac:dyDescent="0.3">
      <c r="B92" s="67"/>
      <c r="C92" s="68"/>
      <c r="D92" s="62"/>
      <c r="E92" s="21"/>
      <c r="F92" s="29"/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92">
        <f>SUM(J92:Q92)</f>
        <v>0</v>
      </c>
    </row>
    <row r="93" spans="2:18" s="13" customFormat="1" ht="23.25" customHeight="1" x14ac:dyDescent="0.3">
      <c r="B93" s="35"/>
      <c r="C93" s="37"/>
      <c r="D93" s="37"/>
      <c r="E93" s="280" t="s">
        <v>19</v>
      </c>
      <c r="F93" s="70"/>
      <c r="G93" s="33"/>
      <c r="H93" s="14"/>
      <c r="I93" s="56"/>
      <c r="J93" s="86">
        <f>SUM(J94:J96)</f>
        <v>0</v>
      </c>
      <c r="K93" s="86">
        <f t="shared" ref="K93:R93" si="20">SUM(K94:K96)</f>
        <v>0</v>
      </c>
      <c r="L93" s="86">
        <f t="shared" si="20"/>
        <v>0</v>
      </c>
      <c r="M93" s="86">
        <f t="shared" si="20"/>
        <v>0</v>
      </c>
      <c r="N93" s="86">
        <f t="shared" si="20"/>
        <v>0</v>
      </c>
      <c r="O93" s="86">
        <f t="shared" si="20"/>
        <v>0</v>
      </c>
      <c r="P93" s="86">
        <f t="shared" si="20"/>
        <v>0</v>
      </c>
      <c r="Q93" s="86">
        <f t="shared" si="20"/>
        <v>0</v>
      </c>
      <c r="R93" s="86">
        <f t="shared" si="20"/>
        <v>0</v>
      </c>
    </row>
    <row r="94" spans="2:18" ht="23.25" customHeight="1" x14ac:dyDescent="0.3">
      <c r="B94" s="38"/>
      <c r="C94" s="39"/>
      <c r="D94" s="39"/>
      <c r="E94" s="40"/>
      <c r="F94" s="29"/>
      <c r="G94" s="15"/>
      <c r="H94" s="93"/>
      <c r="I94" s="140"/>
      <c r="J94" s="92"/>
      <c r="K94" s="92"/>
      <c r="L94" s="92"/>
      <c r="M94" s="92"/>
      <c r="N94" s="92"/>
      <c r="O94" s="92"/>
      <c r="P94" s="92"/>
      <c r="Q94" s="92"/>
      <c r="R94" s="92">
        <f t="shared" ref="R94:R95" si="21">SUM(J94:Q94)</f>
        <v>0</v>
      </c>
    </row>
    <row r="95" spans="2:18" ht="23.25" customHeight="1" x14ac:dyDescent="0.3">
      <c r="B95" s="28"/>
      <c r="C95" s="45"/>
      <c r="D95" s="31"/>
      <c r="E95" s="32"/>
      <c r="F95" s="29"/>
      <c r="G95" s="15"/>
      <c r="H95" s="16"/>
      <c r="I95" s="17"/>
      <c r="J95" s="27"/>
      <c r="K95" s="27"/>
      <c r="L95" s="27"/>
      <c r="M95" s="27"/>
      <c r="N95" s="27"/>
      <c r="O95" s="27"/>
      <c r="P95" s="27"/>
      <c r="Q95" s="27"/>
      <c r="R95" s="92">
        <f t="shared" si="21"/>
        <v>0</v>
      </c>
    </row>
    <row r="96" spans="2:18" ht="23.25" customHeight="1" x14ac:dyDescent="0.3">
      <c r="B96" s="67"/>
      <c r="C96" s="68"/>
      <c r="D96" s="62"/>
      <c r="E96" s="21"/>
      <c r="F96" s="29"/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92">
        <f>SUM(J96:Q96)</f>
        <v>0</v>
      </c>
    </row>
    <row r="97" spans="1:18" s="13" customFormat="1" ht="23.25" customHeight="1" x14ac:dyDescent="0.3">
      <c r="B97" s="35"/>
      <c r="C97" s="37"/>
      <c r="D97" s="37"/>
      <c r="E97" s="280" t="s">
        <v>1284</v>
      </c>
      <c r="F97" s="70"/>
      <c r="G97" s="33"/>
      <c r="H97" s="433"/>
      <c r="I97" s="322"/>
      <c r="J97" s="86">
        <f>SUM(J98:J102)</f>
        <v>0</v>
      </c>
      <c r="K97" s="86">
        <f t="shared" ref="K97:R97" si="22">SUM(K98:K102)</f>
        <v>8400</v>
      </c>
      <c r="L97" s="86">
        <f t="shared" si="22"/>
        <v>21800</v>
      </c>
      <c r="M97" s="86">
        <f t="shared" si="22"/>
        <v>104800</v>
      </c>
      <c r="N97" s="86">
        <f t="shared" si="22"/>
        <v>0</v>
      </c>
      <c r="O97" s="86">
        <f t="shared" si="22"/>
        <v>0</v>
      </c>
      <c r="P97" s="86">
        <f t="shared" si="22"/>
        <v>0</v>
      </c>
      <c r="Q97" s="86">
        <f t="shared" si="22"/>
        <v>0</v>
      </c>
      <c r="R97" s="86">
        <f t="shared" si="22"/>
        <v>135000</v>
      </c>
    </row>
    <row r="98" spans="1:18" s="315" customFormat="1" ht="62.25" customHeight="1" x14ac:dyDescent="0.25">
      <c r="A98" s="253"/>
      <c r="B98" s="319"/>
      <c r="C98" s="318"/>
      <c r="D98" s="318"/>
      <c r="E98" s="331"/>
      <c r="F98" s="397">
        <v>54</v>
      </c>
      <c r="G98" s="338" t="s">
        <v>1163</v>
      </c>
      <c r="H98" s="323" t="s">
        <v>837</v>
      </c>
      <c r="I98" s="323" t="s">
        <v>1164</v>
      </c>
      <c r="J98" s="364"/>
      <c r="K98" s="363">
        <v>4800</v>
      </c>
      <c r="L98" s="363">
        <v>5000</v>
      </c>
      <c r="M98" s="363">
        <v>15200</v>
      </c>
      <c r="N98" s="364"/>
      <c r="O98" s="364"/>
      <c r="P98" s="364"/>
      <c r="Q98" s="364"/>
      <c r="R98" s="363">
        <f>SUM(J98:Q98)</f>
        <v>25000</v>
      </c>
    </row>
    <row r="99" spans="1:18" s="315" customFormat="1" ht="80.25" customHeight="1" x14ac:dyDescent="0.25">
      <c r="A99" s="253"/>
      <c r="B99" s="327"/>
      <c r="C99" s="333"/>
      <c r="D99" s="321"/>
      <c r="E99" s="324"/>
      <c r="F99" s="393">
        <v>55</v>
      </c>
      <c r="G99" s="338" t="s">
        <v>1165</v>
      </c>
      <c r="H99" s="351" t="s">
        <v>837</v>
      </c>
      <c r="I99" s="349" t="s">
        <v>1287</v>
      </c>
      <c r="J99" s="364"/>
      <c r="K99" s="364"/>
      <c r="L99" s="364"/>
      <c r="M99" s="364">
        <v>20000</v>
      </c>
      <c r="N99" s="364"/>
      <c r="O99" s="364"/>
      <c r="P99" s="364"/>
      <c r="Q99" s="364"/>
      <c r="R99" s="363">
        <f t="shared" ref="R99:R102" si="23">SUM(J99:Q99)</f>
        <v>20000</v>
      </c>
    </row>
    <row r="100" spans="1:18" s="315" customFormat="1" ht="33.75" customHeight="1" x14ac:dyDescent="0.3">
      <c r="A100" s="7"/>
      <c r="B100" s="330"/>
      <c r="C100" s="320"/>
      <c r="D100" s="320"/>
      <c r="E100" s="328"/>
      <c r="F100" s="393">
        <v>56</v>
      </c>
      <c r="G100" s="338" t="s">
        <v>1201</v>
      </c>
      <c r="H100" s="323" t="s">
        <v>1064</v>
      </c>
      <c r="I100" s="323" t="s">
        <v>1202</v>
      </c>
      <c r="J100" s="362"/>
      <c r="K100" s="362"/>
      <c r="L100" s="362"/>
      <c r="M100" s="363">
        <v>30000</v>
      </c>
      <c r="N100" s="362"/>
      <c r="O100" s="362"/>
      <c r="P100" s="362"/>
      <c r="Q100" s="362"/>
      <c r="R100" s="363">
        <f t="shared" si="23"/>
        <v>30000</v>
      </c>
    </row>
    <row r="101" spans="1:18" s="315" customFormat="1" ht="33" customHeight="1" x14ac:dyDescent="0.3">
      <c r="A101" s="7"/>
      <c r="B101" s="330"/>
      <c r="C101" s="320"/>
      <c r="D101" s="320"/>
      <c r="E101" s="320"/>
      <c r="F101" s="393">
        <v>57</v>
      </c>
      <c r="G101" s="338" t="s">
        <v>1194</v>
      </c>
      <c r="H101" s="323" t="s">
        <v>1075</v>
      </c>
      <c r="I101" s="323" t="s">
        <v>263</v>
      </c>
      <c r="J101" s="362"/>
      <c r="K101" s="362"/>
      <c r="L101" s="363">
        <v>10000</v>
      </c>
      <c r="M101" s="363">
        <v>30000</v>
      </c>
      <c r="N101" s="362"/>
      <c r="O101" s="362"/>
      <c r="P101" s="362"/>
      <c r="Q101" s="362"/>
      <c r="R101" s="363">
        <f t="shared" si="23"/>
        <v>40000</v>
      </c>
    </row>
    <row r="102" spans="1:18" s="315" customFormat="1" ht="33" customHeight="1" x14ac:dyDescent="0.3">
      <c r="A102" s="7"/>
      <c r="B102" s="327"/>
      <c r="C102" s="326"/>
      <c r="D102" s="325"/>
      <c r="E102" s="324"/>
      <c r="F102" s="395">
        <v>58</v>
      </c>
      <c r="G102" s="338" t="s">
        <v>1196</v>
      </c>
      <c r="H102" s="323" t="s">
        <v>1070</v>
      </c>
      <c r="I102" s="336" t="s">
        <v>1285</v>
      </c>
      <c r="J102" s="364"/>
      <c r="K102" s="363">
        <v>3600</v>
      </c>
      <c r="L102" s="363">
        <v>6800</v>
      </c>
      <c r="M102" s="363">
        <v>9600</v>
      </c>
      <c r="N102" s="364"/>
      <c r="O102" s="364"/>
      <c r="P102" s="364"/>
      <c r="Q102" s="364"/>
      <c r="R102" s="363">
        <f t="shared" si="23"/>
        <v>20000</v>
      </c>
    </row>
    <row r="103" spans="1:18" s="43" customFormat="1" ht="49.5" customHeight="1" x14ac:dyDescent="0.2">
      <c r="B103" s="42"/>
      <c r="C103" s="46"/>
      <c r="D103" s="1661" t="s">
        <v>21</v>
      </c>
      <c r="E103" s="1661"/>
      <c r="F103" s="1661"/>
      <c r="G103" s="1661"/>
      <c r="H103" s="1661"/>
      <c r="I103" s="1661"/>
      <c r="J103" s="115">
        <f>SUM(J104)</f>
        <v>0</v>
      </c>
      <c r="K103" s="115">
        <f t="shared" ref="K103:R103" si="24">SUM(K104)</f>
        <v>24400</v>
      </c>
      <c r="L103" s="115">
        <f t="shared" si="24"/>
        <v>22600</v>
      </c>
      <c r="M103" s="115">
        <f t="shared" si="24"/>
        <v>100000</v>
      </c>
      <c r="N103" s="115">
        <f t="shared" si="24"/>
        <v>0</v>
      </c>
      <c r="O103" s="115">
        <f t="shared" si="24"/>
        <v>0</v>
      </c>
      <c r="P103" s="115">
        <f t="shared" si="24"/>
        <v>45000</v>
      </c>
      <c r="Q103" s="115">
        <f t="shared" si="24"/>
        <v>0</v>
      </c>
      <c r="R103" s="115">
        <f t="shared" si="24"/>
        <v>192000</v>
      </c>
    </row>
    <row r="104" spans="1:18" s="13" customFormat="1" ht="36" customHeight="1" x14ac:dyDescent="0.3">
      <c r="B104" s="35"/>
      <c r="C104" s="37"/>
      <c r="D104" s="37"/>
      <c r="E104" s="1661" t="s">
        <v>22</v>
      </c>
      <c r="F104" s="1661"/>
      <c r="G104" s="1661"/>
      <c r="H104" s="1661"/>
      <c r="I104" s="1661"/>
      <c r="J104" s="86">
        <f>SUM(J105:J110)</f>
        <v>0</v>
      </c>
      <c r="K104" s="86">
        <f t="shared" ref="K104:R104" si="25">SUM(K105:K110)</f>
        <v>24400</v>
      </c>
      <c r="L104" s="86">
        <f t="shared" si="25"/>
        <v>22600</v>
      </c>
      <c r="M104" s="86">
        <f t="shared" si="25"/>
        <v>100000</v>
      </c>
      <c r="N104" s="86">
        <f t="shared" si="25"/>
        <v>0</v>
      </c>
      <c r="O104" s="86">
        <f t="shared" si="25"/>
        <v>0</v>
      </c>
      <c r="P104" s="86">
        <f t="shared" si="25"/>
        <v>45000</v>
      </c>
      <c r="Q104" s="86">
        <f t="shared" si="25"/>
        <v>0</v>
      </c>
      <c r="R104" s="86">
        <f t="shared" si="25"/>
        <v>192000</v>
      </c>
    </row>
    <row r="105" spans="1:18" s="315" customFormat="1" ht="47.25" x14ac:dyDescent="0.3">
      <c r="A105" s="7"/>
      <c r="B105" s="401"/>
      <c r="C105" s="398"/>
      <c r="D105" s="398"/>
      <c r="E105" s="399"/>
      <c r="F105" s="397">
        <v>59</v>
      </c>
      <c r="G105" s="338" t="s">
        <v>1166</v>
      </c>
      <c r="H105" s="323" t="s">
        <v>1070</v>
      </c>
      <c r="I105" s="336" t="s">
        <v>1288</v>
      </c>
      <c r="J105" s="362"/>
      <c r="K105" s="363">
        <v>2400</v>
      </c>
      <c r="L105" s="362"/>
      <c r="M105" s="363">
        <v>9600</v>
      </c>
      <c r="N105" s="362"/>
      <c r="O105" s="362"/>
      <c r="P105" s="362"/>
      <c r="Q105" s="362"/>
      <c r="R105" s="363">
        <f>SUM(J105:Q105)</f>
        <v>12000</v>
      </c>
    </row>
    <row r="106" spans="1:18" s="315" customFormat="1" ht="46.5" customHeight="1" x14ac:dyDescent="0.3">
      <c r="A106" s="7"/>
      <c r="B106" s="330"/>
      <c r="C106" s="320"/>
      <c r="D106" s="320"/>
      <c r="E106" s="328"/>
      <c r="F106" s="393">
        <v>60</v>
      </c>
      <c r="G106" s="338" t="s">
        <v>1286</v>
      </c>
      <c r="H106" s="323" t="s">
        <v>837</v>
      </c>
      <c r="I106" s="323" t="s">
        <v>1156</v>
      </c>
      <c r="J106" s="362"/>
      <c r="K106" s="362"/>
      <c r="L106" s="362"/>
      <c r="M106" s="363">
        <v>15000</v>
      </c>
      <c r="N106" s="362"/>
      <c r="O106" s="362"/>
      <c r="P106" s="363">
        <v>45000</v>
      </c>
      <c r="Q106" s="362"/>
      <c r="R106" s="363">
        <f t="shared" ref="R106:R110" si="26">SUM(J106:Q106)</f>
        <v>60000</v>
      </c>
    </row>
    <row r="107" spans="1:18" s="315" customFormat="1" ht="63" x14ac:dyDescent="0.3">
      <c r="A107" s="7"/>
      <c r="B107" s="330"/>
      <c r="C107" s="320"/>
      <c r="D107" s="320"/>
      <c r="E107" s="328"/>
      <c r="F107" s="393">
        <v>61</v>
      </c>
      <c r="G107" s="338" t="s">
        <v>1157</v>
      </c>
      <c r="H107" s="351" t="s">
        <v>1158</v>
      </c>
      <c r="I107" s="323" t="s">
        <v>1159</v>
      </c>
      <c r="J107" s="364"/>
      <c r="K107" s="364">
        <v>4800</v>
      </c>
      <c r="L107" s="364">
        <v>5000</v>
      </c>
      <c r="M107" s="364">
        <v>15200</v>
      </c>
      <c r="N107" s="364"/>
      <c r="O107" s="364"/>
      <c r="P107" s="364"/>
      <c r="Q107" s="364"/>
      <c r="R107" s="363">
        <f t="shared" si="26"/>
        <v>25000</v>
      </c>
    </row>
    <row r="108" spans="1:18" s="315" customFormat="1" ht="31.5" x14ac:dyDescent="0.3">
      <c r="A108" s="7"/>
      <c r="B108" s="330"/>
      <c r="C108" s="320"/>
      <c r="D108" s="320"/>
      <c r="E108" s="328"/>
      <c r="F108" s="393">
        <v>62</v>
      </c>
      <c r="G108" s="338" t="s">
        <v>1160</v>
      </c>
      <c r="H108" s="323" t="s">
        <v>1250</v>
      </c>
      <c r="I108" s="323" t="s">
        <v>263</v>
      </c>
      <c r="J108" s="362"/>
      <c r="K108" s="365">
        <v>5000</v>
      </c>
      <c r="L108" s="363"/>
      <c r="M108" s="363">
        <v>20000</v>
      </c>
      <c r="N108" s="362"/>
      <c r="O108" s="362"/>
      <c r="P108" s="362"/>
      <c r="Q108" s="362"/>
      <c r="R108" s="363">
        <f t="shared" si="26"/>
        <v>25000</v>
      </c>
    </row>
    <row r="109" spans="1:18" s="315" customFormat="1" ht="31.5" x14ac:dyDescent="0.25">
      <c r="A109" s="195"/>
      <c r="B109" s="330"/>
      <c r="C109" s="320"/>
      <c r="D109" s="321"/>
      <c r="E109" s="324"/>
      <c r="F109" s="393">
        <v>63</v>
      </c>
      <c r="G109" s="338" t="s">
        <v>1161</v>
      </c>
      <c r="H109" s="323" t="s">
        <v>1079</v>
      </c>
      <c r="I109" s="323" t="s">
        <v>1289</v>
      </c>
      <c r="J109" s="364"/>
      <c r="K109" s="364">
        <v>7200</v>
      </c>
      <c r="L109" s="364">
        <v>2600</v>
      </c>
      <c r="M109" s="364">
        <v>22200</v>
      </c>
      <c r="N109" s="364"/>
      <c r="O109" s="364"/>
      <c r="P109" s="364"/>
      <c r="Q109" s="364"/>
      <c r="R109" s="363">
        <f t="shared" si="26"/>
        <v>32000</v>
      </c>
    </row>
    <row r="110" spans="1:18" s="315" customFormat="1" ht="47.25" x14ac:dyDescent="0.3">
      <c r="A110" s="7"/>
      <c r="B110" s="327"/>
      <c r="C110" s="326"/>
      <c r="D110" s="359"/>
      <c r="E110" s="324"/>
      <c r="F110" s="395">
        <v>64</v>
      </c>
      <c r="G110" s="338" t="s">
        <v>1162</v>
      </c>
      <c r="H110" s="323" t="s">
        <v>1082</v>
      </c>
      <c r="I110" s="323" t="s">
        <v>1156</v>
      </c>
      <c r="J110" s="362"/>
      <c r="K110" s="363">
        <v>5000</v>
      </c>
      <c r="L110" s="362">
        <v>15000</v>
      </c>
      <c r="M110" s="363">
        <v>18000</v>
      </c>
      <c r="N110" s="362"/>
      <c r="O110" s="362"/>
      <c r="P110" s="362"/>
      <c r="Q110" s="362"/>
      <c r="R110" s="363">
        <f t="shared" si="26"/>
        <v>38000</v>
      </c>
    </row>
    <row r="111" spans="1:18" s="13" customFormat="1" ht="30.75" customHeight="1" x14ac:dyDescent="0.3">
      <c r="B111" s="35"/>
      <c r="C111" s="1662" t="s">
        <v>25</v>
      </c>
      <c r="D111" s="1662"/>
      <c r="E111" s="1662"/>
      <c r="F111" s="1662"/>
      <c r="G111" s="1662"/>
      <c r="H111" s="1662"/>
      <c r="I111" s="1662"/>
      <c r="J111" s="86">
        <f t="shared" ref="J111:R111" si="27">SUM(J112+J116+J119)</f>
        <v>0</v>
      </c>
      <c r="K111" s="86">
        <f t="shared" si="27"/>
        <v>5400</v>
      </c>
      <c r="L111" s="86">
        <f t="shared" si="27"/>
        <v>10100</v>
      </c>
      <c r="M111" s="86">
        <f t="shared" si="27"/>
        <v>38100</v>
      </c>
      <c r="N111" s="86">
        <f t="shared" si="27"/>
        <v>0</v>
      </c>
      <c r="O111" s="86">
        <f t="shared" si="27"/>
        <v>0</v>
      </c>
      <c r="P111" s="86">
        <f t="shared" si="27"/>
        <v>0</v>
      </c>
      <c r="Q111" s="86">
        <f t="shared" si="27"/>
        <v>0</v>
      </c>
      <c r="R111" s="86">
        <f t="shared" si="27"/>
        <v>53600</v>
      </c>
    </row>
    <row r="112" spans="1:18" s="13" customFormat="1" ht="49.5" customHeight="1" x14ac:dyDescent="0.3">
      <c r="B112" s="35"/>
      <c r="C112" s="37"/>
      <c r="D112" s="1662" t="s">
        <v>24</v>
      </c>
      <c r="E112" s="1662"/>
      <c r="F112" s="1662"/>
      <c r="G112" s="1662"/>
      <c r="H112" s="1662"/>
      <c r="I112" s="1662"/>
      <c r="J112" s="86">
        <f>SUM(J113)</f>
        <v>0</v>
      </c>
      <c r="K112" s="86">
        <f t="shared" ref="K112:R112" si="28">SUM(K113)</f>
        <v>1800</v>
      </c>
      <c r="L112" s="86">
        <f t="shared" si="28"/>
        <v>10100</v>
      </c>
      <c r="M112" s="86">
        <f t="shared" si="28"/>
        <v>18100</v>
      </c>
      <c r="N112" s="86">
        <f t="shared" si="28"/>
        <v>0</v>
      </c>
      <c r="O112" s="86">
        <f t="shared" si="28"/>
        <v>0</v>
      </c>
      <c r="P112" s="86">
        <f t="shared" si="28"/>
        <v>0</v>
      </c>
      <c r="Q112" s="86">
        <f t="shared" si="28"/>
        <v>0</v>
      </c>
      <c r="R112" s="86">
        <f t="shared" si="28"/>
        <v>30000</v>
      </c>
    </row>
    <row r="113" spans="1:18" s="13" customFormat="1" ht="33" customHeight="1" x14ac:dyDescent="0.3">
      <c r="B113" s="35"/>
      <c r="C113" s="37"/>
      <c r="D113" s="37"/>
      <c r="E113" s="1661" t="s">
        <v>23</v>
      </c>
      <c r="F113" s="1661"/>
      <c r="G113" s="1661"/>
      <c r="H113" s="1661"/>
      <c r="I113" s="1661"/>
      <c r="J113" s="86">
        <f>SUM(J114:J115)</f>
        <v>0</v>
      </c>
      <c r="K113" s="86">
        <f t="shared" ref="K113:R113" si="29">SUM(K114:K115)</f>
        <v>1800</v>
      </c>
      <c r="L113" s="86">
        <f t="shared" si="29"/>
        <v>10100</v>
      </c>
      <c r="M113" s="86">
        <f t="shared" si="29"/>
        <v>18100</v>
      </c>
      <c r="N113" s="86">
        <f t="shared" si="29"/>
        <v>0</v>
      </c>
      <c r="O113" s="86">
        <f t="shared" si="29"/>
        <v>0</v>
      </c>
      <c r="P113" s="86">
        <f t="shared" si="29"/>
        <v>0</v>
      </c>
      <c r="Q113" s="86">
        <f t="shared" si="29"/>
        <v>0</v>
      </c>
      <c r="R113" s="86">
        <f t="shared" si="29"/>
        <v>30000</v>
      </c>
    </row>
    <row r="114" spans="1:18" s="315" customFormat="1" ht="47.25" x14ac:dyDescent="0.3">
      <c r="A114" s="7"/>
      <c r="B114" s="319"/>
      <c r="C114" s="318"/>
      <c r="D114" s="318"/>
      <c r="E114" s="331"/>
      <c r="F114" s="397">
        <v>65</v>
      </c>
      <c r="G114" s="338" t="s">
        <v>1167</v>
      </c>
      <c r="H114" s="323" t="s">
        <v>1070</v>
      </c>
      <c r="I114" s="332" t="s">
        <v>421</v>
      </c>
      <c r="J114" s="362"/>
      <c r="K114" s="363">
        <v>1800</v>
      </c>
      <c r="L114" s="363">
        <v>5100</v>
      </c>
      <c r="M114" s="363">
        <v>8100</v>
      </c>
      <c r="N114" s="362"/>
      <c r="O114" s="362"/>
      <c r="P114" s="362"/>
      <c r="Q114" s="362"/>
      <c r="R114" s="363">
        <f>SUM(J114:Q114)</f>
        <v>15000</v>
      </c>
    </row>
    <row r="115" spans="1:18" s="315" customFormat="1" ht="47.25" x14ac:dyDescent="0.3">
      <c r="A115" s="7"/>
      <c r="B115" s="327"/>
      <c r="C115" s="326"/>
      <c r="D115" s="325"/>
      <c r="E115" s="324"/>
      <c r="F115" s="395">
        <v>66</v>
      </c>
      <c r="G115" s="338" t="s">
        <v>1168</v>
      </c>
      <c r="H115" s="323" t="s">
        <v>1250</v>
      </c>
      <c r="I115" s="323" t="s">
        <v>1156</v>
      </c>
      <c r="J115" s="362"/>
      <c r="K115" s="362"/>
      <c r="L115" s="363">
        <v>5000</v>
      </c>
      <c r="M115" s="363">
        <v>10000</v>
      </c>
      <c r="N115" s="362"/>
      <c r="O115" s="362"/>
      <c r="P115" s="362"/>
      <c r="Q115" s="362"/>
      <c r="R115" s="363">
        <f>SUM(J115:Q115)</f>
        <v>15000</v>
      </c>
    </row>
    <row r="116" spans="1:18" s="13" customFormat="1" ht="48.75" customHeight="1" x14ac:dyDescent="0.3">
      <c r="B116" s="35"/>
      <c r="C116" s="37"/>
      <c r="D116" s="1661" t="s">
        <v>27</v>
      </c>
      <c r="E116" s="1661"/>
      <c r="F116" s="1661"/>
      <c r="G116" s="1661"/>
      <c r="H116" s="1661"/>
      <c r="I116" s="1661"/>
      <c r="J116" s="86">
        <f>SUM(J117)</f>
        <v>0</v>
      </c>
      <c r="K116" s="86">
        <f t="shared" ref="K116:R116" si="30">SUM(K117)</f>
        <v>3600</v>
      </c>
      <c r="L116" s="86">
        <f t="shared" si="30"/>
        <v>0</v>
      </c>
      <c r="M116" s="86">
        <f t="shared" si="30"/>
        <v>10000</v>
      </c>
      <c r="N116" s="86">
        <f t="shared" si="30"/>
        <v>0</v>
      </c>
      <c r="O116" s="86">
        <f t="shared" si="30"/>
        <v>0</v>
      </c>
      <c r="P116" s="86">
        <f t="shared" si="30"/>
        <v>0</v>
      </c>
      <c r="Q116" s="86">
        <f t="shared" si="30"/>
        <v>0</v>
      </c>
      <c r="R116" s="86">
        <f t="shared" si="30"/>
        <v>13600</v>
      </c>
    </row>
    <row r="117" spans="1:18" s="13" customFormat="1" ht="32.25" customHeight="1" x14ac:dyDescent="0.3">
      <c r="B117" s="35"/>
      <c r="C117" s="37"/>
      <c r="D117" s="37"/>
      <c r="E117" s="1661" t="s">
        <v>28</v>
      </c>
      <c r="F117" s="1661"/>
      <c r="G117" s="1661"/>
      <c r="H117" s="1661"/>
      <c r="I117" s="1661"/>
      <c r="J117" s="86">
        <f>SUM(J118:J118)</f>
        <v>0</v>
      </c>
      <c r="K117" s="86">
        <f t="shared" ref="K117:R117" si="31">SUM(K118:K118)</f>
        <v>3600</v>
      </c>
      <c r="L117" s="86">
        <f t="shared" si="31"/>
        <v>0</v>
      </c>
      <c r="M117" s="86">
        <f t="shared" si="31"/>
        <v>10000</v>
      </c>
      <c r="N117" s="86">
        <f t="shared" si="31"/>
        <v>0</v>
      </c>
      <c r="O117" s="86">
        <f t="shared" si="31"/>
        <v>0</v>
      </c>
      <c r="P117" s="86">
        <f t="shared" si="31"/>
        <v>0</v>
      </c>
      <c r="Q117" s="86">
        <f t="shared" si="31"/>
        <v>0</v>
      </c>
      <c r="R117" s="86">
        <f t="shared" si="31"/>
        <v>13600</v>
      </c>
    </row>
    <row r="118" spans="1:18" s="315" customFormat="1" ht="33" customHeight="1" x14ac:dyDescent="0.3">
      <c r="A118" s="7"/>
      <c r="B118" s="319"/>
      <c r="C118" s="318"/>
      <c r="D118" s="318"/>
      <c r="E118" s="331"/>
      <c r="F118" s="420">
        <v>67</v>
      </c>
      <c r="G118" s="338" t="s">
        <v>1169</v>
      </c>
      <c r="H118" s="323" t="s">
        <v>1250</v>
      </c>
      <c r="I118" s="323" t="s">
        <v>263</v>
      </c>
      <c r="J118" s="362"/>
      <c r="K118" s="363">
        <v>3600</v>
      </c>
      <c r="L118" s="362"/>
      <c r="M118" s="363">
        <v>10000</v>
      </c>
      <c r="N118" s="362"/>
      <c r="O118" s="362"/>
      <c r="P118" s="362"/>
      <c r="Q118" s="362"/>
      <c r="R118" s="363">
        <f>SUM(J118:Q118)</f>
        <v>13600</v>
      </c>
    </row>
    <row r="119" spans="1:18" s="13" customFormat="1" ht="33.75" customHeight="1" x14ac:dyDescent="0.3">
      <c r="B119" s="35"/>
      <c r="C119" s="37"/>
      <c r="D119" s="1661" t="s">
        <v>29</v>
      </c>
      <c r="E119" s="1661"/>
      <c r="F119" s="1661"/>
      <c r="G119" s="1661"/>
      <c r="H119" s="1661"/>
      <c r="I119" s="1661"/>
      <c r="J119" s="86">
        <f t="shared" ref="J119:R119" si="32">SUM(J120+J122)</f>
        <v>0</v>
      </c>
      <c r="K119" s="86">
        <f t="shared" si="32"/>
        <v>0</v>
      </c>
      <c r="L119" s="86">
        <f t="shared" si="32"/>
        <v>0</v>
      </c>
      <c r="M119" s="86">
        <f t="shared" si="32"/>
        <v>10000</v>
      </c>
      <c r="N119" s="86">
        <f t="shared" si="32"/>
        <v>0</v>
      </c>
      <c r="O119" s="86">
        <f t="shared" si="32"/>
        <v>0</v>
      </c>
      <c r="P119" s="86">
        <f t="shared" si="32"/>
        <v>0</v>
      </c>
      <c r="Q119" s="86">
        <f t="shared" si="32"/>
        <v>0</v>
      </c>
      <c r="R119" s="86">
        <f t="shared" si="32"/>
        <v>10000</v>
      </c>
    </row>
    <row r="120" spans="1:18" s="13" customFormat="1" ht="33.75" customHeight="1" x14ac:dyDescent="0.3">
      <c r="B120" s="35"/>
      <c r="C120" s="37"/>
      <c r="D120" s="37"/>
      <c r="E120" s="1661" t="s">
        <v>30</v>
      </c>
      <c r="F120" s="1661"/>
      <c r="G120" s="1661"/>
      <c r="H120" s="1661"/>
      <c r="I120" s="1661"/>
      <c r="J120" s="86">
        <f>SUM(J121:J121)</f>
        <v>0</v>
      </c>
      <c r="K120" s="86">
        <f t="shared" ref="K120:R120" si="33">SUM(K121:K121)</f>
        <v>0</v>
      </c>
      <c r="L120" s="86">
        <f t="shared" si="33"/>
        <v>0</v>
      </c>
      <c r="M120" s="86">
        <f t="shared" si="33"/>
        <v>10000</v>
      </c>
      <c r="N120" s="86">
        <f t="shared" si="33"/>
        <v>0</v>
      </c>
      <c r="O120" s="86">
        <f t="shared" si="33"/>
        <v>0</v>
      </c>
      <c r="P120" s="86">
        <f t="shared" si="33"/>
        <v>0</v>
      </c>
      <c r="Q120" s="86">
        <f t="shared" si="33"/>
        <v>0</v>
      </c>
      <c r="R120" s="86">
        <f t="shared" si="33"/>
        <v>10000</v>
      </c>
    </row>
    <row r="121" spans="1:18" s="315" customFormat="1" ht="32.25" customHeight="1" x14ac:dyDescent="0.3">
      <c r="A121" s="7"/>
      <c r="B121" s="319"/>
      <c r="C121" s="318"/>
      <c r="D121" s="318"/>
      <c r="E121" s="348"/>
      <c r="F121" s="346">
        <v>68</v>
      </c>
      <c r="G121" s="338" t="s">
        <v>1170</v>
      </c>
      <c r="H121" s="352" t="s">
        <v>1088</v>
      </c>
      <c r="I121" s="323" t="s">
        <v>263</v>
      </c>
      <c r="J121" s="363"/>
      <c r="K121" s="363"/>
      <c r="L121" s="363"/>
      <c r="M121" s="363">
        <v>10000</v>
      </c>
      <c r="N121" s="363"/>
      <c r="O121" s="363"/>
      <c r="P121" s="363"/>
      <c r="Q121" s="363"/>
      <c r="R121" s="363">
        <f>SUM(J121:Q121)</f>
        <v>10000</v>
      </c>
    </row>
    <row r="122" spans="1:18" s="13" customFormat="1" ht="33" customHeight="1" x14ac:dyDescent="0.3">
      <c r="B122" s="35"/>
      <c r="C122" s="37"/>
      <c r="D122" s="37"/>
      <c r="E122" s="1662" t="s">
        <v>31</v>
      </c>
      <c r="F122" s="1662"/>
      <c r="G122" s="1662"/>
      <c r="H122" s="1662"/>
      <c r="I122" s="1662"/>
      <c r="J122" s="86">
        <f t="shared" ref="J122:R122" si="34">SUM(J123:J125)</f>
        <v>0</v>
      </c>
      <c r="K122" s="86">
        <f t="shared" si="34"/>
        <v>0</v>
      </c>
      <c r="L122" s="86">
        <f t="shared" si="34"/>
        <v>0</v>
      </c>
      <c r="M122" s="86">
        <f t="shared" si="34"/>
        <v>0</v>
      </c>
      <c r="N122" s="86">
        <f t="shared" si="34"/>
        <v>0</v>
      </c>
      <c r="O122" s="86">
        <f t="shared" si="34"/>
        <v>0</v>
      </c>
      <c r="P122" s="86">
        <f t="shared" si="34"/>
        <v>0</v>
      </c>
      <c r="Q122" s="86">
        <f t="shared" si="34"/>
        <v>0</v>
      </c>
      <c r="R122" s="86">
        <f t="shared" si="34"/>
        <v>0</v>
      </c>
    </row>
    <row r="123" spans="1:18" ht="23.25" customHeight="1" x14ac:dyDescent="0.3">
      <c r="B123" s="38"/>
      <c r="C123" s="39"/>
      <c r="D123" s="39"/>
      <c r="E123" s="40"/>
      <c r="F123" s="29"/>
      <c r="G123" s="15"/>
      <c r="H123" s="93"/>
      <c r="I123" s="140"/>
      <c r="J123" s="27"/>
      <c r="K123" s="27"/>
      <c r="L123" s="27"/>
      <c r="M123" s="27"/>
      <c r="N123" s="27"/>
      <c r="O123" s="27"/>
      <c r="P123" s="27"/>
      <c r="Q123" s="27"/>
      <c r="R123" s="92">
        <f>SUM(J123:Q123)</f>
        <v>0</v>
      </c>
    </row>
    <row r="124" spans="1:18" ht="23.25" customHeight="1" x14ac:dyDescent="0.3">
      <c r="B124" s="57"/>
      <c r="C124" s="58"/>
      <c r="D124" s="58"/>
      <c r="E124" s="59"/>
      <c r="F124" s="29"/>
      <c r="G124" s="15"/>
      <c r="H124" s="93"/>
      <c r="I124" s="140"/>
      <c r="J124" s="92"/>
      <c r="K124" s="92"/>
      <c r="L124" s="92"/>
      <c r="M124" s="92"/>
      <c r="N124" s="92"/>
      <c r="O124" s="92"/>
      <c r="P124" s="92"/>
      <c r="Q124" s="92"/>
      <c r="R124" s="92">
        <f t="shared" ref="R124:R125" si="35">SUM(J124:Q124)</f>
        <v>0</v>
      </c>
    </row>
    <row r="125" spans="1:18" ht="23.25" customHeight="1" x14ac:dyDescent="0.3">
      <c r="B125" s="19"/>
      <c r="C125" s="20"/>
      <c r="D125" s="20"/>
      <c r="E125" s="79"/>
      <c r="F125" s="29"/>
      <c r="G125" s="15"/>
      <c r="H125" s="93"/>
      <c r="I125" s="140"/>
      <c r="J125" s="92"/>
      <c r="K125" s="92"/>
      <c r="L125" s="92"/>
      <c r="M125" s="92"/>
      <c r="N125" s="92"/>
      <c r="O125" s="92"/>
      <c r="P125" s="92"/>
      <c r="Q125" s="92"/>
      <c r="R125" s="92">
        <f t="shared" si="35"/>
        <v>0</v>
      </c>
    </row>
    <row r="126" spans="1:18" s="12" customFormat="1" ht="18.75" customHeight="1" x14ac:dyDescent="0.2">
      <c r="B126" s="50" t="s">
        <v>83</v>
      </c>
      <c r="C126" s="51"/>
      <c r="D126" s="52"/>
      <c r="E126" s="52"/>
      <c r="F126" s="71"/>
      <c r="G126" s="52"/>
      <c r="H126" s="270"/>
      <c r="I126" s="270"/>
      <c r="J126" s="239">
        <f>SUM(J127)</f>
        <v>0</v>
      </c>
      <c r="K126" s="239">
        <f t="shared" ref="K126:R127" si="36">SUM(K127)</f>
        <v>3600</v>
      </c>
      <c r="L126" s="239">
        <f t="shared" si="36"/>
        <v>4500</v>
      </c>
      <c r="M126" s="239">
        <f t="shared" si="36"/>
        <v>15900</v>
      </c>
      <c r="N126" s="239">
        <f t="shared" si="36"/>
        <v>0</v>
      </c>
      <c r="O126" s="239">
        <f t="shared" si="36"/>
        <v>0</v>
      </c>
      <c r="P126" s="239">
        <f t="shared" si="36"/>
        <v>0</v>
      </c>
      <c r="Q126" s="239">
        <f t="shared" si="36"/>
        <v>0</v>
      </c>
      <c r="R126" s="239">
        <f t="shared" si="36"/>
        <v>24000</v>
      </c>
    </row>
    <row r="127" spans="1:18" s="12" customFormat="1" ht="33" customHeight="1" x14ac:dyDescent="0.2">
      <c r="B127" s="1665" t="s">
        <v>84</v>
      </c>
      <c r="C127" s="1666"/>
      <c r="D127" s="1666"/>
      <c r="E127" s="1666"/>
      <c r="F127" s="1666"/>
      <c r="G127" s="1666"/>
      <c r="H127" s="1666"/>
      <c r="I127" s="1666"/>
      <c r="J127" s="95">
        <f>SUM(J128)</f>
        <v>0</v>
      </c>
      <c r="K127" s="95">
        <f t="shared" si="36"/>
        <v>3600</v>
      </c>
      <c r="L127" s="95">
        <f t="shared" si="36"/>
        <v>4500</v>
      </c>
      <c r="M127" s="95">
        <f t="shared" si="36"/>
        <v>15900</v>
      </c>
      <c r="N127" s="95">
        <f t="shared" si="36"/>
        <v>0</v>
      </c>
      <c r="O127" s="95">
        <f t="shared" si="36"/>
        <v>0</v>
      </c>
      <c r="P127" s="95">
        <f t="shared" si="36"/>
        <v>0</v>
      </c>
      <c r="Q127" s="95">
        <f t="shared" si="36"/>
        <v>0</v>
      </c>
      <c r="R127" s="95">
        <f t="shared" si="36"/>
        <v>24000</v>
      </c>
    </row>
    <row r="128" spans="1:18" s="13" customFormat="1" ht="32.25" customHeight="1" x14ac:dyDescent="0.3">
      <c r="B128" s="35"/>
      <c r="C128" s="1661" t="s">
        <v>32</v>
      </c>
      <c r="D128" s="1661"/>
      <c r="E128" s="1661"/>
      <c r="F128" s="1661"/>
      <c r="G128" s="1661"/>
      <c r="H128" s="1661"/>
      <c r="I128" s="1661"/>
      <c r="J128" s="86">
        <f t="shared" ref="J128:R128" si="37">SUM(J129+J136)</f>
        <v>0</v>
      </c>
      <c r="K128" s="86">
        <f t="shared" si="37"/>
        <v>3600</v>
      </c>
      <c r="L128" s="86">
        <f t="shared" si="37"/>
        <v>4500</v>
      </c>
      <c r="M128" s="86">
        <f t="shared" si="37"/>
        <v>15900</v>
      </c>
      <c r="N128" s="86">
        <f t="shared" si="37"/>
        <v>0</v>
      </c>
      <c r="O128" s="86">
        <f t="shared" si="37"/>
        <v>0</v>
      </c>
      <c r="P128" s="86">
        <f t="shared" si="37"/>
        <v>0</v>
      </c>
      <c r="Q128" s="86">
        <f t="shared" si="37"/>
        <v>0</v>
      </c>
      <c r="R128" s="86">
        <f t="shared" si="37"/>
        <v>24000</v>
      </c>
    </row>
    <row r="129" spans="1:18" s="13" customFormat="1" ht="34.5" customHeight="1" x14ac:dyDescent="0.3">
      <c r="B129" s="35"/>
      <c r="C129" s="37"/>
      <c r="D129" s="1661" t="s">
        <v>33</v>
      </c>
      <c r="E129" s="1661"/>
      <c r="F129" s="1661"/>
      <c r="G129" s="1661"/>
      <c r="H129" s="1661"/>
      <c r="I129" s="1661"/>
      <c r="J129" s="86">
        <f>SUM(J130)</f>
        <v>0</v>
      </c>
      <c r="K129" s="86">
        <f t="shared" ref="K129:R129" si="38">SUM(K130)</f>
        <v>3600</v>
      </c>
      <c r="L129" s="86">
        <f t="shared" si="38"/>
        <v>4500</v>
      </c>
      <c r="M129" s="86">
        <f t="shared" si="38"/>
        <v>15900</v>
      </c>
      <c r="N129" s="86">
        <f t="shared" si="38"/>
        <v>0</v>
      </c>
      <c r="O129" s="86">
        <f t="shared" si="38"/>
        <v>0</v>
      </c>
      <c r="P129" s="86">
        <f t="shared" si="38"/>
        <v>0</v>
      </c>
      <c r="Q129" s="86">
        <f t="shared" si="38"/>
        <v>0</v>
      </c>
      <c r="R129" s="86">
        <f t="shared" si="38"/>
        <v>24000</v>
      </c>
    </row>
    <row r="130" spans="1:18" s="13" customFormat="1" x14ac:dyDescent="0.3">
      <c r="B130" s="35"/>
      <c r="C130" s="37"/>
      <c r="D130" s="37"/>
      <c r="E130" s="280" t="s">
        <v>34</v>
      </c>
      <c r="F130" s="70"/>
      <c r="G130" s="33"/>
      <c r="H130" s="14"/>
      <c r="I130" s="56"/>
      <c r="J130" s="86">
        <f>SUM(J131:J135)</f>
        <v>0</v>
      </c>
      <c r="K130" s="86">
        <f t="shared" ref="K130:R130" si="39">SUM(K131:K135)</f>
        <v>3600</v>
      </c>
      <c r="L130" s="86">
        <f t="shared" si="39"/>
        <v>4500</v>
      </c>
      <c r="M130" s="86">
        <f t="shared" si="39"/>
        <v>15900</v>
      </c>
      <c r="N130" s="86">
        <f t="shared" si="39"/>
        <v>0</v>
      </c>
      <c r="O130" s="86">
        <f t="shared" si="39"/>
        <v>0</v>
      </c>
      <c r="P130" s="86">
        <f t="shared" si="39"/>
        <v>0</v>
      </c>
      <c r="Q130" s="86">
        <f t="shared" si="39"/>
        <v>0</v>
      </c>
      <c r="R130" s="86">
        <f t="shared" si="39"/>
        <v>24000</v>
      </c>
    </row>
    <row r="131" spans="1:18" s="315" customFormat="1" ht="32.25" customHeight="1" x14ac:dyDescent="0.3">
      <c r="A131" s="7"/>
      <c r="B131" s="319"/>
      <c r="C131" s="318"/>
      <c r="D131" s="318"/>
      <c r="E131" s="331"/>
      <c r="F131" s="420">
        <v>69</v>
      </c>
      <c r="G131" s="338" t="s">
        <v>1171</v>
      </c>
      <c r="H131" s="323" t="s">
        <v>837</v>
      </c>
      <c r="I131" s="323" t="s">
        <v>1172</v>
      </c>
      <c r="J131" s="362"/>
      <c r="K131" s="363">
        <v>3600</v>
      </c>
      <c r="L131" s="363">
        <v>4500</v>
      </c>
      <c r="M131" s="363">
        <v>15900</v>
      </c>
      <c r="N131" s="362"/>
      <c r="O131" s="362"/>
      <c r="P131" s="362"/>
      <c r="Q131" s="362"/>
      <c r="R131" s="363">
        <f>SUM(J131:Q131)</f>
        <v>24000</v>
      </c>
    </row>
    <row r="132" spans="1:18" ht="25.5" customHeight="1" x14ac:dyDescent="0.3">
      <c r="B132" s="28"/>
      <c r="C132" s="45"/>
      <c r="D132" s="31"/>
      <c r="E132" s="32"/>
      <c r="F132" s="29"/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92">
        <f>SUM(J132:Q132)</f>
        <v>0</v>
      </c>
    </row>
    <row r="133" spans="1:18" ht="25.5" customHeight="1" x14ac:dyDescent="0.3">
      <c r="B133" s="28"/>
      <c r="C133" s="45"/>
      <c r="D133" s="31"/>
      <c r="E133" s="32"/>
      <c r="F133" s="29"/>
      <c r="G133" s="15"/>
      <c r="H133" s="16"/>
      <c r="I133" s="17"/>
      <c r="J133" s="92"/>
      <c r="K133" s="92"/>
      <c r="L133" s="92"/>
      <c r="M133" s="92"/>
      <c r="N133" s="92"/>
      <c r="O133" s="92"/>
      <c r="P133" s="92"/>
      <c r="Q133" s="92"/>
      <c r="R133" s="92">
        <f>SUM(J133:Q133)</f>
        <v>0</v>
      </c>
    </row>
    <row r="134" spans="1:18" ht="25.5" customHeight="1" x14ac:dyDescent="0.3">
      <c r="B134" s="57"/>
      <c r="C134" s="58"/>
      <c r="D134" s="58"/>
      <c r="E134" s="59"/>
      <c r="F134" s="29"/>
      <c r="G134" s="15"/>
      <c r="H134" s="93"/>
      <c r="I134" s="140"/>
      <c r="J134" s="92"/>
      <c r="K134" s="92"/>
      <c r="L134" s="92"/>
      <c r="M134" s="92"/>
      <c r="N134" s="92"/>
      <c r="O134" s="92"/>
      <c r="P134" s="92"/>
      <c r="Q134" s="92"/>
      <c r="R134" s="92">
        <f t="shared" ref="R134" si="40">SUM(J134:Q134)</f>
        <v>0</v>
      </c>
    </row>
    <row r="135" spans="1:18" ht="25.5" customHeight="1" x14ac:dyDescent="0.3">
      <c r="B135" s="57"/>
      <c r="C135" s="58"/>
      <c r="D135" s="58"/>
      <c r="E135" s="59"/>
      <c r="F135" s="29"/>
      <c r="G135" s="15"/>
      <c r="H135" s="93"/>
      <c r="I135" s="140"/>
      <c r="J135" s="92"/>
      <c r="K135" s="92"/>
      <c r="L135" s="92"/>
      <c r="M135" s="92"/>
      <c r="N135" s="92"/>
      <c r="O135" s="92"/>
      <c r="P135" s="92"/>
      <c r="Q135" s="92"/>
      <c r="R135" s="92">
        <f>SUM(J135:Q135)</f>
        <v>0</v>
      </c>
    </row>
    <row r="136" spans="1:18" s="13" customFormat="1" ht="21" customHeight="1" x14ac:dyDescent="0.3">
      <c r="B136" s="35"/>
      <c r="C136" s="37"/>
      <c r="D136" s="1663" t="s">
        <v>35</v>
      </c>
      <c r="E136" s="1663"/>
      <c r="F136" s="1663"/>
      <c r="G136" s="1663"/>
      <c r="H136" s="1663"/>
      <c r="I136" s="1663"/>
      <c r="J136" s="86">
        <f>SUM(J137)</f>
        <v>0</v>
      </c>
      <c r="K136" s="86">
        <f t="shared" ref="K136:Q136" si="41">SUM(K137)</f>
        <v>0</v>
      </c>
      <c r="L136" s="86">
        <f t="shared" si="41"/>
        <v>0</v>
      </c>
      <c r="M136" s="86">
        <f t="shared" si="41"/>
        <v>0</v>
      </c>
      <c r="N136" s="86">
        <f t="shared" si="41"/>
        <v>0</v>
      </c>
      <c r="O136" s="86">
        <f t="shared" si="41"/>
        <v>0</v>
      </c>
      <c r="P136" s="86">
        <f t="shared" si="41"/>
        <v>0</v>
      </c>
      <c r="Q136" s="86">
        <f t="shared" si="41"/>
        <v>0</v>
      </c>
      <c r="R136" s="86">
        <f>SUM(R137)</f>
        <v>0</v>
      </c>
    </row>
    <row r="137" spans="1:18" s="13" customFormat="1" ht="21" customHeight="1" x14ac:dyDescent="0.3">
      <c r="B137" s="35"/>
      <c r="C137" s="37"/>
      <c r="D137" s="37"/>
      <c r="E137" s="1662" t="s">
        <v>36</v>
      </c>
      <c r="F137" s="1662"/>
      <c r="G137" s="1662"/>
      <c r="H137" s="1662"/>
      <c r="I137" s="1662"/>
      <c r="J137" s="86">
        <f>SUM(J138:J143)</f>
        <v>0</v>
      </c>
      <c r="K137" s="86">
        <f t="shared" ref="K137:R137" si="42">SUM(K138:K143)</f>
        <v>0</v>
      </c>
      <c r="L137" s="86">
        <f t="shared" si="42"/>
        <v>0</v>
      </c>
      <c r="M137" s="86">
        <f t="shared" si="42"/>
        <v>0</v>
      </c>
      <c r="N137" s="86">
        <f t="shared" si="42"/>
        <v>0</v>
      </c>
      <c r="O137" s="86">
        <f t="shared" si="42"/>
        <v>0</v>
      </c>
      <c r="P137" s="86">
        <f t="shared" si="42"/>
        <v>0</v>
      </c>
      <c r="Q137" s="86">
        <f t="shared" si="42"/>
        <v>0</v>
      </c>
      <c r="R137" s="86">
        <f t="shared" si="42"/>
        <v>0</v>
      </c>
    </row>
    <row r="138" spans="1:18" ht="25.5" customHeight="1" x14ac:dyDescent="0.3">
      <c r="B138" s="38"/>
      <c r="C138" s="39"/>
      <c r="D138" s="39"/>
      <c r="E138" s="40"/>
      <c r="F138" s="29"/>
      <c r="G138" s="15"/>
      <c r="H138" s="93"/>
      <c r="I138" s="140"/>
      <c r="J138" s="92"/>
      <c r="K138" s="92"/>
      <c r="L138" s="92"/>
      <c r="M138" s="92"/>
      <c r="N138" s="92"/>
      <c r="O138" s="92"/>
      <c r="P138" s="92"/>
      <c r="Q138" s="92"/>
      <c r="R138" s="92">
        <f>SUM(J138:Q138)</f>
        <v>0</v>
      </c>
    </row>
    <row r="139" spans="1:18" ht="25.5" customHeight="1" x14ac:dyDescent="0.3">
      <c r="B139" s="57"/>
      <c r="C139" s="58"/>
      <c r="D139" s="58"/>
      <c r="E139" s="59"/>
      <c r="F139" s="29"/>
      <c r="G139" s="15"/>
      <c r="H139" s="93"/>
      <c r="I139" s="140"/>
      <c r="J139" s="92"/>
      <c r="K139" s="92"/>
      <c r="L139" s="92"/>
      <c r="M139" s="92"/>
      <c r="N139" s="92"/>
      <c r="O139" s="92"/>
      <c r="P139" s="92"/>
      <c r="Q139" s="92"/>
      <c r="R139" s="92">
        <f t="shared" ref="R139:R143" si="43">SUM(J139:Q139)</f>
        <v>0</v>
      </c>
    </row>
    <row r="140" spans="1:18" ht="25.5" customHeight="1" x14ac:dyDescent="0.3">
      <c r="B140" s="57"/>
      <c r="C140" s="58"/>
      <c r="D140" s="58"/>
      <c r="E140" s="59"/>
      <c r="F140" s="29"/>
      <c r="G140" s="15"/>
      <c r="H140" s="93"/>
      <c r="I140" s="140"/>
      <c r="J140" s="92"/>
      <c r="K140" s="92"/>
      <c r="L140" s="92"/>
      <c r="M140" s="92"/>
      <c r="N140" s="92"/>
      <c r="O140" s="92"/>
      <c r="P140" s="92"/>
      <c r="Q140" s="92"/>
      <c r="R140" s="92">
        <f t="shared" si="43"/>
        <v>0</v>
      </c>
    </row>
    <row r="141" spans="1:18" ht="25.5" customHeight="1" x14ac:dyDescent="0.3">
      <c r="B141" s="57"/>
      <c r="C141" s="58"/>
      <c r="D141" s="58"/>
      <c r="E141" s="59"/>
      <c r="F141" s="29"/>
      <c r="G141" s="15"/>
      <c r="H141" s="93"/>
      <c r="I141" s="140"/>
      <c r="J141" s="92"/>
      <c r="K141" s="92"/>
      <c r="L141" s="92"/>
      <c r="M141" s="92"/>
      <c r="N141" s="92"/>
      <c r="O141" s="92"/>
      <c r="P141" s="92"/>
      <c r="Q141" s="92"/>
      <c r="R141" s="92">
        <f t="shared" si="43"/>
        <v>0</v>
      </c>
    </row>
    <row r="142" spans="1:18" ht="25.5" customHeight="1" x14ac:dyDescent="0.3">
      <c r="B142" s="57"/>
      <c r="C142" s="58"/>
      <c r="D142" s="58"/>
      <c r="E142" s="59"/>
      <c r="F142" s="29"/>
      <c r="G142" s="15"/>
      <c r="H142" s="93"/>
      <c r="I142" s="140"/>
      <c r="J142" s="92"/>
      <c r="K142" s="92"/>
      <c r="L142" s="92"/>
      <c r="M142" s="92"/>
      <c r="N142" s="92"/>
      <c r="O142" s="92"/>
      <c r="P142" s="92"/>
      <c r="Q142" s="92"/>
      <c r="R142" s="92">
        <f t="shared" si="43"/>
        <v>0</v>
      </c>
    </row>
    <row r="143" spans="1:18" ht="25.5" customHeight="1" x14ac:dyDescent="0.3">
      <c r="B143" s="19"/>
      <c r="C143" s="20"/>
      <c r="D143" s="20"/>
      <c r="E143" s="79"/>
      <c r="F143" s="29"/>
      <c r="G143" s="15"/>
      <c r="H143" s="93"/>
      <c r="I143" s="140"/>
      <c r="J143" s="92"/>
      <c r="K143" s="92"/>
      <c r="L143" s="92"/>
      <c r="M143" s="92"/>
      <c r="N143" s="92"/>
      <c r="O143" s="92"/>
      <c r="P143" s="92"/>
      <c r="Q143" s="92"/>
      <c r="R143" s="92">
        <f t="shared" si="43"/>
        <v>0</v>
      </c>
    </row>
    <row r="144" spans="1:18" s="12" customFormat="1" ht="34.5" customHeight="1" x14ac:dyDescent="0.2">
      <c r="B144" s="1667" t="s">
        <v>86</v>
      </c>
      <c r="C144" s="1668"/>
      <c r="D144" s="1668"/>
      <c r="E144" s="1668"/>
      <c r="F144" s="1668"/>
      <c r="G144" s="1668"/>
      <c r="H144" s="1668"/>
      <c r="I144" s="1668"/>
      <c r="J144" s="239">
        <f>SUM(J145)</f>
        <v>0</v>
      </c>
      <c r="K144" s="239">
        <f t="shared" ref="K144:R145" si="44">SUM(K145)</f>
        <v>3600</v>
      </c>
      <c r="L144" s="239">
        <f t="shared" si="44"/>
        <v>25200</v>
      </c>
      <c r="M144" s="239">
        <f t="shared" si="44"/>
        <v>74500</v>
      </c>
      <c r="N144" s="239">
        <f t="shared" si="44"/>
        <v>0</v>
      </c>
      <c r="O144" s="239">
        <f t="shared" si="44"/>
        <v>0</v>
      </c>
      <c r="P144" s="239">
        <f t="shared" si="44"/>
        <v>0</v>
      </c>
      <c r="Q144" s="239">
        <f t="shared" si="44"/>
        <v>0</v>
      </c>
      <c r="R144" s="239">
        <f t="shared" si="44"/>
        <v>103300</v>
      </c>
    </row>
    <row r="145" spans="1:18" s="12" customFormat="1" ht="49.5" customHeight="1" x14ac:dyDescent="0.2">
      <c r="B145" s="1671" t="s">
        <v>87</v>
      </c>
      <c r="C145" s="1672"/>
      <c r="D145" s="1672"/>
      <c r="E145" s="1672"/>
      <c r="F145" s="1672"/>
      <c r="G145" s="1672"/>
      <c r="H145" s="1672"/>
      <c r="I145" s="1672"/>
      <c r="J145" s="95">
        <f>SUM(J146)</f>
        <v>0</v>
      </c>
      <c r="K145" s="95">
        <f t="shared" si="44"/>
        <v>3600</v>
      </c>
      <c r="L145" s="95">
        <f t="shared" si="44"/>
        <v>25200</v>
      </c>
      <c r="M145" s="95">
        <f t="shared" si="44"/>
        <v>74500</v>
      </c>
      <c r="N145" s="95">
        <f t="shared" si="44"/>
        <v>0</v>
      </c>
      <c r="O145" s="95">
        <f t="shared" si="44"/>
        <v>0</v>
      </c>
      <c r="P145" s="95">
        <f t="shared" si="44"/>
        <v>0</v>
      </c>
      <c r="Q145" s="95">
        <f t="shared" si="44"/>
        <v>0</v>
      </c>
      <c r="R145" s="95">
        <f t="shared" si="44"/>
        <v>103300</v>
      </c>
    </row>
    <row r="146" spans="1:18" s="13" customFormat="1" ht="36.75" customHeight="1" x14ac:dyDescent="0.3">
      <c r="B146" s="35"/>
      <c r="C146" s="1661" t="s">
        <v>37</v>
      </c>
      <c r="D146" s="1661"/>
      <c r="E146" s="1661"/>
      <c r="F146" s="1661"/>
      <c r="G146" s="1661"/>
      <c r="H146" s="1661"/>
      <c r="I146" s="1661"/>
      <c r="J146" s="86">
        <f t="shared" ref="J146:R146" si="45">SUM(J147+J151+J156)</f>
        <v>0</v>
      </c>
      <c r="K146" s="86">
        <f t="shared" si="45"/>
        <v>3600</v>
      </c>
      <c r="L146" s="86">
        <f t="shared" si="45"/>
        <v>25200</v>
      </c>
      <c r="M146" s="86">
        <f t="shared" si="45"/>
        <v>74500</v>
      </c>
      <c r="N146" s="86">
        <f t="shared" si="45"/>
        <v>0</v>
      </c>
      <c r="O146" s="86">
        <f t="shared" si="45"/>
        <v>0</v>
      </c>
      <c r="P146" s="86">
        <f t="shared" si="45"/>
        <v>0</v>
      </c>
      <c r="Q146" s="86">
        <f t="shared" si="45"/>
        <v>0</v>
      </c>
      <c r="R146" s="86">
        <f t="shared" si="45"/>
        <v>103300</v>
      </c>
    </row>
    <row r="147" spans="1:18" s="13" customFormat="1" ht="47.25" customHeight="1" x14ac:dyDescent="0.3">
      <c r="B147" s="35"/>
      <c r="C147" s="37"/>
      <c r="D147" s="1661" t="s">
        <v>38</v>
      </c>
      <c r="E147" s="1661"/>
      <c r="F147" s="1661"/>
      <c r="G147" s="1661"/>
      <c r="H147" s="1661"/>
      <c r="I147" s="1661"/>
      <c r="J147" s="86">
        <f>SUM(J148)</f>
        <v>0</v>
      </c>
      <c r="K147" s="86">
        <f t="shared" ref="K147:R147" si="46">SUM(K148)</f>
        <v>3600</v>
      </c>
      <c r="L147" s="86">
        <f t="shared" si="46"/>
        <v>10200</v>
      </c>
      <c r="M147" s="86">
        <f t="shared" si="46"/>
        <v>33200</v>
      </c>
      <c r="N147" s="86">
        <f t="shared" si="46"/>
        <v>0</v>
      </c>
      <c r="O147" s="86">
        <f t="shared" si="46"/>
        <v>0</v>
      </c>
      <c r="P147" s="86">
        <f t="shared" si="46"/>
        <v>0</v>
      </c>
      <c r="Q147" s="86">
        <f t="shared" si="46"/>
        <v>0</v>
      </c>
      <c r="R147" s="86">
        <f t="shared" si="46"/>
        <v>47000</v>
      </c>
    </row>
    <row r="148" spans="1:18" s="13" customFormat="1" ht="32.25" customHeight="1" x14ac:dyDescent="0.3">
      <c r="B148" s="35"/>
      <c r="C148" s="37"/>
      <c r="D148" s="37"/>
      <c r="E148" s="1661" t="s">
        <v>39</v>
      </c>
      <c r="F148" s="1661"/>
      <c r="G148" s="1661"/>
      <c r="H148" s="1661"/>
      <c r="I148" s="1661"/>
      <c r="J148" s="86">
        <f>SUM(J149:J150)</f>
        <v>0</v>
      </c>
      <c r="K148" s="86">
        <f t="shared" ref="K148:R148" si="47">SUM(K149:K150)</f>
        <v>3600</v>
      </c>
      <c r="L148" s="86">
        <f t="shared" si="47"/>
        <v>10200</v>
      </c>
      <c r="M148" s="86">
        <f t="shared" si="47"/>
        <v>33200</v>
      </c>
      <c r="N148" s="86">
        <f t="shared" si="47"/>
        <v>0</v>
      </c>
      <c r="O148" s="86">
        <f t="shared" si="47"/>
        <v>0</v>
      </c>
      <c r="P148" s="86">
        <f t="shared" si="47"/>
        <v>0</v>
      </c>
      <c r="Q148" s="86">
        <f t="shared" si="47"/>
        <v>0</v>
      </c>
      <c r="R148" s="86">
        <f t="shared" si="47"/>
        <v>47000</v>
      </c>
    </row>
    <row r="149" spans="1:18" s="315" customFormat="1" ht="33.75" customHeight="1" x14ac:dyDescent="0.3">
      <c r="A149" s="7"/>
      <c r="B149" s="419"/>
      <c r="C149" s="415"/>
      <c r="D149" s="416"/>
      <c r="E149" s="417"/>
      <c r="F149" s="317">
        <v>70</v>
      </c>
      <c r="G149" s="316" t="s">
        <v>1173</v>
      </c>
      <c r="H149" s="323" t="s">
        <v>837</v>
      </c>
      <c r="I149" s="323" t="s">
        <v>1113</v>
      </c>
      <c r="J149" s="362"/>
      <c r="K149" s="363">
        <v>3600</v>
      </c>
      <c r="L149" s="363">
        <v>5200</v>
      </c>
      <c r="M149" s="363">
        <v>26200</v>
      </c>
      <c r="N149" s="362"/>
      <c r="O149" s="362"/>
      <c r="P149" s="362"/>
      <c r="Q149" s="362"/>
      <c r="R149" s="363">
        <f>SUM(J149:Q149)</f>
        <v>35000</v>
      </c>
    </row>
    <row r="150" spans="1:18" s="315" customFormat="1" ht="33.75" customHeight="1" x14ac:dyDescent="0.3">
      <c r="A150" s="7"/>
      <c r="B150" s="400"/>
      <c r="C150" s="418"/>
      <c r="D150" s="320"/>
      <c r="E150" s="320"/>
      <c r="F150" s="317">
        <v>71</v>
      </c>
      <c r="G150" s="316" t="s">
        <v>1179</v>
      </c>
      <c r="H150" s="323" t="s">
        <v>1250</v>
      </c>
      <c r="I150" s="347" t="s">
        <v>1290</v>
      </c>
      <c r="J150" s="362"/>
      <c r="K150" s="362"/>
      <c r="L150" s="364">
        <v>5000</v>
      </c>
      <c r="M150" s="364">
        <v>7000</v>
      </c>
      <c r="N150" s="362"/>
      <c r="O150" s="362"/>
      <c r="P150" s="362"/>
      <c r="Q150" s="362"/>
      <c r="R150" s="363">
        <f>SUM(J150:Q150)</f>
        <v>12000</v>
      </c>
    </row>
    <row r="151" spans="1:18" s="13" customFormat="1" ht="47.25" customHeight="1" x14ac:dyDescent="0.3">
      <c r="B151" s="35"/>
      <c r="C151" s="37"/>
      <c r="D151" s="1661" t="s">
        <v>40</v>
      </c>
      <c r="E151" s="1661"/>
      <c r="F151" s="1661"/>
      <c r="G151" s="1661"/>
      <c r="H151" s="1661"/>
      <c r="I151" s="1661"/>
      <c r="J151" s="86">
        <f>SUM(J152)</f>
        <v>0</v>
      </c>
      <c r="K151" s="86">
        <f t="shared" ref="K151:R151" si="48">SUM(K152)</f>
        <v>0</v>
      </c>
      <c r="L151" s="86">
        <f t="shared" si="48"/>
        <v>15000</v>
      </c>
      <c r="M151" s="86">
        <f t="shared" si="48"/>
        <v>41300</v>
      </c>
      <c r="N151" s="86">
        <f t="shared" si="48"/>
        <v>0</v>
      </c>
      <c r="O151" s="86">
        <f t="shared" si="48"/>
        <v>0</v>
      </c>
      <c r="P151" s="86">
        <f t="shared" si="48"/>
        <v>0</v>
      </c>
      <c r="Q151" s="86">
        <f t="shared" si="48"/>
        <v>0</v>
      </c>
      <c r="R151" s="86">
        <f t="shared" si="48"/>
        <v>56300</v>
      </c>
    </row>
    <row r="152" spans="1:18" s="13" customFormat="1" ht="34.5" customHeight="1" x14ac:dyDescent="0.3">
      <c r="B152" s="35"/>
      <c r="C152" s="37"/>
      <c r="D152" s="37"/>
      <c r="E152" s="1661" t="s">
        <v>41</v>
      </c>
      <c r="F152" s="1661"/>
      <c r="G152" s="1661"/>
      <c r="H152" s="1661"/>
      <c r="I152" s="1661"/>
      <c r="J152" s="86">
        <f>SUM(J153:J155)</f>
        <v>0</v>
      </c>
      <c r="K152" s="86">
        <f t="shared" ref="K152:R152" si="49">SUM(K153:K155)</f>
        <v>0</v>
      </c>
      <c r="L152" s="86">
        <f t="shared" si="49"/>
        <v>15000</v>
      </c>
      <c r="M152" s="86">
        <f t="shared" si="49"/>
        <v>41300</v>
      </c>
      <c r="N152" s="86">
        <f t="shared" si="49"/>
        <v>0</v>
      </c>
      <c r="O152" s="86">
        <f t="shared" si="49"/>
        <v>0</v>
      </c>
      <c r="P152" s="86">
        <f t="shared" si="49"/>
        <v>0</v>
      </c>
      <c r="Q152" s="86">
        <f t="shared" si="49"/>
        <v>0</v>
      </c>
      <c r="R152" s="86">
        <f t="shared" si="49"/>
        <v>56300</v>
      </c>
    </row>
    <row r="153" spans="1:18" s="315" customFormat="1" ht="47.25" x14ac:dyDescent="0.3">
      <c r="A153" s="7"/>
      <c r="B153" s="401"/>
      <c r="C153" s="398"/>
      <c r="D153" s="398"/>
      <c r="E153" s="399"/>
      <c r="F153" s="393">
        <v>72</v>
      </c>
      <c r="G153" s="394" t="s">
        <v>1174</v>
      </c>
      <c r="H153" s="323" t="s">
        <v>1075</v>
      </c>
      <c r="I153" s="323" t="s">
        <v>1175</v>
      </c>
      <c r="J153" s="362"/>
      <c r="K153" s="362"/>
      <c r="L153" s="363">
        <v>10000</v>
      </c>
      <c r="M153" s="363">
        <v>20300</v>
      </c>
      <c r="N153" s="362"/>
      <c r="O153" s="362"/>
      <c r="P153" s="362"/>
      <c r="Q153" s="362"/>
      <c r="R153" s="363">
        <f>SUM(J153:Q153)</f>
        <v>30300</v>
      </c>
    </row>
    <row r="154" spans="1:18" s="315" customFormat="1" ht="31.5" x14ac:dyDescent="0.3">
      <c r="A154" s="7"/>
      <c r="B154" s="330"/>
      <c r="C154" s="320"/>
      <c r="D154" s="320"/>
      <c r="E154" s="328"/>
      <c r="F154" s="346">
        <v>73</v>
      </c>
      <c r="G154" s="338" t="s">
        <v>1176</v>
      </c>
      <c r="H154" s="352" t="s">
        <v>1088</v>
      </c>
      <c r="I154" s="353" t="s">
        <v>1291</v>
      </c>
      <c r="J154" s="363"/>
      <c r="K154" s="363"/>
      <c r="L154" s="363"/>
      <c r="M154" s="363">
        <v>5000</v>
      </c>
      <c r="N154" s="363"/>
      <c r="O154" s="363"/>
      <c r="P154" s="363"/>
      <c r="Q154" s="363"/>
      <c r="R154" s="363">
        <f>SUM(J154:Q154)</f>
        <v>5000</v>
      </c>
    </row>
    <row r="155" spans="1:18" s="315" customFormat="1" ht="36" customHeight="1" x14ac:dyDescent="0.3">
      <c r="A155" s="7"/>
      <c r="B155" s="330"/>
      <c r="C155" s="320"/>
      <c r="D155" s="320"/>
      <c r="E155" s="320"/>
      <c r="F155" s="393">
        <v>74</v>
      </c>
      <c r="G155" s="414" t="s">
        <v>1177</v>
      </c>
      <c r="H155" s="323" t="s">
        <v>1073</v>
      </c>
      <c r="I155" s="323" t="s">
        <v>1178</v>
      </c>
      <c r="J155" s="362"/>
      <c r="K155" s="362"/>
      <c r="L155" s="364">
        <v>5000</v>
      </c>
      <c r="M155" s="364">
        <v>16000</v>
      </c>
      <c r="N155" s="362"/>
      <c r="O155" s="362"/>
      <c r="P155" s="362"/>
      <c r="Q155" s="362"/>
      <c r="R155" s="363">
        <f>SUM(J155:Q155)</f>
        <v>21000</v>
      </c>
    </row>
    <row r="156" spans="1:18" s="13" customFormat="1" ht="31.5" customHeight="1" x14ac:dyDescent="0.3">
      <c r="B156" s="35"/>
      <c r="C156" s="37"/>
      <c r="D156" s="1661" t="s">
        <v>42</v>
      </c>
      <c r="E156" s="1661"/>
      <c r="F156" s="1661"/>
      <c r="G156" s="1661"/>
      <c r="H156" s="1661"/>
      <c r="I156" s="1661"/>
      <c r="J156" s="86">
        <f>SUM(J157)</f>
        <v>0</v>
      </c>
      <c r="K156" s="86">
        <f t="shared" ref="K156:R156" si="50">SUM(K157)</f>
        <v>0</v>
      </c>
      <c r="L156" s="86">
        <f t="shared" si="50"/>
        <v>0</v>
      </c>
      <c r="M156" s="86">
        <f t="shared" si="50"/>
        <v>0</v>
      </c>
      <c r="N156" s="86">
        <f t="shared" si="50"/>
        <v>0</v>
      </c>
      <c r="O156" s="86">
        <f t="shared" si="50"/>
        <v>0</v>
      </c>
      <c r="P156" s="86">
        <f t="shared" si="50"/>
        <v>0</v>
      </c>
      <c r="Q156" s="86">
        <f t="shared" si="50"/>
        <v>0</v>
      </c>
      <c r="R156" s="86">
        <f t="shared" si="50"/>
        <v>0</v>
      </c>
    </row>
    <row r="157" spans="1:18" s="13" customFormat="1" ht="34.5" customHeight="1" x14ac:dyDescent="0.3">
      <c r="B157" s="35"/>
      <c r="C157" s="37"/>
      <c r="D157" s="37"/>
      <c r="E157" s="1661" t="s">
        <v>43</v>
      </c>
      <c r="F157" s="1661"/>
      <c r="G157" s="1661"/>
      <c r="H157" s="1661"/>
      <c r="I157" s="1661"/>
      <c r="J157" s="86">
        <f>SUM(J158:J160)</f>
        <v>0</v>
      </c>
      <c r="K157" s="86">
        <f t="shared" ref="K157:R157" si="51">SUM(K158:K160)</f>
        <v>0</v>
      </c>
      <c r="L157" s="86">
        <f t="shared" si="51"/>
        <v>0</v>
      </c>
      <c r="M157" s="86">
        <f t="shared" si="51"/>
        <v>0</v>
      </c>
      <c r="N157" s="86">
        <f t="shared" si="51"/>
        <v>0</v>
      </c>
      <c r="O157" s="86">
        <f t="shared" si="51"/>
        <v>0</v>
      </c>
      <c r="P157" s="86">
        <f t="shared" si="51"/>
        <v>0</v>
      </c>
      <c r="Q157" s="86">
        <f t="shared" si="51"/>
        <v>0</v>
      </c>
      <c r="R157" s="86">
        <f t="shared" si="51"/>
        <v>0</v>
      </c>
    </row>
    <row r="158" spans="1:18" ht="20.25" customHeight="1" x14ac:dyDescent="0.3">
      <c r="B158" s="38"/>
      <c r="C158" s="39"/>
      <c r="D158" s="39"/>
      <c r="E158" s="40"/>
      <c r="F158" s="29"/>
      <c r="G158" s="15"/>
      <c r="H158" s="93"/>
      <c r="I158" s="140"/>
      <c r="J158" s="92"/>
      <c r="K158" s="92"/>
      <c r="L158" s="92"/>
      <c r="M158" s="92"/>
      <c r="N158" s="92"/>
      <c r="O158" s="92"/>
      <c r="P158" s="92"/>
      <c r="Q158" s="92"/>
      <c r="R158" s="92">
        <f t="shared" ref="R158:R159" si="52">SUM(J158:Q158)</f>
        <v>0</v>
      </c>
    </row>
    <row r="159" spans="1:18" ht="20.25" customHeight="1" x14ac:dyDescent="0.3">
      <c r="B159" s="28"/>
      <c r="C159" s="45"/>
      <c r="D159" s="31"/>
      <c r="E159" s="32"/>
      <c r="F159" s="29"/>
      <c r="G159" s="15"/>
      <c r="H159" s="16"/>
      <c r="I159" s="17"/>
      <c r="J159" s="27"/>
      <c r="K159" s="27"/>
      <c r="L159" s="27"/>
      <c r="M159" s="27"/>
      <c r="N159" s="27"/>
      <c r="O159" s="27"/>
      <c r="P159" s="27"/>
      <c r="Q159" s="27"/>
      <c r="R159" s="92">
        <f t="shared" si="52"/>
        <v>0</v>
      </c>
    </row>
    <row r="160" spans="1:18" ht="20.25" customHeight="1" x14ac:dyDescent="0.3">
      <c r="B160" s="28"/>
      <c r="C160" s="45"/>
      <c r="D160" s="31"/>
      <c r="E160" s="32"/>
      <c r="F160" s="29"/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92">
        <f>SUM(J160:Q160)</f>
        <v>0</v>
      </c>
    </row>
    <row r="161" spans="1:18" s="12" customFormat="1" ht="33" customHeight="1" x14ac:dyDescent="0.2">
      <c r="B161" s="1667" t="s">
        <v>88</v>
      </c>
      <c r="C161" s="1668"/>
      <c r="D161" s="1668"/>
      <c r="E161" s="1668"/>
      <c r="F161" s="1668"/>
      <c r="G161" s="1668"/>
      <c r="H161" s="1668"/>
      <c r="I161" s="1668"/>
      <c r="J161" s="239">
        <f>SUM(J162)</f>
        <v>0</v>
      </c>
      <c r="K161" s="239">
        <f t="shared" ref="K161:Q162" si="53">SUM(K162)</f>
        <v>2400</v>
      </c>
      <c r="L161" s="239">
        <f t="shared" si="53"/>
        <v>11800</v>
      </c>
      <c r="M161" s="239">
        <f t="shared" si="53"/>
        <v>15800</v>
      </c>
      <c r="N161" s="239">
        <f t="shared" si="53"/>
        <v>0</v>
      </c>
      <c r="O161" s="239">
        <f t="shared" si="53"/>
        <v>0</v>
      </c>
      <c r="P161" s="239">
        <f t="shared" si="53"/>
        <v>0</v>
      </c>
      <c r="Q161" s="239">
        <f t="shared" si="53"/>
        <v>0</v>
      </c>
      <c r="R161" s="239">
        <f>SUM(R162)</f>
        <v>30000</v>
      </c>
    </row>
    <row r="162" spans="1:18" s="12" customFormat="1" ht="32.25" customHeight="1" x14ac:dyDescent="0.2">
      <c r="B162" s="1669" t="s">
        <v>89</v>
      </c>
      <c r="C162" s="1670"/>
      <c r="D162" s="1670"/>
      <c r="E162" s="1670"/>
      <c r="F162" s="1670"/>
      <c r="G162" s="1670"/>
      <c r="H162" s="1670"/>
      <c r="I162" s="1670"/>
      <c r="J162" s="95">
        <f>SUM(J163)</f>
        <v>0</v>
      </c>
      <c r="K162" s="95">
        <f>SUM(K163)</f>
        <v>2400</v>
      </c>
      <c r="L162" s="95">
        <f t="shared" si="53"/>
        <v>11800</v>
      </c>
      <c r="M162" s="95">
        <f t="shared" si="53"/>
        <v>15800</v>
      </c>
      <c r="N162" s="95">
        <f t="shared" si="53"/>
        <v>0</v>
      </c>
      <c r="O162" s="95">
        <f t="shared" si="53"/>
        <v>0</v>
      </c>
      <c r="P162" s="95">
        <f t="shared" si="53"/>
        <v>0</v>
      </c>
      <c r="Q162" s="95">
        <f t="shared" si="53"/>
        <v>0</v>
      </c>
      <c r="R162" s="95">
        <f>SUM(R163)</f>
        <v>30000</v>
      </c>
    </row>
    <row r="163" spans="1:18" s="13" customFormat="1" ht="48.75" customHeight="1" x14ac:dyDescent="0.3">
      <c r="B163" s="35"/>
      <c r="C163" s="1661" t="s">
        <v>44</v>
      </c>
      <c r="D163" s="1661"/>
      <c r="E163" s="1661"/>
      <c r="F163" s="1661"/>
      <c r="G163" s="1661"/>
      <c r="H163" s="1661"/>
      <c r="I163" s="1661"/>
      <c r="J163" s="86">
        <f t="shared" ref="J163:R163" si="54">SUM(J164+J174)</f>
        <v>0</v>
      </c>
      <c r="K163" s="86">
        <f t="shared" si="54"/>
        <v>2400</v>
      </c>
      <c r="L163" s="86">
        <f t="shared" si="54"/>
        <v>11800</v>
      </c>
      <c r="M163" s="86">
        <f t="shared" si="54"/>
        <v>15800</v>
      </c>
      <c r="N163" s="86">
        <f t="shared" si="54"/>
        <v>0</v>
      </c>
      <c r="O163" s="86">
        <f t="shared" si="54"/>
        <v>0</v>
      </c>
      <c r="P163" s="86">
        <f t="shared" si="54"/>
        <v>0</v>
      </c>
      <c r="Q163" s="86">
        <f t="shared" si="54"/>
        <v>0</v>
      </c>
      <c r="R163" s="86">
        <f t="shared" si="54"/>
        <v>30000</v>
      </c>
    </row>
    <row r="164" spans="1:18" s="13" customFormat="1" ht="32.25" customHeight="1" x14ac:dyDescent="0.3">
      <c r="B164" s="35"/>
      <c r="C164" s="37"/>
      <c r="D164" s="1661" t="s">
        <v>45</v>
      </c>
      <c r="E164" s="1661"/>
      <c r="F164" s="1661"/>
      <c r="G164" s="1661"/>
      <c r="H164" s="1661"/>
      <c r="I164" s="1661"/>
      <c r="J164" s="86">
        <f t="shared" ref="J164:R164" si="55">SUM(J165+J170)</f>
        <v>0</v>
      </c>
      <c r="K164" s="86">
        <f t="shared" si="55"/>
        <v>2400</v>
      </c>
      <c r="L164" s="86">
        <f t="shared" si="55"/>
        <v>11800</v>
      </c>
      <c r="M164" s="86">
        <f t="shared" si="55"/>
        <v>15800</v>
      </c>
      <c r="N164" s="86">
        <f t="shared" si="55"/>
        <v>0</v>
      </c>
      <c r="O164" s="86">
        <f t="shared" si="55"/>
        <v>0</v>
      </c>
      <c r="P164" s="86">
        <f t="shared" si="55"/>
        <v>0</v>
      </c>
      <c r="Q164" s="86">
        <f t="shared" si="55"/>
        <v>0</v>
      </c>
      <c r="R164" s="86">
        <f t="shared" si="55"/>
        <v>30000</v>
      </c>
    </row>
    <row r="165" spans="1:18" s="13" customFormat="1" ht="35.25" customHeight="1" x14ac:dyDescent="0.3">
      <c r="B165" s="35"/>
      <c r="C165" s="37"/>
      <c r="D165" s="37"/>
      <c r="E165" s="1661" t="s">
        <v>46</v>
      </c>
      <c r="F165" s="1661"/>
      <c r="G165" s="1661"/>
      <c r="H165" s="1661"/>
      <c r="I165" s="1661"/>
      <c r="J165" s="86">
        <f>SUM(J166:J169)</f>
        <v>0</v>
      </c>
      <c r="K165" s="86">
        <f t="shared" ref="K165:R165" si="56">SUM(K166:K169)</f>
        <v>2400</v>
      </c>
      <c r="L165" s="86">
        <f t="shared" si="56"/>
        <v>11800</v>
      </c>
      <c r="M165" s="86">
        <f t="shared" si="56"/>
        <v>15800</v>
      </c>
      <c r="N165" s="86">
        <f t="shared" si="56"/>
        <v>0</v>
      </c>
      <c r="O165" s="86">
        <f t="shared" si="56"/>
        <v>0</v>
      </c>
      <c r="P165" s="86">
        <f t="shared" si="56"/>
        <v>0</v>
      </c>
      <c r="Q165" s="86">
        <f t="shared" si="56"/>
        <v>0</v>
      </c>
      <c r="R165" s="86">
        <f t="shared" si="56"/>
        <v>30000</v>
      </c>
    </row>
    <row r="166" spans="1:18" s="315" customFormat="1" ht="53.25" customHeight="1" x14ac:dyDescent="0.3">
      <c r="A166" s="7"/>
      <c r="B166" s="327"/>
      <c r="C166" s="326"/>
      <c r="D166" s="325"/>
      <c r="E166" s="324"/>
      <c r="F166" s="317">
        <v>75</v>
      </c>
      <c r="G166" s="316" t="s">
        <v>1182</v>
      </c>
      <c r="H166" s="323" t="s">
        <v>1070</v>
      </c>
      <c r="I166" s="336" t="s">
        <v>1293</v>
      </c>
      <c r="J166" s="362"/>
      <c r="K166" s="363">
        <v>2400</v>
      </c>
      <c r="L166" s="363">
        <v>6800</v>
      </c>
      <c r="M166" s="363">
        <v>5800</v>
      </c>
      <c r="N166" s="362"/>
      <c r="O166" s="362"/>
      <c r="P166" s="362"/>
      <c r="Q166" s="362"/>
      <c r="R166" s="363">
        <f>SUM(J166:Q166)</f>
        <v>15000</v>
      </c>
    </row>
    <row r="167" spans="1:18" s="315" customFormat="1" ht="63" x14ac:dyDescent="0.3">
      <c r="A167" s="7"/>
      <c r="B167" s="339"/>
      <c r="C167" s="340"/>
      <c r="D167" s="341"/>
      <c r="E167" s="341"/>
      <c r="F167" s="317">
        <v>76</v>
      </c>
      <c r="G167" s="316" t="s">
        <v>1184</v>
      </c>
      <c r="H167" s="323" t="s">
        <v>1250</v>
      </c>
      <c r="I167" s="345" t="s">
        <v>1292</v>
      </c>
      <c r="J167" s="362"/>
      <c r="K167" s="362"/>
      <c r="L167" s="363">
        <v>5000</v>
      </c>
      <c r="M167" s="363">
        <v>10000</v>
      </c>
      <c r="N167" s="362"/>
      <c r="O167" s="362"/>
      <c r="P167" s="362"/>
      <c r="Q167" s="362"/>
      <c r="R167" s="363">
        <f>SUM(J167:Q167)</f>
        <v>15000</v>
      </c>
    </row>
    <row r="168" spans="1:18" ht="19.5" customHeight="1" x14ac:dyDescent="0.3">
      <c r="B168" s="28"/>
      <c r="C168" s="45"/>
      <c r="D168" s="31"/>
      <c r="E168" s="32"/>
      <c r="F168" s="29"/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92">
        <f t="shared" ref="R168" si="57">SUM(J168:Q168)</f>
        <v>0</v>
      </c>
    </row>
    <row r="169" spans="1:18" ht="19.5" customHeight="1" x14ac:dyDescent="0.3">
      <c r="B169" s="67"/>
      <c r="C169" s="68"/>
      <c r="D169" s="62"/>
      <c r="E169" s="21"/>
      <c r="F169" s="29"/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92">
        <f>SUM(J169:Q169)</f>
        <v>0</v>
      </c>
    </row>
    <row r="170" spans="1:18" s="13" customFormat="1" ht="34.5" customHeight="1" x14ac:dyDescent="0.3">
      <c r="B170" s="35"/>
      <c r="C170" s="37"/>
      <c r="D170" s="37"/>
      <c r="E170" s="1661" t="s">
        <v>47</v>
      </c>
      <c r="F170" s="1661"/>
      <c r="G170" s="1661"/>
      <c r="H170" s="1661"/>
      <c r="I170" s="1661"/>
      <c r="J170" s="86">
        <f>SUM(J171:J173)</f>
        <v>0</v>
      </c>
      <c r="K170" s="86">
        <f t="shared" ref="K170:R170" si="58">SUM(K171:K173)</f>
        <v>0</v>
      </c>
      <c r="L170" s="86">
        <f t="shared" si="58"/>
        <v>0</v>
      </c>
      <c r="M170" s="86">
        <f t="shared" si="58"/>
        <v>0</v>
      </c>
      <c r="N170" s="86">
        <f t="shared" si="58"/>
        <v>0</v>
      </c>
      <c r="O170" s="86">
        <f t="shared" si="58"/>
        <v>0</v>
      </c>
      <c r="P170" s="86">
        <f t="shared" si="58"/>
        <v>0</v>
      </c>
      <c r="Q170" s="86">
        <f t="shared" si="58"/>
        <v>0</v>
      </c>
      <c r="R170" s="86">
        <f t="shared" si="58"/>
        <v>0</v>
      </c>
    </row>
    <row r="171" spans="1:18" ht="19.5" customHeight="1" x14ac:dyDescent="0.3">
      <c r="B171" s="38"/>
      <c r="C171" s="39"/>
      <c r="D171" s="39"/>
      <c r="E171" s="40"/>
      <c r="F171" s="29"/>
      <c r="G171" s="15"/>
      <c r="H171" s="93"/>
      <c r="I171" s="140"/>
      <c r="J171" s="92"/>
      <c r="K171" s="92"/>
      <c r="L171" s="92"/>
      <c r="M171" s="92"/>
      <c r="N171" s="92"/>
      <c r="O171" s="92"/>
      <c r="P171" s="92"/>
      <c r="Q171" s="92"/>
      <c r="R171" s="92">
        <f t="shared" ref="R171:R172" si="59">SUM(J171:Q171)</f>
        <v>0</v>
      </c>
    </row>
    <row r="172" spans="1:18" ht="19.5" customHeight="1" x14ac:dyDescent="0.3">
      <c r="B172" s="28"/>
      <c r="C172" s="45"/>
      <c r="D172" s="31"/>
      <c r="E172" s="32"/>
      <c r="F172" s="29"/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92">
        <f t="shared" si="59"/>
        <v>0</v>
      </c>
    </row>
    <row r="173" spans="1:18" ht="19.5" customHeight="1" x14ac:dyDescent="0.3">
      <c r="B173" s="67"/>
      <c r="C173" s="68"/>
      <c r="D173" s="62"/>
      <c r="E173" s="21"/>
      <c r="F173" s="29"/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92">
        <f>SUM(J173:Q173)</f>
        <v>0</v>
      </c>
    </row>
    <row r="174" spans="1:18" s="13" customFormat="1" ht="34.5" customHeight="1" x14ac:dyDescent="0.3">
      <c r="B174" s="35"/>
      <c r="C174" s="37"/>
      <c r="D174" s="1662" t="s">
        <v>48</v>
      </c>
      <c r="E174" s="1662"/>
      <c r="F174" s="1662"/>
      <c r="G174" s="1662"/>
      <c r="H174" s="1662"/>
      <c r="I174" s="1662"/>
      <c r="J174" s="86">
        <f>SUM(J175)</f>
        <v>0</v>
      </c>
      <c r="K174" s="86">
        <f t="shared" ref="K174:R174" si="60">SUM(K175)</f>
        <v>0</v>
      </c>
      <c r="L174" s="86">
        <f t="shared" si="60"/>
        <v>0</v>
      </c>
      <c r="M174" s="86">
        <f t="shared" si="60"/>
        <v>0</v>
      </c>
      <c r="N174" s="86">
        <f t="shared" si="60"/>
        <v>0</v>
      </c>
      <c r="O174" s="86">
        <f t="shared" si="60"/>
        <v>0</v>
      </c>
      <c r="P174" s="86">
        <f t="shared" si="60"/>
        <v>0</v>
      </c>
      <c r="Q174" s="86">
        <f t="shared" si="60"/>
        <v>0</v>
      </c>
      <c r="R174" s="86">
        <f t="shared" si="60"/>
        <v>0</v>
      </c>
    </row>
    <row r="175" spans="1:18" s="13" customFormat="1" ht="49.5" customHeight="1" x14ac:dyDescent="0.3">
      <c r="B175" s="35"/>
      <c r="C175" s="37"/>
      <c r="D175" s="37"/>
      <c r="E175" s="1661" t="s">
        <v>49</v>
      </c>
      <c r="F175" s="1661"/>
      <c r="G175" s="1661"/>
      <c r="H175" s="1661"/>
      <c r="I175" s="1661"/>
      <c r="J175" s="86">
        <f>SUM(J176:J178)</f>
        <v>0</v>
      </c>
      <c r="K175" s="86">
        <f t="shared" ref="K175:P175" si="61">SUM(K176:K178)</f>
        <v>0</v>
      </c>
      <c r="L175" s="86">
        <f t="shared" si="61"/>
        <v>0</v>
      </c>
      <c r="M175" s="86">
        <f t="shared" si="61"/>
        <v>0</v>
      </c>
      <c r="N175" s="86">
        <f t="shared" si="61"/>
        <v>0</v>
      </c>
      <c r="O175" s="86">
        <f t="shared" si="61"/>
        <v>0</v>
      </c>
      <c r="P175" s="86">
        <f t="shared" si="61"/>
        <v>0</v>
      </c>
      <c r="Q175" s="86">
        <f>SUM(Q176:Q178)</f>
        <v>0</v>
      </c>
      <c r="R175" s="86">
        <f>SUM(R176:R178)</f>
        <v>0</v>
      </c>
    </row>
    <row r="176" spans="1:18" ht="21.75" customHeight="1" x14ac:dyDescent="0.3">
      <c r="B176" s="38"/>
      <c r="C176" s="39"/>
      <c r="D176" s="39"/>
      <c r="E176" s="40"/>
      <c r="F176" s="29"/>
      <c r="G176" s="15"/>
      <c r="H176" s="93"/>
      <c r="I176" s="140"/>
      <c r="J176" s="92"/>
      <c r="K176" s="92"/>
      <c r="L176" s="92"/>
      <c r="M176" s="92"/>
      <c r="N176" s="92"/>
      <c r="O176" s="92"/>
      <c r="P176" s="92"/>
      <c r="Q176" s="92"/>
      <c r="R176" s="92">
        <f t="shared" ref="R176:R177" si="62">SUM(J176:Q176)</f>
        <v>0</v>
      </c>
    </row>
    <row r="177" spans="1:18" ht="21.75" customHeight="1" x14ac:dyDescent="0.3">
      <c r="B177" s="28"/>
      <c r="C177" s="45"/>
      <c r="D177" s="31"/>
      <c r="E177" s="32"/>
      <c r="F177" s="29"/>
      <c r="G177" s="15"/>
      <c r="H177" s="16"/>
      <c r="I177" s="17"/>
      <c r="J177" s="27"/>
      <c r="K177" s="27"/>
      <c r="L177" s="27"/>
      <c r="M177" s="27"/>
      <c r="N177" s="27"/>
      <c r="O177" s="27"/>
      <c r="P177" s="27"/>
      <c r="Q177" s="27"/>
      <c r="R177" s="92">
        <f t="shared" si="62"/>
        <v>0</v>
      </c>
    </row>
    <row r="178" spans="1:18" ht="21.75" customHeight="1" x14ac:dyDescent="0.3">
      <c r="B178" s="28"/>
      <c r="C178" s="45"/>
      <c r="D178" s="31"/>
      <c r="E178" s="32"/>
      <c r="F178" s="29"/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92">
        <f>SUM(J178:Q178)</f>
        <v>0</v>
      </c>
    </row>
    <row r="179" spans="1:18" s="12" customFormat="1" ht="34.5" customHeight="1" x14ac:dyDescent="0.2">
      <c r="B179" s="1667" t="s">
        <v>91</v>
      </c>
      <c r="C179" s="1668"/>
      <c r="D179" s="1668"/>
      <c r="E179" s="1668"/>
      <c r="F179" s="1668"/>
      <c r="G179" s="1668"/>
      <c r="H179" s="1668"/>
      <c r="I179" s="1668"/>
      <c r="J179" s="239">
        <f>SUM(J180)</f>
        <v>0</v>
      </c>
      <c r="K179" s="239">
        <f t="shared" ref="K179:R180" si="63">SUM(K180)</f>
        <v>13200</v>
      </c>
      <c r="L179" s="239">
        <f t="shared" si="63"/>
        <v>28000</v>
      </c>
      <c r="M179" s="239">
        <f t="shared" si="63"/>
        <v>46200</v>
      </c>
      <c r="N179" s="239">
        <f t="shared" si="63"/>
        <v>0</v>
      </c>
      <c r="O179" s="239">
        <f t="shared" si="63"/>
        <v>0</v>
      </c>
      <c r="P179" s="239">
        <f t="shared" si="63"/>
        <v>0</v>
      </c>
      <c r="Q179" s="239">
        <f t="shared" si="63"/>
        <v>0</v>
      </c>
      <c r="R179" s="239">
        <f t="shared" si="63"/>
        <v>87400</v>
      </c>
    </row>
    <row r="180" spans="1:18" s="12" customFormat="1" ht="48" customHeight="1" x14ac:dyDescent="0.2">
      <c r="B180" s="1665" t="s">
        <v>92</v>
      </c>
      <c r="C180" s="1666"/>
      <c r="D180" s="1666"/>
      <c r="E180" s="1666"/>
      <c r="F180" s="1666"/>
      <c r="G180" s="1666"/>
      <c r="H180" s="1666"/>
      <c r="I180" s="1666"/>
      <c r="J180" s="95">
        <f>SUM(J181)</f>
        <v>0</v>
      </c>
      <c r="K180" s="95">
        <f t="shared" si="63"/>
        <v>13200</v>
      </c>
      <c r="L180" s="95">
        <f t="shared" si="63"/>
        <v>28000</v>
      </c>
      <c r="M180" s="95">
        <f t="shared" si="63"/>
        <v>46200</v>
      </c>
      <c r="N180" s="95">
        <f t="shared" si="63"/>
        <v>0</v>
      </c>
      <c r="O180" s="95">
        <f t="shared" si="63"/>
        <v>0</v>
      </c>
      <c r="P180" s="95">
        <f t="shared" si="63"/>
        <v>0</v>
      </c>
      <c r="Q180" s="95">
        <f t="shared" si="63"/>
        <v>0</v>
      </c>
      <c r="R180" s="95">
        <f>SUM(R181)</f>
        <v>87400</v>
      </c>
    </row>
    <row r="181" spans="1:18" s="13" customFormat="1" ht="49.5" customHeight="1" x14ac:dyDescent="0.3">
      <c r="B181" s="35"/>
      <c r="C181" s="1661" t="s">
        <v>50</v>
      </c>
      <c r="D181" s="1661"/>
      <c r="E181" s="1661"/>
      <c r="F181" s="1661"/>
      <c r="G181" s="1661"/>
      <c r="H181" s="1661"/>
      <c r="I181" s="1661"/>
      <c r="J181" s="86">
        <f t="shared" ref="J181:R181" si="64">SUM(J182+J192)</f>
        <v>0</v>
      </c>
      <c r="K181" s="86">
        <f t="shared" si="64"/>
        <v>13200</v>
      </c>
      <c r="L181" s="86">
        <f t="shared" si="64"/>
        <v>28000</v>
      </c>
      <c r="M181" s="86">
        <f t="shared" si="64"/>
        <v>46200</v>
      </c>
      <c r="N181" s="86">
        <f t="shared" si="64"/>
        <v>0</v>
      </c>
      <c r="O181" s="86">
        <f t="shared" si="64"/>
        <v>0</v>
      </c>
      <c r="P181" s="86">
        <f t="shared" si="64"/>
        <v>0</v>
      </c>
      <c r="Q181" s="86">
        <f t="shared" si="64"/>
        <v>0</v>
      </c>
      <c r="R181" s="86">
        <f t="shared" si="64"/>
        <v>87400</v>
      </c>
    </row>
    <row r="182" spans="1:18" s="13" customFormat="1" ht="36" customHeight="1" x14ac:dyDescent="0.3">
      <c r="B182" s="35"/>
      <c r="C182" s="37"/>
      <c r="D182" s="1662" t="s">
        <v>51</v>
      </c>
      <c r="E182" s="1662"/>
      <c r="F182" s="1662"/>
      <c r="G182" s="1662"/>
      <c r="H182" s="1662"/>
      <c r="I182" s="1662"/>
      <c r="J182" s="86">
        <f>SUM(J183)</f>
        <v>0</v>
      </c>
      <c r="K182" s="86">
        <f t="shared" ref="K182:R182" si="65">SUM(K183)</f>
        <v>13200</v>
      </c>
      <c r="L182" s="86">
        <f t="shared" si="65"/>
        <v>28000</v>
      </c>
      <c r="M182" s="86">
        <f t="shared" si="65"/>
        <v>46200</v>
      </c>
      <c r="N182" s="86">
        <f t="shared" si="65"/>
        <v>0</v>
      </c>
      <c r="O182" s="86">
        <f t="shared" si="65"/>
        <v>0</v>
      </c>
      <c r="P182" s="86">
        <f t="shared" si="65"/>
        <v>0</v>
      </c>
      <c r="Q182" s="86">
        <f t="shared" si="65"/>
        <v>0</v>
      </c>
      <c r="R182" s="86">
        <f t="shared" si="65"/>
        <v>87400</v>
      </c>
    </row>
    <row r="183" spans="1:18" s="13" customFormat="1" ht="32.25" customHeight="1" x14ac:dyDescent="0.3">
      <c r="B183" s="35"/>
      <c r="C183" s="37"/>
      <c r="D183" s="37"/>
      <c r="E183" s="1662" t="s">
        <v>52</v>
      </c>
      <c r="F183" s="1662"/>
      <c r="G183" s="1662"/>
      <c r="H183" s="1662"/>
      <c r="I183" s="1662"/>
      <c r="J183" s="86">
        <f>SUM(J184:J191)</f>
        <v>0</v>
      </c>
      <c r="K183" s="86">
        <f t="shared" ref="K183:R183" si="66">SUM(K184:K191)</f>
        <v>13200</v>
      </c>
      <c r="L183" s="86">
        <f t="shared" si="66"/>
        <v>28000</v>
      </c>
      <c r="M183" s="86">
        <f t="shared" si="66"/>
        <v>46200</v>
      </c>
      <c r="N183" s="86">
        <f t="shared" si="66"/>
        <v>0</v>
      </c>
      <c r="O183" s="86">
        <f t="shared" si="66"/>
        <v>0</v>
      </c>
      <c r="P183" s="86">
        <f t="shared" si="66"/>
        <v>0</v>
      </c>
      <c r="Q183" s="86">
        <f t="shared" si="66"/>
        <v>0</v>
      </c>
      <c r="R183" s="86">
        <f t="shared" si="66"/>
        <v>87400</v>
      </c>
    </row>
    <row r="184" spans="1:18" s="315" customFormat="1" ht="47.25" x14ac:dyDescent="0.3">
      <c r="A184" s="7"/>
      <c r="B184" s="401"/>
      <c r="C184" s="398"/>
      <c r="D184" s="398"/>
      <c r="E184" s="399"/>
      <c r="F184" s="317">
        <v>77</v>
      </c>
      <c r="G184" s="316" t="s">
        <v>1186</v>
      </c>
      <c r="H184" s="323" t="s">
        <v>1075</v>
      </c>
      <c r="I184" s="323" t="s">
        <v>1187</v>
      </c>
      <c r="J184" s="362"/>
      <c r="K184" s="363">
        <v>3600</v>
      </c>
      <c r="L184" s="362"/>
      <c r="M184" s="363">
        <v>6400</v>
      </c>
      <c r="N184" s="362"/>
      <c r="O184" s="362"/>
      <c r="P184" s="362"/>
      <c r="Q184" s="362"/>
      <c r="R184" s="363">
        <f t="shared" ref="R184:R189" si="67">SUM(J184:Q184)</f>
        <v>10000</v>
      </c>
    </row>
    <row r="185" spans="1:18" s="315" customFormat="1" ht="63" x14ac:dyDescent="0.3">
      <c r="A185" s="7"/>
      <c r="B185" s="330"/>
      <c r="C185" s="320"/>
      <c r="D185" s="320"/>
      <c r="E185" s="328"/>
      <c r="F185" s="317">
        <v>78</v>
      </c>
      <c r="G185" s="316" t="s">
        <v>1188</v>
      </c>
      <c r="H185" s="350" t="s">
        <v>1075</v>
      </c>
      <c r="I185" s="323" t="s">
        <v>1189</v>
      </c>
      <c r="J185" s="362"/>
      <c r="K185" s="364">
        <v>7200</v>
      </c>
      <c r="L185" s="364">
        <v>10000</v>
      </c>
      <c r="M185" s="364">
        <v>12800</v>
      </c>
      <c r="N185" s="364"/>
      <c r="O185" s="364"/>
      <c r="P185" s="364"/>
      <c r="Q185" s="364"/>
      <c r="R185" s="363">
        <f t="shared" si="67"/>
        <v>30000</v>
      </c>
    </row>
    <row r="186" spans="1:18" s="315" customFormat="1" ht="31.5" x14ac:dyDescent="0.3">
      <c r="A186" s="7"/>
      <c r="B186" s="330"/>
      <c r="C186" s="320"/>
      <c r="D186" s="320"/>
      <c r="E186" s="328"/>
      <c r="F186" s="317">
        <v>79</v>
      </c>
      <c r="G186" s="316" t="s">
        <v>1190</v>
      </c>
      <c r="H186" s="323" t="s">
        <v>1268</v>
      </c>
      <c r="I186" s="323" t="s">
        <v>1191</v>
      </c>
      <c r="J186" s="363"/>
      <c r="K186" s="363"/>
      <c r="L186" s="363">
        <v>5000</v>
      </c>
      <c r="M186" s="363">
        <v>5000</v>
      </c>
      <c r="N186" s="363"/>
      <c r="O186" s="363"/>
      <c r="P186" s="363"/>
      <c r="Q186" s="363"/>
      <c r="R186" s="363">
        <f t="shared" si="67"/>
        <v>10000</v>
      </c>
    </row>
    <row r="187" spans="1:18" s="315" customFormat="1" ht="47.25" x14ac:dyDescent="0.3">
      <c r="A187" s="7"/>
      <c r="B187" s="327"/>
      <c r="C187" s="326"/>
      <c r="D187" s="325"/>
      <c r="E187" s="324"/>
      <c r="F187" s="317">
        <v>80</v>
      </c>
      <c r="G187" s="316" t="s">
        <v>1192</v>
      </c>
      <c r="H187" s="323" t="s">
        <v>1268</v>
      </c>
      <c r="I187" s="323" t="s">
        <v>1191</v>
      </c>
      <c r="J187" s="362"/>
      <c r="K187" s="364"/>
      <c r="L187" s="364">
        <v>5000</v>
      </c>
      <c r="M187" s="364">
        <v>5000</v>
      </c>
      <c r="N187" s="364"/>
      <c r="O187" s="364"/>
      <c r="P187" s="364"/>
      <c r="Q187" s="364"/>
      <c r="R187" s="363">
        <f t="shared" si="67"/>
        <v>10000</v>
      </c>
    </row>
    <row r="188" spans="1:18" s="315" customFormat="1" ht="31.5" x14ac:dyDescent="0.3">
      <c r="A188" s="7"/>
      <c r="B188" s="327"/>
      <c r="C188" s="333"/>
      <c r="D188" s="321"/>
      <c r="E188" s="324"/>
      <c r="F188" s="317">
        <v>81</v>
      </c>
      <c r="G188" s="316" t="s">
        <v>1193</v>
      </c>
      <c r="H188" s="323" t="s">
        <v>1068</v>
      </c>
      <c r="I188" s="323" t="s">
        <v>1294</v>
      </c>
      <c r="J188" s="362"/>
      <c r="K188" s="362"/>
      <c r="L188" s="363">
        <v>8000</v>
      </c>
      <c r="M188" s="363">
        <v>7000</v>
      </c>
      <c r="N188" s="362"/>
      <c r="O188" s="362"/>
      <c r="P188" s="362"/>
      <c r="Q188" s="362"/>
      <c r="R188" s="363">
        <f t="shared" si="67"/>
        <v>15000</v>
      </c>
    </row>
    <row r="189" spans="1:18" s="315" customFormat="1" ht="63" x14ac:dyDescent="0.25">
      <c r="A189" s="195"/>
      <c r="B189" s="343"/>
      <c r="C189" s="344"/>
      <c r="D189" s="341"/>
      <c r="E189" s="342"/>
      <c r="F189" s="317">
        <v>82</v>
      </c>
      <c r="G189" s="316" t="s">
        <v>1307</v>
      </c>
      <c r="H189" s="323" t="s">
        <v>1070</v>
      </c>
      <c r="I189" s="355">
        <v>24074</v>
      </c>
      <c r="J189" s="364"/>
      <c r="K189" s="363">
        <v>2400</v>
      </c>
      <c r="L189" s="363"/>
      <c r="M189" s="363">
        <v>10000</v>
      </c>
      <c r="N189" s="364"/>
      <c r="O189" s="364"/>
      <c r="P189" s="364"/>
      <c r="Q189" s="364"/>
      <c r="R189" s="363">
        <f t="shared" si="67"/>
        <v>12400</v>
      </c>
    </row>
    <row r="190" spans="1:18" x14ac:dyDescent="0.3">
      <c r="B190" s="28"/>
      <c r="C190" s="45"/>
      <c r="D190" s="31"/>
      <c r="E190" s="32"/>
      <c r="F190" s="29"/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92">
        <f t="shared" ref="R190" si="68">SUM(J190:Q190)</f>
        <v>0</v>
      </c>
    </row>
    <row r="191" spans="1:18" ht="33.75" customHeight="1" x14ac:dyDescent="0.3">
      <c r="B191" s="67"/>
      <c r="C191" s="68"/>
      <c r="D191" s="62"/>
      <c r="E191" s="21"/>
      <c r="F191" s="29"/>
      <c r="G191" s="15"/>
      <c r="H191" s="16"/>
      <c r="I191" s="17"/>
      <c r="J191" s="27"/>
      <c r="K191" s="27"/>
      <c r="L191" s="27"/>
      <c r="M191" s="27"/>
      <c r="N191" s="27"/>
      <c r="O191" s="27"/>
      <c r="P191" s="27"/>
      <c r="Q191" s="27"/>
      <c r="R191" s="92">
        <f>SUM(J191:Q191)</f>
        <v>0</v>
      </c>
    </row>
    <row r="192" spans="1:18" s="13" customFormat="1" ht="46.5" customHeight="1" x14ac:dyDescent="0.3">
      <c r="B192" s="35"/>
      <c r="C192" s="37"/>
      <c r="D192" s="1662" t="s">
        <v>53</v>
      </c>
      <c r="E192" s="1662"/>
      <c r="F192" s="1662"/>
      <c r="G192" s="1662"/>
      <c r="H192" s="1662"/>
      <c r="I192" s="1662"/>
      <c r="J192" s="86">
        <f t="shared" ref="J192:R192" si="69">SUM(J193+J199+J205)</f>
        <v>0</v>
      </c>
      <c r="K192" s="86">
        <f t="shared" si="69"/>
        <v>0</v>
      </c>
      <c r="L192" s="86">
        <f t="shared" si="69"/>
        <v>0</v>
      </c>
      <c r="M192" s="86">
        <f t="shared" si="69"/>
        <v>0</v>
      </c>
      <c r="N192" s="86">
        <f t="shared" si="69"/>
        <v>0</v>
      </c>
      <c r="O192" s="86">
        <f t="shared" si="69"/>
        <v>0</v>
      </c>
      <c r="P192" s="86">
        <f t="shared" si="69"/>
        <v>0</v>
      </c>
      <c r="Q192" s="86">
        <f t="shared" si="69"/>
        <v>0</v>
      </c>
      <c r="R192" s="86">
        <f t="shared" si="69"/>
        <v>0</v>
      </c>
    </row>
    <row r="193" spans="2:18" s="13" customFormat="1" x14ac:dyDescent="0.3">
      <c r="B193" s="35"/>
      <c r="C193" s="37"/>
      <c r="D193" s="37"/>
      <c r="E193" s="280" t="s">
        <v>54</v>
      </c>
      <c r="F193" s="70"/>
      <c r="G193" s="33"/>
      <c r="H193" s="14"/>
      <c r="I193" s="56"/>
      <c r="J193" s="86">
        <f>SUM(J194:J198)</f>
        <v>0</v>
      </c>
      <c r="K193" s="86">
        <f>SUM(K194:K198)</f>
        <v>0</v>
      </c>
      <c r="L193" s="86">
        <f t="shared" ref="L193:Q193" si="70">SUM(L194:L198)</f>
        <v>0</v>
      </c>
      <c r="M193" s="86">
        <f t="shared" si="70"/>
        <v>0</v>
      </c>
      <c r="N193" s="86">
        <f t="shared" si="70"/>
        <v>0</v>
      </c>
      <c r="O193" s="86">
        <f t="shared" si="70"/>
        <v>0</v>
      </c>
      <c r="P193" s="86">
        <f t="shared" si="70"/>
        <v>0</v>
      </c>
      <c r="Q193" s="86">
        <f t="shared" si="70"/>
        <v>0</v>
      </c>
      <c r="R193" s="86">
        <f>SUM(R194:R198)</f>
        <v>0</v>
      </c>
    </row>
    <row r="194" spans="2:18" ht="19.5" customHeight="1" x14ac:dyDescent="0.3">
      <c r="B194" s="38"/>
      <c r="C194" s="39"/>
      <c r="D194" s="39"/>
      <c r="E194" s="40"/>
      <c r="F194" s="29"/>
      <c r="G194" s="15"/>
      <c r="H194" s="93"/>
      <c r="I194" s="140"/>
      <c r="J194" s="92"/>
      <c r="K194" s="92"/>
      <c r="L194" s="92"/>
      <c r="M194" s="92"/>
      <c r="N194" s="92"/>
      <c r="O194" s="92"/>
      <c r="P194" s="92"/>
      <c r="Q194" s="92"/>
      <c r="R194" s="92">
        <f t="shared" ref="R194:R197" si="71">SUM(J194:Q194)</f>
        <v>0</v>
      </c>
    </row>
    <row r="195" spans="2:18" ht="19.5" customHeight="1" x14ac:dyDescent="0.3">
      <c r="B195" s="28"/>
      <c r="C195" s="45"/>
      <c r="D195" s="31"/>
      <c r="E195" s="32"/>
      <c r="F195" s="29"/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92">
        <f t="shared" si="71"/>
        <v>0</v>
      </c>
    </row>
    <row r="196" spans="2:18" ht="19.5" customHeight="1" x14ac:dyDescent="0.3">
      <c r="B196" s="28"/>
      <c r="C196" s="45"/>
      <c r="D196" s="31"/>
      <c r="E196" s="32"/>
      <c r="F196" s="29"/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92">
        <f t="shared" si="71"/>
        <v>0</v>
      </c>
    </row>
    <row r="197" spans="2:18" ht="22.5" customHeight="1" x14ac:dyDescent="0.3">
      <c r="B197" s="57"/>
      <c r="C197" s="58"/>
      <c r="D197" s="58"/>
      <c r="E197" s="59"/>
      <c r="F197" s="29"/>
      <c r="G197" s="15"/>
      <c r="H197" s="93"/>
      <c r="I197" s="140"/>
      <c r="J197" s="92"/>
      <c r="K197" s="92"/>
      <c r="L197" s="92"/>
      <c r="M197" s="92"/>
      <c r="N197" s="92"/>
      <c r="O197" s="92"/>
      <c r="P197" s="92"/>
      <c r="Q197" s="92"/>
      <c r="R197" s="92">
        <f t="shared" si="71"/>
        <v>0</v>
      </c>
    </row>
    <row r="198" spans="2:18" ht="22.5" customHeight="1" x14ac:dyDescent="0.3">
      <c r="B198" s="28"/>
      <c r="C198" s="45"/>
      <c r="D198" s="31"/>
      <c r="E198" s="32"/>
      <c r="F198" s="29"/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92">
        <f>SUM(J198:Q198)</f>
        <v>0</v>
      </c>
    </row>
    <row r="199" spans="2:18" s="13" customFormat="1" x14ac:dyDescent="0.3">
      <c r="B199" s="35"/>
      <c r="C199" s="37"/>
      <c r="D199" s="37"/>
      <c r="E199" s="280" t="s">
        <v>55</v>
      </c>
      <c r="F199" s="70"/>
      <c r="G199" s="33"/>
      <c r="H199" s="14"/>
      <c r="I199" s="56"/>
      <c r="J199" s="86">
        <f>SUM(J200:J204)</f>
        <v>0</v>
      </c>
      <c r="K199" s="86">
        <f t="shared" ref="K199:R199" si="72">SUM(K200:K204)</f>
        <v>0</v>
      </c>
      <c r="L199" s="86">
        <f t="shared" si="72"/>
        <v>0</v>
      </c>
      <c r="M199" s="86">
        <f t="shared" si="72"/>
        <v>0</v>
      </c>
      <c r="N199" s="86">
        <f t="shared" si="72"/>
        <v>0</v>
      </c>
      <c r="O199" s="86">
        <f t="shared" si="72"/>
        <v>0</v>
      </c>
      <c r="P199" s="86">
        <f t="shared" si="72"/>
        <v>0</v>
      </c>
      <c r="Q199" s="86">
        <f t="shared" si="72"/>
        <v>0</v>
      </c>
      <c r="R199" s="86">
        <f t="shared" si="72"/>
        <v>0</v>
      </c>
    </row>
    <row r="200" spans="2:18" ht="22.5" customHeight="1" x14ac:dyDescent="0.3">
      <c r="B200" s="38"/>
      <c r="C200" s="39"/>
      <c r="D200" s="39"/>
      <c r="E200" s="40"/>
      <c r="F200" s="29"/>
      <c r="G200" s="15"/>
      <c r="H200" s="93"/>
      <c r="I200" s="140"/>
      <c r="J200" s="92"/>
      <c r="K200" s="92"/>
      <c r="L200" s="92"/>
      <c r="M200" s="92"/>
      <c r="N200" s="92"/>
      <c r="O200" s="92"/>
      <c r="P200" s="92"/>
      <c r="Q200" s="92"/>
      <c r="R200" s="92">
        <f t="shared" ref="R200:R203" si="73">SUM(J200:Q200)</f>
        <v>0</v>
      </c>
    </row>
    <row r="201" spans="2:18" ht="22.5" customHeight="1" x14ac:dyDescent="0.3">
      <c r="B201" s="28"/>
      <c r="C201" s="45"/>
      <c r="D201" s="31"/>
      <c r="E201" s="32"/>
      <c r="F201" s="29"/>
      <c r="G201" s="15"/>
      <c r="H201" s="16"/>
      <c r="I201" s="17"/>
      <c r="J201" s="27"/>
      <c r="K201" s="27"/>
      <c r="L201" s="27"/>
      <c r="M201" s="27"/>
      <c r="N201" s="27"/>
      <c r="O201" s="27"/>
      <c r="P201" s="27"/>
      <c r="Q201" s="27"/>
      <c r="R201" s="92">
        <f t="shared" si="73"/>
        <v>0</v>
      </c>
    </row>
    <row r="202" spans="2:18" ht="22.5" customHeight="1" x14ac:dyDescent="0.3">
      <c r="B202" s="28"/>
      <c r="C202" s="45"/>
      <c r="D202" s="31"/>
      <c r="E202" s="32"/>
      <c r="F202" s="29"/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92">
        <f t="shared" si="73"/>
        <v>0</v>
      </c>
    </row>
    <row r="203" spans="2:18" ht="22.5" customHeight="1" x14ac:dyDescent="0.3">
      <c r="B203" s="57"/>
      <c r="C203" s="58"/>
      <c r="D203" s="58"/>
      <c r="E203" s="59"/>
      <c r="F203" s="29"/>
      <c r="G203" s="15"/>
      <c r="H203" s="93"/>
      <c r="I203" s="140"/>
      <c r="J203" s="92"/>
      <c r="K203" s="92"/>
      <c r="L203" s="92"/>
      <c r="M203" s="92"/>
      <c r="N203" s="92"/>
      <c r="O203" s="92"/>
      <c r="P203" s="92"/>
      <c r="Q203" s="92"/>
      <c r="R203" s="92">
        <f t="shared" si="73"/>
        <v>0</v>
      </c>
    </row>
    <row r="204" spans="2:18" ht="22.5" customHeight="1" x14ac:dyDescent="0.3">
      <c r="B204" s="28"/>
      <c r="C204" s="45"/>
      <c r="D204" s="31"/>
      <c r="E204" s="32"/>
      <c r="F204" s="29"/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92">
        <f>SUM(J204:Q204)</f>
        <v>0</v>
      </c>
    </row>
    <row r="205" spans="2:18" s="13" customFormat="1" ht="30.75" customHeight="1" x14ac:dyDescent="0.3">
      <c r="B205" s="35"/>
      <c r="C205" s="37"/>
      <c r="D205" s="37"/>
      <c r="E205" s="1661" t="s">
        <v>90</v>
      </c>
      <c r="F205" s="1661"/>
      <c r="G205" s="1661"/>
      <c r="H205" s="1661"/>
      <c r="I205" s="1661"/>
      <c r="J205" s="86">
        <f t="shared" ref="J205:R205" si="74">SUM(J206:J210)</f>
        <v>0</v>
      </c>
      <c r="K205" s="86">
        <f t="shared" si="74"/>
        <v>0</v>
      </c>
      <c r="L205" s="86">
        <f t="shared" si="74"/>
        <v>0</v>
      </c>
      <c r="M205" s="86">
        <f t="shared" si="74"/>
        <v>0</v>
      </c>
      <c r="N205" s="86">
        <f t="shared" si="74"/>
        <v>0</v>
      </c>
      <c r="O205" s="86">
        <f t="shared" si="74"/>
        <v>0</v>
      </c>
      <c r="P205" s="86">
        <f t="shared" si="74"/>
        <v>0</v>
      </c>
      <c r="Q205" s="86">
        <f t="shared" si="74"/>
        <v>0</v>
      </c>
      <c r="R205" s="86">
        <f t="shared" si="74"/>
        <v>0</v>
      </c>
    </row>
    <row r="206" spans="2:18" ht="22.5" customHeight="1" x14ac:dyDescent="0.3">
      <c r="B206" s="38"/>
      <c r="C206" s="39"/>
      <c r="D206" s="39"/>
      <c r="E206" s="40"/>
      <c r="F206" s="29"/>
      <c r="G206" s="15"/>
      <c r="H206" s="93"/>
      <c r="I206" s="140"/>
      <c r="J206" s="92"/>
      <c r="K206" s="92"/>
      <c r="L206" s="92"/>
      <c r="M206" s="92"/>
      <c r="N206" s="92"/>
      <c r="O206" s="92"/>
      <c r="P206" s="92"/>
      <c r="Q206" s="92"/>
      <c r="R206" s="92">
        <f t="shared" ref="R206:R209" si="75">SUM(J206:Q206)</f>
        <v>0</v>
      </c>
    </row>
    <row r="207" spans="2:18" ht="22.5" customHeight="1" x14ac:dyDescent="0.3">
      <c r="B207" s="28"/>
      <c r="C207" s="45"/>
      <c r="D207" s="31"/>
      <c r="E207" s="32"/>
      <c r="F207" s="29"/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92">
        <f t="shared" si="75"/>
        <v>0</v>
      </c>
    </row>
    <row r="208" spans="2:18" ht="22.5" customHeight="1" x14ac:dyDescent="0.3">
      <c r="B208" s="28"/>
      <c r="C208" s="45"/>
      <c r="D208" s="31"/>
      <c r="E208" s="32"/>
      <c r="F208" s="29"/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92">
        <f t="shared" si="75"/>
        <v>0</v>
      </c>
    </row>
    <row r="209" spans="1:18" ht="22.5" customHeight="1" x14ac:dyDescent="0.3">
      <c r="B209" s="57"/>
      <c r="C209" s="58"/>
      <c r="D209" s="58"/>
      <c r="E209" s="59"/>
      <c r="F209" s="29"/>
      <c r="G209" s="15"/>
      <c r="H209" s="93"/>
      <c r="I209" s="140"/>
      <c r="J209" s="92"/>
      <c r="K209" s="92"/>
      <c r="L209" s="92"/>
      <c r="M209" s="92"/>
      <c r="N209" s="92"/>
      <c r="O209" s="92"/>
      <c r="P209" s="92"/>
      <c r="Q209" s="92"/>
      <c r="R209" s="92">
        <f t="shared" si="75"/>
        <v>0</v>
      </c>
    </row>
    <row r="210" spans="1:18" ht="22.5" customHeight="1" x14ac:dyDescent="0.3">
      <c r="B210" s="67"/>
      <c r="C210" s="68"/>
      <c r="D210" s="62"/>
      <c r="E210" s="21"/>
      <c r="F210" s="29"/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92">
        <f>SUM(J210:Q210)</f>
        <v>0</v>
      </c>
    </row>
    <row r="211" spans="1:18" s="12" customFormat="1" ht="33.75" customHeight="1" x14ac:dyDescent="0.2">
      <c r="B211" s="1667" t="s">
        <v>93</v>
      </c>
      <c r="C211" s="1668"/>
      <c r="D211" s="1668"/>
      <c r="E211" s="1668"/>
      <c r="F211" s="1668"/>
      <c r="G211" s="1668"/>
      <c r="H211" s="1668"/>
      <c r="I211" s="1668"/>
      <c r="J211" s="239">
        <f>SUM(J212)</f>
        <v>0</v>
      </c>
      <c r="K211" s="239">
        <f t="shared" ref="K211:R212" si="76">SUM(K212)</f>
        <v>36000</v>
      </c>
      <c r="L211" s="239">
        <f t="shared" si="76"/>
        <v>53500</v>
      </c>
      <c r="M211" s="239">
        <f t="shared" si="76"/>
        <v>63479</v>
      </c>
      <c r="N211" s="239">
        <f t="shared" si="76"/>
        <v>0</v>
      </c>
      <c r="O211" s="239">
        <f t="shared" si="76"/>
        <v>0</v>
      </c>
      <c r="P211" s="239">
        <f t="shared" si="76"/>
        <v>0</v>
      </c>
      <c r="Q211" s="239">
        <f t="shared" si="76"/>
        <v>0</v>
      </c>
      <c r="R211" s="239">
        <f t="shared" si="76"/>
        <v>152979</v>
      </c>
    </row>
    <row r="212" spans="1:18" s="12" customFormat="1" ht="48.75" customHeight="1" x14ac:dyDescent="0.2">
      <c r="B212" s="1665" t="s">
        <v>94</v>
      </c>
      <c r="C212" s="1666"/>
      <c r="D212" s="1666"/>
      <c r="E212" s="1666"/>
      <c r="F212" s="1666"/>
      <c r="G212" s="1666"/>
      <c r="H212" s="1666"/>
      <c r="I212" s="1666"/>
      <c r="J212" s="95">
        <f>SUM(J213)</f>
        <v>0</v>
      </c>
      <c r="K212" s="95">
        <f t="shared" si="76"/>
        <v>36000</v>
      </c>
      <c r="L212" s="95">
        <f t="shared" si="76"/>
        <v>53500</v>
      </c>
      <c r="M212" s="95">
        <f t="shared" si="76"/>
        <v>63479</v>
      </c>
      <c r="N212" s="95">
        <f t="shared" si="76"/>
        <v>0</v>
      </c>
      <c r="O212" s="95">
        <f t="shared" si="76"/>
        <v>0</v>
      </c>
      <c r="P212" s="95">
        <f t="shared" si="76"/>
        <v>0</v>
      </c>
      <c r="Q212" s="95">
        <f t="shared" si="76"/>
        <v>0</v>
      </c>
      <c r="R212" s="95">
        <f>SUM(R213)</f>
        <v>152979</v>
      </c>
    </row>
    <row r="213" spans="1:18" s="13" customFormat="1" ht="32.25" customHeight="1" x14ac:dyDescent="0.3">
      <c r="B213" s="35"/>
      <c r="C213" s="1661" t="s">
        <v>56</v>
      </c>
      <c r="D213" s="1661"/>
      <c r="E213" s="1661"/>
      <c r="F213" s="1661"/>
      <c r="G213" s="1661"/>
      <c r="H213" s="1661"/>
      <c r="I213" s="1661"/>
      <c r="J213" s="86">
        <f t="shared" ref="J213:R213" si="77">SUM(J214+J231)</f>
        <v>0</v>
      </c>
      <c r="K213" s="86">
        <f t="shared" si="77"/>
        <v>36000</v>
      </c>
      <c r="L213" s="86">
        <f t="shared" si="77"/>
        <v>53500</v>
      </c>
      <c r="M213" s="86">
        <f t="shared" si="77"/>
        <v>63479</v>
      </c>
      <c r="N213" s="86">
        <f t="shared" si="77"/>
        <v>0</v>
      </c>
      <c r="O213" s="86">
        <f t="shared" si="77"/>
        <v>0</v>
      </c>
      <c r="P213" s="86">
        <f t="shared" si="77"/>
        <v>0</v>
      </c>
      <c r="Q213" s="86">
        <f t="shared" si="77"/>
        <v>0</v>
      </c>
      <c r="R213" s="86">
        <f t="shared" si="77"/>
        <v>152979</v>
      </c>
    </row>
    <row r="214" spans="1:18" s="13" customFormat="1" ht="50.25" customHeight="1" x14ac:dyDescent="0.3">
      <c r="B214" s="35"/>
      <c r="C214" s="37"/>
      <c r="D214" s="1661" t="s">
        <v>78</v>
      </c>
      <c r="E214" s="1661"/>
      <c r="F214" s="1661"/>
      <c r="G214" s="1661"/>
      <c r="H214" s="1661"/>
      <c r="I214" s="1661"/>
      <c r="J214" s="86">
        <f t="shared" ref="J214:R214" si="78">SUM(J215+J218+J223+J227)</f>
        <v>0</v>
      </c>
      <c r="K214" s="86">
        <f t="shared" si="78"/>
        <v>36000</v>
      </c>
      <c r="L214" s="86">
        <f t="shared" si="78"/>
        <v>53500</v>
      </c>
      <c r="M214" s="86">
        <f t="shared" si="78"/>
        <v>63479</v>
      </c>
      <c r="N214" s="86">
        <f t="shared" si="78"/>
        <v>0</v>
      </c>
      <c r="O214" s="86">
        <f t="shared" si="78"/>
        <v>0</v>
      </c>
      <c r="P214" s="86">
        <f t="shared" si="78"/>
        <v>0</v>
      </c>
      <c r="Q214" s="86">
        <f t="shared" si="78"/>
        <v>0</v>
      </c>
      <c r="R214" s="86">
        <f t="shared" si="78"/>
        <v>152979</v>
      </c>
    </row>
    <row r="215" spans="1:18" s="13" customFormat="1" ht="32.25" customHeight="1" x14ac:dyDescent="0.3">
      <c r="B215" s="35"/>
      <c r="C215" s="37"/>
      <c r="D215" s="37"/>
      <c r="E215" s="1661" t="s">
        <v>57</v>
      </c>
      <c r="F215" s="1661"/>
      <c r="G215" s="1661"/>
      <c r="H215" s="1661"/>
      <c r="I215" s="1661"/>
      <c r="J215" s="86">
        <f>SUM(J216:J217)</f>
        <v>0</v>
      </c>
      <c r="K215" s="86">
        <f t="shared" ref="K215:R215" si="79">SUM(K216:K217)</f>
        <v>6000</v>
      </c>
      <c r="L215" s="86">
        <f t="shared" si="79"/>
        <v>13500</v>
      </c>
      <c r="M215" s="86">
        <f t="shared" si="79"/>
        <v>33479</v>
      </c>
      <c r="N215" s="86">
        <f t="shared" si="79"/>
        <v>0</v>
      </c>
      <c r="O215" s="86">
        <f t="shared" si="79"/>
        <v>0</v>
      </c>
      <c r="P215" s="86">
        <f t="shared" si="79"/>
        <v>0</v>
      </c>
      <c r="Q215" s="86">
        <f t="shared" si="79"/>
        <v>0</v>
      </c>
      <c r="R215" s="86">
        <f t="shared" si="79"/>
        <v>52979</v>
      </c>
    </row>
    <row r="216" spans="1:18" s="315" customFormat="1" ht="31.5" x14ac:dyDescent="0.3">
      <c r="A216" s="7"/>
      <c r="B216" s="327"/>
      <c r="C216" s="326"/>
      <c r="D216" s="325"/>
      <c r="E216" s="324"/>
      <c r="F216" s="397">
        <v>83</v>
      </c>
      <c r="G216" s="338" t="s">
        <v>1197</v>
      </c>
      <c r="H216" s="323" t="s">
        <v>1070</v>
      </c>
      <c r="I216" s="323" t="s">
        <v>1295</v>
      </c>
      <c r="J216" s="364"/>
      <c r="K216" s="364">
        <v>3600</v>
      </c>
      <c r="L216" s="364">
        <v>13500</v>
      </c>
      <c r="M216" s="364">
        <v>23479</v>
      </c>
      <c r="N216" s="364"/>
      <c r="O216" s="364"/>
      <c r="P216" s="364"/>
      <c r="Q216" s="364"/>
      <c r="R216" s="363">
        <f>SUM(J216:Q216)</f>
        <v>40579</v>
      </c>
    </row>
    <row r="217" spans="1:18" s="315" customFormat="1" ht="31.5" x14ac:dyDescent="0.25">
      <c r="A217" s="195"/>
      <c r="B217" s="343"/>
      <c r="C217" s="344"/>
      <c r="D217" s="341"/>
      <c r="E217" s="342"/>
      <c r="F217" s="395">
        <v>84</v>
      </c>
      <c r="G217" s="338" t="s">
        <v>1198</v>
      </c>
      <c r="H217" s="351" t="s">
        <v>1070</v>
      </c>
      <c r="I217" s="355">
        <v>24073</v>
      </c>
      <c r="J217" s="364"/>
      <c r="K217" s="364">
        <v>2400</v>
      </c>
      <c r="L217" s="364"/>
      <c r="M217" s="364">
        <v>10000</v>
      </c>
      <c r="N217" s="364"/>
      <c r="O217" s="364"/>
      <c r="P217" s="364"/>
      <c r="Q217" s="364"/>
      <c r="R217" s="363">
        <f>SUM(J217:Q217)</f>
        <v>12400</v>
      </c>
    </row>
    <row r="218" spans="1:18" s="13" customFormat="1" ht="33.75" customHeight="1" x14ac:dyDescent="0.3">
      <c r="B218" s="35"/>
      <c r="C218" s="37"/>
      <c r="D218" s="37"/>
      <c r="E218" s="1661" t="s">
        <v>58</v>
      </c>
      <c r="F218" s="1661"/>
      <c r="G218" s="1661"/>
      <c r="H218" s="1661"/>
      <c r="I218" s="1661"/>
      <c r="J218" s="86">
        <f>SUM(J219:J222)</f>
        <v>0</v>
      </c>
      <c r="K218" s="86">
        <f t="shared" ref="K218:R218" si="80">SUM(K219:K222)</f>
        <v>30000</v>
      </c>
      <c r="L218" s="86">
        <f t="shared" si="80"/>
        <v>40000</v>
      </c>
      <c r="M218" s="86">
        <f t="shared" si="80"/>
        <v>30000</v>
      </c>
      <c r="N218" s="86">
        <f t="shared" si="80"/>
        <v>0</v>
      </c>
      <c r="O218" s="86">
        <f t="shared" si="80"/>
        <v>0</v>
      </c>
      <c r="P218" s="86">
        <f t="shared" si="80"/>
        <v>0</v>
      </c>
      <c r="Q218" s="86">
        <f t="shared" si="80"/>
        <v>0</v>
      </c>
      <c r="R218" s="86">
        <f t="shared" si="80"/>
        <v>100000</v>
      </c>
    </row>
    <row r="219" spans="1:18" s="375" customFormat="1" ht="47.25" x14ac:dyDescent="0.3">
      <c r="A219" s="13"/>
      <c r="B219" s="367"/>
      <c r="C219" s="39"/>
      <c r="D219" s="39"/>
      <c r="E219" s="413"/>
      <c r="F219" s="429">
        <v>85</v>
      </c>
      <c r="G219" s="376" t="s">
        <v>1203</v>
      </c>
      <c r="H219" s="372" t="s">
        <v>837</v>
      </c>
      <c r="I219" s="372" t="s">
        <v>1200</v>
      </c>
      <c r="J219" s="373"/>
      <c r="K219" s="374">
        <v>10000</v>
      </c>
      <c r="L219" s="374">
        <v>20000</v>
      </c>
      <c r="M219" s="374">
        <v>10000</v>
      </c>
      <c r="N219" s="373"/>
      <c r="O219" s="373"/>
      <c r="P219" s="373"/>
      <c r="Q219" s="373"/>
      <c r="R219" s="374">
        <f>SUM(J219:Q219)</f>
        <v>40000</v>
      </c>
    </row>
    <row r="220" spans="1:18" s="375" customFormat="1" ht="31.5" x14ac:dyDescent="0.3">
      <c r="A220" s="13"/>
      <c r="B220" s="410"/>
      <c r="C220" s="58"/>
      <c r="D220" s="58"/>
      <c r="E220" s="58"/>
      <c r="F220" s="430">
        <v>86</v>
      </c>
      <c r="G220" s="376" t="s">
        <v>1199</v>
      </c>
      <c r="H220" s="372" t="s">
        <v>837</v>
      </c>
      <c r="I220" s="372" t="s">
        <v>1200</v>
      </c>
      <c r="J220" s="373"/>
      <c r="K220" s="374">
        <v>20000</v>
      </c>
      <c r="L220" s="374">
        <v>20000</v>
      </c>
      <c r="M220" s="374">
        <v>20000</v>
      </c>
      <c r="N220" s="373"/>
      <c r="O220" s="373"/>
      <c r="P220" s="373"/>
      <c r="Q220" s="373"/>
      <c r="R220" s="374">
        <f>SUM(J220:Q220)</f>
        <v>60000</v>
      </c>
    </row>
    <row r="221" spans="1:18" ht="21" customHeight="1" x14ac:dyDescent="0.3">
      <c r="B221" s="28"/>
      <c r="C221" s="45"/>
      <c r="D221" s="31"/>
      <c r="E221" s="32"/>
      <c r="F221" s="29"/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92">
        <f t="shared" ref="R221" si="81">SUM(J221:Q221)</f>
        <v>0</v>
      </c>
    </row>
    <row r="222" spans="1:18" ht="21" customHeight="1" x14ac:dyDescent="0.3">
      <c r="B222" s="28"/>
      <c r="C222" s="45"/>
      <c r="D222" s="31"/>
      <c r="E222" s="32"/>
      <c r="F222" s="29"/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92">
        <f>SUM(J222:Q222)</f>
        <v>0</v>
      </c>
    </row>
    <row r="223" spans="1:18" s="13" customFormat="1" x14ac:dyDescent="0.3">
      <c r="B223" s="35"/>
      <c r="C223" s="37"/>
      <c r="D223" s="37"/>
      <c r="E223" s="280" t="s">
        <v>59</v>
      </c>
      <c r="F223" s="70"/>
      <c r="G223" s="33"/>
      <c r="H223" s="14"/>
      <c r="I223" s="56"/>
      <c r="J223" s="86">
        <f>SUM(J224:J226)</f>
        <v>0</v>
      </c>
      <c r="K223" s="86">
        <f t="shared" ref="K223:R223" si="82">SUM(K224:K226)</f>
        <v>0</v>
      </c>
      <c r="L223" s="86">
        <f t="shared" si="82"/>
        <v>0</v>
      </c>
      <c r="M223" s="86">
        <f t="shared" si="82"/>
        <v>0</v>
      </c>
      <c r="N223" s="86">
        <f t="shared" si="82"/>
        <v>0</v>
      </c>
      <c r="O223" s="86">
        <f t="shared" si="82"/>
        <v>0</v>
      </c>
      <c r="P223" s="86">
        <f t="shared" si="82"/>
        <v>0</v>
      </c>
      <c r="Q223" s="86">
        <f t="shared" si="82"/>
        <v>0</v>
      </c>
      <c r="R223" s="86">
        <f t="shared" si="82"/>
        <v>0</v>
      </c>
    </row>
    <row r="224" spans="1:18" ht="24.75" customHeight="1" x14ac:dyDescent="0.3">
      <c r="B224" s="38"/>
      <c r="C224" s="39"/>
      <c r="D224" s="39"/>
      <c r="E224" s="40"/>
      <c r="F224" s="29"/>
      <c r="G224" s="15"/>
      <c r="H224" s="93"/>
      <c r="I224" s="140"/>
      <c r="J224" s="92"/>
      <c r="K224" s="92"/>
      <c r="L224" s="92"/>
      <c r="M224" s="92"/>
      <c r="N224" s="92"/>
      <c r="O224" s="92"/>
      <c r="P224" s="92"/>
      <c r="Q224" s="92"/>
      <c r="R224" s="92">
        <f t="shared" ref="R224:R225" si="83">SUM(J224:Q224)</f>
        <v>0</v>
      </c>
    </row>
    <row r="225" spans="2:21" ht="24.75" customHeight="1" x14ac:dyDescent="0.3">
      <c r="B225" s="28"/>
      <c r="C225" s="45"/>
      <c r="D225" s="31"/>
      <c r="E225" s="32"/>
      <c r="F225" s="29"/>
      <c r="G225" s="15"/>
      <c r="H225" s="16"/>
      <c r="I225" s="17"/>
      <c r="J225" s="27"/>
      <c r="K225" s="27"/>
      <c r="L225" s="27"/>
      <c r="M225" s="27"/>
      <c r="N225" s="27"/>
      <c r="O225" s="27"/>
      <c r="P225" s="27"/>
      <c r="Q225" s="27"/>
      <c r="R225" s="92">
        <f t="shared" si="83"/>
        <v>0</v>
      </c>
    </row>
    <row r="226" spans="2:21" ht="24.75" customHeight="1" x14ac:dyDescent="0.3">
      <c r="B226" s="67"/>
      <c r="C226" s="68"/>
      <c r="D226" s="62"/>
      <c r="E226" s="21"/>
      <c r="F226" s="29"/>
      <c r="G226" s="15"/>
      <c r="H226" s="16"/>
      <c r="I226" s="17"/>
      <c r="J226" s="27"/>
      <c r="K226" s="27"/>
      <c r="L226" s="27"/>
      <c r="M226" s="27"/>
      <c r="N226" s="27"/>
      <c r="O226" s="27"/>
      <c r="P226" s="27"/>
      <c r="Q226" s="27"/>
      <c r="R226" s="92">
        <f>SUM(J226:Q226)</f>
        <v>0</v>
      </c>
    </row>
    <row r="227" spans="2:21" s="13" customFormat="1" ht="30.75" customHeight="1" x14ac:dyDescent="0.3">
      <c r="B227" s="35"/>
      <c r="C227" s="37"/>
      <c r="D227" s="37"/>
      <c r="E227" s="1662" t="s">
        <v>60</v>
      </c>
      <c r="F227" s="1662"/>
      <c r="G227" s="1662"/>
      <c r="H227" s="1662"/>
      <c r="I227" s="1662"/>
      <c r="J227" s="86">
        <f>SUM(J228:J230)</f>
        <v>0</v>
      </c>
      <c r="K227" s="86">
        <f t="shared" ref="K227:R227" si="84">SUM(K228:K230)</f>
        <v>0</v>
      </c>
      <c r="L227" s="86">
        <f t="shared" si="84"/>
        <v>0</v>
      </c>
      <c r="M227" s="86">
        <f t="shared" si="84"/>
        <v>0</v>
      </c>
      <c r="N227" s="86">
        <f t="shared" si="84"/>
        <v>0</v>
      </c>
      <c r="O227" s="86">
        <f t="shared" si="84"/>
        <v>0</v>
      </c>
      <c r="P227" s="86">
        <f t="shared" si="84"/>
        <v>0</v>
      </c>
      <c r="Q227" s="86">
        <f t="shared" si="84"/>
        <v>0</v>
      </c>
      <c r="R227" s="86">
        <f t="shared" si="84"/>
        <v>0</v>
      </c>
    </row>
    <row r="228" spans="2:21" ht="22.5" customHeight="1" x14ac:dyDescent="0.3">
      <c r="B228" s="38"/>
      <c r="C228" s="39"/>
      <c r="D228" s="39"/>
      <c r="E228" s="40"/>
      <c r="F228" s="29"/>
      <c r="G228" s="15"/>
      <c r="H228" s="93"/>
      <c r="I228" s="140"/>
      <c r="J228" s="92"/>
      <c r="K228" s="92"/>
      <c r="L228" s="92"/>
      <c r="M228" s="92"/>
      <c r="N228" s="92"/>
      <c r="O228" s="92"/>
      <c r="P228" s="92"/>
      <c r="Q228" s="92"/>
      <c r="R228" s="92">
        <f t="shared" ref="R228:R229" si="85">SUM(J228:Q228)</f>
        <v>0</v>
      </c>
    </row>
    <row r="229" spans="2:21" ht="22.5" customHeight="1" x14ac:dyDescent="0.3">
      <c r="B229" s="28"/>
      <c r="C229" s="45"/>
      <c r="D229" s="31"/>
      <c r="E229" s="32"/>
      <c r="F229" s="29"/>
      <c r="G229" s="15"/>
      <c r="H229" s="16"/>
      <c r="I229" s="17"/>
      <c r="J229" s="27"/>
      <c r="K229" s="27"/>
      <c r="L229" s="27"/>
      <c r="M229" s="27"/>
      <c r="N229" s="27"/>
      <c r="O229" s="27"/>
      <c r="P229" s="27"/>
      <c r="Q229" s="27"/>
      <c r="R229" s="92">
        <f t="shared" si="85"/>
        <v>0</v>
      </c>
    </row>
    <row r="230" spans="2:21" ht="22.5" customHeight="1" x14ac:dyDescent="0.3">
      <c r="B230" s="28"/>
      <c r="C230" s="45"/>
      <c r="D230" s="31"/>
      <c r="E230" s="32"/>
      <c r="F230" s="29"/>
      <c r="G230" s="15"/>
      <c r="H230" s="16"/>
      <c r="I230" s="17"/>
      <c r="J230" s="27"/>
      <c r="K230" s="27"/>
      <c r="L230" s="27"/>
      <c r="M230" s="27"/>
      <c r="N230" s="27"/>
      <c r="O230" s="27"/>
      <c r="P230" s="27"/>
      <c r="Q230" s="27"/>
      <c r="R230" s="92">
        <f>SUM(J230:Q230)</f>
        <v>0</v>
      </c>
    </row>
    <row r="231" spans="2:21" s="13" customFormat="1" ht="33.75" customHeight="1" x14ac:dyDescent="0.3">
      <c r="B231" s="35"/>
      <c r="C231" s="37"/>
      <c r="D231" s="1661" t="s">
        <v>61</v>
      </c>
      <c r="E231" s="1661"/>
      <c r="F231" s="1661"/>
      <c r="G231" s="1661"/>
      <c r="H231" s="1661"/>
      <c r="I231" s="1661"/>
      <c r="J231" s="86">
        <f>SUM(J232)</f>
        <v>0</v>
      </c>
      <c r="K231" s="86">
        <f t="shared" ref="K231:R231" si="86">SUM(K232)</f>
        <v>0</v>
      </c>
      <c r="L231" s="86">
        <f t="shared" si="86"/>
        <v>0</v>
      </c>
      <c r="M231" s="86">
        <f t="shared" si="86"/>
        <v>0</v>
      </c>
      <c r="N231" s="86">
        <f t="shared" si="86"/>
        <v>0</v>
      </c>
      <c r="O231" s="86">
        <f t="shared" si="86"/>
        <v>0</v>
      </c>
      <c r="P231" s="86">
        <f t="shared" si="86"/>
        <v>0</v>
      </c>
      <c r="Q231" s="86">
        <f t="shared" si="86"/>
        <v>0</v>
      </c>
      <c r="R231" s="86">
        <f t="shared" si="86"/>
        <v>0</v>
      </c>
    </row>
    <row r="232" spans="2:21" s="13" customFormat="1" x14ac:dyDescent="0.3">
      <c r="B232" s="35"/>
      <c r="C232" s="37"/>
      <c r="D232" s="37"/>
      <c r="E232" s="280" t="s">
        <v>62</v>
      </c>
      <c r="F232" s="70"/>
      <c r="G232" s="33"/>
      <c r="H232" s="14"/>
      <c r="I232" s="56"/>
      <c r="J232" s="86">
        <f>SUM(J233:J235)</f>
        <v>0</v>
      </c>
      <c r="K232" s="86">
        <f t="shared" ref="K232:Q232" si="87">SUM(K233:K235)</f>
        <v>0</v>
      </c>
      <c r="L232" s="86">
        <f t="shared" si="87"/>
        <v>0</v>
      </c>
      <c r="M232" s="86">
        <f t="shared" si="87"/>
        <v>0</v>
      </c>
      <c r="N232" s="86">
        <f t="shared" si="87"/>
        <v>0</v>
      </c>
      <c r="O232" s="86">
        <f t="shared" si="87"/>
        <v>0</v>
      </c>
      <c r="P232" s="86">
        <f t="shared" si="87"/>
        <v>0</v>
      </c>
      <c r="Q232" s="86">
        <f t="shared" si="87"/>
        <v>0</v>
      </c>
      <c r="R232" s="86">
        <f>SUM(R233:R235)</f>
        <v>0</v>
      </c>
    </row>
    <row r="233" spans="2:21" ht="22.5" customHeight="1" x14ac:dyDescent="0.3">
      <c r="B233" s="38"/>
      <c r="C233" s="39"/>
      <c r="D233" s="39"/>
      <c r="E233" s="40"/>
      <c r="F233" s="29"/>
      <c r="G233" s="15"/>
      <c r="H233" s="93"/>
      <c r="I233" s="140"/>
      <c r="J233" s="92"/>
      <c r="K233" s="92"/>
      <c r="L233" s="92"/>
      <c r="M233" s="92"/>
      <c r="N233" s="92"/>
      <c r="O233" s="92"/>
      <c r="P233" s="92"/>
      <c r="Q233" s="92"/>
      <c r="R233" s="92">
        <f>SUM(J233:Q233)</f>
        <v>0</v>
      </c>
    </row>
    <row r="234" spans="2:21" ht="22.5" customHeight="1" x14ac:dyDescent="0.3">
      <c r="B234" s="28"/>
      <c r="C234" s="45"/>
      <c r="D234" s="31"/>
      <c r="E234" s="32"/>
      <c r="F234" s="29"/>
      <c r="G234" s="15"/>
      <c r="H234" s="16"/>
      <c r="I234" s="17"/>
      <c r="J234" s="27"/>
      <c r="K234" s="27"/>
      <c r="L234" s="27"/>
      <c r="M234" s="27"/>
      <c r="N234" s="27"/>
      <c r="O234" s="27"/>
      <c r="P234" s="27"/>
      <c r="Q234" s="27"/>
      <c r="R234" s="92">
        <f>SUM(J234:Q234)</f>
        <v>0</v>
      </c>
    </row>
    <row r="235" spans="2:21" ht="21" customHeight="1" x14ac:dyDescent="0.3">
      <c r="B235" s="28"/>
      <c r="C235" s="45"/>
      <c r="D235" s="31"/>
      <c r="E235" s="32"/>
      <c r="F235" s="29"/>
      <c r="G235" s="15"/>
      <c r="H235" s="16"/>
      <c r="I235" s="17"/>
      <c r="J235" s="27"/>
      <c r="K235" s="27"/>
      <c r="L235" s="27"/>
      <c r="M235" s="27"/>
      <c r="N235" s="27"/>
      <c r="O235" s="27"/>
      <c r="P235" s="27"/>
      <c r="Q235" s="27"/>
      <c r="R235" s="92">
        <f>SUM(J235:Q235)</f>
        <v>0</v>
      </c>
    </row>
    <row r="236" spans="2:21" s="12" customFormat="1" ht="18.75" customHeight="1" x14ac:dyDescent="0.2">
      <c r="B236" s="50" t="s">
        <v>95</v>
      </c>
      <c r="C236" s="51"/>
      <c r="D236" s="52"/>
      <c r="E236" s="52"/>
      <c r="F236" s="71"/>
      <c r="G236" s="52"/>
      <c r="H236" s="270"/>
      <c r="I236" s="270"/>
      <c r="J236" s="239">
        <f>SUM(J237)</f>
        <v>388000</v>
      </c>
      <c r="K236" s="239">
        <f t="shared" ref="K236:R237" si="88">SUM(K237)</f>
        <v>33000</v>
      </c>
      <c r="L236" s="239">
        <f t="shared" si="88"/>
        <v>192470</v>
      </c>
      <c r="M236" s="239">
        <f t="shared" si="88"/>
        <v>69530</v>
      </c>
      <c r="N236" s="239">
        <f t="shared" si="88"/>
        <v>0</v>
      </c>
      <c r="O236" s="239">
        <f t="shared" si="88"/>
        <v>0</v>
      </c>
      <c r="P236" s="239">
        <f t="shared" si="88"/>
        <v>0</v>
      </c>
      <c r="Q236" s="239">
        <f t="shared" si="88"/>
        <v>0</v>
      </c>
      <c r="R236" s="239">
        <f t="shared" si="88"/>
        <v>683000</v>
      </c>
    </row>
    <row r="237" spans="2:21" s="12" customFormat="1" ht="46.5" customHeight="1" x14ac:dyDescent="0.2">
      <c r="B237" s="1665" t="s">
        <v>96</v>
      </c>
      <c r="C237" s="1666"/>
      <c r="D237" s="1666"/>
      <c r="E237" s="1666"/>
      <c r="F237" s="1666"/>
      <c r="G237" s="1666"/>
      <c r="H237" s="1666"/>
      <c r="I237" s="1666"/>
      <c r="J237" s="95">
        <f>SUM(J238)</f>
        <v>388000</v>
      </c>
      <c r="K237" s="95">
        <f t="shared" si="88"/>
        <v>33000</v>
      </c>
      <c r="L237" s="95">
        <f t="shared" si="88"/>
        <v>192470</v>
      </c>
      <c r="M237" s="95">
        <f t="shared" si="88"/>
        <v>69530</v>
      </c>
      <c r="N237" s="95">
        <f t="shared" si="88"/>
        <v>0</v>
      </c>
      <c r="O237" s="95">
        <f t="shared" si="88"/>
        <v>0</v>
      </c>
      <c r="P237" s="95">
        <f t="shared" si="88"/>
        <v>0</v>
      </c>
      <c r="Q237" s="95">
        <f t="shared" si="88"/>
        <v>0</v>
      </c>
      <c r="R237" s="95">
        <f t="shared" si="88"/>
        <v>683000</v>
      </c>
    </row>
    <row r="238" spans="2:21" s="13" customFormat="1" ht="36" customHeight="1" x14ac:dyDescent="0.3">
      <c r="B238" s="35"/>
      <c r="C238" s="1661" t="s">
        <v>63</v>
      </c>
      <c r="D238" s="1661"/>
      <c r="E238" s="1661"/>
      <c r="F238" s="1661"/>
      <c r="G238" s="1661"/>
      <c r="H238" s="1661"/>
      <c r="I238" s="1661"/>
      <c r="J238" s="86">
        <f t="shared" ref="J238:R238" si="89">SUM(J239+J254)</f>
        <v>388000</v>
      </c>
      <c r="K238" s="86">
        <f t="shared" si="89"/>
        <v>33000</v>
      </c>
      <c r="L238" s="86">
        <f t="shared" si="89"/>
        <v>192470</v>
      </c>
      <c r="M238" s="86">
        <f t="shared" si="89"/>
        <v>69530</v>
      </c>
      <c r="N238" s="86">
        <f t="shared" si="89"/>
        <v>0</v>
      </c>
      <c r="O238" s="86">
        <f t="shared" si="89"/>
        <v>0</v>
      </c>
      <c r="P238" s="86">
        <f t="shared" si="89"/>
        <v>0</v>
      </c>
      <c r="Q238" s="86">
        <f t="shared" si="89"/>
        <v>0</v>
      </c>
      <c r="R238" s="86">
        <f t="shared" si="89"/>
        <v>683000</v>
      </c>
    </row>
    <row r="239" spans="2:21" s="13" customFormat="1" x14ac:dyDescent="0.3">
      <c r="B239" s="35"/>
      <c r="C239" s="37"/>
      <c r="D239" s="280" t="s">
        <v>64</v>
      </c>
      <c r="E239" s="34"/>
      <c r="F239" s="70"/>
      <c r="G239" s="33"/>
      <c r="H239" s="14"/>
      <c r="I239" s="56"/>
      <c r="J239" s="86">
        <f>SUM(J240)</f>
        <v>388000</v>
      </c>
      <c r="K239" s="86">
        <f t="shared" ref="K239:R239" si="90">SUM(K240)</f>
        <v>7200</v>
      </c>
      <c r="L239" s="86">
        <f t="shared" si="90"/>
        <v>105500</v>
      </c>
      <c r="M239" s="86">
        <f t="shared" si="90"/>
        <v>22300</v>
      </c>
      <c r="N239" s="86">
        <f t="shared" si="90"/>
        <v>0</v>
      </c>
      <c r="O239" s="86">
        <f t="shared" si="90"/>
        <v>0</v>
      </c>
      <c r="P239" s="86">
        <f t="shared" si="90"/>
        <v>0</v>
      </c>
      <c r="Q239" s="86">
        <f t="shared" si="90"/>
        <v>0</v>
      </c>
      <c r="R239" s="86">
        <f t="shared" si="90"/>
        <v>523000</v>
      </c>
    </row>
    <row r="240" spans="2:21" s="13" customFormat="1" ht="31.5" customHeight="1" x14ac:dyDescent="0.3">
      <c r="B240" s="35"/>
      <c r="C240" s="37"/>
      <c r="D240" s="37"/>
      <c r="E240" s="1662" t="s">
        <v>65</v>
      </c>
      <c r="F240" s="1662"/>
      <c r="G240" s="1662"/>
      <c r="H240" s="1662"/>
      <c r="I240" s="1662"/>
      <c r="J240" s="86">
        <f>SUM(J241:J253)</f>
        <v>388000</v>
      </c>
      <c r="K240" s="86">
        <f t="shared" ref="K240:R240" si="91">SUM(K241:K253)</f>
        <v>7200</v>
      </c>
      <c r="L240" s="86">
        <f t="shared" si="91"/>
        <v>105500</v>
      </c>
      <c r="M240" s="86">
        <f t="shared" si="91"/>
        <v>22300</v>
      </c>
      <c r="N240" s="86">
        <f t="shared" si="91"/>
        <v>0</v>
      </c>
      <c r="O240" s="86">
        <f t="shared" si="91"/>
        <v>0</v>
      </c>
      <c r="P240" s="86">
        <f t="shared" si="91"/>
        <v>0</v>
      </c>
      <c r="Q240" s="86">
        <f t="shared" si="91"/>
        <v>0</v>
      </c>
      <c r="R240" s="86">
        <f t="shared" si="91"/>
        <v>523000</v>
      </c>
      <c r="U240" s="472"/>
    </row>
    <row r="241" spans="1:18" s="375" customFormat="1" ht="78.75" x14ac:dyDescent="0.3">
      <c r="A241" s="13"/>
      <c r="B241" s="412"/>
      <c r="C241" s="39"/>
      <c r="D241" s="39"/>
      <c r="E241" s="413"/>
      <c r="F241" s="370">
        <v>87</v>
      </c>
      <c r="G241" s="371" t="s">
        <v>1209</v>
      </c>
      <c r="H241" s="372" t="s">
        <v>837</v>
      </c>
      <c r="I241" s="372" t="s">
        <v>1296</v>
      </c>
      <c r="J241" s="373"/>
      <c r="K241" s="374">
        <v>7200</v>
      </c>
      <c r="L241" s="374">
        <v>15500</v>
      </c>
      <c r="M241" s="374">
        <v>17300</v>
      </c>
      <c r="N241" s="373"/>
      <c r="O241" s="373"/>
      <c r="P241" s="373"/>
      <c r="Q241" s="373"/>
      <c r="R241" s="374">
        <f>SUM(J241:Q241)</f>
        <v>40000</v>
      </c>
    </row>
    <row r="242" spans="1:18" s="375" customFormat="1" ht="47.25" x14ac:dyDescent="0.3">
      <c r="A242" s="13"/>
      <c r="B242" s="410"/>
      <c r="C242" s="58"/>
      <c r="D242" s="58"/>
      <c r="E242" s="411"/>
      <c r="F242" s="370">
        <v>88</v>
      </c>
      <c r="G242" s="371" t="s">
        <v>1210</v>
      </c>
      <c r="H242" s="372" t="s">
        <v>837</v>
      </c>
      <c r="I242" s="323" t="s">
        <v>263</v>
      </c>
      <c r="J242" s="384">
        <v>18000</v>
      </c>
      <c r="K242" s="373"/>
      <c r="L242" s="373" t="s">
        <v>1358</v>
      </c>
      <c r="M242" s="373"/>
      <c r="N242" s="373"/>
      <c r="O242" s="373"/>
      <c r="P242" s="373"/>
      <c r="Q242" s="373"/>
      <c r="R242" s="374">
        <f t="shared" ref="R242:R253" si="92">SUM(J242:Q242)</f>
        <v>18000</v>
      </c>
    </row>
    <row r="243" spans="1:18" s="375" customFormat="1" ht="47.25" x14ac:dyDescent="0.3">
      <c r="A243" s="13"/>
      <c r="B243" s="410"/>
      <c r="C243" s="58"/>
      <c r="D243" s="58"/>
      <c r="E243" s="411"/>
      <c r="F243" s="370">
        <v>89</v>
      </c>
      <c r="G243" s="371" t="s">
        <v>1211</v>
      </c>
      <c r="H243" s="372" t="s">
        <v>1075</v>
      </c>
      <c r="I243" s="372" t="s">
        <v>1212</v>
      </c>
      <c r="J243" s="384">
        <v>105000</v>
      </c>
      <c r="K243" s="373"/>
      <c r="L243" s="373"/>
      <c r="M243" s="373"/>
      <c r="N243" s="373"/>
      <c r="O243" s="373"/>
      <c r="P243" s="373"/>
      <c r="Q243" s="373"/>
      <c r="R243" s="374">
        <f t="shared" si="92"/>
        <v>105000</v>
      </c>
    </row>
    <row r="244" spans="1:18" s="375" customFormat="1" ht="47.25" x14ac:dyDescent="0.3">
      <c r="A244" s="13"/>
      <c r="B244" s="410"/>
      <c r="C244" s="58"/>
      <c r="D244" s="58"/>
      <c r="E244" s="411"/>
      <c r="F244" s="370">
        <v>90</v>
      </c>
      <c r="G244" s="376" t="s">
        <v>1213</v>
      </c>
      <c r="H244" s="377" t="s">
        <v>1088</v>
      </c>
      <c r="I244" s="323" t="s">
        <v>263</v>
      </c>
      <c r="J244" s="384"/>
      <c r="K244" s="374"/>
      <c r="L244" s="374">
        <v>80000</v>
      </c>
      <c r="M244" s="374"/>
      <c r="N244" s="374"/>
      <c r="O244" s="374"/>
      <c r="P244" s="374"/>
      <c r="Q244" s="374"/>
      <c r="R244" s="374">
        <f t="shared" si="92"/>
        <v>80000</v>
      </c>
    </row>
    <row r="245" spans="1:18" s="375" customFormat="1" ht="31.5" x14ac:dyDescent="0.3">
      <c r="A245" s="13"/>
      <c r="B245" s="378"/>
      <c r="C245" s="314"/>
      <c r="D245" s="379"/>
      <c r="E245" s="380"/>
      <c r="F245" s="370">
        <v>91</v>
      </c>
      <c r="G245" s="371" t="s">
        <v>1214</v>
      </c>
      <c r="H245" s="372" t="s">
        <v>1064</v>
      </c>
      <c r="I245" s="323" t="s">
        <v>263</v>
      </c>
      <c r="J245" s="384">
        <v>70000</v>
      </c>
      <c r="K245" s="373"/>
      <c r="L245" s="373"/>
      <c r="M245" s="373"/>
      <c r="N245" s="373"/>
      <c r="O245" s="373"/>
      <c r="P245" s="373"/>
      <c r="Q245" s="373"/>
      <c r="R245" s="374">
        <f t="shared" si="92"/>
        <v>70000</v>
      </c>
    </row>
    <row r="246" spans="1:18" s="375" customFormat="1" ht="31.5" x14ac:dyDescent="0.3">
      <c r="A246" s="13"/>
      <c r="B246" s="378"/>
      <c r="C246" s="409"/>
      <c r="D246" s="31"/>
      <c r="E246" s="380"/>
      <c r="F246" s="370">
        <v>92</v>
      </c>
      <c r="G246" s="371" t="s">
        <v>1216</v>
      </c>
      <c r="H246" s="372" t="s">
        <v>1066</v>
      </c>
      <c r="I246" s="323" t="s">
        <v>263</v>
      </c>
      <c r="J246" s="384">
        <v>35000</v>
      </c>
      <c r="K246" s="373"/>
      <c r="L246" s="373"/>
      <c r="M246" s="373"/>
      <c r="N246" s="373"/>
      <c r="O246" s="373"/>
      <c r="P246" s="373"/>
      <c r="Q246" s="373"/>
      <c r="R246" s="374">
        <f t="shared" si="92"/>
        <v>35000</v>
      </c>
    </row>
    <row r="247" spans="1:18" s="375" customFormat="1" ht="47.25" x14ac:dyDescent="0.3">
      <c r="A247" s="13"/>
      <c r="B247" s="406"/>
      <c r="C247" s="49"/>
      <c r="D247" s="407"/>
      <c r="E247" s="408"/>
      <c r="F247" s="370">
        <v>93</v>
      </c>
      <c r="G247" s="371" t="s">
        <v>1217</v>
      </c>
      <c r="H247" s="372" t="s">
        <v>1268</v>
      </c>
      <c r="I247" s="323" t="s">
        <v>263</v>
      </c>
      <c r="J247" s="384">
        <v>25000</v>
      </c>
      <c r="K247" s="373"/>
      <c r="L247" s="373"/>
      <c r="M247" s="373"/>
      <c r="N247" s="373"/>
      <c r="O247" s="373"/>
      <c r="P247" s="373"/>
      <c r="Q247" s="373"/>
      <c r="R247" s="374">
        <f t="shared" si="92"/>
        <v>25000</v>
      </c>
    </row>
    <row r="248" spans="1:18" s="375" customFormat="1" ht="31.5" x14ac:dyDescent="0.3">
      <c r="A248" s="13"/>
      <c r="B248" s="406"/>
      <c r="C248" s="49"/>
      <c r="D248" s="407"/>
      <c r="E248" s="408"/>
      <c r="F248" s="370">
        <v>94</v>
      </c>
      <c r="G248" s="371" t="s">
        <v>1218</v>
      </c>
      <c r="H248" s="372" t="s">
        <v>1073</v>
      </c>
      <c r="I248" s="372" t="s">
        <v>1219</v>
      </c>
      <c r="J248" s="384">
        <v>25000</v>
      </c>
      <c r="K248" s="373"/>
      <c r="L248" s="374"/>
      <c r="M248" s="373"/>
      <c r="N248" s="373"/>
      <c r="O248" s="373"/>
      <c r="P248" s="373"/>
      <c r="Q248" s="373"/>
      <c r="R248" s="374">
        <f t="shared" si="92"/>
        <v>25000</v>
      </c>
    </row>
    <row r="249" spans="1:18" s="375" customFormat="1" ht="31.5" x14ac:dyDescent="0.3">
      <c r="A249" s="13"/>
      <c r="B249" s="406"/>
      <c r="C249" s="49"/>
      <c r="D249" s="407"/>
      <c r="E249" s="408"/>
      <c r="F249" s="370">
        <v>95</v>
      </c>
      <c r="G249" s="371" t="s">
        <v>1220</v>
      </c>
      <c r="H249" s="372" t="s">
        <v>1070</v>
      </c>
      <c r="I249" s="323" t="s">
        <v>263</v>
      </c>
      <c r="J249" s="384">
        <v>50000</v>
      </c>
      <c r="K249" s="385"/>
      <c r="L249" s="385"/>
      <c r="M249" s="385"/>
      <c r="N249" s="385"/>
      <c r="O249" s="385"/>
      <c r="P249" s="373"/>
      <c r="Q249" s="373"/>
      <c r="R249" s="374">
        <f t="shared" si="92"/>
        <v>50000</v>
      </c>
    </row>
    <row r="250" spans="1:18" s="375" customFormat="1" ht="31.5" x14ac:dyDescent="0.3">
      <c r="A250" s="13"/>
      <c r="B250" s="406"/>
      <c r="C250" s="49"/>
      <c r="D250" s="407"/>
      <c r="E250" s="408"/>
      <c r="F250" s="370">
        <v>96</v>
      </c>
      <c r="G250" s="371" t="s">
        <v>1221</v>
      </c>
      <c r="H250" s="372" t="s">
        <v>1068</v>
      </c>
      <c r="I250" s="323" t="s">
        <v>263</v>
      </c>
      <c r="J250" s="384">
        <v>45000</v>
      </c>
      <c r="K250" s="385"/>
      <c r="L250" s="385"/>
      <c r="M250" s="385"/>
      <c r="N250" s="385"/>
      <c r="O250" s="385"/>
      <c r="P250" s="373"/>
      <c r="Q250" s="373"/>
      <c r="R250" s="374">
        <f t="shared" si="92"/>
        <v>45000</v>
      </c>
    </row>
    <row r="251" spans="1:18" s="375" customFormat="1" ht="31.5" x14ac:dyDescent="0.3">
      <c r="A251" s="13"/>
      <c r="B251" s="381"/>
      <c r="C251" s="382"/>
      <c r="D251" s="383"/>
      <c r="E251" s="383"/>
      <c r="F251" s="370">
        <v>97</v>
      </c>
      <c r="G251" s="371" t="s">
        <v>1222</v>
      </c>
      <c r="H251" s="372" t="s">
        <v>1223</v>
      </c>
      <c r="I251" s="323" t="s">
        <v>263</v>
      </c>
      <c r="J251" s="384">
        <v>10000</v>
      </c>
      <c r="K251" s="385"/>
      <c r="L251" s="385"/>
      <c r="M251" s="374"/>
      <c r="N251" s="385"/>
      <c r="O251" s="385"/>
      <c r="P251" s="373"/>
      <c r="Q251" s="373"/>
      <c r="R251" s="374">
        <f t="shared" si="92"/>
        <v>10000</v>
      </c>
    </row>
    <row r="252" spans="1:18" s="375" customFormat="1" ht="31.5" x14ac:dyDescent="0.3">
      <c r="A252" s="13"/>
      <c r="B252" s="402"/>
      <c r="C252" s="403"/>
      <c r="D252" s="404"/>
      <c r="E252" s="405"/>
      <c r="F252" s="370">
        <v>98</v>
      </c>
      <c r="G252" s="371" t="s">
        <v>1224</v>
      </c>
      <c r="H252" s="372" t="s">
        <v>1225</v>
      </c>
      <c r="I252" s="323" t="s">
        <v>263</v>
      </c>
      <c r="J252" s="386">
        <v>5000</v>
      </c>
      <c r="K252" s="385"/>
      <c r="L252" s="385"/>
      <c r="M252" s="374"/>
      <c r="N252" s="385"/>
      <c r="O252" s="385"/>
      <c r="P252" s="373"/>
      <c r="Q252" s="373"/>
      <c r="R252" s="374">
        <f t="shared" si="92"/>
        <v>5000</v>
      </c>
    </row>
    <row r="253" spans="1:18" s="375" customFormat="1" ht="47.25" x14ac:dyDescent="0.3">
      <c r="A253" s="13"/>
      <c r="B253" s="381"/>
      <c r="C253" s="382"/>
      <c r="D253" s="383"/>
      <c r="E253" s="383"/>
      <c r="F253" s="370">
        <v>99</v>
      </c>
      <c r="G253" s="371" t="s">
        <v>1226</v>
      </c>
      <c r="H253" s="372" t="s">
        <v>1082</v>
      </c>
      <c r="I253" s="323" t="s">
        <v>263</v>
      </c>
      <c r="J253" s="374"/>
      <c r="K253" s="385"/>
      <c r="L253" s="385">
        <v>10000</v>
      </c>
      <c r="M253" s="374">
        <v>5000</v>
      </c>
      <c r="N253" s="385"/>
      <c r="O253" s="385"/>
      <c r="P253" s="373"/>
      <c r="Q253" s="373"/>
      <c r="R253" s="374">
        <f t="shared" si="92"/>
        <v>15000</v>
      </c>
    </row>
    <row r="254" spans="1:18" s="13" customFormat="1" ht="36" customHeight="1" x14ac:dyDescent="0.3">
      <c r="B254" s="35"/>
      <c r="C254" s="37"/>
      <c r="D254" s="1661" t="s">
        <v>66</v>
      </c>
      <c r="E254" s="1661"/>
      <c r="F254" s="1661"/>
      <c r="G254" s="1661"/>
      <c r="H254" s="1661"/>
      <c r="I254" s="1661"/>
      <c r="J254" s="86">
        <f t="shared" ref="J254:R254" si="93">SUM(J255+J260)</f>
        <v>0</v>
      </c>
      <c r="K254" s="86">
        <f t="shared" si="93"/>
        <v>25800</v>
      </c>
      <c r="L254" s="86">
        <f t="shared" si="93"/>
        <v>86970</v>
      </c>
      <c r="M254" s="86">
        <f t="shared" si="93"/>
        <v>47230</v>
      </c>
      <c r="N254" s="86">
        <f t="shared" si="93"/>
        <v>0</v>
      </c>
      <c r="O254" s="86">
        <f t="shared" si="93"/>
        <v>0</v>
      </c>
      <c r="P254" s="86">
        <f t="shared" si="93"/>
        <v>0</v>
      </c>
      <c r="Q254" s="86">
        <f t="shared" si="93"/>
        <v>0</v>
      </c>
      <c r="R254" s="86">
        <f t="shared" si="93"/>
        <v>160000</v>
      </c>
    </row>
    <row r="255" spans="1:18" s="13" customFormat="1" x14ac:dyDescent="0.3">
      <c r="B255" s="35"/>
      <c r="C255" s="37"/>
      <c r="D255" s="37"/>
      <c r="E255" s="280" t="s">
        <v>67</v>
      </c>
      <c r="F255" s="70"/>
      <c r="G255" s="33"/>
      <c r="H255" s="14"/>
      <c r="I255" s="56"/>
      <c r="J255" s="86">
        <f>SUM(J256:J259)</f>
        <v>0</v>
      </c>
      <c r="K255" s="86">
        <f t="shared" ref="K255:R255" si="94">SUM(K256:K259)</f>
        <v>25800</v>
      </c>
      <c r="L255" s="86">
        <f t="shared" si="94"/>
        <v>86970</v>
      </c>
      <c r="M255" s="86">
        <f t="shared" si="94"/>
        <v>47230</v>
      </c>
      <c r="N255" s="86">
        <f t="shared" si="94"/>
        <v>0</v>
      </c>
      <c r="O255" s="86">
        <f t="shared" si="94"/>
        <v>0</v>
      </c>
      <c r="P255" s="86">
        <f t="shared" si="94"/>
        <v>0</v>
      </c>
      <c r="Q255" s="86">
        <f t="shared" si="94"/>
        <v>0</v>
      </c>
      <c r="R255" s="86">
        <f t="shared" si="94"/>
        <v>160000</v>
      </c>
    </row>
    <row r="256" spans="1:18" s="315" customFormat="1" ht="47.25" x14ac:dyDescent="0.3">
      <c r="A256" s="7"/>
      <c r="B256" s="401"/>
      <c r="C256" s="398"/>
      <c r="D256" s="398"/>
      <c r="E256" s="399"/>
      <c r="F256" s="393">
        <v>100</v>
      </c>
      <c r="G256" s="394" t="s">
        <v>1227</v>
      </c>
      <c r="H256" s="323" t="s">
        <v>837</v>
      </c>
      <c r="I256" s="323" t="s">
        <v>263</v>
      </c>
      <c r="J256" s="362"/>
      <c r="K256" s="363">
        <v>15000</v>
      </c>
      <c r="L256" s="363">
        <v>25000</v>
      </c>
      <c r="M256" s="363">
        <v>20000</v>
      </c>
      <c r="N256" s="362"/>
      <c r="O256" s="362"/>
      <c r="P256" s="362"/>
      <c r="Q256" s="362"/>
      <c r="R256" s="363">
        <f>SUM(J256:Q256)</f>
        <v>60000</v>
      </c>
    </row>
    <row r="257" spans="1:18" s="315" customFormat="1" ht="63" x14ac:dyDescent="0.3">
      <c r="A257" s="7"/>
      <c r="B257" s="330"/>
      <c r="C257" s="320"/>
      <c r="D257" s="320"/>
      <c r="E257" s="328"/>
      <c r="F257" s="346">
        <v>101</v>
      </c>
      <c r="G257" s="338" t="s">
        <v>1228</v>
      </c>
      <c r="H257" s="352" t="s">
        <v>1075</v>
      </c>
      <c r="I257" s="353" t="s">
        <v>1297</v>
      </c>
      <c r="J257" s="363"/>
      <c r="K257" s="363">
        <v>3600</v>
      </c>
      <c r="L257" s="363">
        <v>3990</v>
      </c>
      <c r="M257" s="363">
        <v>12410</v>
      </c>
      <c r="N257" s="363"/>
      <c r="O257" s="363"/>
      <c r="P257" s="363"/>
      <c r="Q257" s="363"/>
      <c r="R257" s="363">
        <f>SUM(J257:Q257)</f>
        <v>20000</v>
      </c>
    </row>
    <row r="258" spans="1:18" s="315" customFormat="1" ht="63" x14ac:dyDescent="0.3">
      <c r="A258" s="7"/>
      <c r="B258" s="330"/>
      <c r="C258" s="320"/>
      <c r="D258" s="320"/>
      <c r="E258" s="328"/>
      <c r="F258" s="393">
        <v>102</v>
      </c>
      <c r="G258" s="338" t="s">
        <v>1229</v>
      </c>
      <c r="H258" s="351" t="s">
        <v>1075</v>
      </c>
      <c r="I258" s="323" t="s">
        <v>669</v>
      </c>
      <c r="J258" s="362"/>
      <c r="K258" s="364">
        <v>7200</v>
      </c>
      <c r="L258" s="364">
        <v>7980</v>
      </c>
      <c r="M258" s="364">
        <v>14820</v>
      </c>
      <c r="N258" s="364"/>
      <c r="O258" s="364"/>
      <c r="P258" s="364"/>
      <c r="Q258" s="364"/>
      <c r="R258" s="363">
        <f>SUM(J258:Q258)</f>
        <v>30000</v>
      </c>
    </row>
    <row r="259" spans="1:18" s="315" customFormat="1" ht="47.25" x14ac:dyDescent="0.3">
      <c r="A259" s="7"/>
      <c r="B259" s="400"/>
      <c r="C259" s="320"/>
      <c r="D259" s="320"/>
      <c r="E259" s="328"/>
      <c r="F259" s="395">
        <v>103</v>
      </c>
      <c r="G259" s="338" t="s">
        <v>1230</v>
      </c>
      <c r="H259" s="356" t="s">
        <v>1250</v>
      </c>
      <c r="I259" s="323" t="s">
        <v>263</v>
      </c>
      <c r="J259" s="362"/>
      <c r="K259" s="362"/>
      <c r="L259" s="363">
        <v>50000</v>
      </c>
      <c r="M259" s="362"/>
      <c r="N259" s="362"/>
      <c r="O259" s="362"/>
      <c r="P259" s="362"/>
      <c r="Q259" s="362"/>
      <c r="R259" s="363">
        <f>SUM(J259:Q259)</f>
        <v>50000</v>
      </c>
    </row>
    <row r="260" spans="1:18" s="13" customFormat="1" x14ac:dyDescent="0.3">
      <c r="B260" s="35"/>
      <c r="C260" s="37"/>
      <c r="D260" s="37"/>
      <c r="E260" s="280" t="s">
        <v>68</v>
      </c>
      <c r="F260" s="70"/>
      <c r="G260" s="33"/>
      <c r="H260" s="14"/>
      <c r="I260" s="56"/>
      <c r="J260" s="86">
        <f>SUM(J261:J263)</f>
        <v>0</v>
      </c>
      <c r="K260" s="86">
        <f t="shared" ref="K260:Q260" si="95">SUM(K261:K263)</f>
        <v>0</v>
      </c>
      <c r="L260" s="86">
        <f t="shared" si="95"/>
        <v>0</v>
      </c>
      <c r="M260" s="86">
        <f t="shared" si="95"/>
        <v>0</v>
      </c>
      <c r="N260" s="86">
        <f t="shared" si="95"/>
        <v>0</v>
      </c>
      <c r="O260" s="86">
        <f t="shared" si="95"/>
        <v>0</v>
      </c>
      <c r="P260" s="86">
        <f t="shared" si="95"/>
        <v>0</v>
      </c>
      <c r="Q260" s="86">
        <f t="shared" si="95"/>
        <v>0</v>
      </c>
      <c r="R260" s="86">
        <f>SUM(R261:R263)</f>
        <v>0</v>
      </c>
    </row>
    <row r="261" spans="1:18" ht="21" customHeight="1" x14ac:dyDescent="0.3">
      <c r="B261" s="38"/>
      <c r="C261" s="39"/>
      <c r="D261" s="39"/>
      <c r="E261" s="40"/>
      <c r="F261" s="29"/>
      <c r="G261" s="15"/>
      <c r="H261" s="93"/>
      <c r="I261" s="140"/>
      <c r="J261" s="92"/>
      <c r="K261" s="92"/>
      <c r="L261" s="92"/>
      <c r="M261" s="92"/>
      <c r="N261" s="92"/>
      <c r="O261" s="92"/>
      <c r="P261" s="92"/>
      <c r="Q261" s="92"/>
      <c r="R261" s="92">
        <f t="shared" ref="R261:R262" si="96">SUM(J261:Q261)</f>
        <v>0</v>
      </c>
    </row>
    <row r="262" spans="1:18" ht="21" customHeight="1" x14ac:dyDescent="0.3">
      <c r="B262" s="28"/>
      <c r="C262" s="45"/>
      <c r="D262" s="31"/>
      <c r="E262" s="32"/>
      <c r="F262" s="29"/>
      <c r="G262" s="15"/>
      <c r="H262" s="16"/>
      <c r="I262" s="17"/>
      <c r="J262" s="27"/>
      <c r="K262" s="27"/>
      <c r="L262" s="27"/>
      <c r="M262" s="27"/>
      <c r="N262" s="27"/>
      <c r="O262" s="27"/>
      <c r="P262" s="27"/>
      <c r="Q262" s="27"/>
      <c r="R262" s="92">
        <f t="shared" si="96"/>
        <v>0</v>
      </c>
    </row>
    <row r="263" spans="1:18" ht="21" customHeight="1" x14ac:dyDescent="0.3">
      <c r="B263" s="28"/>
      <c r="C263" s="45"/>
      <c r="D263" s="31"/>
      <c r="E263" s="32"/>
      <c r="F263" s="29"/>
      <c r="G263" s="15"/>
      <c r="H263" s="16"/>
      <c r="I263" s="17"/>
      <c r="J263" s="27"/>
      <c r="K263" s="27"/>
      <c r="L263" s="27"/>
      <c r="M263" s="27"/>
      <c r="N263" s="27"/>
      <c r="O263" s="27"/>
      <c r="P263" s="27"/>
      <c r="Q263" s="27"/>
      <c r="R263" s="92">
        <f>SUM(J263:Q263)</f>
        <v>0</v>
      </c>
    </row>
    <row r="264" spans="1:18" s="12" customFormat="1" ht="18.75" customHeight="1" x14ac:dyDescent="0.2">
      <c r="B264" s="50" t="s">
        <v>97</v>
      </c>
      <c r="C264" s="51"/>
      <c r="D264" s="52"/>
      <c r="E264" s="52"/>
      <c r="F264" s="71"/>
      <c r="G264" s="52"/>
      <c r="H264" s="270"/>
      <c r="I264" s="270"/>
      <c r="J264" s="239">
        <f>SUM(J265)</f>
        <v>111600</v>
      </c>
      <c r="K264" s="239">
        <f t="shared" ref="K264:R265" si="97">SUM(K265)</f>
        <v>6000</v>
      </c>
      <c r="L264" s="239">
        <f t="shared" si="97"/>
        <v>75000</v>
      </c>
      <c r="M264" s="239">
        <f t="shared" si="97"/>
        <v>1373072</v>
      </c>
      <c r="N264" s="239">
        <f t="shared" si="97"/>
        <v>517692</v>
      </c>
      <c r="O264" s="239">
        <f t="shared" si="97"/>
        <v>0</v>
      </c>
      <c r="P264" s="239">
        <f t="shared" si="97"/>
        <v>0</v>
      </c>
      <c r="Q264" s="239">
        <f t="shared" si="97"/>
        <v>0</v>
      </c>
      <c r="R264" s="239">
        <f t="shared" si="97"/>
        <v>2083364</v>
      </c>
    </row>
    <row r="265" spans="1:18" s="12" customFormat="1" ht="48.75" customHeight="1" x14ac:dyDescent="0.2">
      <c r="B265" s="1665" t="s">
        <v>98</v>
      </c>
      <c r="C265" s="1666"/>
      <c r="D265" s="1666"/>
      <c r="E265" s="1666"/>
      <c r="F265" s="1666"/>
      <c r="G265" s="1666"/>
      <c r="H265" s="1666"/>
      <c r="I265" s="1666"/>
      <c r="J265" s="95">
        <f>SUM(J266)</f>
        <v>111600</v>
      </c>
      <c r="K265" s="95">
        <f t="shared" si="97"/>
        <v>6000</v>
      </c>
      <c r="L265" s="95">
        <f t="shared" si="97"/>
        <v>75000</v>
      </c>
      <c r="M265" s="95">
        <f t="shared" si="97"/>
        <v>1373072</v>
      </c>
      <c r="N265" s="95">
        <f t="shared" si="97"/>
        <v>517692</v>
      </c>
      <c r="O265" s="95">
        <f t="shared" si="97"/>
        <v>0</v>
      </c>
      <c r="P265" s="95">
        <f t="shared" si="97"/>
        <v>0</v>
      </c>
      <c r="Q265" s="95">
        <f t="shared" si="97"/>
        <v>0</v>
      </c>
      <c r="R265" s="95">
        <f t="shared" si="97"/>
        <v>2083364</v>
      </c>
    </row>
    <row r="266" spans="1:18" s="13" customFormat="1" ht="33" customHeight="1" x14ac:dyDescent="0.3">
      <c r="B266" s="35"/>
      <c r="C266" s="1661" t="s">
        <v>69</v>
      </c>
      <c r="D266" s="1661"/>
      <c r="E266" s="1661"/>
      <c r="F266" s="1661"/>
      <c r="G266" s="1661"/>
      <c r="H266" s="1661"/>
      <c r="I266" s="1661"/>
      <c r="J266" s="86">
        <f t="shared" ref="J266:R266" si="98">SUM(J267+J274+J291)</f>
        <v>111600</v>
      </c>
      <c r="K266" s="86">
        <f t="shared" si="98"/>
        <v>6000</v>
      </c>
      <c r="L266" s="86">
        <f t="shared" si="98"/>
        <v>75000</v>
      </c>
      <c r="M266" s="86">
        <f t="shared" si="98"/>
        <v>1373072</v>
      </c>
      <c r="N266" s="86">
        <f t="shared" si="98"/>
        <v>517692</v>
      </c>
      <c r="O266" s="86">
        <f t="shared" si="98"/>
        <v>0</v>
      </c>
      <c r="P266" s="86">
        <f t="shared" si="98"/>
        <v>0</v>
      </c>
      <c r="Q266" s="86">
        <f t="shared" si="98"/>
        <v>0</v>
      </c>
      <c r="R266" s="86">
        <f t="shared" si="98"/>
        <v>2083364</v>
      </c>
    </row>
    <row r="267" spans="1:18" s="13" customFormat="1" x14ac:dyDescent="0.3">
      <c r="B267" s="35"/>
      <c r="C267" s="37"/>
      <c r="D267" s="280" t="s">
        <v>70</v>
      </c>
      <c r="E267" s="34"/>
      <c r="F267" s="70"/>
      <c r="G267" s="33"/>
      <c r="H267" s="14"/>
      <c r="I267" s="56"/>
      <c r="J267" s="86">
        <f>SUM(J268)</f>
        <v>0</v>
      </c>
      <c r="K267" s="86">
        <f t="shared" ref="K267:R267" si="99">SUM(K268)</f>
        <v>0</v>
      </c>
      <c r="L267" s="86">
        <f t="shared" si="99"/>
        <v>0</v>
      </c>
      <c r="M267" s="86">
        <f t="shared" si="99"/>
        <v>0</v>
      </c>
      <c r="N267" s="86">
        <f t="shared" si="99"/>
        <v>0</v>
      </c>
      <c r="O267" s="86">
        <f t="shared" si="99"/>
        <v>0</v>
      </c>
      <c r="P267" s="86">
        <f t="shared" si="99"/>
        <v>0</v>
      </c>
      <c r="Q267" s="86">
        <f t="shared" si="99"/>
        <v>0</v>
      </c>
      <c r="R267" s="86">
        <f t="shared" si="99"/>
        <v>0</v>
      </c>
    </row>
    <row r="268" spans="1:18" s="13" customFormat="1" x14ac:dyDescent="0.3">
      <c r="B268" s="35"/>
      <c r="C268" s="37"/>
      <c r="D268" s="37"/>
      <c r="E268" s="280" t="s">
        <v>71</v>
      </c>
      <c r="F268" s="72"/>
      <c r="G268" s="64"/>
      <c r="H268" s="279"/>
      <c r="I268" s="279"/>
      <c r="J268" s="86">
        <f>SUM(J269:J273)</f>
        <v>0</v>
      </c>
      <c r="K268" s="86">
        <f t="shared" ref="K268:R268" si="100">SUM(K269:K273)</f>
        <v>0</v>
      </c>
      <c r="L268" s="86">
        <f t="shared" si="100"/>
        <v>0</v>
      </c>
      <c r="M268" s="86">
        <f t="shared" si="100"/>
        <v>0</v>
      </c>
      <c r="N268" s="86">
        <f t="shared" si="100"/>
        <v>0</v>
      </c>
      <c r="O268" s="86">
        <f t="shared" si="100"/>
        <v>0</v>
      </c>
      <c r="P268" s="86">
        <f t="shared" si="100"/>
        <v>0</v>
      </c>
      <c r="Q268" s="86">
        <f t="shared" si="100"/>
        <v>0</v>
      </c>
      <c r="R268" s="86">
        <f t="shared" si="100"/>
        <v>0</v>
      </c>
    </row>
    <row r="269" spans="1:18" ht="24.75" customHeight="1" x14ac:dyDescent="0.3">
      <c r="B269" s="38"/>
      <c r="C269" s="39"/>
      <c r="D269" s="39"/>
      <c r="E269" s="40"/>
      <c r="F269" s="29"/>
      <c r="G269" s="15"/>
      <c r="H269" s="93"/>
      <c r="I269" s="140"/>
      <c r="J269" s="92"/>
      <c r="K269" s="92"/>
      <c r="L269" s="92"/>
      <c r="M269" s="92"/>
      <c r="N269" s="92"/>
      <c r="O269" s="92"/>
      <c r="P269" s="92"/>
      <c r="Q269" s="92"/>
      <c r="R269" s="92">
        <f t="shared" ref="R269:R272" si="101">SUM(J269:Q269)</f>
        <v>0</v>
      </c>
    </row>
    <row r="270" spans="1:18" ht="24.75" customHeight="1" x14ac:dyDescent="0.3">
      <c r="B270" s="28"/>
      <c r="C270" s="45"/>
      <c r="D270" s="31"/>
      <c r="E270" s="32"/>
      <c r="F270" s="29"/>
      <c r="G270" s="15"/>
      <c r="H270" s="16"/>
      <c r="I270" s="17"/>
      <c r="J270" s="27"/>
      <c r="K270" s="27"/>
      <c r="L270" s="27"/>
      <c r="M270" s="27"/>
      <c r="N270" s="27"/>
      <c r="O270" s="27"/>
      <c r="P270" s="27"/>
      <c r="Q270" s="27"/>
      <c r="R270" s="92">
        <f t="shared" si="101"/>
        <v>0</v>
      </c>
    </row>
    <row r="271" spans="1:18" ht="25.5" customHeight="1" x14ac:dyDescent="0.3">
      <c r="B271" s="28"/>
      <c r="C271" s="45"/>
      <c r="D271" s="31"/>
      <c r="E271" s="32"/>
      <c r="F271" s="29"/>
      <c r="G271" s="15"/>
      <c r="H271" s="16"/>
      <c r="I271" s="17"/>
      <c r="J271" s="27"/>
      <c r="K271" s="27"/>
      <c r="L271" s="27"/>
      <c r="M271" s="27"/>
      <c r="N271" s="27"/>
      <c r="O271" s="27"/>
      <c r="P271" s="27"/>
      <c r="Q271" s="27"/>
      <c r="R271" s="92">
        <f t="shared" si="101"/>
        <v>0</v>
      </c>
    </row>
    <row r="272" spans="1:18" ht="24.75" customHeight="1" x14ac:dyDescent="0.3">
      <c r="B272" s="28"/>
      <c r="C272" s="45"/>
      <c r="D272" s="31"/>
      <c r="E272" s="32"/>
      <c r="F272" s="29"/>
      <c r="G272" s="15"/>
      <c r="H272" s="16"/>
      <c r="I272" s="17"/>
      <c r="J272" s="27"/>
      <c r="K272" s="27"/>
      <c r="L272" s="27"/>
      <c r="M272" s="27"/>
      <c r="N272" s="27"/>
      <c r="O272" s="27"/>
      <c r="P272" s="27"/>
      <c r="Q272" s="27"/>
      <c r="R272" s="92">
        <f t="shared" si="101"/>
        <v>0</v>
      </c>
    </row>
    <row r="273" spans="1:18" ht="25.5" customHeight="1" x14ac:dyDescent="0.3">
      <c r="B273" s="67"/>
      <c r="C273" s="68"/>
      <c r="D273" s="62"/>
      <c r="E273" s="21"/>
      <c r="F273" s="29"/>
      <c r="G273" s="15"/>
      <c r="H273" s="16"/>
      <c r="I273" s="17"/>
      <c r="J273" s="27"/>
      <c r="K273" s="27"/>
      <c r="L273" s="27"/>
      <c r="M273" s="27"/>
      <c r="N273" s="27"/>
      <c r="O273" s="27"/>
      <c r="P273" s="27"/>
      <c r="Q273" s="27"/>
      <c r="R273" s="92">
        <f>SUM(J273:Q273)</f>
        <v>0</v>
      </c>
    </row>
    <row r="274" spans="1:18" s="13" customFormat="1" ht="33" customHeight="1" x14ac:dyDescent="0.3">
      <c r="B274" s="35"/>
      <c r="C274" s="37"/>
      <c r="D274" s="1661" t="s">
        <v>72</v>
      </c>
      <c r="E274" s="1661"/>
      <c r="F274" s="1661"/>
      <c r="G274" s="1661"/>
      <c r="H274" s="1661"/>
      <c r="I274" s="1661"/>
      <c r="J274" s="86">
        <f>SUM(J275+J279+J283+J287)</f>
        <v>0</v>
      </c>
      <c r="K274" s="86">
        <f t="shared" ref="K274:R274" si="102">SUM(K275+K279+K283+K287)</f>
        <v>6000</v>
      </c>
      <c r="L274" s="86">
        <f t="shared" si="102"/>
        <v>15000</v>
      </c>
      <c r="M274" s="86">
        <f t="shared" si="102"/>
        <v>9000</v>
      </c>
      <c r="N274" s="86">
        <f t="shared" si="102"/>
        <v>0</v>
      </c>
      <c r="O274" s="86">
        <f t="shared" si="102"/>
        <v>0</v>
      </c>
      <c r="P274" s="86">
        <f t="shared" si="102"/>
        <v>0</v>
      </c>
      <c r="Q274" s="86">
        <f t="shared" si="102"/>
        <v>0</v>
      </c>
      <c r="R274" s="86">
        <f t="shared" si="102"/>
        <v>30000</v>
      </c>
    </row>
    <row r="275" spans="1:18" s="13" customFormat="1" ht="30.75" customHeight="1" x14ac:dyDescent="0.3">
      <c r="B275" s="35"/>
      <c r="C275" s="37"/>
      <c r="D275" s="37"/>
      <c r="E275" s="1662" t="s">
        <v>73</v>
      </c>
      <c r="F275" s="1662"/>
      <c r="G275" s="1662"/>
      <c r="H275" s="1662"/>
      <c r="I275" s="1662"/>
      <c r="J275" s="86">
        <f>SUM(J276:J278)</f>
        <v>0</v>
      </c>
      <c r="K275" s="86">
        <f t="shared" ref="K275:R275" si="103">SUM(K276:K278)</f>
        <v>0</v>
      </c>
      <c r="L275" s="86">
        <f t="shared" si="103"/>
        <v>0</v>
      </c>
      <c r="M275" s="86">
        <f t="shared" si="103"/>
        <v>0</v>
      </c>
      <c r="N275" s="86">
        <f t="shared" si="103"/>
        <v>0</v>
      </c>
      <c r="O275" s="86">
        <f t="shared" si="103"/>
        <v>0</v>
      </c>
      <c r="P275" s="86">
        <f t="shared" si="103"/>
        <v>0</v>
      </c>
      <c r="Q275" s="86">
        <f t="shared" si="103"/>
        <v>0</v>
      </c>
      <c r="R275" s="86">
        <f t="shared" si="103"/>
        <v>0</v>
      </c>
    </row>
    <row r="276" spans="1:18" ht="24.75" customHeight="1" x14ac:dyDescent="0.3">
      <c r="B276" s="38"/>
      <c r="C276" s="39"/>
      <c r="D276" s="39"/>
      <c r="E276" s="40"/>
      <c r="F276" s="29"/>
      <c r="G276" s="15"/>
      <c r="H276" s="93"/>
      <c r="I276" s="140"/>
      <c r="J276" s="92"/>
      <c r="K276" s="92"/>
      <c r="L276" s="92"/>
      <c r="M276" s="92"/>
      <c r="N276" s="92"/>
      <c r="O276" s="92"/>
      <c r="P276" s="92"/>
      <c r="Q276" s="92"/>
      <c r="R276" s="92">
        <f t="shared" ref="R276:R277" si="104">SUM(J276:Q276)</f>
        <v>0</v>
      </c>
    </row>
    <row r="277" spans="1:18" ht="24.75" customHeight="1" x14ac:dyDescent="0.3">
      <c r="B277" s="28"/>
      <c r="C277" s="45"/>
      <c r="D277" s="31"/>
      <c r="E277" s="32"/>
      <c r="F277" s="29"/>
      <c r="G277" s="15"/>
      <c r="H277" s="16"/>
      <c r="I277" s="17"/>
      <c r="J277" s="27"/>
      <c r="K277" s="27"/>
      <c r="L277" s="27"/>
      <c r="M277" s="27"/>
      <c r="N277" s="27"/>
      <c r="O277" s="27"/>
      <c r="P277" s="27"/>
      <c r="Q277" s="27"/>
      <c r="R277" s="92">
        <f t="shared" si="104"/>
        <v>0</v>
      </c>
    </row>
    <row r="278" spans="1:18" ht="24.75" customHeight="1" x14ac:dyDescent="0.3">
      <c r="B278" s="28"/>
      <c r="C278" s="45"/>
      <c r="D278" s="31"/>
      <c r="E278" s="32"/>
      <c r="F278" s="29"/>
      <c r="G278" s="15"/>
      <c r="H278" s="16"/>
      <c r="I278" s="17"/>
      <c r="J278" s="27"/>
      <c r="K278" s="27"/>
      <c r="L278" s="27"/>
      <c r="M278" s="27"/>
      <c r="N278" s="27"/>
      <c r="O278" s="27"/>
      <c r="P278" s="27"/>
      <c r="Q278" s="27"/>
      <c r="R278" s="92">
        <f>SUM(J278:Q278)</f>
        <v>0</v>
      </c>
    </row>
    <row r="279" spans="1:18" s="13" customFormat="1" x14ac:dyDescent="0.3">
      <c r="B279" s="35"/>
      <c r="C279" s="37"/>
      <c r="D279" s="37"/>
      <c r="E279" s="1663" t="s">
        <v>74</v>
      </c>
      <c r="F279" s="1663"/>
      <c r="G279" s="1663"/>
      <c r="H279" s="1663"/>
      <c r="I279" s="1663"/>
      <c r="J279" s="86">
        <f>SUM(J280:J282)</f>
        <v>0</v>
      </c>
      <c r="K279" s="86">
        <f t="shared" ref="K279:R279" si="105">SUM(K280:K282)</f>
        <v>0</v>
      </c>
      <c r="L279" s="86">
        <f t="shared" si="105"/>
        <v>0</v>
      </c>
      <c r="M279" s="86">
        <f t="shared" si="105"/>
        <v>0</v>
      </c>
      <c r="N279" s="86">
        <f t="shared" si="105"/>
        <v>0</v>
      </c>
      <c r="O279" s="86">
        <f t="shared" si="105"/>
        <v>0</v>
      </c>
      <c r="P279" s="86">
        <f t="shared" si="105"/>
        <v>0</v>
      </c>
      <c r="Q279" s="86">
        <f t="shared" si="105"/>
        <v>0</v>
      </c>
      <c r="R279" s="86">
        <f t="shared" si="105"/>
        <v>0</v>
      </c>
    </row>
    <row r="280" spans="1:18" ht="23.25" customHeight="1" x14ac:dyDescent="0.3">
      <c r="B280" s="38"/>
      <c r="C280" s="39"/>
      <c r="D280" s="39"/>
      <c r="E280" s="40"/>
      <c r="F280" s="29"/>
      <c r="G280" s="15"/>
      <c r="H280" s="93"/>
      <c r="I280" s="140"/>
      <c r="J280" s="92"/>
      <c r="K280" s="92"/>
      <c r="L280" s="92"/>
      <c r="M280" s="92"/>
      <c r="N280" s="92"/>
      <c r="O280" s="92"/>
      <c r="P280" s="92"/>
      <c r="Q280" s="92"/>
      <c r="R280" s="92">
        <f t="shared" ref="R280:R281" si="106">SUM(J280:Q280)</f>
        <v>0</v>
      </c>
    </row>
    <row r="281" spans="1:18" ht="23.25" customHeight="1" x14ac:dyDescent="0.3">
      <c r="B281" s="28"/>
      <c r="C281" s="45"/>
      <c r="D281" s="31"/>
      <c r="E281" s="32"/>
      <c r="F281" s="29"/>
      <c r="G281" s="15"/>
      <c r="H281" s="16"/>
      <c r="I281" s="17"/>
      <c r="J281" s="27"/>
      <c r="K281" s="27"/>
      <c r="L281" s="27"/>
      <c r="M281" s="27"/>
      <c r="N281" s="27"/>
      <c r="O281" s="27"/>
      <c r="P281" s="27"/>
      <c r="Q281" s="27"/>
      <c r="R281" s="92">
        <f t="shared" si="106"/>
        <v>0</v>
      </c>
    </row>
    <row r="282" spans="1:18" ht="23.25" customHeight="1" x14ac:dyDescent="0.3">
      <c r="B282" s="28"/>
      <c r="C282" s="45"/>
      <c r="D282" s="31"/>
      <c r="E282" s="32"/>
      <c r="F282" s="29"/>
      <c r="G282" s="15"/>
      <c r="H282" s="16"/>
      <c r="I282" s="17"/>
      <c r="J282" s="27"/>
      <c r="K282" s="27"/>
      <c r="L282" s="27"/>
      <c r="M282" s="27"/>
      <c r="N282" s="27"/>
      <c r="O282" s="27"/>
      <c r="P282" s="27"/>
      <c r="Q282" s="27"/>
      <c r="R282" s="92">
        <f>SUM(J282:Q282)</f>
        <v>0</v>
      </c>
    </row>
    <row r="283" spans="1:18" s="13" customFormat="1" x14ac:dyDescent="0.3">
      <c r="B283" s="35"/>
      <c r="C283" s="37"/>
      <c r="D283" s="37"/>
      <c r="E283" s="280" t="s">
        <v>75</v>
      </c>
      <c r="F283" s="70"/>
      <c r="G283" s="33"/>
      <c r="H283" s="14"/>
      <c r="I283" s="56"/>
      <c r="J283" s="86">
        <f>SUM(J284:J286)</f>
        <v>0</v>
      </c>
      <c r="K283" s="86">
        <f t="shared" ref="K283:R283" si="107">SUM(K284:K286)</f>
        <v>6000</v>
      </c>
      <c r="L283" s="86">
        <f t="shared" si="107"/>
        <v>15000</v>
      </c>
      <c r="M283" s="86">
        <f t="shared" si="107"/>
        <v>9000</v>
      </c>
      <c r="N283" s="86">
        <f t="shared" si="107"/>
        <v>0</v>
      </c>
      <c r="O283" s="86">
        <f t="shared" si="107"/>
        <v>0</v>
      </c>
      <c r="P283" s="86">
        <f t="shared" si="107"/>
        <v>0</v>
      </c>
      <c r="Q283" s="86">
        <f t="shared" si="107"/>
        <v>0</v>
      </c>
      <c r="R283" s="86">
        <f t="shared" si="107"/>
        <v>30000</v>
      </c>
    </row>
    <row r="284" spans="1:18" s="375" customFormat="1" ht="38.25" customHeight="1" x14ac:dyDescent="0.3">
      <c r="A284" s="13"/>
      <c r="B284" s="367"/>
      <c r="C284" s="368"/>
      <c r="D284" s="368"/>
      <c r="E284" s="369"/>
      <c r="F284" s="396">
        <v>104</v>
      </c>
      <c r="G284" s="376" t="s">
        <v>1231</v>
      </c>
      <c r="H284" s="372" t="s">
        <v>837</v>
      </c>
      <c r="I284" s="372" t="s">
        <v>1232</v>
      </c>
      <c r="J284" s="373"/>
      <c r="K284" s="374">
        <v>6000</v>
      </c>
      <c r="L284" s="374">
        <v>15000</v>
      </c>
      <c r="M284" s="374">
        <v>9000</v>
      </c>
      <c r="N284" s="373"/>
      <c r="O284" s="373"/>
      <c r="P284" s="373"/>
      <c r="Q284" s="373"/>
      <c r="R284" s="374">
        <f>SUM(J284:Q284)</f>
        <v>30000</v>
      </c>
    </row>
    <row r="285" spans="1:18" ht="23.25" customHeight="1" x14ac:dyDescent="0.3">
      <c r="B285" s="28"/>
      <c r="C285" s="45"/>
      <c r="D285" s="31"/>
      <c r="E285" s="32"/>
      <c r="F285" s="29"/>
      <c r="G285" s="15"/>
      <c r="H285" s="16"/>
      <c r="I285" s="17"/>
      <c r="J285" s="27"/>
      <c r="K285" s="27"/>
      <c r="L285" s="27"/>
      <c r="M285" s="27"/>
      <c r="N285" s="27"/>
      <c r="O285" s="27"/>
      <c r="P285" s="27"/>
      <c r="Q285" s="27"/>
      <c r="R285" s="92">
        <f t="shared" ref="R285" si="108">SUM(J285:Q285)</f>
        <v>0</v>
      </c>
    </row>
    <row r="286" spans="1:18" ht="23.25" customHeight="1" x14ac:dyDescent="0.3">
      <c r="B286" s="28"/>
      <c r="C286" s="45"/>
      <c r="D286" s="31"/>
      <c r="E286" s="32"/>
      <c r="F286" s="29"/>
      <c r="G286" s="15"/>
      <c r="H286" s="16"/>
      <c r="I286" s="17"/>
      <c r="J286" s="27"/>
      <c r="K286" s="27"/>
      <c r="L286" s="27"/>
      <c r="M286" s="27"/>
      <c r="N286" s="27"/>
      <c r="O286" s="27"/>
      <c r="P286" s="27"/>
      <c r="Q286" s="27"/>
      <c r="R286" s="92">
        <f>SUM(J286:Q286)</f>
        <v>0</v>
      </c>
    </row>
    <row r="287" spans="1:18" s="13" customFormat="1" x14ac:dyDescent="0.3">
      <c r="B287" s="35"/>
      <c r="C287" s="37"/>
      <c r="D287" s="37"/>
      <c r="E287" s="280" t="s">
        <v>76</v>
      </c>
      <c r="F287" s="70"/>
      <c r="G287" s="33"/>
      <c r="H287" s="14"/>
      <c r="I287" s="56"/>
      <c r="J287" s="86">
        <f>SUM(J288:J290)</f>
        <v>0</v>
      </c>
      <c r="K287" s="86">
        <f t="shared" ref="K287:Q287" si="109">SUM(K288:K290)</f>
        <v>0</v>
      </c>
      <c r="L287" s="86">
        <f t="shared" si="109"/>
        <v>0</v>
      </c>
      <c r="M287" s="86">
        <f t="shared" si="109"/>
        <v>0</v>
      </c>
      <c r="N287" s="86">
        <f t="shared" si="109"/>
        <v>0</v>
      </c>
      <c r="O287" s="86">
        <f t="shared" si="109"/>
        <v>0</v>
      </c>
      <c r="P287" s="86">
        <f t="shared" si="109"/>
        <v>0</v>
      </c>
      <c r="Q287" s="86">
        <f t="shared" si="109"/>
        <v>0</v>
      </c>
      <c r="R287" s="86">
        <f>SUM(R288:R290)</f>
        <v>0</v>
      </c>
    </row>
    <row r="288" spans="1:18" ht="21.75" customHeight="1" x14ac:dyDescent="0.3">
      <c r="B288" s="38"/>
      <c r="C288" s="39"/>
      <c r="D288" s="39"/>
      <c r="E288" s="40"/>
      <c r="F288" s="29"/>
      <c r="G288" s="15"/>
      <c r="H288" s="93"/>
      <c r="I288" s="140"/>
      <c r="J288" s="92"/>
      <c r="K288" s="92"/>
      <c r="L288" s="92"/>
      <c r="M288" s="92"/>
      <c r="N288" s="92"/>
      <c r="O288" s="92"/>
      <c r="P288" s="92"/>
      <c r="Q288" s="92"/>
      <c r="R288" s="92">
        <f t="shared" ref="R288:R289" si="110">SUM(J288:Q288)</f>
        <v>0</v>
      </c>
    </row>
    <row r="289" spans="1:18" ht="21.75" customHeight="1" x14ac:dyDescent="0.3">
      <c r="B289" s="28"/>
      <c r="C289" s="45"/>
      <c r="D289" s="31"/>
      <c r="E289" s="32"/>
      <c r="F289" s="29"/>
      <c r="G289" s="15"/>
      <c r="H289" s="16"/>
      <c r="I289" s="17"/>
      <c r="J289" s="27"/>
      <c r="K289" s="27"/>
      <c r="L289" s="27"/>
      <c r="M289" s="27"/>
      <c r="N289" s="27"/>
      <c r="O289" s="27"/>
      <c r="P289" s="27"/>
      <c r="Q289" s="27"/>
      <c r="R289" s="92">
        <f t="shared" si="110"/>
        <v>0</v>
      </c>
    </row>
    <row r="290" spans="1:18" ht="21.75" customHeight="1" x14ac:dyDescent="0.3">
      <c r="B290" s="67"/>
      <c r="C290" s="68"/>
      <c r="D290" s="62"/>
      <c r="E290" s="21"/>
      <c r="F290" s="29"/>
      <c r="G290" s="15"/>
      <c r="H290" s="16"/>
      <c r="I290" s="17"/>
      <c r="J290" s="27"/>
      <c r="K290" s="27"/>
      <c r="L290" s="27"/>
      <c r="M290" s="27"/>
      <c r="N290" s="27"/>
      <c r="O290" s="27"/>
      <c r="P290" s="27"/>
      <c r="Q290" s="27"/>
      <c r="R290" s="92">
        <f>SUM(J290:Q290)</f>
        <v>0</v>
      </c>
    </row>
    <row r="291" spans="1:18" s="314" customFormat="1" ht="15.75" x14ac:dyDescent="0.25">
      <c r="B291" s="294"/>
      <c r="C291" s="301"/>
      <c r="D291" s="301"/>
      <c r="E291" s="47" t="s">
        <v>104</v>
      </c>
      <c r="F291" s="72"/>
      <c r="G291" s="64"/>
      <c r="H291" s="279"/>
      <c r="I291" s="279"/>
      <c r="J291" s="86">
        <f>SUM(J292:J321)</f>
        <v>111600</v>
      </c>
      <c r="K291" s="86">
        <f t="shared" ref="K291:R291" si="111">SUM(K292:K321)</f>
        <v>0</v>
      </c>
      <c r="L291" s="86">
        <f t="shared" si="111"/>
        <v>60000</v>
      </c>
      <c r="M291" s="86">
        <f t="shared" si="111"/>
        <v>1364072</v>
      </c>
      <c r="N291" s="86">
        <f t="shared" si="111"/>
        <v>517692</v>
      </c>
      <c r="O291" s="86">
        <f t="shared" si="111"/>
        <v>0</v>
      </c>
      <c r="P291" s="86">
        <f t="shared" si="111"/>
        <v>0</v>
      </c>
      <c r="Q291" s="86">
        <f t="shared" si="111"/>
        <v>0</v>
      </c>
      <c r="R291" s="86">
        <f t="shared" si="111"/>
        <v>2053364</v>
      </c>
    </row>
    <row r="292" spans="1:18" s="387" customFormat="1" ht="31.5" x14ac:dyDescent="0.25">
      <c r="A292" s="253"/>
      <c r="B292" s="319"/>
      <c r="C292" s="398"/>
      <c r="D292" s="398"/>
      <c r="E292" s="399"/>
      <c r="F292" s="397">
        <v>105</v>
      </c>
      <c r="G292" s="338" t="s">
        <v>1233</v>
      </c>
      <c r="H292" s="323" t="s">
        <v>837</v>
      </c>
      <c r="I292" s="323" t="s">
        <v>1298</v>
      </c>
      <c r="J292" s="364"/>
      <c r="K292" s="364"/>
      <c r="L292" s="364"/>
      <c r="M292" s="363">
        <v>20000</v>
      </c>
      <c r="N292" s="364"/>
      <c r="O292" s="364"/>
      <c r="P292" s="364"/>
      <c r="Q292" s="364"/>
      <c r="R292" s="363">
        <f>SUM(J292:Q292)</f>
        <v>20000</v>
      </c>
    </row>
    <row r="293" spans="1:18" s="387" customFormat="1" ht="47.25" x14ac:dyDescent="0.25">
      <c r="A293" s="253"/>
      <c r="B293" s="330"/>
      <c r="C293" s="320"/>
      <c r="D293" s="320"/>
      <c r="E293" s="328"/>
      <c r="F293" s="393">
        <v>106</v>
      </c>
      <c r="G293" s="338" t="s">
        <v>1234</v>
      </c>
      <c r="H293" s="323" t="s">
        <v>837</v>
      </c>
      <c r="I293" s="323" t="s">
        <v>263</v>
      </c>
      <c r="J293" s="364"/>
      <c r="K293" s="364"/>
      <c r="L293" s="363">
        <v>50000</v>
      </c>
      <c r="M293" s="363">
        <v>150000</v>
      </c>
      <c r="N293" s="364"/>
      <c r="O293" s="364"/>
      <c r="P293" s="364"/>
      <c r="Q293" s="364"/>
      <c r="R293" s="363">
        <f t="shared" ref="R293:R321" si="112">SUM(J293:Q293)</f>
        <v>200000</v>
      </c>
    </row>
    <row r="294" spans="1:18" s="387" customFormat="1" ht="47.25" x14ac:dyDescent="0.25">
      <c r="A294" s="253"/>
      <c r="B294" s="330"/>
      <c r="C294" s="320"/>
      <c r="D294" s="320"/>
      <c r="E294" s="328"/>
      <c r="F294" s="393">
        <v>107</v>
      </c>
      <c r="G294" s="338" t="s">
        <v>1235</v>
      </c>
      <c r="H294" s="323" t="s">
        <v>1075</v>
      </c>
      <c r="I294" s="323" t="s">
        <v>1236</v>
      </c>
      <c r="J294" s="364"/>
      <c r="K294" s="364"/>
      <c r="L294" s="364"/>
      <c r="M294" s="363">
        <v>160000</v>
      </c>
      <c r="N294" s="364"/>
      <c r="O294" s="364"/>
      <c r="P294" s="364"/>
      <c r="Q294" s="364"/>
      <c r="R294" s="363">
        <f t="shared" si="112"/>
        <v>160000</v>
      </c>
    </row>
    <row r="295" spans="1:18" s="387" customFormat="1" ht="47.25" x14ac:dyDescent="0.25">
      <c r="A295" s="253"/>
      <c r="B295" s="330"/>
      <c r="C295" s="320"/>
      <c r="D295" s="320"/>
      <c r="E295" s="328"/>
      <c r="F295" s="393">
        <v>108</v>
      </c>
      <c r="G295" s="338" t="s">
        <v>1237</v>
      </c>
      <c r="H295" s="352" t="s">
        <v>1088</v>
      </c>
      <c r="I295" s="353" t="s">
        <v>1238</v>
      </c>
      <c r="J295" s="363"/>
      <c r="K295" s="363"/>
      <c r="L295" s="363"/>
      <c r="M295" s="363">
        <v>160000</v>
      </c>
      <c r="N295" s="363"/>
      <c r="O295" s="363"/>
      <c r="P295" s="363"/>
      <c r="Q295" s="363"/>
      <c r="R295" s="363">
        <f t="shared" si="112"/>
        <v>160000</v>
      </c>
    </row>
    <row r="296" spans="1:18" s="387" customFormat="1" ht="31.5" x14ac:dyDescent="0.25">
      <c r="A296" s="253"/>
      <c r="B296" s="327"/>
      <c r="C296" s="326"/>
      <c r="D296" s="325"/>
      <c r="E296" s="324"/>
      <c r="F296" s="393">
        <v>109</v>
      </c>
      <c r="G296" s="338" t="s">
        <v>1239</v>
      </c>
      <c r="H296" s="323" t="s">
        <v>1073</v>
      </c>
      <c r="I296" s="323" t="s">
        <v>556</v>
      </c>
      <c r="J296" s="363"/>
      <c r="K296" s="363"/>
      <c r="L296" s="363"/>
      <c r="M296" s="363">
        <v>45875</v>
      </c>
      <c r="N296" s="363"/>
      <c r="O296" s="363"/>
      <c r="P296" s="363"/>
      <c r="Q296" s="363"/>
      <c r="R296" s="363">
        <f t="shared" si="112"/>
        <v>45875</v>
      </c>
    </row>
    <row r="297" spans="1:18" s="387" customFormat="1" ht="31.5" x14ac:dyDescent="0.25">
      <c r="A297" s="253"/>
      <c r="B297" s="327"/>
      <c r="C297" s="333"/>
      <c r="D297" s="321"/>
      <c r="E297" s="324"/>
      <c r="F297" s="393">
        <v>110</v>
      </c>
      <c r="G297" s="338" t="s">
        <v>1240</v>
      </c>
      <c r="H297" s="323" t="s">
        <v>1070</v>
      </c>
      <c r="J297" s="364"/>
      <c r="K297" s="364"/>
      <c r="L297" s="364"/>
      <c r="M297" s="364">
        <v>74359</v>
      </c>
      <c r="N297" s="364"/>
      <c r="O297" s="364"/>
      <c r="P297" s="364"/>
      <c r="Q297" s="364"/>
      <c r="R297" s="363">
        <f t="shared" si="112"/>
        <v>74359</v>
      </c>
    </row>
    <row r="298" spans="1:18" s="387" customFormat="1" ht="31.5" x14ac:dyDescent="0.25">
      <c r="A298" s="253"/>
      <c r="B298" s="330"/>
      <c r="C298" s="320"/>
      <c r="D298" s="320"/>
      <c r="E298" s="328"/>
      <c r="F298" s="393">
        <v>111</v>
      </c>
      <c r="G298" s="338" t="s">
        <v>1241</v>
      </c>
      <c r="H298" s="323" t="s">
        <v>1250</v>
      </c>
      <c r="I298" s="345" t="s">
        <v>263</v>
      </c>
      <c r="J298" s="364"/>
      <c r="K298" s="364"/>
      <c r="L298" s="364"/>
      <c r="M298" s="363">
        <v>47776</v>
      </c>
      <c r="N298" s="364"/>
      <c r="O298" s="364"/>
      <c r="P298" s="364"/>
      <c r="Q298" s="364"/>
      <c r="R298" s="363">
        <f t="shared" si="112"/>
        <v>47776</v>
      </c>
    </row>
    <row r="299" spans="1:18" s="387" customFormat="1" ht="31.5" x14ac:dyDescent="0.25">
      <c r="A299" s="253"/>
      <c r="B299" s="327"/>
      <c r="C299" s="333"/>
      <c r="D299" s="321"/>
      <c r="E299" s="324"/>
      <c r="F299" s="393">
        <v>112</v>
      </c>
      <c r="G299" s="338" t="s">
        <v>1242</v>
      </c>
      <c r="H299" s="323" t="s">
        <v>1250</v>
      </c>
      <c r="I299" s="345" t="s">
        <v>1299</v>
      </c>
      <c r="J299" s="363">
        <v>111600</v>
      </c>
      <c r="K299" s="363"/>
      <c r="L299" s="364"/>
      <c r="M299" s="364"/>
      <c r="N299" s="364"/>
      <c r="O299" s="364"/>
      <c r="P299" s="364"/>
      <c r="Q299" s="364"/>
      <c r="R299" s="363">
        <f t="shared" si="112"/>
        <v>111600</v>
      </c>
    </row>
    <row r="300" spans="1:18" s="387" customFormat="1" ht="47.25" x14ac:dyDescent="0.25">
      <c r="A300" s="432"/>
      <c r="B300" s="326"/>
      <c r="C300" s="326"/>
      <c r="D300" s="326"/>
      <c r="E300" s="326"/>
      <c r="F300" s="393">
        <v>113</v>
      </c>
      <c r="G300" s="338" t="s">
        <v>1243</v>
      </c>
      <c r="H300" s="323" t="s">
        <v>1068</v>
      </c>
      <c r="I300" s="323" t="s">
        <v>263</v>
      </c>
      <c r="J300" s="364"/>
      <c r="K300" s="364"/>
      <c r="L300" s="364"/>
      <c r="M300" s="363">
        <v>51458</v>
      </c>
      <c r="N300" s="364"/>
      <c r="O300" s="364"/>
      <c r="P300" s="364"/>
      <c r="Q300" s="364"/>
      <c r="R300" s="363">
        <f t="shared" si="112"/>
        <v>51458</v>
      </c>
    </row>
    <row r="301" spans="1:18" s="387" customFormat="1" ht="31.5" x14ac:dyDescent="0.25">
      <c r="A301" s="432"/>
      <c r="B301" s="326"/>
      <c r="C301" s="326"/>
      <c r="D301" s="326"/>
      <c r="E301" s="326"/>
      <c r="F301" s="393">
        <v>114</v>
      </c>
      <c r="G301" s="338" t="s">
        <v>1244</v>
      </c>
      <c r="H301" s="323" t="s">
        <v>1223</v>
      </c>
      <c r="I301" s="345" t="s">
        <v>263</v>
      </c>
      <c r="J301" s="364"/>
      <c r="K301" s="364"/>
      <c r="L301" s="364"/>
      <c r="M301" s="363">
        <v>26028</v>
      </c>
      <c r="N301" s="364"/>
      <c r="O301" s="364"/>
      <c r="P301" s="364"/>
      <c r="Q301" s="364"/>
      <c r="R301" s="363">
        <f t="shared" si="112"/>
        <v>26028</v>
      </c>
    </row>
    <row r="302" spans="1:18" s="387" customFormat="1" ht="31.5" x14ac:dyDescent="0.25">
      <c r="A302" s="432"/>
      <c r="B302" s="326"/>
      <c r="C302" s="326"/>
      <c r="D302" s="326"/>
      <c r="E302" s="326"/>
      <c r="F302" s="393">
        <v>115</v>
      </c>
      <c r="G302" s="338" t="s">
        <v>1245</v>
      </c>
      <c r="H302" s="323" t="s">
        <v>1225</v>
      </c>
      <c r="I302" s="345" t="s">
        <v>263</v>
      </c>
      <c r="J302" s="363"/>
      <c r="K302" s="364"/>
      <c r="L302" s="364"/>
      <c r="M302" s="364">
        <v>14359</v>
      </c>
      <c r="N302" s="364"/>
      <c r="O302" s="364"/>
      <c r="P302" s="364"/>
      <c r="Q302" s="364"/>
      <c r="R302" s="363">
        <f t="shared" si="112"/>
        <v>14359</v>
      </c>
    </row>
    <row r="303" spans="1:18" s="387" customFormat="1" ht="31.5" x14ac:dyDescent="0.25">
      <c r="A303" s="432"/>
      <c r="B303" s="320"/>
      <c r="C303" s="320"/>
      <c r="D303" s="320"/>
      <c r="E303" s="320"/>
      <c r="F303" s="431">
        <v>116</v>
      </c>
      <c r="G303" s="338" t="s">
        <v>1058</v>
      </c>
      <c r="H303" s="323" t="s">
        <v>837</v>
      </c>
      <c r="I303" s="323" t="s">
        <v>1059</v>
      </c>
      <c r="J303" s="364"/>
      <c r="K303" s="364"/>
      <c r="L303" s="364"/>
      <c r="M303" s="363">
        <v>10000</v>
      </c>
      <c r="N303" s="364"/>
      <c r="O303" s="364"/>
      <c r="P303" s="364"/>
      <c r="Q303" s="364"/>
      <c r="R303" s="363">
        <f t="shared" si="112"/>
        <v>10000</v>
      </c>
    </row>
    <row r="304" spans="1:18" s="387" customFormat="1" ht="47.25" x14ac:dyDescent="0.25">
      <c r="A304" s="253"/>
      <c r="B304" s="330"/>
      <c r="C304" s="320"/>
      <c r="D304" s="320"/>
      <c r="E304" s="328"/>
      <c r="F304" s="393">
        <v>117</v>
      </c>
      <c r="G304" s="338" t="s">
        <v>1065</v>
      </c>
      <c r="H304" s="323" t="s">
        <v>837</v>
      </c>
      <c r="I304" s="345" t="s">
        <v>263</v>
      </c>
      <c r="J304" s="364"/>
      <c r="K304" s="364"/>
      <c r="L304" s="364"/>
      <c r="M304" s="364"/>
      <c r="N304" s="363">
        <v>517692</v>
      </c>
      <c r="O304" s="364"/>
      <c r="P304" s="364"/>
      <c r="Q304" s="364"/>
      <c r="R304" s="363">
        <f t="shared" si="112"/>
        <v>517692</v>
      </c>
    </row>
    <row r="305" spans="1:18" s="387" customFormat="1" ht="47.25" x14ac:dyDescent="0.25">
      <c r="A305" s="253"/>
      <c r="B305" s="330"/>
      <c r="C305" s="320"/>
      <c r="D305" s="320"/>
      <c r="E305" s="328"/>
      <c r="F305" s="393">
        <v>118</v>
      </c>
      <c r="G305" s="338" t="s">
        <v>1067</v>
      </c>
      <c r="H305" s="323" t="s">
        <v>837</v>
      </c>
      <c r="I305" s="345" t="s">
        <v>263</v>
      </c>
      <c r="J305" s="364"/>
      <c r="K305" s="364"/>
      <c r="L305" s="364"/>
      <c r="M305" s="363">
        <v>312425</v>
      </c>
      <c r="N305" s="364"/>
      <c r="O305" s="364"/>
      <c r="P305" s="364"/>
      <c r="Q305" s="364"/>
      <c r="R305" s="363">
        <f t="shared" si="112"/>
        <v>312425</v>
      </c>
    </row>
    <row r="306" spans="1:18" s="387" customFormat="1" ht="47.25" x14ac:dyDescent="0.25">
      <c r="A306" s="253"/>
      <c r="B306" s="330"/>
      <c r="C306" s="320"/>
      <c r="D306" s="320"/>
      <c r="E306" s="328"/>
      <c r="F306" s="393">
        <v>119</v>
      </c>
      <c r="G306" s="338" t="s">
        <v>1074</v>
      </c>
      <c r="H306" s="323" t="s">
        <v>1075</v>
      </c>
      <c r="I306" s="323" t="s">
        <v>425</v>
      </c>
      <c r="J306" s="364"/>
      <c r="K306" s="364"/>
      <c r="L306" s="364"/>
      <c r="M306" s="363">
        <v>20000</v>
      </c>
      <c r="N306" s="364"/>
      <c r="O306" s="364"/>
      <c r="P306" s="364"/>
      <c r="Q306" s="364"/>
      <c r="R306" s="363">
        <f t="shared" si="112"/>
        <v>20000</v>
      </c>
    </row>
    <row r="307" spans="1:18" s="387" customFormat="1" ht="31.5" x14ac:dyDescent="0.25">
      <c r="A307" s="253"/>
      <c r="B307" s="330"/>
      <c r="C307" s="320"/>
      <c r="D307" s="320"/>
      <c r="E307" s="328"/>
      <c r="F307" s="393">
        <v>120</v>
      </c>
      <c r="G307" s="338" t="s">
        <v>1094</v>
      </c>
      <c r="H307" s="323" t="s">
        <v>1088</v>
      </c>
      <c r="I307" s="323" t="s">
        <v>1095</v>
      </c>
      <c r="J307" s="363"/>
      <c r="K307" s="363"/>
      <c r="L307" s="363"/>
      <c r="M307" s="363">
        <v>5000</v>
      </c>
      <c r="N307" s="363"/>
      <c r="O307" s="363"/>
      <c r="P307" s="363"/>
      <c r="Q307" s="363"/>
      <c r="R307" s="363">
        <f t="shared" si="112"/>
        <v>5000</v>
      </c>
    </row>
    <row r="308" spans="1:18" s="387" customFormat="1" ht="31.5" x14ac:dyDescent="0.25">
      <c r="A308" s="253"/>
      <c r="B308" s="327"/>
      <c r="C308" s="326"/>
      <c r="D308" s="325"/>
      <c r="E308" s="325"/>
      <c r="F308" s="393">
        <v>121</v>
      </c>
      <c r="G308" s="338" t="s">
        <v>1097</v>
      </c>
      <c r="H308" s="323" t="s">
        <v>1064</v>
      </c>
      <c r="I308" s="323" t="s">
        <v>1300</v>
      </c>
      <c r="J308" s="364"/>
      <c r="K308" s="364"/>
      <c r="L308" s="364"/>
      <c r="M308" s="363">
        <v>10000</v>
      </c>
      <c r="N308" s="364"/>
      <c r="O308" s="364"/>
      <c r="P308" s="364"/>
      <c r="Q308" s="364"/>
      <c r="R308" s="363">
        <f t="shared" si="112"/>
        <v>10000</v>
      </c>
    </row>
    <row r="309" spans="1:18" s="387" customFormat="1" ht="31.5" x14ac:dyDescent="0.25">
      <c r="A309" s="253"/>
      <c r="B309" s="327"/>
      <c r="C309" s="326"/>
      <c r="D309" s="325"/>
      <c r="E309" s="325"/>
      <c r="F309" s="393">
        <v>122</v>
      </c>
      <c r="G309" s="338" t="s">
        <v>1101</v>
      </c>
      <c r="H309" s="323" t="s">
        <v>1064</v>
      </c>
      <c r="I309" s="323" t="s">
        <v>263</v>
      </c>
      <c r="J309" s="364"/>
      <c r="K309" s="363"/>
      <c r="L309" s="364"/>
      <c r="M309" s="363">
        <v>41450</v>
      </c>
      <c r="N309" s="364"/>
      <c r="O309" s="364"/>
      <c r="P309" s="364"/>
      <c r="Q309" s="364"/>
      <c r="R309" s="363">
        <f t="shared" si="112"/>
        <v>41450</v>
      </c>
    </row>
    <row r="310" spans="1:18" s="387" customFormat="1" ht="31.5" x14ac:dyDescent="0.25">
      <c r="A310" s="253"/>
      <c r="B310" s="327"/>
      <c r="C310" s="326"/>
      <c r="D310" s="325"/>
      <c r="E310" s="325"/>
      <c r="F310" s="393">
        <v>123</v>
      </c>
      <c r="G310" s="338" t="s">
        <v>1104</v>
      </c>
      <c r="H310" s="323" t="s">
        <v>1066</v>
      </c>
      <c r="I310" s="323" t="s">
        <v>1105</v>
      </c>
      <c r="J310" s="364"/>
      <c r="K310" s="364"/>
      <c r="L310" s="363"/>
      <c r="M310" s="363">
        <v>57670</v>
      </c>
      <c r="N310" s="364"/>
      <c r="O310" s="364"/>
      <c r="P310" s="364"/>
      <c r="Q310" s="364"/>
      <c r="R310" s="363">
        <f t="shared" si="112"/>
        <v>57670</v>
      </c>
    </row>
    <row r="311" spans="1:18" s="387" customFormat="1" ht="31.5" x14ac:dyDescent="0.25">
      <c r="A311" s="253"/>
      <c r="B311" s="327"/>
      <c r="C311" s="326"/>
      <c r="D311" s="325"/>
      <c r="E311" s="325"/>
      <c r="F311" s="393">
        <v>124</v>
      </c>
      <c r="G311" s="338" t="s">
        <v>1108</v>
      </c>
      <c r="H311" s="323" t="s">
        <v>1268</v>
      </c>
      <c r="I311" s="323" t="s">
        <v>1301</v>
      </c>
      <c r="J311" s="364"/>
      <c r="K311" s="364"/>
      <c r="L311" s="364"/>
      <c r="M311" s="363">
        <v>10000</v>
      </c>
      <c r="N311" s="364"/>
      <c r="O311" s="364"/>
      <c r="P311" s="364"/>
      <c r="Q311" s="364"/>
      <c r="R311" s="363">
        <f t="shared" si="112"/>
        <v>10000</v>
      </c>
    </row>
    <row r="312" spans="1:18" s="387" customFormat="1" ht="47.25" x14ac:dyDescent="0.25">
      <c r="A312" s="253"/>
      <c r="B312" s="327"/>
      <c r="C312" s="326"/>
      <c r="D312" s="325"/>
      <c r="E312" s="325"/>
      <c r="F312" s="393">
        <v>125</v>
      </c>
      <c r="G312" s="338" t="s">
        <v>1111</v>
      </c>
      <c r="H312" s="323" t="s">
        <v>1268</v>
      </c>
      <c r="I312" s="345" t="s">
        <v>263</v>
      </c>
      <c r="J312" s="364"/>
      <c r="K312" s="364"/>
      <c r="L312" s="364"/>
      <c r="M312" s="364">
        <v>15192</v>
      </c>
      <c r="N312" s="364"/>
      <c r="O312" s="364"/>
      <c r="P312" s="364"/>
      <c r="Q312" s="364"/>
      <c r="R312" s="363">
        <f t="shared" si="112"/>
        <v>15192</v>
      </c>
    </row>
    <row r="313" spans="1:18" s="387" customFormat="1" ht="31.5" x14ac:dyDescent="0.25">
      <c r="A313" s="253"/>
      <c r="B313" s="327"/>
      <c r="C313" s="326"/>
      <c r="D313" s="325"/>
      <c r="E313" s="325"/>
      <c r="F313" s="393">
        <v>126</v>
      </c>
      <c r="G313" s="338" t="s">
        <v>1114</v>
      </c>
      <c r="H313" s="323" t="s">
        <v>1073</v>
      </c>
      <c r="I313" s="323" t="s">
        <v>1302</v>
      </c>
      <c r="J313" s="364"/>
      <c r="K313" s="364"/>
      <c r="L313" s="363"/>
      <c r="M313" s="363">
        <v>10000</v>
      </c>
      <c r="N313" s="364"/>
      <c r="O313" s="364"/>
      <c r="P313" s="364"/>
      <c r="Q313" s="364"/>
      <c r="R313" s="363">
        <f t="shared" si="112"/>
        <v>10000</v>
      </c>
    </row>
    <row r="314" spans="1:18" s="387" customFormat="1" ht="31.5" x14ac:dyDescent="0.25">
      <c r="A314" s="253"/>
      <c r="B314" s="327"/>
      <c r="C314" s="326"/>
      <c r="D314" s="325"/>
      <c r="E314" s="325"/>
      <c r="F314" s="393">
        <v>127</v>
      </c>
      <c r="G314" s="338" t="s">
        <v>1118</v>
      </c>
      <c r="H314" s="323" t="s">
        <v>1070</v>
      </c>
      <c r="I314" s="349" t="s">
        <v>1303</v>
      </c>
      <c r="J314" s="364"/>
      <c r="K314" s="364"/>
      <c r="L314" s="364">
        <v>10000</v>
      </c>
      <c r="M314" s="364">
        <v>5000</v>
      </c>
      <c r="N314" s="364"/>
      <c r="O314" s="364"/>
      <c r="P314" s="364"/>
      <c r="Q314" s="364"/>
      <c r="R314" s="363">
        <f t="shared" si="112"/>
        <v>15000</v>
      </c>
    </row>
    <row r="315" spans="1:18" s="387" customFormat="1" ht="31.5" x14ac:dyDescent="0.25">
      <c r="A315" s="253"/>
      <c r="B315" s="327"/>
      <c r="C315" s="333"/>
      <c r="D315" s="321"/>
      <c r="E315" s="324"/>
      <c r="F315" s="393">
        <v>128</v>
      </c>
      <c r="G315" s="338" t="s">
        <v>1121</v>
      </c>
      <c r="H315" s="323" t="s">
        <v>1250</v>
      </c>
      <c r="I315" s="335" t="s">
        <v>1304</v>
      </c>
      <c r="J315" s="364"/>
      <c r="K315" s="364"/>
      <c r="L315" s="363"/>
      <c r="M315" s="364">
        <v>28000</v>
      </c>
      <c r="N315" s="364"/>
      <c r="O315" s="364"/>
      <c r="P315" s="364"/>
      <c r="Q315" s="364"/>
      <c r="R315" s="363">
        <f t="shared" si="112"/>
        <v>28000</v>
      </c>
    </row>
    <row r="316" spans="1:18" s="387" customFormat="1" ht="31.5" x14ac:dyDescent="0.25">
      <c r="A316" s="253"/>
      <c r="B316" s="330"/>
      <c r="C316" s="320"/>
      <c r="D316" s="320"/>
      <c r="E316" s="328"/>
      <c r="F316" s="393">
        <v>129</v>
      </c>
      <c r="G316" s="338" t="s">
        <v>1195</v>
      </c>
      <c r="H316" s="323" t="s">
        <v>1268</v>
      </c>
      <c r="I316" s="323" t="s">
        <v>1305</v>
      </c>
      <c r="J316" s="364"/>
      <c r="K316" s="364"/>
      <c r="L316" s="364"/>
      <c r="M316" s="363">
        <v>15000</v>
      </c>
      <c r="N316" s="364"/>
      <c r="O316" s="364"/>
      <c r="P316" s="364"/>
      <c r="Q316" s="364"/>
      <c r="R316" s="363">
        <f t="shared" si="112"/>
        <v>15000</v>
      </c>
    </row>
    <row r="317" spans="1:18" s="387" customFormat="1" ht="47.25" x14ac:dyDescent="0.25">
      <c r="A317" s="253"/>
      <c r="B317" s="327"/>
      <c r="C317" s="326"/>
      <c r="D317" s="325"/>
      <c r="E317" s="325"/>
      <c r="F317" s="393">
        <v>130</v>
      </c>
      <c r="G317" s="338" t="s">
        <v>1136</v>
      </c>
      <c r="H317" s="351" t="s">
        <v>1082</v>
      </c>
      <c r="I317" s="323" t="s">
        <v>425</v>
      </c>
      <c r="J317" s="364"/>
      <c r="K317" s="364"/>
      <c r="L317" s="364"/>
      <c r="M317" s="364">
        <v>20000</v>
      </c>
      <c r="N317" s="364"/>
      <c r="O317" s="364"/>
      <c r="P317" s="364"/>
      <c r="Q317" s="364"/>
      <c r="R317" s="363">
        <f t="shared" si="112"/>
        <v>20000</v>
      </c>
    </row>
    <row r="318" spans="1:18" s="387" customFormat="1" ht="31.5" x14ac:dyDescent="0.25">
      <c r="A318" s="253"/>
      <c r="B318" s="327"/>
      <c r="C318" s="326"/>
      <c r="D318" s="325"/>
      <c r="E318" s="325"/>
      <c r="F318" s="393">
        <v>131</v>
      </c>
      <c r="G318" s="338" t="s">
        <v>1129</v>
      </c>
      <c r="H318" s="323" t="s">
        <v>1130</v>
      </c>
      <c r="I318" s="389" t="s">
        <v>483</v>
      </c>
      <c r="J318" s="364"/>
      <c r="K318" s="364"/>
      <c r="L318" s="364"/>
      <c r="M318" s="363">
        <v>10000</v>
      </c>
      <c r="N318" s="364"/>
      <c r="O318" s="364"/>
      <c r="P318" s="364"/>
      <c r="Q318" s="364"/>
      <c r="R318" s="363">
        <f t="shared" si="112"/>
        <v>10000</v>
      </c>
    </row>
    <row r="319" spans="1:18" s="387" customFormat="1" ht="34.5" customHeight="1" x14ac:dyDescent="0.25">
      <c r="A319" s="253"/>
      <c r="B319" s="327"/>
      <c r="C319" s="326"/>
      <c r="D319" s="325"/>
      <c r="E319" s="325"/>
      <c r="F319" s="393">
        <v>132</v>
      </c>
      <c r="G319" s="338" t="s">
        <v>1131</v>
      </c>
      <c r="H319" s="353" t="s">
        <v>1130</v>
      </c>
      <c r="I319" s="391" t="s">
        <v>263</v>
      </c>
      <c r="J319" s="388"/>
      <c r="K319" s="388"/>
      <c r="L319" s="388"/>
      <c r="M319" s="366">
        <v>4480</v>
      </c>
      <c r="N319" s="388"/>
      <c r="O319" s="388"/>
      <c r="P319" s="388"/>
      <c r="Q319" s="388"/>
      <c r="R319" s="363">
        <f t="shared" si="112"/>
        <v>4480</v>
      </c>
    </row>
    <row r="320" spans="1:18" s="387" customFormat="1" ht="31.5" x14ac:dyDescent="0.25">
      <c r="A320" s="253"/>
      <c r="B320" s="327"/>
      <c r="C320" s="326"/>
      <c r="D320" s="325"/>
      <c r="E320" s="325"/>
      <c r="F320" s="393">
        <v>133</v>
      </c>
      <c r="G320" s="338" t="s">
        <v>1132</v>
      </c>
      <c r="H320" s="323" t="s">
        <v>1079</v>
      </c>
      <c r="I320" s="390" t="s">
        <v>1306</v>
      </c>
      <c r="J320" s="363"/>
      <c r="K320" s="363"/>
      <c r="L320" s="363"/>
      <c r="M320" s="363">
        <v>30000</v>
      </c>
      <c r="N320" s="363"/>
      <c r="O320" s="363"/>
      <c r="P320" s="363"/>
      <c r="Q320" s="363"/>
      <c r="R320" s="363">
        <f t="shared" si="112"/>
        <v>30000</v>
      </c>
    </row>
    <row r="321" spans="1:18" s="387" customFormat="1" ht="31.5" x14ac:dyDescent="0.25">
      <c r="A321" s="253"/>
      <c r="B321" s="357"/>
      <c r="C321" s="358"/>
      <c r="D321" s="359"/>
      <c r="E321" s="360"/>
      <c r="F321" s="393">
        <v>134</v>
      </c>
      <c r="G321" s="338" t="s">
        <v>1126</v>
      </c>
      <c r="H321" s="323" t="s">
        <v>1068</v>
      </c>
      <c r="I321" s="323" t="s">
        <v>483</v>
      </c>
      <c r="J321" s="364"/>
      <c r="K321" s="363"/>
      <c r="L321" s="363"/>
      <c r="M321" s="363">
        <v>10000</v>
      </c>
      <c r="N321" s="364"/>
      <c r="O321" s="364"/>
      <c r="P321" s="364"/>
      <c r="Q321" s="364"/>
      <c r="R321" s="363">
        <f t="shared" si="112"/>
        <v>10000</v>
      </c>
    </row>
    <row r="322" spans="1:18" s="253" customFormat="1" ht="15.75" x14ac:dyDescent="0.25">
      <c r="B322" s="22"/>
      <c r="C322" s="22"/>
      <c r="D322" s="22"/>
      <c r="E322" s="22"/>
      <c r="F322" s="73"/>
      <c r="G322" s="23"/>
      <c r="H322" s="6"/>
      <c r="I322" s="24"/>
      <c r="J322" s="87"/>
      <c r="K322" s="87"/>
      <c r="L322" s="87"/>
      <c r="M322" s="87"/>
      <c r="N322" s="87"/>
      <c r="O322" s="87"/>
      <c r="P322" s="87"/>
      <c r="Q322" s="87"/>
      <c r="R322" s="87"/>
    </row>
    <row r="323" spans="1:18" s="253" customFormat="1" ht="15.75" x14ac:dyDescent="0.25">
      <c r="B323" s="22"/>
      <c r="C323" s="22"/>
      <c r="D323" s="22"/>
      <c r="E323" s="22"/>
      <c r="F323" s="73"/>
      <c r="G323" s="23"/>
      <c r="H323" s="6"/>
      <c r="I323" s="24"/>
      <c r="J323" s="87"/>
      <c r="K323" s="87"/>
      <c r="L323" s="87"/>
      <c r="M323" s="87"/>
      <c r="N323" s="87"/>
      <c r="O323" s="87"/>
      <c r="P323" s="87"/>
      <c r="Q323" s="87"/>
      <c r="R323" s="87"/>
    </row>
    <row r="324" spans="1:18" s="253" customFormat="1" ht="15.75" x14ac:dyDescent="0.25">
      <c r="B324" s="22"/>
      <c r="C324" s="22"/>
      <c r="D324" s="22"/>
      <c r="E324" s="22"/>
      <c r="F324" s="73"/>
      <c r="G324" s="23"/>
      <c r="H324" s="6"/>
      <c r="I324" s="24"/>
      <c r="J324" s="87"/>
      <c r="K324" s="87"/>
      <c r="L324" s="87"/>
      <c r="M324" s="87"/>
      <c r="N324" s="87"/>
      <c r="O324" s="87"/>
      <c r="P324" s="87"/>
      <c r="Q324" s="87"/>
      <c r="R324" s="87"/>
    </row>
    <row r="325" spans="1:18" s="253" customFormat="1" ht="15.75" x14ac:dyDescent="0.25">
      <c r="B325" s="22"/>
      <c r="C325" s="22"/>
      <c r="D325" s="22"/>
      <c r="E325" s="22"/>
      <c r="F325" s="73"/>
      <c r="G325" s="23"/>
      <c r="H325" s="6"/>
      <c r="I325" s="24"/>
      <c r="J325" s="87"/>
      <c r="K325" s="87"/>
      <c r="L325" s="87"/>
      <c r="M325" s="87"/>
      <c r="N325" s="87"/>
      <c r="O325" s="87"/>
      <c r="P325" s="87"/>
      <c r="Q325" s="87"/>
      <c r="R325" s="87"/>
    </row>
    <row r="326" spans="1:18" s="253" customFormat="1" ht="15.75" x14ac:dyDescent="0.25">
      <c r="B326" s="22"/>
      <c r="C326" s="22"/>
      <c r="D326" s="22"/>
      <c r="E326" s="22"/>
      <c r="F326" s="73"/>
      <c r="G326" s="23"/>
      <c r="H326" s="6"/>
      <c r="I326" s="24"/>
      <c r="J326" s="87"/>
      <c r="K326" s="87"/>
      <c r="L326" s="87"/>
      <c r="M326" s="87"/>
      <c r="N326" s="87"/>
      <c r="O326" s="87"/>
      <c r="P326" s="87"/>
      <c r="Q326" s="87"/>
      <c r="R326" s="87"/>
    </row>
  </sheetData>
  <mergeCells count="71">
    <mergeCell ref="B1:R1"/>
    <mergeCell ref="B5:I5"/>
    <mergeCell ref="D103:I103"/>
    <mergeCell ref="B6:I6"/>
    <mergeCell ref="C7:I7"/>
    <mergeCell ref="D8:I8"/>
    <mergeCell ref="E9:I9"/>
    <mergeCell ref="D14:I14"/>
    <mergeCell ref="E15:I15"/>
    <mergeCell ref="B85:I85"/>
    <mergeCell ref="B86:I86"/>
    <mergeCell ref="C87:I87"/>
    <mergeCell ref="D88:I88"/>
    <mergeCell ref="E89:I89"/>
    <mergeCell ref="D129:I129"/>
    <mergeCell ref="E104:I104"/>
    <mergeCell ref="C111:I111"/>
    <mergeCell ref="D112:I112"/>
    <mergeCell ref="E113:I113"/>
    <mergeCell ref="D116:I116"/>
    <mergeCell ref="E117:I117"/>
    <mergeCell ref="D119:I119"/>
    <mergeCell ref="E120:I120"/>
    <mergeCell ref="E122:I122"/>
    <mergeCell ref="B127:I127"/>
    <mergeCell ref="C128:I128"/>
    <mergeCell ref="B161:I161"/>
    <mergeCell ref="D136:I136"/>
    <mergeCell ref="E137:I137"/>
    <mergeCell ref="B144:I144"/>
    <mergeCell ref="B145:I145"/>
    <mergeCell ref="C146:I146"/>
    <mergeCell ref="D147:I147"/>
    <mergeCell ref="E148:I148"/>
    <mergeCell ref="D151:I151"/>
    <mergeCell ref="E152:I152"/>
    <mergeCell ref="D156:I156"/>
    <mergeCell ref="E157:I157"/>
    <mergeCell ref="E183:I183"/>
    <mergeCell ref="B162:I162"/>
    <mergeCell ref="C163:I163"/>
    <mergeCell ref="D164:I164"/>
    <mergeCell ref="E165:I165"/>
    <mergeCell ref="E170:I170"/>
    <mergeCell ref="D174:I174"/>
    <mergeCell ref="E175:I175"/>
    <mergeCell ref="B179:I179"/>
    <mergeCell ref="B180:I180"/>
    <mergeCell ref="C181:I181"/>
    <mergeCell ref="D182:I182"/>
    <mergeCell ref="E205:I205"/>
    <mergeCell ref="B211:I211"/>
    <mergeCell ref="B212:I212"/>
    <mergeCell ref="C213:I213"/>
    <mergeCell ref="D214:I214"/>
    <mergeCell ref="E279:I279"/>
    <mergeCell ref="B3:G3"/>
    <mergeCell ref="B4:G4"/>
    <mergeCell ref="E240:I240"/>
    <mergeCell ref="D254:I254"/>
    <mergeCell ref="B265:I265"/>
    <mergeCell ref="C266:I266"/>
    <mergeCell ref="D274:I274"/>
    <mergeCell ref="E275:I275"/>
    <mergeCell ref="E215:I215"/>
    <mergeCell ref="E218:I218"/>
    <mergeCell ref="E227:I227"/>
    <mergeCell ref="D231:I231"/>
    <mergeCell ref="B237:I237"/>
    <mergeCell ref="C238:I238"/>
    <mergeCell ref="D192:I192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0:G20"/>
  <sheetViews>
    <sheetView workbookViewId="0">
      <selection activeCell="K18" sqref="K18"/>
    </sheetView>
  </sheetViews>
  <sheetFormatPr defaultRowHeight="14.25" x14ac:dyDescent="0.2"/>
  <sheetData>
    <row r="20" spans="3:7" ht="52.5" customHeight="1" x14ac:dyDescent="0.55000000000000004">
      <c r="C20" s="1686" t="s">
        <v>1755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V246"/>
  <sheetViews>
    <sheetView zoomScaleNormal="100" workbookViewId="0">
      <pane ySplit="8" topLeftCell="A177" activePane="bottomLeft" state="frozen"/>
      <selection activeCell="M25" sqref="M25"/>
      <selection pane="bottomLeft" activeCell="K174" sqref="K174"/>
    </sheetView>
  </sheetViews>
  <sheetFormatPr defaultColWidth="9" defaultRowHeight="18.75" x14ac:dyDescent="0.3"/>
  <cols>
    <col min="1" max="1" width="0.875" style="7" customWidth="1"/>
    <col min="2" max="2" width="1.625" style="22" customWidth="1"/>
    <col min="3" max="3" width="1.25" style="22" customWidth="1"/>
    <col min="4" max="4" width="1.625" style="22" customWidth="1"/>
    <col min="5" max="5" width="3.25" style="22" customWidth="1"/>
    <col min="6" max="6" width="5.25" style="73" customWidth="1"/>
    <col min="7" max="7" width="37.375" style="23" customWidth="1"/>
    <col min="8" max="8" width="9.625" style="6" hidden="1" customWidth="1"/>
    <col min="9" max="9" width="14.625" style="24" customWidth="1"/>
    <col min="10" max="10" width="8.625" style="1001" customWidth="1"/>
    <col min="11" max="14" width="9.125" style="1001" customWidth="1"/>
    <col min="15" max="15" width="9.125" style="1001" hidden="1" customWidth="1"/>
    <col min="16" max="16" width="8.75" style="1001" customWidth="1"/>
    <col min="17" max="17" width="9.125" style="1001" customWidth="1"/>
    <col min="18" max="18" width="9.5" style="1001" customWidth="1"/>
    <col min="19" max="16384" width="9" style="7"/>
  </cols>
  <sheetData>
    <row r="1" spans="1:18" s="1" customFormat="1" ht="21.75" thickBot="1" x14ac:dyDescent="0.4">
      <c r="B1" s="1673" t="s">
        <v>328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999"/>
      <c r="C2" s="999"/>
      <c r="D2" s="999"/>
      <c r="E2" s="999"/>
      <c r="F2" s="625"/>
      <c r="G2" s="999"/>
      <c r="H2" s="999"/>
      <c r="I2" s="999"/>
      <c r="J2" s="999"/>
      <c r="K2" s="999"/>
      <c r="L2" s="999"/>
      <c r="M2" s="999"/>
      <c r="N2" s="999"/>
      <c r="O2" s="999"/>
      <c r="P2" s="1725" t="s">
        <v>1877</v>
      </c>
      <c r="Q2" s="1726"/>
      <c r="R2" s="1727"/>
    </row>
    <row r="3" spans="1:18" s="187" customFormat="1" ht="18" customHeight="1" thickTop="1" x14ac:dyDescent="0.2">
      <c r="A3" s="644"/>
      <c r="B3" s="564" t="s">
        <v>1885</v>
      </c>
      <c r="C3" s="564"/>
      <c r="D3" s="564"/>
      <c r="E3" s="564"/>
      <c r="F3" s="645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1886</v>
      </c>
      <c r="C4" s="564"/>
      <c r="D4" s="564"/>
      <c r="E4" s="564"/>
      <c r="F4" s="626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26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18" s="12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10" t="s">
        <v>103</v>
      </c>
      <c r="P7" s="11" t="s">
        <v>7</v>
      </c>
      <c r="Q7" s="11" t="s">
        <v>8</v>
      </c>
      <c r="R7" s="10" t="s">
        <v>9</v>
      </c>
    </row>
    <row r="8" spans="1:18" s="43" customFormat="1" ht="24" customHeight="1" x14ac:dyDescent="0.2">
      <c r="B8" s="1792" t="s">
        <v>1880</v>
      </c>
      <c r="C8" s="1793"/>
      <c r="D8" s="1793"/>
      <c r="E8" s="1793"/>
      <c r="F8" s="1793"/>
      <c r="G8" s="1794"/>
      <c r="H8" s="103"/>
      <c r="I8" s="104"/>
      <c r="J8" s="53">
        <f>SUM(J9:J233)</f>
        <v>0</v>
      </c>
      <c r="K8" s="53">
        <f t="shared" ref="K8:R8" si="0">SUM(K9:K233)</f>
        <v>11102400</v>
      </c>
      <c r="L8" s="53">
        <f t="shared" si="0"/>
        <v>347500</v>
      </c>
      <c r="M8" s="53">
        <f t="shared" si="0"/>
        <v>190100</v>
      </c>
      <c r="N8" s="53">
        <f t="shared" si="0"/>
        <v>0</v>
      </c>
      <c r="O8" s="53">
        <f t="shared" si="0"/>
        <v>0</v>
      </c>
      <c r="P8" s="53">
        <f t="shared" si="0"/>
        <v>115000</v>
      </c>
      <c r="Q8" s="53">
        <f t="shared" si="0"/>
        <v>0</v>
      </c>
      <c r="R8" s="53">
        <f t="shared" si="0"/>
        <v>11755000</v>
      </c>
    </row>
    <row r="9" spans="1:18" s="12" customFormat="1" ht="18.75" customHeight="1" x14ac:dyDescent="0.2">
      <c r="B9" s="481" t="s">
        <v>79</v>
      </c>
      <c r="C9" s="482"/>
      <c r="D9" s="482"/>
      <c r="E9" s="482"/>
      <c r="F9" s="482"/>
      <c r="G9" s="482"/>
      <c r="H9" s="482"/>
      <c r="I9" s="482"/>
      <c r="J9" s="633"/>
      <c r="K9" s="633"/>
      <c r="L9" s="633"/>
      <c r="M9" s="633"/>
      <c r="N9" s="633"/>
      <c r="O9" s="633"/>
      <c r="P9" s="633"/>
      <c r="Q9" s="633"/>
      <c r="R9" s="631"/>
    </row>
    <row r="10" spans="1:18" s="12" customFormat="1" ht="18" customHeight="1" x14ac:dyDescent="0.2">
      <c r="B10" s="277" t="s">
        <v>114</v>
      </c>
      <c r="C10" s="278"/>
      <c r="D10" s="278"/>
      <c r="E10" s="278"/>
      <c r="F10" s="278"/>
      <c r="G10" s="278"/>
      <c r="H10" s="278"/>
      <c r="I10" s="278"/>
      <c r="J10" s="634"/>
      <c r="K10" s="634"/>
      <c r="L10" s="634"/>
      <c r="M10" s="634"/>
      <c r="N10" s="634"/>
      <c r="O10" s="634"/>
      <c r="P10" s="634"/>
      <c r="Q10" s="634"/>
      <c r="R10" s="632"/>
    </row>
    <row r="11" spans="1:18" s="13" customFormat="1" ht="18.75" customHeight="1" x14ac:dyDescent="0.3">
      <c r="B11" s="35"/>
      <c r="C11" s="278" t="s">
        <v>12</v>
      </c>
      <c r="D11" s="278"/>
      <c r="E11" s="278"/>
      <c r="F11" s="278"/>
      <c r="G11" s="278"/>
      <c r="H11" s="278"/>
      <c r="I11" s="278"/>
      <c r="J11" s="562"/>
      <c r="K11" s="562"/>
      <c r="L11" s="562"/>
      <c r="M11" s="562"/>
      <c r="N11" s="562"/>
      <c r="O11" s="562"/>
      <c r="P11" s="562"/>
      <c r="Q11" s="562"/>
      <c r="R11" s="274"/>
    </row>
    <row r="12" spans="1:18" s="13" customFormat="1" ht="30.75" hidden="1" customHeight="1" x14ac:dyDescent="0.3">
      <c r="B12" s="35"/>
      <c r="C12" s="37"/>
      <c r="D12" s="1661" t="s">
        <v>13</v>
      </c>
      <c r="E12" s="1661"/>
      <c r="F12" s="1661"/>
      <c r="G12" s="1661"/>
      <c r="H12" s="1661"/>
      <c r="I12" s="1661"/>
      <c r="J12" s="562"/>
      <c r="K12" s="562"/>
      <c r="L12" s="562"/>
      <c r="M12" s="562"/>
      <c r="N12" s="562"/>
      <c r="O12" s="562"/>
      <c r="P12" s="562"/>
      <c r="Q12" s="562"/>
      <c r="R12" s="274"/>
    </row>
    <row r="13" spans="1:18" s="13" customFormat="1" ht="48.75" hidden="1" customHeight="1" x14ac:dyDescent="0.3">
      <c r="B13" s="54"/>
      <c r="C13" s="55"/>
      <c r="D13" s="55"/>
      <c r="E13" s="1684" t="s">
        <v>14</v>
      </c>
      <c r="F13" s="1684"/>
      <c r="G13" s="1684"/>
      <c r="H13" s="1684"/>
      <c r="I13" s="1684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.75" hidden="1" customHeight="1" x14ac:dyDescent="0.3">
      <c r="B14" s="38"/>
      <c r="C14" s="39"/>
      <c r="D14" s="39"/>
      <c r="E14" s="40"/>
      <c r="F14" s="29">
        <v>1</v>
      </c>
      <c r="G14" s="15"/>
      <c r="H14" s="15"/>
      <c r="I14" s="61"/>
      <c r="J14" s="140"/>
      <c r="K14" s="140"/>
      <c r="L14" s="140"/>
      <c r="M14" s="140"/>
      <c r="N14" s="140"/>
      <c r="O14" s="140"/>
      <c r="P14" s="140"/>
      <c r="Q14" s="140"/>
      <c r="R14" s="636"/>
    </row>
    <row r="15" spans="1:18" ht="18.75" hidden="1" customHeight="1" x14ac:dyDescent="0.3">
      <c r="B15" s="57"/>
      <c r="C15" s="58"/>
      <c r="D15" s="58"/>
      <c r="E15" s="59"/>
      <c r="F15" s="29">
        <v>2</v>
      </c>
      <c r="G15" s="15"/>
      <c r="H15" s="15"/>
      <c r="I15" s="61"/>
      <c r="J15" s="140"/>
      <c r="K15" s="140"/>
      <c r="L15" s="140"/>
      <c r="M15" s="140"/>
      <c r="N15" s="140"/>
      <c r="O15" s="140"/>
      <c r="P15" s="140"/>
      <c r="Q15" s="140"/>
      <c r="R15" s="636"/>
    </row>
    <row r="16" spans="1:18" ht="18.75" hidden="1" customHeight="1" x14ac:dyDescent="0.3">
      <c r="B16" s="28"/>
      <c r="C16" s="45"/>
      <c r="D16" s="31"/>
      <c r="E16" s="32"/>
      <c r="F16" s="29">
        <v>3</v>
      </c>
      <c r="G16" s="15"/>
      <c r="H16" s="16"/>
      <c r="I16" s="17"/>
      <c r="J16" s="592"/>
      <c r="K16" s="592"/>
      <c r="L16" s="592"/>
      <c r="M16" s="592"/>
      <c r="N16" s="592"/>
      <c r="O16" s="592"/>
      <c r="P16" s="592"/>
      <c r="Q16" s="592"/>
      <c r="R16" s="636"/>
    </row>
    <row r="17" spans="2:18" s="43" customFormat="1" ht="18" customHeight="1" x14ac:dyDescent="0.2">
      <c r="B17" s="42"/>
      <c r="C17" s="46"/>
      <c r="D17" s="278" t="s">
        <v>1879</v>
      </c>
      <c r="E17" s="278"/>
      <c r="F17" s="278"/>
      <c r="G17" s="278"/>
      <c r="H17" s="278"/>
      <c r="I17" s="278"/>
      <c r="J17" s="635"/>
      <c r="K17" s="635"/>
      <c r="L17" s="635"/>
      <c r="M17" s="635"/>
      <c r="N17" s="635"/>
      <c r="O17" s="635"/>
      <c r="P17" s="635"/>
      <c r="Q17" s="635"/>
      <c r="R17" s="630"/>
    </row>
    <row r="18" spans="2:18" s="13" customFormat="1" ht="18" customHeight="1" x14ac:dyDescent="0.3">
      <c r="B18" s="65"/>
      <c r="C18" s="66"/>
      <c r="D18" s="37"/>
      <c r="E18" s="278" t="s">
        <v>15</v>
      </c>
      <c r="F18" s="278"/>
      <c r="G18" s="278"/>
      <c r="H18" s="278"/>
      <c r="I18" s="278"/>
      <c r="J18" s="562"/>
      <c r="K18" s="562"/>
      <c r="L18" s="562"/>
      <c r="M18" s="562"/>
      <c r="N18" s="562"/>
      <c r="O18" s="562"/>
      <c r="P18" s="562"/>
      <c r="Q18" s="562"/>
      <c r="R18" s="274"/>
    </row>
    <row r="19" spans="2:18" s="621" customFormat="1" ht="18" customHeight="1" x14ac:dyDescent="0.3">
      <c r="B19" s="639"/>
      <c r="C19" s="616"/>
      <c r="D19" s="619"/>
      <c r="E19" s="565">
        <v>112</v>
      </c>
      <c r="F19" s="565" t="s">
        <v>1878</v>
      </c>
      <c r="G19" s="565"/>
      <c r="H19" s="565"/>
      <c r="I19" s="565"/>
      <c r="J19" s="617"/>
      <c r="K19" s="617"/>
      <c r="L19" s="617"/>
      <c r="M19" s="617"/>
      <c r="N19" s="617"/>
      <c r="O19" s="617"/>
      <c r="P19" s="617"/>
      <c r="Q19" s="617"/>
      <c r="R19" s="618"/>
    </row>
    <row r="20" spans="2:18" ht="27.75" customHeight="1" x14ac:dyDescent="0.3">
      <c r="B20" s="38"/>
      <c r="C20" s="39"/>
      <c r="D20" s="39"/>
      <c r="E20" s="214" t="s">
        <v>2371</v>
      </c>
      <c r="F20" s="640">
        <v>11201</v>
      </c>
      <c r="G20" s="15" t="s">
        <v>309</v>
      </c>
      <c r="H20" s="26" t="s">
        <v>307</v>
      </c>
      <c r="I20" s="17" t="s">
        <v>318</v>
      </c>
      <c r="J20" s="27"/>
      <c r="K20" s="18">
        <v>15000</v>
      </c>
      <c r="L20" s="18">
        <v>15600</v>
      </c>
      <c r="M20" s="18">
        <v>19400</v>
      </c>
      <c r="N20" s="16"/>
      <c r="O20" s="16"/>
      <c r="P20" s="16"/>
      <c r="Q20" s="16"/>
      <c r="R20" s="84">
        <f>SUM(J20:Q20)</f>
        <v>50000</v>
      </c>
    </row>
    <row r="21" spans="2:18" ht="17.25" hidden="1" customHeight="1" x14ac:dyDescent="0.3">
      <c r="B21" s="28"/>
      <c r="C21" s="45"/>
      <c r="D21" s="31"/>
      <c r="E21" s="32"/>
      <c r="F21" s="60">
        <v>5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ht="17.25" hidden="1" customHeight="1" x14ac:dyDescent="0.3">
      <c r="B22" s="67"/>
      <c r="C22" s="68"/>
      <c r="D22" s="62"/>
      <c r="E22" s="21"/>
      <c r="F22" s="60">
        <v>6</v>
      </c>
      <c r="G22" s="15"/>
      <c r="H22" s="16"/>
      <c r="I22" s="17"/>
      <c r="J22" s="27"/>
      <c r="K22" s="27"/>
      <c r="L22" s="27"/>
      <c r="M22" s="27"/>
      <c r="N22" s="27"/>
      <c r="O22" s="27"/>
      <c r="P22" s="27"/>
      <c r="Q22" s="27"/>
      <c r="R22" s="84">
        <f>SUM(J22:Q22)</f>
        <v>0</v>
      </c>
    </row>
    <row r="23" spans="2:18" s="13" customFormat="1" ht="21" hidden="1" customHeight="1" x14ac:dyDescent="0.3">
      <c r="B23" s="76"/>
      <c r="C23" s="77"/>
      <c r="D23" s="77"/>
      <c r="E23" s="78" t="s">
        <v>16</v>
      </c>
      <c r="F23" s="70"/>
      <c r="G23" s="33"/>
      <c r="H23" s="14"/>
      <c r="I23" s="56"/>
      <c r="J23" s="86">
        <f t="shared" ref="J23:R23" si="1">SUM(J24:J26)</f>
        <v>0</v>
      </c>
      <c r="K23" s="86">
        <f t="shared" si="1"/>
        <v>0</v>
      </c>
      <c r="L23" s="86">
        <f t="shared" si="1"/>
        <v>0</v>
      </c>
      <c r="M23" s="86">
        <f t="shared" si="1"/>
        <v>0</v>
      </c>
      <c r="N23" s="86">
        <f t="shared" si="1"/>
        <v>0</v>
      </c>
      <c r="O23" s="86">
        <f t="shared" si="1"/>
        <v>0</v>
      </c>
      <c r="P23" s="86">
        <f t="shared" si="1"/>
        <v>0</v>
      </c>
      <c r="Q23" s="86">
        <f t="shared" si="1"/>
        <v>0</v>
      </c>
      <c r="R23" s="86">
        <f t="shared" si="1"/>
        <v>0</v>
      </c>
    </row>
    <row r="24" spans="2:18" ht="19.5" hidden="1" customHeight="1" x14ac:dyDescent="0.3">
      <c r="B24" s="38"/>
      <c r="C24" s="39"/>
      <c r="D24" s="39"/>
      <c r="E24" s="40"/>
      <c r="F24" s="29">
        <v>7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57"/>
      <c r="C25" s="58"/>
      <c r="D25" s="58"/>
      <c r="E25" s="59"/>
      <c r="F25" s="29">
        <v>8</v>
      </c>
      <c r="G25" s="15"/>
      <c r="H25" s="15"/>
      <c r="I25" s="61"/>
      <c r="J25" s="16"/>
      <c r="K25" s="16"/>
      <c r="L25" s="16"/>
      <c r="M25" s="16"/>
      <c r="N25" s="16"/>
      <c r="O25" s="16"/>
      <c r="P25" s="16"/>
      <c r="Q25" s="16"/>
      <c r="R25" s="84">
        <f>SUM(J25:Q25)</f>
        <v>0</v>
      </c>
    </row>
    <row r="26" spans="2:18" ht="19.5" hidden="1" customHeight="1" x14ac:dyDescent="0.3">
      <c r="B26" s="67"/>
      <c r="C26" s="68"/>
      <c r="D26" s="62"/>
      <c r="E26" s="21"/>
      <c r="F26" s="29">
        <v>9</v>
      </c>
      <c r="G26" s="15"/>
      <c r="H26" s="16"/>
      <c r="I26" s="17"/>
      <c r="J26" s="27"/>
      <c r="K26" s="27"/>
      <c r="L26" s="27"/>
      <c r="M26" s="27"/>
      <c r="N26" s="27"/>
      <c r="O26" s="27"/>
      <c r="P26" s="27"/>
      <c r="Q26" s="27"/>
      <c r="R26" s="84">
        <f>SUM(J26:Q26)</f>
        <v>0</v>
      </c>
    </row>
    <row r="27" spans="2:18" s="13" customFormat="1" ht="21" hidden="1" customHeight="1" x14ac:dyDescent="0.3">
      <c r="B27" s="76"/>
      <c r="C27" s="77"/>
      <c r="D27" s="77"/>
      <c r="E27" s="78" t="s">
        <v>99</v>
      </c>
      <c r="F27" s="80"/>
      <c r="G27" s="33"/>
      <c r="H27" s="14"/>
      <c r="I27" s="56"/>
      <c r="J27" s="86">
        <f t="shared" ref="J27:R27" si="2">SUM(J28:J30)</f>
        <v>0</v>
      </c>
      <c r="K27" s="86">
        <f t="shared" si="2"/>
        <v>0</v>
      </c>
      <c r="L27" s="86">
        <f t="shared" si="2"/>
        <v>0</v>
      </c>
      <c r="M27" s="86">
        <f t="shared" si="2"/>
        <v>0</v>
      </c>
      <c r="N27" s="86">
        <f t="shared" si="2"/>
        <v>0</v>
      </c>
      <c r="O27" s="86">
        <f t="shared" si="2"/>
        <v>0</v>
      </c>
      <c r="P27" s="86">
        <f t="shared" si="2"/>
        <v>0</v>
      </c>
      <c r="Q27" s="86">
        <f t="shared" si="2"/>
        <v>0</v>
      </c>
      <c r="R27" s="86">
        <f t="shared" si="2"/>
        <v>0</v>
      </c>
    </row>
    <row r="28" spans="2:18" ht="19.5" hidden="1" customHeight="1" x14ac:dyDescent="0.3">
      <c r="B28" s="38"/>
      <c r="C28" s="39"/>
      <c r="D28" s="39"/>
      <c r="E28" s="40"/>
      <c r="F28" s="29">
        <v>10</v>
      </c>
      <c r="G28" s="15"/>
      <c r="H28" s="15"/>
      <c r="I28" s="61"/>
      <c r="J28" s="16"/>
      <c r="K28" s="16"/>
      <c r="L28" s="16"/>
      <c r="M28" s="16"/>
      <c r="N28" s="16"/>
      <c r="O28" s="16"/>
      <c r="P28" s="16"/>
      <c r="Q28" s="16"/>
      <c r="R28" s="84">
        <f>SUM(J28:Q28)</f>
        <v>0</v>
      </c>
    </row>
    <row r="29" spans="2:18" ht="19.5" hidden="1" customHeight="1" x14ac:dyDescent="0.3">
      <c r="B29" s="57"/>
      <c r="C29" s="58"/>
      <c r="D29" s="58"/>
      <c r="E29" s="59"/>
      <c r="F29" s="29">
        <v>11</v>
      </c>
      <c r="G29" s="15"/>
      <c r="H29" s="15"/>
      <c r="I29" s="61"/>
      <c r="J29" s="16"/>
      <c r="K29" s="16"/>
      <c r="L29" s="16"/>
      <c r="M29" s="16"/>
      <c r="N29" s="16"/>
      <c r="O29" s="16"/>
      <c r="P29" s="16"/>
      <c r="Q29" s="16"/>
      <c r="R29" s="84">
        <f>SUM(J29:Q29)</f>
        <v>0</v>
      </c>
    </row>
    <row r="30" spans="2:18" ht="19.5" hidden="1" customHeight="1" x14ac:dyDescent="0.3">
      <c r="B30" s="28"/>
      <c r="C30" s="45"/>
      <c r="D30" s="31"/>
      <c r="E30" s="32"/>
      <c r="F30" s="29">
        <v>12</v>
      </c>
      <c r="G30" s="15"/>
      <c r="H30" s="16"/>
      <c r="I30" s="17"/>
      <c r="J30" s="27"/>
      <c r="K30" s="27"/>
      <c r="L30" s="27"/>
      <c r="M30" s="27"/>
      <c r="N30" s="27"/>
      <c r="O30" s="27"/>
      <c r="P30" s="27"/>
      <c r="Q30" s="27"/>
      <c r="R30" s="84">
        <f>SUM(J30:Q30)</f>
        <v>0</v>
      </c>
    </row>
    <row r="31" spans="2:18" s="12" customFormat="1" ht="18" customHeight="1" x14ac:dyDescent="0.2">
      <c r="B31" s="481" t="s">
        <v>81</v>
      </c>
      <c r="C31" s="482"/>
      <c r="D31" s="482"/>
      <c r="E31" s="482"/>
      <c r="F31" s="482"/>
      <c r="G31" s="482"/>
      <c r="H31" s="482"/>
      <c r="I31" s="482"/>
      <c r="J31" s="633"/>
      <c r="K31" s="633"/>
      <c r="L31" s="633"/>
      <c r="M31" s="633"/>
      <c r="N31" s="633"/>
      <c r="O31" s="633"/>
      <c r="P31" s="633"/>
      <c r="Q31" s="633"/>
      <c r="R31" s="631"/>
    </row>
    <row r="32" spans="2:18" s="12" customFormat="1" ht="18" customHeight="1" x14ac:dyDescent="0.2">
      <c r="B32" s="277" t="s">
        <v>115</v>
      </c>
      <c r="C32" s="278"/>
      <c r="D32" s="278"/>
      <c r="E32" s="278"/>
      <c r="F32" s="278"/>
      <c r="G32" s="278"/>
      <c r="H32" s="278"/>
      <c r="I32" s="278"/>
      <c r="J32" s="634"/>
      <c r="K32" s="634"/>
      <c r="L32" s="634"/>
      <c r="M32" s="634"/>
      <c r="N32" s="634"/>
      <c r="O32" s="634"/>
      <c r="P32" s="634"/>
      <c r="Q32" s="634"/>
      <c r="R32" s="632"/>
    </row>
    <row r="33" spans="2:18" s="13" customFormat="1" ht="18.75" customHeight="1" x14ac:dyDescent="0.3">
      <c r="B33" s="35"/>
      <c r="C33" s="278" t="s">
        <v>26</v>
      </c>
      <c r="D33" s="278"/>
      <c r="E33" s="278"/>
      <c r="F33" s="278"/>
      <c r="G33" s="278"/>
      <c r="H33" s="278"/>
      <c r="I33" s="278"/>
      <c r="J33" s="562"/>
      <c r="K33" s="562"/>
      <c r="L33" s="562"/>
      <c r="M33" s="562"/>
      <c r="N33" s="562"/>
      <c r="O33" s="562"/>
      <c r="P33" s="562"/>
      <c r="Q33" s="562"/>
      <c r="R33" s="274"/>
    </row>
    <row r="34" spans="2:18" s="13" customFormat="1" ht="18" customHeight="1" x14ac:dyDescent="0.3">
      <c r="B34" s="35"/>
      <c r="C34" s="37"/>
      <c r="D34" s="278" t="s">
        <v>17</v>
      </c>
      <c r="E34" s="278"/>
      <c r="F34" s="278"/>
      <c r="G34" s="278"/>
      <c r="H34" s="278"/>
      <c r="I34" s="278"/>
      <c r="J34" s="562"/>
      <c r="K34" s="562"/>
      <c r="L34" s="562"/>
      <c r="M34" s="562"/>
      <c r="N34" s="562"/>
      <c r="O34" s="562"/>
      <c r="P34" s="562"/>
      <c r="Q34" s="562"/>
      <c r="R34" s="274"/>
    </row>
    <row r="35" spans="2:18" s="13" customFormat="1" ht="17.25" customHeight="1" x14ac:dyDescent="0.3">
      <c r="B35" s="35"/>
      <c r="C35" s="37"/>
      <c r="D35" s="37"/>
      <c r="E35" s="278" t="s">
        <v>18</v>
      </c>
      <c r="F35" s="278"/>
      <c r="G35" s="278"/>
      <c r="H35" s="278"/>
      <c r="I35" s="278"/>
      <c r="J35" s="562"/>
      <c r="K35" s="562"/>
      <c r="L35" s="562"/>
      <c r="M35" s="562"/>
      <c r="N35" s="562"/>
      <c r="O35" s="562"/>
      <c r="P35" s="562"/>
      <c r="Q35" s="562"/>
      <c r="R35" s="274"/>
    </row>
    <row r="36" spans="2:18" s="621" customFormat="1" ht="18" customHeight="1" x14ac:dyDescent="0.3">
      <c r="B36" s="639"/>
      <c r="C36" s="616"/>
      <c r="D36" s="619"/>
      <c r="E36" s="565">
        <v>121</v>
      </c>
      <c r="F36" s="565" t="s">
        <v>1818</v>
      </c>
      <c r="G36" s="565"/>
      <c r="H36" s="565"/>
      <c r="I36" s="565"/>
      <c r="J36" s="617"/>
      <c r="K36" s="617"/>
      <c r="L36" s="617"/>
      <c r="M36" s="617"/>
      <c r="N36" s="617"/>
      <c r="O36" s="617"/>
      <c r="P36" s="617"/>
      <c r="Q36" s="617"/>
      <c r="R36" s="618"/>
    </row>
    <row r="37" spans="2:18" ht="33.75" customHeight="1" x14ac:dyDescent="0.3">
      <c r="B37" s="1647"/>
      <c r="C37" s="1648"/>
      <c r="D37" s="1509"/>
      <c r="E37" s="1284" t="s">
        <v>2371</v>
      </c>
      <c r="F37" s="1256">
        <v>12101</v>
      </c>
      <c r="G37" s="1080" t="s">
        <v>311</v>
      </c>
      <c r="H37" s="1015" t="s">
        <v>307</v>
      </c>
      <c r="I37" s="1449" t="s">
        <v>244</v>
      </c>
      <c r="J37" s="1070"/>
      <c r="K37" s="1070">
        <v>20000</v>
      </c>
      <c r="L37" s="1070">
        <v>30000</v>
      </c>
      <c r="M37" s="1070">
        <v>40000</v>
      </c>
      <c r="N37" s="1070"/>
      <c r="O37" s="1070"/>
      <c r="P37" s="1070"/>
      <c r="Q37" s="1070"/>
      <c r="R37" s="1510">
        <f>SUM(K37:Q37)</f>
        <v>90000</v>
      </c>
    </row>
    <row r="38" spans="2:18" ht="33.75" customHeight="1" x14ac:dyDescent="0.3">
      <c r="B38" s="206"/>
      <c r="C38" s="207"/>
      <c r="D38" s="208"/>
      <c r="E38" s="1215" t="s">
        <v>2371</v>
      </c>
      <c r="F38" s="1257">
        <v>12102</v>
      </c>
      <c r="G38" s="1083" t="s">
        <v>312</v>
      </c>
      <c r="H38" s="1029" t="s">
        <v>307</v>
      </c>
      <c r="I38" s="1408" t="s">
        <v>244</v>
      </c>
      <c r="J38" s="1076"/>
      <c r="K38" s="1076"/>
      <c r="L38" s="1076"/>
      <c r="M38" s="1076"/>
      <c r="N38" s="1076"/>
      <c r="O38" s="1076"/>
      <c r="P38" s="1511">
        <v>100000</v>
      </c>
      <c r="Q38" s="1076"/>
      <c r="R38" s="1512">
        <f>SUM(J38:Q38)</f>
        <v>100000</v>
      </c>
    </row>
    <row r="39" spans="2:18" s="621" customFormat="1" ht="18" customHeight="1" x14ac:dyDescent="0.3">
      <c r="B39" s="639"/>
      <c r="C39" s="616"/>
      <c r="D39" s="619"/>
      <c r="E39" s="565">
        <v>122</v>
      </c>
      <c r="F39" s="565" t="s">
        <v>1819</v>
      </c>
      <c r="G39" s="565"/>
      <c r="H39" s="565"/>
      <c r="I39" s="565"/>
      <c r="J39" s="617"/>
      <c r="K39" s="617"/>
      <c r="L39" s="617"/>
      <c r="M39" s="617"/>
      <c r="N39" s="617"/>
      <c r="O39" s="617"/>
      <c r="P39" s="617"/>
      <c r="Q39" s="617"/>
      <c r="R39" s="618"/>
    </row>
    <row r="40" spans="2:18" ht="43.5" customHeight="1" x14ac:dyDescent="0.3">
      <c r="B40" s="129"/>
      <c r="C40" s="130"/>
      <c r="D40" s="130"/>
      <c r="E40" s="214" t="s">
        <v>2371</v>
      </c>
      <c r="F40" s="640">
        <v>12201</v>
      </c>
      <c r="G40" s="97" t="s">
        <v>310</v>
      </c>
      <c r="H40" s="26" t="s">
        <v>307</v>
      </c>
      <c r="I40" s="145" t="s">
        <v>319</v>
      </c>
      <c r="J40" s="16"/>
      <c r="K40" s="18">
        <v>4800</v>
      </c>
      <c r="L40" s="18">
        <v>12400</v>
      </c>
      <c r="M40" s="18">
        <v>12800</v>
      </c>
      <c r="N40" s="16"/>
      <c r="O40" s="16"/>
      <c r="P40" s="16"/>
      <c r="Q40" s="16"/>
      <c r="R40" s="100">
        <f>SUM(J40:Q40)</f>
        <v>30000</v>
      </c>
    </row>
    <row r="41" spans="2:18" s="13" customFormat="1" ht="23.25" hidden="1" customHeight="1" x14ac:dyDescent="0.3">
      <c r="B41" s="35"/>
      <c r="C41" s="37"/>
      <c r="D41" s="37"/>
      <c r="E41" s="1008" t="s">
        <v>19</v>
      </c>
      <c r="F41" s="70"/>
      <c r="G41" s="33"/>
      <c r="H41" s="14"/>
      <c r="I41" s="56"/>
      <c r="J41" s="86">
        <f t="shared" ref="J41:R41" si="3">SUM(J42:J44)</f>
        <v>0</v>
      </c>
      <c r="K41" s="86">
        <f t="shared" si="3"/>
        <v>0</v>
      </c>
      <c r="L41" s="86">
        <f t="shared" si="3"/>
        <v>0</v>
      </c>
      <c r="M41" s="86">
        <f t="shared" si="3"/>
        <v>0</v>
      </c>
      <c r="N41" s="86">
        <f t="shared" si="3"/>
        <v>0</v>
      </c>
      <c r="O41" s="86">
        <f t="shared" si="3"/>
        <v>0</v>
      </c>
      <c r="P41" s="86">
        <f t="shared" si="3"/>
        <v>0</v>
      </c>
      <c r="Q41" s="86">
        <f t="shared" si="3"/>
        <v>0</v>
      </c>
      <c r="R41" s="86">
        <f t="shared" si="3"/>
        <v>0</v>
      </c>
    </row>
    <row r="42" spans="2:18" ht="23.25" hidden="1" customHeight="1" x14ac:dyDescent="0.3">
      <c r="B42" s="119"/>
      <c r="C42" s="105"/>
      <c r="D42" s="105"/>
      <c r="E42" s="106"/>
      <c r="F42" s="107">
        <v>16</v>
      </c>
      <c r="G42" s="108"/>
      <c r="H42" s="108"/>
      <c r="I42" s="109"/>
      <c r="J42" s="14"/>
      <c r="K42" s="14"/>
      <c r="L42" s="14"/>
      <c r="M42" s="14"/>
      <c r="N42" s="14"/>
      <c r="O42" s="14"/>
      <c r="P42" s="14"/>
      <c r="Q42" s="14"/>
      <c r="R42" s="110">
        <f>SUM(J42:Q42)</f>
        <v>0</v>
      </c>
    </row>
    <row r="43" spans="2:18" ht="23.25" hidden="1" customHeight="1" x14ac:dyDescent="0.3">
      <c r="B43" s="120"/>
      <c r="C43" s="111"/>
      <c r="D43" s="112"/>
      <c r="E43" s="113"/>
      <c r="F43" s="107">
        <v>17</v>
      </c>
      <c r="G43" s="108"/>
      <c r="H43" s="14"/>
      <c r="I43" s="114"/>
      <c r="J43" s="115"/>
      <c r="K43" s="115"/>
      <c r="L43" s="115"/>
      <c r="M43" s="115"/>
      <c r="N43" s="115"/>
      <c r="O43" s="115"/>
      <c r="P43" s="115"/>
      <c r="Q43" s="115"/>
      <c r="R43" s="110">
        <f>SUM(J43:Q43)</f>
        <v>0</v>
      </c>
    </row>
    <row r="44" spans="2:18" ht="23.25" hidden="1" customHeight="1" x14ac:dyDescent="0.3">
      <c r="B44" s="121"/>
      <c r="C44" s="116"/>
      <c r="D44" s="117"/>
      <c r="E44" s="118"/>
      <c r="F44" s="107">
        <v>18</v>
      </c>
      <c r="G44" s="108"/>
      <c r="H44" s="14"/>
      <c r="I44" s="114"/>
      <c r="J44" s="115"/>
      <c r="K44" s="115"/>
      <c r="L44" s="115"/>
      <c r="M44" s="115"/>
      <c r="N44" s="115"/>
      <c r="O44" s="115"/>
      <c r="P44" s="115"/>
      <c r="Q44" s="115"/>
      <c r="R44" s="110">
        <f>SUM(J44:Q44)</f>
        <v>0</v>
      </c>
    </row>
    <row r="45" spans="2:18" s="13" customFormat="1" ht="23.25" hidden="1" customHeight="1" x14ac:dyDescent="0.3">
      <c r="B45" s="35"/>
      <c r="C45" s="37"/>
      <c r="D45" s="37"/>
      <c r="E45" s="1008" t="s">
        <v>20</v>
      </c>
      <c r="F45" s="70"/>
      <c r="G45" s="33"/>
      <c r="H45" s="14"/>
      <c r="I45" s="56"/>
      <c r="J45" s="86">
        <f t="shared" ref="J45:R45" si="4">SUM(J46:J48)</f>
        <v>0</v>
      </c>
      <c r="K45" s="86">
        <f t="shared" si="4"/>
        <v>0</v>
      </c>
      <c r="L45" s="86">
        <f t="shared" si="4"/>
        <v>0</v>
      </c>
      <c r="M45" s="86">
        <f t="shared" si="4"/>
        <v>0</v>
      </c>
      <c r="N45" s="86">
        <f t="shared" si="4"/>
        <v>0</v>
      </c>
      <c r="O45" s="86">
        <f t="shared" si="4"/>
        <v>0</v>
      </c>
      <c r="P45" s="86">
        <f t="shared" si="4"/>
        <v>0</v>
      </c>
      <c r="Q45" s="86">
        <f t="shared" si="4"/>
        <v>0</v>
      </c>
      <c r="R45" s="86">
        <f t="shared" si="4"/>
        <v>0</v>
      </c>
    </row>
    <row r="46" spans="2:18" ht="23.25" hidden="1" customHeight="1" x14ac:dyDescent="0.3">
      <c r="B46" s="119"/>
      <c r="C46" s="105"/>
      <c r="D46" s="105"/>
      <c r="E46" s="106"/>
      <c r="F46" s="107">
        <v>19</v>
      </c>
      <c r="G46" s="108"/>
      <c r="H46" s="108"/>
      <c r="I46" s="109"/>
      <c r="J46" s="14"/>
      <c r="K46" s="14"/>
      <c r="L46" s="14"/>
      <c r="M46" s="14"/>
      <c r="N46" s="14"/>
      <c r="O46" s="14"/>
      <c r="P46" s="14"/>
      <c r="Q46" s="14"/>
      <c r="R46" s="110">
        <f>SUM(J46:Q46)</f>
        <v>0</v>
      </c>
    </row>
    <row r="47" spans="2:18" ht="23.25" hidden="1" customHeight="1" x14ac:dyDescent="0.3">
      <c r="B47" s="120"/>
      <c r="C47" s="111"/>
      <c r="D47" s="112"/>
      <c r="E47" s="113"/>
      <c r="F47" s="107">
        <v>20</v>
      </c>
      <c r="G47" s="108"/>
      <c r="H47" s="14"/>
      <c r="I47" s="114"/>
      <c r="J47" s="115"/>
      <c r="K47" s="115"/>
      <c r="L47" s="115"/>
      <c r="M47" s="115"/>
      <c r="N47" s="115"/>
      <c r="O47" s="115"/>
      <c r="P47" s="115"/>
      <c r="Q47" s="115"/>
      <c r="R47" s="110">
        <f>SUM(J47:Q47)</f>
        <v>0</v>
      </c>
    </row>
    <row r="48" spans="2:18" ht="23.25" hidden="1" customHeight="1" x14ac:dyDescent="0.3">
      <c r="B48" s="120"/>
      <c r="C48" s="111"/>
      <c r="D48" s="112"/>
      <c r="E48" s="113"/>
      <c r="F48" s="107">
        <v>21</v>
      </c>
      <c r="G48" s="108"/>
      <c r="H48" s="14"/>
      <c r="I48" s="114"/>
      <c r="J48" s="115"/>
      <c r="K48" s="115"/>
      <c r="L48" s="115"/>
      <c r="M48" s="115"/>
      <c r="N48" s="115"/>
      <c r="O48" s="115"/>
      <c r="P48" s="115"/>
      <c r="Q48" s="115"/>
      <c r="R48" s="110">
        <f>SUM(J48:Q48)</f>
        <v>0</v>
      </c>
    </row>
    <row r="49" spans="2:18" s="43" customFormat="1" ht="49.5" hidden="1" customHeight="1" x14ac:dyDescent="0.2">
      <c r="B49" s="42"/>
      <c r="C49" s="46"/>
      <c r="D49" s="1661" t="s">
        <v>21</v>
      </c>
      <c r="E49" s="1661"/>
      <c r="F49" s="1661"/>
      <c r="G49" s="1661"/>
      <c r="H49" s="1661"/>
      <c r="I49" s="1661"/>
      <c r="J49" s="85">
        <f t="shared" ref="J49:R49" si="5">SUM(J50)</f>
        <v>0</v>
      </c>
      <c r="K49" s="85">
        <f t="shared" si="5"/>
        <v>0</v>
      </c>
      <c r="L49" s="85">
        <f t="shared" si="5"/>
        <v>0</v>
      </c>
      <c r="M49" s="85">
        <f t="shared" si="5"/>
        <v>0</v>
      </c>
      <c r="N49" s="85">
        <f t="shared" si="5"/>
        <v>0</v>
      </c>
      <c r="O49" s="85">
        <f t="shared" si="5"/>
        <v>0</v>
      </c>
      <c r="P49" s="85">
        <f t="shared" si="5"/>
        <v>0</v>
      </c>
      <c r="Q49" s="85">
        <f t="shared" si="5"/>
        <v>0</v>
      </c>
      <c r="R49" s="85">
        <f t="shared" si="5"/>
        <v>0</v>
      </c>
    </row>
    <row r="50" spans="2:18" s="13" customFormat="1" ht="36" hidden="1" customHeight="1" x14ac:dyDescent="0.3">
      <c r="B50" s="96"/>
      <c r="C50" s="37"/>
      <c r="D50" s="37"/>
      <c r="E50" s="1661" t="s">
        <v>22</v>
      </c>
      <c r="F50" s="1661"/>
      <c r="G50" s="1661"/>
      <c r="H50" s="1661"/>
      <c r="I50" s="1661"/>
      <c r="J50" s="86">
        <f t="shared" ref="J50:R50" si="6">SUM(J51:J53)</f>
        <v>0</v>
      </c>
      <c r="K50" s="86">
        <f t="shared" si="6"/>
        <v>0</v>
      </c>
      <c r="L50" s="86">
        <f t="shared" si="6"/>
        <v>0</v>
      </c>
      <c r="M50" s="86">
        <f t="shared" si="6"/>
        <v>0</v>
      </c>
      <c r="N50" s="86">
        <f t="shared" si="6"/>
        <v>0</v>
      </c>
      <c r="O50" s="86">
        <f t="shared" si="6"/>
        <v>0</v>
      </c>
      <c r="P50" s="86">
        <f t="shared" si="6"/>
        <v>0</v>
      </c>
      <c r="Q50" s="86">
        <f t="shared" si="6"/>
        <v>0</v>
      </c>
      <c r="R50" s="86">
        <f t="shared" si="6"/>
        <v>0</v>
      </c>
    </row>
    <row r="51" spans="2:18" ht="20.25" hidden="1" customHeight="1" x14ac:dyDescent="0.3">
      <c r="B51" s="101"/>
      <c r="C51" s="105"/>
      <c r="D51" s="105"/>
      <c r="E51" s="106"/>
      <c r="F51" s="107">
        <v>22</v>
      </c>
      <c r="G51" s="108"/>
      <c r="H51" s="108"/>
      <c r="I51" s="109"/>
      <c r="J51" s="14"/>
      <c r="K51" s="14"/>
      <c r="L51" s="14"/>
      <c r="M51" s="14"/>
      <c r="N51" s="14"/>
      <c r="O51" s="14"/>
      <c r="P51" s="14"/>
      <c r="Q51" s="14"/>
      <c r="R51" s="110">
        <f>SUM(J51:Q51)</f>
        <v>0</v>
      </c>
    </row>
    <row r="52" spans="2:18" ht="20.25" hidden="1" customHeight="1" x14ac:dyDescent="0.3">
      <c r="B52" s="102"/>
      <c r="C52" s="111"/>
      <c r="D52" s="112"/>
      <c r="E52" s="113"/>
      <c r="F52" s="107">
        <v>23</v>
      </c>
      <c r="G52" s="108"/>
      <c r="H52" s="14"/>
      <c r="I52" s="114"/>
      <c r="J52" s="115"/>
      <c r="K52" s="115"/>
      <c r="L52" s="115"/>
      <c r="M52" s="115"/>
      <c r="N52" s="115"/>
      <c r="O52" s="115"/>
      <c r="P52" s="115"/>
      <c r="Q52" s="115"/>
      <c r="R52" s="110">
        <f>SUM(J52:Q52)</f>
        <v>0</v>
      </c>
    </row>
    <row r="53" spans="2:18" ht="20.25" hidden="1" customHeight="1" x14ac:dyDescent="0.3">
      <c r="B53" s="102"/>
      <c r="C53" s="111"/>
      <c r="D53" s="112"/>
      <c r="E53" s="113"/>
      <c r="F53" s="107">
        <v>24</v>
      </c>
      <c r="G53" s="108"/>
      <c r="H53" s="14"/>
      <c r="I53" s="114"/>
      <c r="J53" s="115"/>
      <c r="K53" s="115"/>
      <c r="L53" s="115"/>
      <c r="M53" s="115"/>
      <c r="N53" s="115"/>
      <c r="O53" s="115"/>
      <c r="P53" s="115"/>
      <c r="Q53" s="115"/>
      <c r="R53" s="110">
        <f>SUM(J53:Q53)</f>
        <v>0</v>
      </c>
    </row>
    <row r="54" spans="2:18" s="13" customFormat="1" ht="18" customHeight="1" x14ac:dyDescent="0.3">
      <c r="B54" s="35"/>
      <c r="C54" s="278" t="s">
        <v>25</v>
      </c>
      <c r="D54" s="278"/>
      <c r="E54" s="278"/>
      <c r="F54" s="278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13" customFormat="1" ht="49.5" hidden="1" customHeight="1" x14ac:dyDescent="0.3">
      <c r="B55" s="35"/>
      <c r="C55" s="37"/>
      <c r="D55" s="1662" t="s">
        <v>24</v>
      </c>
      <c r="E55" s="1662"/>
      <c r="F55" s="1662"/>
      <c r="G55" s="1662"/>
      <c r="H55" s="1662"/>
      <c r="I55" s="1662"/>
      <c r="J55" s="562"/>
      <c r="K55" s="562"/>
      <c r="L55" s="562"/>
      <c r="M55" s="562"/>
      <c r="N55" s="562"/>
      <c r="O55" s="562"/>
      <c r="P55" s="562"/>
      <c r="Q55" s="562"/>
      <c r="R55" s="274"/>
    </row>
    <row r="56" spans="2:18" s="13" customFormat="1" ht="33" hidden="1" customHeight="1" x14ac:dyDescent="0.3">
      <c r="B56" s="35"/>
      <c r="C56" s="37"/>
      <c r="D56" s="37"/>
      <c r="E56" s="1661" t="s">
        <v>23</v>
      </c>
      <c r="F56" s="1661"/>
      <c r="G56" s="1661"/>
      <c r="H56" s="1661"/>
      <c r="I56" s="1661"/>
      <c r="J56" s="562"/>
      <c r="K56" s="562"/>
      <c r="L56" s="562"/>
      <c r="M56" s="562"/>
      <c r="N56" s="562"/>
      <c r="O56" s="562"/>
      <c r="P56" s="562"/>
      <c r="Q56" s="562"/>
      <c r="R56" s="274"/>
    </row>
    <row r="57" spans="2:18" ht="21.75" hidden="1" customHeight="1" x14ac:dyDescent="0.3">
      <c r="B57" s="38"/>
      <c r="C57" s="39"/>
      <c r="D57" s="39"/>
      <c r="E57" s="40"/>
      <c r="F57" s="29">
        <v>25</v>
      </c>
      <c r="G57" s="15"/>
      <c r="H57" s="15"/>
      <c r="I57" s="61"/>
      <c r="J57" s="140"/>
      <c r="K57" s="140"/>
      <c r="L57" s="140"/>
      <c r="M57" s="140"/>
      <c r="N57" s="140"/>
      <c r="O57" s="140"/>
      <c r="P57" s="140"/>
      <c r="Q57" s="140"/>
      <c r="R57" s="636"/>
    </row>
    <row r="58" spans="2:18" ht="21.75" hidden="1" customHeight="1" x14ac:dyDescent="0.3">
      <c r="B58" s="28"/>
      <c r="C58" s="45"/>
      <c r="D58" s="31"/>
      <c r="E58" s="32"/>
      <c r="F58" s="29">
        <v>26</v>
      </c>
      <c r="G58" s="15"/>
      <c r="H58" s="16"/>
      <c r="I58" s="17"/>
      <c r="J58" s="592"/>
      <c r="K58" s="592"/>
      <c r="L58" s="592"/>
      <c r="M58" s="592"/>
      <c r="N58" s="592"/>
      <c r="O58" s="592"/>
      <c r="P58" s="592"/>
      <c r="Q58" s="592"/>
      <c r="R58" s="636"/>
    </row>
    <row r="59" spans="2:18" ht="39" hidden="1" customHeight="1" x14ac:dyDescent="0.3">
      <c r="B59" s="67"/>
      <c r="C59" s="68"/>
      <c r="D59" s="62"/>
      <c r="E59" s="21"/>
      <c r="F59" s="29">
        <v>27</v>
      </c>
      <c r="G59" s="15"/>
      <c r="H59" s="16"/>
      <c r="I59" s="17"/>
      <c r="J59" s="592"/>
      <c r="K59" s="592"/>
      <c r="L59" s="592"/>
      <c r="M59" s="592"/>
      <c r="N59" s="592"/>
      <c r="O59" s="592"/>
      <c r="P59" s="592"/>
      <c r="Q59" s="592"/>
      <c r="R59" s="636"/>
    </row>
    <row r="60" spans="2:18" s="13" customFormat="1" ht="19.5" customHeight="1" x14ac:dyDescent="0.3">
      <c r="B60" s="35"/>
      <c r="C60" s="37"/>
      <c r="D60" s="278" t="s">
        <v>27</v>
      </c>
      <c r="E60" s="278"/>
      <c r="F60" s="278"/>
      <c r="G60" s="278"/>
      <c r="H60" s="278"/>
      <c r="I60" s="278"/>
      <c r="J60" s="562"/>
      <c r="K60" s="562"/>
      <c r="L60" s="562"/>
      <c r="M60" s="562"/>
      <c r="N60" s="562"/>
      <c r="O60" s="562"/>
      <c r="P60" s="562"/>
      <c r="Q60" s="562"/>
      <c r="R60" s="274"/>
    </row>
    <row r="61" spans="2:18" s="13" customFormat="1" ht="17.25" customHeight="1" x14ac:dyDescent="0.3">
      <c r="B61" s="35"/>
      <c r="C61" s="37"/>
      <c r="D61" s="37"/>
      <c r="E61" s="278" t="s">
        <v>28</v>
      </c>
      <c r="F61" s="278"/>
      <c r="G61" s="278"/>
      <c r="H61" s="278"/>
      <c r="I61" s="278"/>
      <c r="J61" s="562"/>
      <c r="K61" s="562"/>
      <c r="L61" s="562"/>
      <c r="M61" s="562"/>
      <c r="N61" s="562"/>
      <c r="O61" s="562"/>
      <c r="P61" s="562"/>
      <c r="Q61" s="562"/>
      <c r="R61" s="274"/>
    </row>
    <row r="62" spans="2:18" s="621" customFormat="1" ht="18" customHeight="1" x14ac:dyDescent="0.3">
      <c r="B62" s="639"/>
      <c r="C62" s="616"/>
      <c r="D62" s="619"/>
      <c r="E62" s="565">
        <v>128</v>
      </c>
      <c r="F62" s="565" t="s">
        <v>1881</v>
      </c>
      <c r="G62" s="565"/>
      <c r="H62" s="565"/>
      <c r="I62" s="565"/>
      <c r="J62" s="617"/>
      <c r="K62" s="617"/>
      <c r="L62" s="617"/>
      <c r="M62" s="617"/>
      <c r="N62" s="617"/>
      <c r="O62" s="617"/>
      <c r="P62" s="617"/>
      <c r="Q62" s="617"/>
      <c r="R62" s="618"/>
    </row>
    <row r="63" spans="2:18" ht="31.5" customHeight="1" x14ac:dyDescent="0.3">
      <c r="B63" s="38"/>
      <c r="C63" s="39"/>
      <c r="D63" s="39"/>
      <c r="E63" s="214" t="s">
        <v>2371</v>
      </c>
      <c r="F63" s="640">
        <v>12801</v>
      </c>
      <c r="G63" s="15" t="s">
        <v>313</v>
      </c>
      <c r="H63" s="26" t="s">
        <v>307</v>
      </c>
      <c r="I63" s="145" t="s">
        <v>321</v>
      </c>
      <c r="J63" s="16"/>
      <c r="K63" s="18">
        <v>36000</v>
      </c>
      <c r="L63" s="18">
        <v>34800</v>
      </c>
      <c r="M63" s="18">
        <v>9200</v>
      </c>
      <c r="N63" s="16"/>
      <c r="O63" s="16"/>
      <c r="P63" s="16"/>
      <c r="Q63" s="16"/>
      <c r="R63" s="84">
        <f>SUM(J63:Q63)</f>
        <v>80000</v>
      </c>
    </row>
    <row r="64" spans="2:18" ht="20.25" hidden="1" customHeight="1" x14ac:dyDescent="0.3">
      <c r="B64" s="28"/>
      <c r="C64" s="45"/>
      <c r="D64" s="31"/>
      <c r="E64" s="32"/>
      <c r="F64" s="29">
        <v>29</v>
      </c>
      <c r="G64" s="15"/>
      <c r="H64" s="16"/>
      <c r="I64" s="17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0.25" hidden="1" customHeight="1" x14ac:dyDescent="0.3">
      <c r="B65" s="28"/>
      <c r="C65" s="45"/>
      <c r="D65" s="31"/>
      <c r="E65" s="32"/>
      <c r="F65" s="29">
        <v>30</v>
      </c>
      <c r="G65" s="15"/>
      <c r="H65" s="16"/>
      <c r="I65" s="17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s="13" customFormat="1" ht="33.75" hidden="1" customHeight="1" x14ac:dyDescent="0.3">
      <c r="B66" s="35"/>
      <c r="C66" s="37"/>
      <c r="D66" s="1661" t="s">
        <v>29</v>
      </c>
      <c r="E66" s="1661"/>
      <c r="F66" s="1661"/>
      <c r="G66" s="1661"/>
      <c r="H66" s="1661"/>
      <c r="I66" s="1661"/>
      <c r="J66" s="86">
        <f t="shared" ref="J66:R66" si="7">SUM(J67+J71)</f>
        <v>0</v>
      </c>
      <c r="K66" s="86">
        <f t="shared" si="7"/>
        <v>0</v>
      </c>
      <c r="L66" s="86">
        <f t="shared" si="7"/>
        <v>0</v>
      </c>
      <c r="M66" s="86">
        <f t="shared" si="7"/>
        <v>0</v>
      </c>
      <c r="N66" s="86">
        <f t="shared" si="7"/>
        <v>0</v>
      </c>
      <c r="O66" s="86">
        <f t="shared" si="7"/>
        <v>0</v>
      </c>
      <c r="P66" s="86">
        <f t="shared" si="7"/>
        <v>0</v>
      </c>
      <c r="Q66" s="86">
        <f t="shared" si="7"/>
        <v>0</v>
      </c>
      <c r="R66" s="86">
        <f t="shared" si="7"/>
        <v>0</v>
      </c>
    </row>
    <row r="67" spans="2:18" s="13" customFormat="1" ht="33.75" hidden="1" customHeight="1" x14ac:dyDescent="0.3">
      <c r="B67" s="35"/>
      <c r="C67" s="37"/>
      <c r="D67" s="37"/>
      <c r="E67" s="1661" t="s">
        <v>30</v>
      </c>
      <c r="F67" s="1661"/>
      <c r="G67" s="1661"/>
      <c r="H67" s="1661"/>
      <c r="I67" s="1661"/>
      <c r="J67" s="86">
        <f t="shared" ref="J67:R67" si="8">SUM(J68:J70)</f>
        <v>0</v>
      </c>
      <c r="K67" s="86">
        <f t="shared" si="8"/>
        <v>0</v>
      </c>
      <c r="L67" s="86">
        <f t="shared" si="8"/>
        <v>0</v>
      </c>
      <c r="M67" s="86">
        <f t="shared" si="8"/>
        <v>0</v>
      </c>
      <c r="N67" s="86">
        <f t="shared" si="8"/>
        <v>0</v>
      </c>
      <c r="O67" s="86">
        <f t="shared" si="8"/>
        <v>0</v>
      </c>
      <c r="P67" s="86">
        <f t="shared" si="8"/>
        <v>0</v>
      </c>
      <c r="Q67" s="86">
        <f t="shared" si="8"/>
        <v>0</v>
      </c>
      <c r="R67" s="86">
        <f t="shared" si="8"/>
        <v>0</v>
      </c>
    </row>
    <row r="68" spans="2:18" ht="21" hidden="1" customHeight="1" x14ac:dyDescent="0.3">
      <c r="B68" s="38"/>
      <c r="C68" s="39"/>
      <c r="D68" s="39"/>
      <c r="E68" s="40"/>
      <c r="F68" s="29">
        <v>31</v>
      </c>
      <c r="G68" s="15"/>
      <c r="H68" s="15"/>
      <c r="I68" s="61"/>
      <c r="J68" s="16"/>
      <c r="K68" s="16"/>
      <c r="L68" s="16"/>
      <c r="M68" s="16"/>
      <c r="N68" s="16"/>
      <c r="O68" s="16"/>
      <c r="P68" s="16"/>
      <c r="Q68" s="16"/>
      <c r="R68" s="84">
        <f>SUM(J68:Q68)</f>
        <v>0</v>
      </c>
    </row>
    <row r="69" spans="2:18" ht="21" hidden="1" customHeight="1" x14ac:dyDescent="0.3">
      <c r="B69" s="28"/>
      <c r="C69" s="45"/>
      <c r="D69" s="31"/>
      <c r="E69" s="32"/>
      <c r="F69" s="29">
        <v>32</v>
      </c>
      <c r="G69" s="15"/>
      <c r="H69" s="16"/>
      <c r="I69" s="17"/>
      <c r="J69" s="27"/>
      <c r="K69" s="27"/>
      <c r="L69" s="27"/>
      <c r="M69" s="27"/>
      <c r="N69" s="27"/>
      <c r="O69" s="27"/>
      <c r="P69" s="27"/>
      <c r="Q69" s="27"/>
      <c r="R69" s="84">
        <f>SUM(J69:Q69)</f>
        <v>0</v>
      </c>
    </row>
    <row r="70" spans="2:18" ht="21" hidden="1" customHeight="1" x14ac:dyDescent="0.3">
      <c r="B70" s="28"/>
      <c r="C70" s="45"/>
      <c r="D70" s="31"/>
      <c r="E70" s="32"/>
      <c r="F70" s="29">
        <v>33</v>
      </c>
      <c r="G70" s="15"/>
      <c r="H70" s="16"/>
      <c r="I70" s="17"/>
      <c r="J70" s="27"/>
      <c r="K70" s="27"/>
      <c r="L70" s="27"/>
      <c r="M70" s="27"/>
      <c r="N70" s="27"/>
      <c r="O70" s="27"/>
      <c r="P70" s="27"/>
      <c r="Q70" s="27"/>
      <c r="R70" s="84">
        <f>SUM(J70:Q70)</f>
        <v>0</v>
      </c>
    </row>
    <row r="71" spans="2:18" s="13" customFormat="1" ht="33" hidden="1" customHeight="1" x14ac:dyDescent="0.3">
      <c r="B71" s="35"/>
      <c r="C71" s="37"/>
      <c r="D71" s="37"/>
      <c r="E71" s="1662" t="s">
        <v>31</v>
      </c>
      <c r="F71" s="1662"/>
      <c r="G71" s="1662"/>
      <c r="H71" s="1662"/>
      <c r="I71" s="1662"/>
      <c r="J71" s="86">
        <f t="shared" ref="J71:R71" si="9">SUM(J72:J74)</f>
        <v>0</v>
      </c>
      <c r="K71" s="86">
        <f t="shared" si="9"/>
        <v>0</v>
      </c>
      <c r="L71" s="86">
        <f t="shared" si="9"/>
        <v>0</v>
      </c>
      <c r="M71" s="86">
        <f t="shared" si="9"/>
        <v>0</v>
      </c>
      <c r="N71" s="86">
        <f t="shared" si="9"/>
        <v>0</v>
      </c>
      <c r="O71" s="86">
        <f t="shared" si="9"/>
        <v>0</v>
      </c>
      <c r="P71" s="86">
        <f t="shared" si="9"/>
        <v>0</v>
      </c>
      <c r="Q71" s="86">
        <f t="shared" si="9"/>
        <v>0</v>
      </c>
      <c r="R71" s="86">
        <f t="shared" si="9"/>
        <v>0</v>
      </c>
    </row>
    <row r="72" spans="2:18" ht="23.25" hidden="1" customHeight="1" x14ac:dyDescent="0.3">
      <c r="B72" s="38"/>
      <c r="C72" s="39"/>
      <c r="D72" s="39"/>
      <c r="E72" s="40"/>
      <c r="F72" s="29">
        <v>34</v>
      </c>
      <c r="G72" s="15"/>
      <c r="H72" s="15"/>
      <c r="I72" s="61"/>
      <c r="J72" s="27"/>
      <c r="K72" s="27"/>
      <c r="L72" s="27"/>
      <c r="M72" s="27"/>
      <c r="N72" s="27"/>
      <c r="O72" s="27"/>
      <c r="P72" s="27"/>
      <c r="Q72" s="27"/>
      <c r="R72" s="84">
        <f>SUM(J72:Q72)</f>
        <v>0</v>
      </c>
    </row>
    <row r="73" spans="2:18" ht="23.25" hidden="1" customHeight="1" x14ac:dyDescent="0.3">
      <c r="B73" s="57"/>
      <c r="C73" s="58"/>
      <c r="D73" s="58"/>
      <c r="E73" s="59"/>
      <c r="F73" s="29">
        <v>35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3.25" hidden="1" customHeight="1" x14ac:dyDescent="0.3">
      <c r="B74" s="19"/>
      <c r="C74" s="20"/>
      <c r="D74" s="20"/>
      <c r="E74" s="79"/>
      <c r="F74" s="29">
        <v>36</v>
      </c>
      <c r="G74" s="15"/>
      <c r="H74" s="15"/>
      <c r="I74" s="61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s="12" customFormat="1" ht="16.5" customHeight="1" x14ac:dyDescent="0.2">
      <c r="B75" s="137" t="s">
        <v>83</v>
      </c>
      <c r="C75" s="44"/>
      <c r="D75" s="135"/>
      <c r="E75" s="135"/>
      <c r="F75" s="136"/>
      <c r="G75" s="135"/>
      <c r="H75" s="135"/>
      <c r="I75" s="135"/>
      <c r="J75" s="633"/>
      <c r="K75" s="633"/>
      <c r="L75" s="633"/>
      <c r="M75" s="633"/>
      <c r="N75" s="633"/>
      <c r="O75" s="633"/>
      <c r="P75" s="633"/>
      <c r="Q75" s="633"/>
      <c r="R75" s="631"/>
    </row>
    <row r="76" spans="2:18" s="12" customFormat="1" ht="17.25" customHeight="1" x14ac:dyDescent="0.2">
      <c r="B76" s="277" t="s">
        <v>116</v>
      </c>
      <c r="C76" s="278"/>
      <c r="D76" s="278"/>
      <c r="E76" s="278"/>
      <c r="F76" s="278"/>
      <c r="G76" s="278"/>
      <c r="H76" s="278"/>
      <c r="I76" s="278"/>
      <c r="J76" s="634"/>
      <c r="K76" s="634"/>
      <c r="L76" s="634"/>
      <c r="M76" s="634"/>
      <c r="N76" s="634"/>
      <c r="O76" s="634"/>
      <c r="P76" s="634"/>
      <c r="Q76" s="634"/>
      <c r="R76" s="632"/>
    </row>
    <row r="77" spans="2:18" s="13" customFormat="1" ht="33" hidden="1" customHeight="1" x14ac:dyDescent="0.3">
      <c r="B77" s="35"/>
      <c r="C77" s="1661" t="s">
        <v>32</v>
      </c>
      <c r="D77" s="1661"/>
      <c r="E77" s="1661"/>
      <c r="F77" s="1661"/>
      <c r="G77" s="1661"/>
      <c r="H77" s="1661"/>
      <c r="I77" s="1661"/>
      <c r="J77" s="562"/>
      <c r="K77" s="562"/>
      <c r="L77" s="562"/>
      <c r="M77" s="562"/>
      <c r="N77" s="562"/>
      <c r="O77" s="562"/>
      <c r="P77" s="562"/>
      <c r="Q77" s="562"/>
      <c r="R77" s="274"/>
    </row>
    <row r="78" spans="2:18" s="13" customFormat="1" ht="34.5" hidden="1" customHeight="1" x14ac:dyDescent="0.3">
      <c r="B78" s="35"/>
      <c r="C78" s="37"/>
      <c r="D78" s="1661" t="s">
        <v>33</v>
      </c>
      <c r="E78" s="1661"/>
      <c r="F78" s="1661"/>
      <c r="G78" s="1661"/>
      <c r="H78" s="1661"/>
      <c r="I78" s="1661"/>
      <c r="J78" s="562"/>
      <c r="K78" s="562"/>
      <c r="L78" s="562"/>
      <c r="M78" s="562"/>
      <c r="N78" s="562"/>
      <c r="O78" s="562"/>
      <c r="P78" s="562"/>
      <c r="Q78" s="562"/>
      <c r="R78" s="274"/>
    </row>
    <row r="79" spans="2:18" s="13" customFormat="1" ht="18.75" hidden="1" customHeight="1" x14ac:dyDescent="0.3">
      <c r="B79" s="35"/>
      <c r="C79" s="37"/>
      <c r="D79" s="37"/>
      <c r="E79" s="1008" t="s">
        <v>34</v>
      </c>
      <c r="F79" s="70"/>
      <c r="G79" s="33"/>
      <c r="H79" s="14"/>
      <c r="I79" s="56"/>
      <c r="J79" s="562"/>
      <c r="K79" s="562"/>
      <c r="L79" s="562"/>
      <c r="M79" s="562"/>
      <c r="N79" s="562"/>
      <c r="O79" s="562"/>
      <c r="P79" s="562"/>
      <c r="Q79" s="562"/>
      <c r="R79" s="274"/>
    </row>
    <row r="80" spans="2:18" ht="25.5" hidden="1" customHeight="1" x14ac:dyDescent="0.3">
      <c r="B80" s="38"/>
      <c r="C80" s="39"/>
      <c r="D80" s="39"/>
      <c r="E80" s="40"/>
      <c r="F80" s="29">
        <v>37</v>
      </c>
      <c r="G80" s="15"/>
      <c r="H80" s="15"/>
      <c r="I80" s="61"/>
      <c r="J80" s="140"/>
      <c r="K80" s="140"/>
      <c r="L80" s="140"/>
      <c r="M80" s="140"/>
      <c r="N80" s="140"/>
      <c r="O80" s="140"/>
      <c r="P80" s="140"/>
      <c r="Q80" s="140"/>
      <c r="R80" s="636"/>
    </row>
    <row r="81" spans="2:18" ht="25.5" hidden="1" customHeight="1" x14ac:dyDescent="0.3">
      <c r="B81" s="28"/>
      <c r="C81" s="45"/>
      <c r="D81" s="31"/>
      <c r="E81" s="32"/>
      <c r="F81" s="29">
        <v>38</v>
      </c>
      <c r="G81" s="15"/>
      <c r="H81" s="16"/>
      <c r="I81" s="17"/>
      <c r="J81" s="592"/>
      <c r="K81" s="592"/>
      <c r="L81" s="592"/>
      <c r="M81" s="592"/>
      <c r="N81" s="592"/>
      <c r="O81" s="592"/>
      <c r="P81" s="592"/>
      <c r="Q81" s="592"/>
      <c r="R81" s="636"/>
    </row>
    <row r="82" spans="2:18" ht="25.5" hidden="1" customHeight="1" x14ac:dyDescent="0.3">
      <c r="B82" s="28"/>
      <c r="C82" s="45"/>
      <c r="D82" s="31"/>
      <c r="E82" s="32"/>
      <c r="F82" s="29">
        <v>39</v>
      </c>
      <c r="G82" s="15"/>
      <c r="H82" s="16"/>
      <c r="I82" s="17"/>
      <c r="J82" s="140"/>
      <c r="K82" s="140"/>
      <c r="L82" s="140"/>
      <c r="M82" s="140"/>
      <c r="N82" s="140"/>
      <c r="O82" s="140"/>
      <c r="P82" s="140"/>
      <c r="Q82" s="140"/>
      <c r="R82" s="636"/>
    </row>
    <row r="83" spans="2:18" ht="25.5" hidden="1" customHeight="1" x14ac:dyDescent="0.3">
      <c r="B83" s="57"/>
      <c r="C83" s="58"/>
      <c r="D83" s="58"/>
      <c r="E83" s="59"/>
      <c r="F83" s="29">
        <v>40</v>
      </c>
      <c r="G83" s="15"/>
      <c r="H83" s="15"/>
      <c r="I83" s="61"/>
      <c r="J83" s="140"/>
      <c r="K83" s="140"/>
      <c r="L83" s="140"/>
      <c r="M83" s="140"/>
      <c r="N83" s="140"/>
      <c r="O83" s="140"/>
      <c r="P83" s="140"/>
      <c r="Q83" s="140"/>
      <c r="R83" s="636"/>
    </row>
    <row r="84" spans="2:18" ht="25.5" hidden="1" customHeight="1" x14ac:dyDescent="0.3">
      <c r="B84" s="57"/>
      <c r="C84" s="58"/>
      <c r="D84" s="58"/>
      <c r="E84" s="59"/>
      <c r="F84" s="29">
        <v>41</v>
      </c>
      <c r="G84" s="15"/>
      <c r="H84" s="15"/>
      <c r="I84" s="61"/>
      <c r="J84" s="140"/>
      <c r="K84" s="140"/>
      <c r="L84" s="140"/>
      <c r="M84" s="140"/>
      <c r="N84" s="140"/>
      <c r="O84" s="140"/>
      <c r="P84" s="140"/>
      <c r="Q84" s="140"/>
      <c r="R84" s="636"/>
    </row>
    <row r="85" spans="2:18" s="13" customFormat="1" ht="21" hidden="1" customHeight="1" x14ac:dyDescent="0.3">
      <c r="B85" s="35"/>
      <c r="C85" s="37"/>
      <c r="D85" s="1663" t="s">
        <v>35</v>
      </c>
      <c r="E85" s="1663"/>
      <c r="F85" s="1663"/>
      <c r="G85" s="1663"/>
      <c r="H85" s="1663"/>
      <c r="I85" s="1663"/>
      <c r="J85" s="562"/>
      <c r="K85" s="562"/>
      <c r="L85" s="562"/>
      <c r="M85" s="562"/>
      <c r="N85" s="562"/>
      <c r="O85" s="562"/>
      <c r="P85" s="562"/>
      <c r="Q85" s="562"/>
      <c r="R85" s="274"/>
    </row>
    <row r="86" spans="2:18" s="13" customFormat="1" ht="21" hidden="1" customHeight="1" x14ac:dyDescent="0.3">
      <c r="B86" s="35"/>
      <c r="C86" s="37"/>
      <c r="D86" s="37"/>
      <c r="E86" s="1662" t="s">
        <v>36</v>
      </c>
      <c r="F86" s="1662"/>
      <c r="G86" s="1662"/>
      <c r="H86" s="1662"/>
      <c r="I86" s="1662"/>
      <c r="J86" s="562"/>
      <c r="K86" s="562"/>
      <c r="L86" s="562"/>
      <c r="M86" s="562"/>
      <c r="N86" s="562"/>
      <c r="O86" s="562"/>
      <c r="P86" s="562"/>
      <c r="Q86" s="562"/>
      <c r="R86" s="274"/>
    </row>
    <row r="87" spans="2:18" ht="25.5" hidden="1" customHeight="1" x14ac:dyDescent="0.3">
      <c r="B87" s="38"/>
      <c r="C87" s="39"/>
      <c r="D87" s="39"/>
      <c r="E87" s="40"/>
      <c r="F87" s="29">
        <v>42</v>
      </c>
      <c r="G87" s="15"/>
      <c r="H87" s="15"/>
      <c r="I87" s="61"/>
      <c r="J87" s="140"/>
      <c r="K87" s="140"/>
      <c r="L87" s="140"/>
      <c r="M87" s="140"/>
      <c r="N87" s="140"/>
      <c r="O87" s="140"/>
      <c r="P87" s="140"/>
      <c r="Q87" s="140"/>
      <c r="R87" s="636"/>
    </row>
    <row r="88" spans="2:18" ht="25.5" hidden="1" customHeight="1" x14ac:dyDescent="0.3">
      <c r="B88" s="57"/>
      <c r="C88" s="58"/>
      <c r="D88" s="58"/>
      <c r="E88" s="59"/>
      <c r="F88" s="29">
        <v>43</v>
      </c>
      <c r="G88" s="15"/>
      <c r="H88" s="15"/>
      <c r="I88" s="61"/>
      <c r="J88" s="140"/>
      <c r="K88" s="140"/>
      <c r="L88" s="140"/>
      <c r="M88" s="140"/>
      <c r="N88" s="140"/>
      <c r="O88" s="140"/>
      <c r="P88" s="140"/>
      <c r="Q88" s="140"/>
      <c r="R88" s="636"/>
    </row>
    <row r="89" spans="2:18" ht="25.5" hidden="1" customHeight="1" x14ac:dyDescent="0.3">
      <c r="B89" s="57"/>
      <c r="C89" s="58"/>
      <c r="D89" s="58"/>
      <c r="E89" s="59"/>
      <c r="F89" s="29">
        <v>44</v>
      </c>
      <c r="G89" s="15"/>
      <c r="H89" s="15"/>
      <c r="I89" s="61"/>
      <c r="J89" s="140"/>
      <c r="K89" s="140"/>
      <c r="L89" s="140"/>
      <c r="M89" s="140"/>
      <c r="N89" s="140"/>
      <c r="O89" s="140"/>
      <c r="P89" s="140"/>
      <c r="Q89" s="140"/>
      <c r="R89" s="636"/>
    </row>
    <row r="90" spans="2:18" ht="25.5" hidden="1" customHeight="1" x14ac:dyDescent="0.3">
      <c r="B90" s="57"/>
      <c r="C90" s="58"/>
      <c r="D90" s="58"/>
      <c r="E90" s="59"/>
      <c r="F90" s="29">
        <v>45</v>
      </c>
      <c r="G90" s="15"/>
      <c r="H90" s="15"/>
      <c r="I90" s="61"/>
      <c r="J90" s="140"/>
      <c r="K90" s="140"/>
      <c r="L90" s="140"/>
      <c r="M90" s="140"/>
      <c r="N90" s="140"/>
      <c r="O90" s="140"/>
      <c r="P90" s="140"/>
      <c r="Q90" s="140"/>
      <c r="R90" s="636"/>
    </row>
    <row r="91" spans="2:18" ht="25.5" hidden="1" customHeight="1" x14ac:dyDescent="0.3">
      <c r="B91" s="57"/>
      <c r="C91" s="58"/>
      <c r="D91" s="58"/>
      <c r="E91" s="59"/>
      <c r="F91" s="29">
        <v>46</v>
      </c>
      <c r="G91" s="15"/>
      <c r="H91" s="15"/>
      <c r="I91" s="61"/>
      <c r="J91" s="140"/>
      <c r="K91" s="140"/>
      <c r="L91" s="140"/>
      <c r="M91" s="140"/>
      <c r="N91" s="140"/>
      <c r="O91" s="140"/>
      <c r="P91" s="140"/>
      <c r="Q91" s="140"/>
      <c r="R91" s="636"/>
    </row>
    <row r="92" spans="2:18" ht="25.5" hidden="1" customHeight="1" x14ac:dyDescent="0.3">
      <c r="B92" s="19"/>
      <c r="C92" s="20"/>
      <c r="D92" s="20"/>
      <c r="E92" s="79"/>
      <c r="F92" s="29">
        <v>47</v>
      </c>
      <c r="G92" s="15"/>
      <c r="H92" s="15"/>
      <c r="I92" s="61"/>
      <c r="J92" s="140"/>
      <c r="K92" s="140"/>
      <c r="L92" s="140"/>
      <c r="M92" s="140"/>
      <c r="N92" s="140"/>
      <c r="O92" s="140"/>
      <c r="P92" s="140"/>
      <c r="Q92" s="140"/>
      <c r="R92" s="636"/>
    </row>
    <row r="93" spans="2:18" s="12" customFormat="1" ht="15.75" customHeight="1" x14ac:dyDescent="0.2">
      <c r="B93" s="481" t="s">
        <v>86</v>
      </c>
      <c r="C93" s="482"/>
      <c r="D93" s="482"/>
      <c r="E93" s="482"/>
      <c r="F93" s="482"/>
      <c r="G93" s="482"/>
      <c r="H93" s="482"/>
      <c r="I93" s="482"/>
      <c r="J93" s="633"/>
      <c r="K93" s="633"/>
      <c r="L93" s="633"/>
      <c r="M93" s="633"/>
      <c r="N93" s="633"/>
      <c r="O93" s="633"/>
      <c r="P93" s="633"/>
      <c r="Q93" s="633"/>
      <c r="R93" s="631"/>
    </row>
    <row r="94" spans="2:18" s="12" customFormat="1" ht="17.25" customHeight="1" x14ac:dyDescent="0.2">
      <c r="B94" s="637" t="s">
        <v>117</v>
      </c>
      <c r="C94" s="547"/>
      <c r="D94" s="547"/>
      <c r="E94" s="547"/>
      <c r="F94" s="547"/>
      <c r="G94" s="547"/>
      <c r="H94" s="547"/>
      <c r="I94" s="547"/>
      <c r="J94" s="634"/>
      <c r="K94" s="634"/>
      <c r="L94" s="634"/>
      <c r="M94" s="634"/>
      <c r="N94" s="634"/>
      <c r="O94" s="634"/>
      <c r="P94" s="634"/>
      <c r="Q94" s="634"/>
      <c r="R94" s="632"/>
    </row>
    <row r="95" spans="2:18" s="13" customFormat="1" ht="36.75" hidden="1" customHeight="1" x14ac:dyDescent="0.3">
      <c r="B95" s="35"/>
      <c r="C95" s="1661" t="s">
        <v>37</v>
      </c>
      <c r="D95" s="1661"/>
      <c r="E95" s="1661"/>
      <c r="F95" s="1661"/>
      <c r="G95" s="1661"/>
      <c r="H95" s="1661"/>
      <c r="I95" s="1661"/>
      <c r="J95" s="562"/>
      <c r="K95" s="562"/>
      <c r="L95" s="562"/>
      <c r="M95" s="562"/>
      <c r="N95" s="562"/>
      <c r="O95" s="562"/>
      <c r="P95" s="562"/>
      <c r="Q95" s="562"/>
      <c r="R95" s="274"/>
    </row>
    <row r="96" spans="2:18" s="13" customFormat="1" ht="47.25" hidden="1" customHeight="1" x14ac:dyDescent="0.3">
      <c r="B96" s="35"/>
      <c r="C96" s="37"/>
      <c r="D96" s="1661" t="s">
        <v>38</v>
      </c>
      <c r="E96" s="1661"/>
      <c r="F96" s="1661"/>
      <c r="G96" s="1661"/>
      <c r="H96" s="1661"/>
      <c r="I96" s="1661"/>
      <c r="J96" s="562"/>
      <c r="K96" s="562"/>
      <c r="L96" s="562"/>
      <c r="M96" s="562"/>
      <c r="N96" s="562"/>
      <c r="O96" s="562"/>
      <c r="P96" s="562"/>
      <c r="Q96" s="562"/>
      <c r="R96" s="274"/>
    </row>
    <row r="97" spans="2:18" s="13" customFormat="1" ht="32.25" hidden="1" customHeight="1" x14ac:dyDescent="0.3">
      <c r="B97" s="35"/>
      <c r="C97" s="37"/>
      <c r="D97" s="37"/>
      <c r="E97" s="1661" t="s">
        <v>39</v>
      </c>
      <c r="F97" s="1661"/>
      <c r="G97" s="1661"/>
      <c r="H97" s="1661"/>
      <c r="I97" s="1661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18" ht="22.5" hidden="1" customHeight="1" x14ac:dyDescent="0.3">
      <c r="B98" s="38"/>
      <c r="C98" s="39"/>
      <c r="D98" s="39"/>
      <c r="E98" s="40"/>
      <c r="F98" s="29">
        <v>48</v>
      </c>
      <c r="G98" s="15"/>
      <c r="H98" s="15"/>
      <c r="I98" s="61"/>
      <c r="J98" s="140"/>
      <c r="K98" s="140"/>
      <c r="L98" s="140"/>
      <c r="M98" s="140"/>
      <c r="N98" s="140"/>
      <c r="O98" s="140"/>
      <c r="P98" s="140"/>
      <c r="Q98" s="140"/>
      <c r="R98" s="636"/>
    </row>
    <row r="99" spans="2:18" ht="22.5" hidden="1" customHeight="1" x14ac:dyDescent="0.3">
      <c r="B99" s="28"/>
      <c r="C99" s="45"/>
      <c r="D99" s="31"/>
      <c r="E99" s="32"/>
      <c r="F99" s="29">
        <v>49</v>
      </c>
      <c r="G99" s="15"/>
      <c r="H99" s="16"/>
      <c r="I99" s="17"/>
      <c r="J99" s="592"/>
      <c r="K99" s="592"/>
      <c r="L99" s="592"/>
      <c r="M99" s="592"/>
      <c r="N99" s="592"/>
      <c r="O99" s="592"/>
      <c r="P99" s="592"/>
      <c r="Q99" s="592"/>
      <c r="R99" s="636"/>
    </row>
    <row r="100" spans="2:18" ht="22.5" hidden="1" customHeight="1" x14ac:dyDescent="0.3">
      <c r="B100" s="28"/>
      <c r="C100" s="45"/>
      <c r="D100" s="31"/>
      <c r="E100" s="32"/>
      <c r="F100" s="29">
        <v>50</v>
      </c>
      <c r="G100" s="15"/>
      <c r="H100" s="16"/>
      <c r="I100" s="17"/>
      <c r="J100" s="592"/>
      <c r="K100" s="592"/>
      <c r="L100" s="592"/>
      <c r="M100" s="592"/>
      <c r="N100" s="592"/>
      <c r="O100" s="592"/>
      <c r="P100" s="592"/>
      <c r="Q100" s="592"/>
      <c r="R100" s="636"/>
    </row>
    <row r="101" spans="2:18" s="13" customFormat="1" ht="47.25" hidden="1" customHeight="1" x14ac:dyDescent="0.3">
      <c r="B101" s="35"/>
      <c r="C101" s="37"/>
      <c r="D101" s="1661" t="s">
        <v>40</v>
      </c>
      <c r="E101" s="1661"/>
      <c r="F101" s="1661"/>
      <c r="G101" s="1661"/>
      <c r="H101" s="1661"/>
      <c r="I101" s="1661"/>
      <c r="J101" s="562"/>
      <c r="K101" s="562"/>
      <c r="L101" s="562"/>
      <c r="M101" s="562"/>
      <c r="N101" s="562"/>
      <c r="O101" s="562"/>
      <c r="P101" s="562"/>
      <c r="Q101" s="562"/>
      <c r="R101" s="274"/>
    </row>
    <row r="102" spans="2:18" s="13" customFormat="1" ht="34.5" hidden="1" customHeight="1" x14ac:dyDescent="0.3">
      <c r="B102" s="35"/>
      <c r="C102" s="37"/>
      <c r="D102" s="37"/>
      <c r="E102" s="1661" t="s">
        <v>41</v>
      </c>
      <c r="F102" s="1661"/>
      <c r="G102" s="1661"/>
      <c r="H102" s="1661"/>
      <c r="I102" s="1661"/>
      <c r="J102" s="562"/>
      <c r="K102" s="562"/>
      <c r="L102" s="562"/>
      <c r="M102" s="562"/>
      <c r="N102" s="562"/>
      <c r="O102" s="562"/>
      <c r="P102" s="562"/>
      <c r="Q102" s="562"/>
      <c r="R102" s="274"/>
    </row>
    <row r="103" spans="2:18" ht="24.75" hidden="1" customHeight="1" x14ac:dyDescent="0.3">
      <c r="B103" s="38"/>
      <c r="C103" s="39"/>
      <c r="D103" s="39"/>
      <c r="E103" s="40"/>
      <c r="F103" s="29">
        <v>51</v>
      </c>
      <c r="G103" s="15"/>
      <c r="H103" s="15"/>
      <c r="I103" s="61"/>
      <c r="J103" s="140"/>
      <c r="K103" s="140"/>
      <c r="L103" s="140"/>
      <c r="M103" s="140"/>
      <c r="N103" s="140"/>
      <c r="O103" s="140"/>
      <c r="P103" s="140"/>
      <c r="Q103" s="140"/>
      <c r="R103" s="636"/>
    </row>
    <row r="104" spans="2:18" ht="24.75" hidden="1" customHeight="1" x14ac:dyDescent="0.3">
      <c r="B104" s="28"/>
      <c r="C104" s="45"/>
      <c r="D104" s="31"/>
      <c r="E104" s="32"/>
      <c r="F104" s="29">
        <v>52</v>
      </c>
      <c r="G104" s="15"/>
      <c r="H104" s="16"/>
      <c r="I104" s="17"/>
      <c r="J104" s="592"/>
      <c r="K104" s="592"/>
      <c r="L104" s="592"/>
      <c r="M104" s="592"/>
      <c r="N104" s="592"/>
      <c r="O104" s="592"/>
      <c r="P104" s="592"/>
      <c r="Q104" s="592"/>
      <c r="R104" s="636"/>
    </row>
    <row r="105" spans="2:18" ht="34.5" hidden="1" customHeight="1" x14ac:dyDescent="0.3">
      <c r="B105" s="67"/>
      <c r="C105" s="68"/>
      <c r="D105" s="62"/>
      <c r="E105" s="21"/>
      <c r="F105" s="29">
        <v>53</v>
      </c>
      <c r="G105" s="15"/>
      <c r="H105" s="16"/>
      <c r="I105" s="17"/>
      <c r="J105" s="592"/>
      <c r="K105" s="592"/>
      <c r="L105" s="592"/>
      <c r="M105" s="592"/>
      <c r="N105" s="592"/>
      <c r="O105" s="592"/>
      <c r="P105" s="592"/>
      <c r="Q105" s="592"/>
      <c r="R105" s="636"/>
    </row>
    <row r="106" spans="2:18" s="13" customFormat="1" ht="31.5" hidden="1" customHeight="1" x14ac:dyDescent="0.3">
      <c r="B106" s="35"/>
      <c r="C106" s="37"/>
      <c r="D106" s="1661" t="s">
        <v>42</v>
      </c>
      <c r="E106" s="1661"/>
      <c r="F106" s="1661"/>
      <c r="G106" s="1661"/>
      <c r="H106" s="1661"/>
      <c r="I106" s="1661"/>
      <c r="J106" s="562"/>
      <c r="K106" s="562"/>
      <c r="L106" s="562"/>
      <c r="M106" s="562"/>
      <c r="N106" s="562"/>
      <c r="O106" s="562"/>
      <c r="P106" s="562"/>
      <c r="Q106" s="562"/>
      <c r="R106" s="274"/>
    </row>
    <row r="107" spans="2:18" s="13" customFormat="1" ht="34.5" hidden="1" customHeight="1" x14ac:dyDescent="0.3">
      <c r="B107" s="35"/>
      <c r="C107" s="37"/>
      <c r="D107" s="37"/>
      <c r="E107" s="1661" t="s">
        <v>43</v>
      </c>
      <c r="F107" s="1661"/>
      <c r="G107" s="1661"/>
      <c r="H107" s="1661"/>
      <c r="I107" s="1661"/>
      <c r="J107" s="562"/>
      <c r="K107" s="562"/>
      <c r="L107" s="562"/>
      <c r="M107" s="562"/>
      <c r="N107" s="562"/>
      <c r="O107" s="562"/>
      <c r="P107" s="562"/>
      <c r="Q107" s="562"/>
      <c r="R107" s="274"/>
    </row>
    <row r="108" spans="2:18" ht="20.25" hidden="1" customHeight="1" x14ac:dyDescent="0.3">
      <c r="B108" s="38"/>
      <c r="C108" s="39"/>
      <c r="D108" s="39"/>
      <c r="E108" s="40"/>
      <c r="F108" s="29">
        <v>54</v>
      </c>
      <c r="G108" s="15"/>
      <c r="H108" s="15"/>
      <c r="I108" s="61"/>
      <c r="J108" s="140"/>
      <c r="K108" s="140"/>
      <c r="L108" s="140"/>
      <c r="M108" s="140"/>
      <c r="N108" s="140"/>
      <c r="O108" s="140"/>
      <c r="P108" s="140"/>
      <c r="Q108" s="140"/>
      <c r="R108" s="636"/>
    </row>
    <row r="109" spans="2:18" ht="20.25" hidden="1" customHeight="1" x14ac:dyDescent="0.3">
      <c r="B109" s="28"/>
      <c r="C109" s="45"/>
      <c r="D109" s="31"/>
      <c r="E109" s="32"/>
      <c r="F109" s="29">
        <v>55</v>
      </c>
      <c r="G109" s="15"/>
      <c r="H109" s="16"/>
      <c r="I109" s="17"/>
      <c r="J109" s="592"/>
      <c r="K109" s="592"/>
      <c r="L109" s="592"/>
      <c r="M109" s="592"/>
      <c r="N109" s="592"/>
      <c r="O109" s="592"/>
      <c r="P109" s="592"/>
      <c r="Q109" s="592"/>
      <c r="R109" s="636"/>
    </row>
    <row r="110" spans="2:18" ht="20.25" hidden="1" customHeight="1" x14ac:dyDescent="0.3">
      <c r="B110" s="28"/>
      <c r="C110" s="45"/>
      <c r="D110" s="31"/>
      <c r="E110" s="32"/>
      <c r="F110" s="29">
        <v>56</v>
      </c>
      <c r="G110" s="15"/>
      <c r="H110" s="16"/>
      <c r="I110" s="17"/>
      <c r="J110" s="592"/>
      <c r="K110" s="592"/>
      <c r="L110" s="592"/>
      <c r="M110" s="592"/>
      <c r="N110" s="592"/>
      <c r="O110" s="592"/>
      <c r="P110" s="592"/>
      <c r="Q110" s="592"/>
      <c r="R110" s="636"/>
    </row>
    <row r="111" spans="2:18" s="12" customFormat="1" ht="15" customHeight="1" x14ac:dyDescent="0.2">
      <c r="B111" s="481" t="s">
        <v>88</v>
      </c>
      <c r="C111" s="482"/>
      <c r="D111" s="482"/>
      <c r="E111" s="482"/>
      <c r="F111" s="482"/>
      <c r="G111" s="482"/>
      <c r="H111" s="482"/>
      <c r="I111" s="482"/>
      <c r="J111" s="633"/>
      <c r="K111" s="633"/>
      <c r="L111" s="633"/>
      <c r="M111" s="633"/>
      <c r="N111" s="633"/>
      <c r="O111" s="633"/>
      <c r="P111" s="633"/>
      <c r="Q111" s="633"/>
      <c r="R111" s="631"/>
    </row>
    <row r="112" spans="2:18" s="12" customFormat="1" ht="17.25" customHeight="1" x14ac:dyDescent="0.2">
      <c r="B112" s="638" t="s">
        <v>118</v>
      </c>
      <c r="C112" s="565"/>
      <c r="D112" s="565"/>
      <c r="E112" s="565"/>
      <c r="F112" s="565"/>
      <c r="G112" s="565"/>
      <c r="H112" s="565"/>
      <c r="I112" s="565"/>
      <c r="J112" s="634"/>
      <c r="K112" s="634"/>
      <c r="L112" s="634"/>
      <c r="M112" s="634"/>
      <c r="N112" s="634"/>
      <c r="O112" s="634"/>
      <c r="P112" s="634"/>
      <c r="Q112" s="634"/>
      <c r="R112" s="632"/>
    </row>
    <row r="113" spans="2:18" s="13" customFormat="1" ht="48.75" hidden="1" customHeight="1" x14ac:dyDescent="0.3">
      <c r="B113" s="35"/>
      <c r="C113" s="1661" t="s">
        <v>44</v>
      </c>
      <c r="D113" s="1661"/>
      <c r="E113" s="1661"/>
      <c r="F113" s="1661"/>
      <c r="G113" s="1661"/>
      <c r="H113" s="1661"/>
      <c r="I113" s="1661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18" s="13" customFormat="1" ht="32.25" hidden="1" customHeight="1" x14ac:dyDescent="0.3">
      <c r="B114" s="35"/>
      <c r="C114" s="37"/>
      <c r="D114" s="1661" t="s">
        <v>45</v>
      </c>
      <c r="E114" s="1661"/>
      <c r="F114" s="1661"/>
      <c r="G114" s="1661"/>
      <c r="H114" s="1661"/>
      <c r="I114" s="1661"/>
      <c r="J114" s="562"/>
      <c r="K114" s="562"/>
      <c r="L114" s="562"/>
      <c r="M114" s="562"/>
      <c r="N114" s="562"/>
      <c r="O114" s="562"/>
      <c r="P114" s="562"/>
      <c r="Q114" s="562"/>
      <c r="R114" s="274"/>
    </row>
    <row r="115" spans="2:18" s="13" customFormat="1" ht="35.25" hidden="1" customHeight="1" x14ac:dyDescent="0.3">
      <c r="B115" s="35"/>
      <c r="C115" s="37"/>
      <c r="D115" s="37"/>
      <c r="E115" s="1661" t="s">
        <v>46</v>
      </c>
      <c r="F115" s="1661"/>
      <c r="G115" s="1661"/>
      <c r="H115" s="1661"/>
      <c r="I115" s="1661"/>
      <c r="J115" s="562"/>
      <c r="K115" s="562"/>
      <c r="L115" s="562"/>
      <c r="M115" s="562"/>
      <c r="N115" s="562"/>
      <c r="O115" s="562"/>
      <c r="P115" s="562"/>
      <c r="Q115" s="562"/>
      <c r="R115" s="274"/>
    </row>
    <row r="116" spans="2:18" ht="19.5" hidden="1" customHeight="1" x14ac:dyDescent="0.3">
      <c r="B116" s="38"/>
      <c r="C116" s="39"/>
      <c r="D116" s="39"/>
      <c r="E116" s="40"/>
      <c r="F116" s="29">
        <v>57</v>
      </c>
      <c r="G116" s="15"/>
      <c r="H116" s="15"/>
      <c r="I116" s="61"/>
      <c r="J116" s="140"/>
      <c r="K116" s="140"/>
      <c r="L116" s="140"/>
      <c r="M116" s="140"/>
      <c r="N116" s="140"/>
      <c r="O116" s="140"/>
      <c r="P116" s="140"/>
      <c r="Q116" s="140"/>
      <c r="R116" s="636"/>
    </row>
    <row r="117" spans="2:18" ht="19.5" hidden="1" customHeight="1" x14ac:dyDescent="0.3">
      <c r="B117" s="28"/>
      <c r="C117" s="45"/>
      <c r="D117" s="31"/>
      <c r="E117" s="32"/>
      <c r="F117" s="29">
        <v>58</v>
      </c>
      <c r="G117" s="15"/>
      <c r="H117" s="16"/>
      <c r="I117" s="17"/>
      <c r="J117" s="592"/>
      <c r="K117" s="592"/>
      <c r="L117" s="592"/>
      <c r="M117" s="592"/>
      <c r="N117" s="592"/>
      <c r="O117" s="592"/>
      <c r="P117" s="592"/>
      <c r="Q117" s="592"/>
      <c r="R117" s="636"/>
    </row>
    <row r="118" spans="2:18" ht="19.5" hidden="1" customHeight="1" x14ac:dyDescent="0.3">
      <c r="B118" s="67"/>
      <c r="C118" s="68"/>
      <c r="D118" s="62"/>
      <c r="E118" s="21"/>
      <c r="F118" s="29">
        <v>59</v>
      </c>
      <c r="G118" s="15"/>
      <c r="H118" s="16"/>
      <c r="I118" s="17"/>
      <c r="J118" s="592"/>
      <c r="K118" s="592"/>
      <c r="L118" s="592"/>
      <c r="M118" s="592"/>
      <c r="N118" s="592"/>
      <c r="O118" s="592"/>
      <c r="P118" s="592"/>
      <c r="Q118" s="592"/>
      <c r="R118" s="636"/>
    </row>
    <row r="119" spans="2:18" s="13" customFormat="1" ht="34.5" hidden="1" customHeight="1" x14ac:dyDescent="0.3">
      <c r="B119" s="35"/>
      <c r="C119" s="37"/>
      <c r="D119" s="37"/>
      <c r="E119" s="1661" t="s">
        <v>47</v>
      </c>
      <c r="F119" s="1661"/>
      <c r="G119" s="1661"/>
      <c r="H119" s="1661"/>
      <c r="I119" s="1661"/>
      <c r="J119" s="562"/>
      <c r="K119" s="562"/>
      <c r="L119" s="562"/>
      <c r="M119" s="562"/>
      <c r="N119" s="562"/>
      <c r="O119" s="562"/>
      <c r="P119" s="562"/>
      <c r="Q119" s="562"/>
      <c r="R119" s="274"/>
    </row>
    <row r="120" spans="2:18" ht="19.5" hidden="1" customHeight="1" x14ac:dyDescent="0.3">
      <c r="B120" s="38"/>
      <c r="C120" s="39"/>
      <c r="D120" s="39"/>
      <c r="E120" s="40"/>
      <c r="F120" s="29">
        <v>60</v>
      </c>
      <c r="G120" s="15"/>
      <c r="H120" s="15"/>
      <c r="I120" s="61"/>
      <c r="J120" s="140"/>
      <c r="K120" s="140"/>
      <c r="L120" s="140"/>
      <c r="M120" s="140"/>
      <c r="N120" s="140"/>
      <c r="O120" s="140"/>
      <c r="P120" s="140"/>
      <c r="Q120" s="140"/>
      <c r="R120" s="636"/>
    </row>
    <row r="121" spans="2:18" ht="19.5" hidden="1" customHeight="1" x14ac:dyDescent="0.3">
      <c r="B121" s="28"/>
      <c r="C121" s="45"/>
      <c r="D121" s="31"/>
      <c r="E121" s="32"/>
      <c r="F121" s="29">
        <v>61</v>
      </c>
      <c r="G121" s="15"/>
      <c r="H121" s="16"/>
      <c r="I121" s="17"/>
      <c r="J121" s="592"/>
      <c r="K121" s="592"/>
      <c r="L121" s="592"/>
      <c r="M121" s="592"/>
      <c r="N121" s="592"/>
      <c r="O121" s="592"/>
      <c r="P121" s="592"/>
      <c r="Q121" s="592"/>
      <c r="R121" s="636"/>
    </row>
    <row r="122" spans="2:18" ht="19.5" hidden="1" customHeight="1" x14ac:dyDescent="0.3">
      <c r="B122" s="67"/>
      <c r="C122" s="68"/>
      <c r="D122" s="62"/>
      <c r="E122" s="21"/>
      <c r="F122" s="29">
        <v>62</v>
      </c>
      <c r="G122" s="15"/>
      <c r="H122" s="16"/>
      <c r="I122" s="17"/>
      <c r="J122" s="592"/>
      <c r="K122" s="592"/>
      <c r="L122" s="592"/>
      <c r="M122" s="592"/>
      <c r="N122" s="592"/>
      <c r="O122" s="592"/>
      <c r="P122" s="592"/>
      <c r="Q122" s="592"/>
      <c r="R122" s="636"/>
    </row>
    <row r="123" spans="2:18" s="13" customFormat="1" ht="34.5" hidden="1" customHeight="1" x14ac:dyDescent="0.3">
      <c r="B123" s="35"/>
      <c r="C123" s="37"/>
      <c r="D123" s="1662" t="s">
        <v>48</v>
      </c>
      <c r="E123" s="1662"/>
      <c r="F123" s="1662"/>
      <c r="G123" s="1662"/>
      <c r="H123" s="1662"/>
      <c r="I123" s="1662"/>
      <c r="J123" s="562"/>
      <c r="K123" s="562"/>
      <c r="L123" s="562"/>
      <c r="M123" s="562"/>
      <c r="N123" s="562"/>
      <c r="O123" s="562"/>
      <c r="P123" s="562"/>
      <c r="Q123" s="562"/>
      <c r="R123" s="274"/>
    </row>
    <row r="124" spans="2:18" s="13" customFormat="1" ht="49.5" hidden="1" customHeight="1" x14ac:dyDescent="0.3">
      <c r="B124" s="35"/>
      <c r="C124" s="37"/>
      <c r="D124" s="37"/>
      <c r="E124" s="1661" t="s">
        <v>49</v>
      </c>
      <c r="F124" s="1661"/>
      <c r="G124" s="1661"/>
      <c r="H124" s="1661"/>
      <c r="I124" s="1661"/>
      <c r="J124" s="562"/>
      <c r="K124" s="562"/>
      <c r="L124" s="562"/>
      <c r="M124" s="562"/>
      <c r="N124" s="562"/>
      <c r="O124" s="562"/>
      <c r="P124" s="562"/>
      <c r="Q124" s="562"/>
      <c r="R124" s="274"/>
    </row>
    <row r="125" spans="2:18" ht="21.75" hidden="1" customHeight="1" x14ac:dyDescent="0.3">
      <c r="B125" s="38"/>
      <c r="C125" s="39"/>
      <c r="D125" s="39"/>
      <c r="E125" s="40"/>
      <c r="F125" s="29">
        <v>63</v>
      </c>
      <c r="G125" s="15"/>
      <c r="H125" s="15"/>
      <c r="I125" s="61"/>
      <c r="J125" s="140"/>
      <c r="K125" s="140"/>
      <c r="L125" s="140"/>
      <c r="M125" s="140"/>
      <c r="N125" s="140"/>
      <c r="O125" s="140"/>
      <c r="P125" s="140"/>
      <c r="Q125" s="140"/>
      <c r="R125" s="636"/>
    </row>
    <row r="126" spans="2:18" ht="21.75" hidden="1" customHeight="1" x14ac:dyDescent="0.3">
      <c r="B126" s="28"/>
      <c r="C126" s="45"/>
      <c r="D126" s="31"/>
      <c r="E126" s="32"/>
      <c r="F126" s="29">
        <v>64</v>
      </c>
      <c r="G126" s="15"/>
      <c r="H126" s="16"/>
      <c r="I126" s="17"/>
      <c r="J126" s="592"/>
      <c r="K126" s="592"/>
      <c r="L126" s="592"/>
      <c r="M126" s="592"/>
      <c r="N126" s="592"/>
      <c r="O126" s="592"/>
      <c r="P126" s="592"/>
      <c r="Q126" s="592"/>
      <c r="R126" s="636"/>
    </row>
    <row r="127" spans="2:18" ht="21.75" hidden="1" customHeight="1" x14ac:dyDescent="0.3">
      <c r="B127" s="28"/>
      <c r="C127" s="45"/>
      <c r="D127" s="31"/>
      <c r="E127" s="32"/>
      <c r="F127" s="29">
        <v>65</v>
      </c>
      <c r="G127" s="15"/>
      <c r="H127" s="16"/>
      <c r="I127" s="17"/>
      <c r="J127" s="592"/>
      <c r="K127" s="592"/>
      <c r="L127" s="592"/>
      <c r="M127" s="592"/>
      <c r="N127" s="592"/>
      <c r="O127" s="592"/>
      <c r="P127" s="592"/>
      <c r="Q127" s="592"/>
      <c r="R127" s="636"/>
    </row>
    <row r="128" spans="2:18" s="12" customFormat="1" ht="15" customHeight="1" x14ac:dyDescent="0.2">
      <c r="B128" s="481" t="s">
        <v>91</v>
      </c>
      <c r="C128" s="482"/>
      <c r="D128" s="482"/>
      <c r="E128" s="482"/>
      <c r="F128" s="482"/>
      <c r="G128" s="482"/>
      <c r="H128" s="482"/>
      <c r="I128" s="482"/>
      <c r="J128" s="633"/>
      <c r="K128" s="633"/>
      <c r="L128" s="633"/>
      <c r="M128" s="633"/>
      <c r="N128" s="633"/>
      <c r="O128" s="633"/>
      <c r="P128" s="633"/>
      <c r="Q128" s="633"/>
      <c r="R128" s="631"/>
    </row>
    <row r="129" spans="2:21" s="12" customFormat="1" ht="15.75" customHeight="1" x14ac:dyDescent="0.2">
      <c r="B129" s="638" t="s">
        <v>119</v>
      </c>
      <c r="C129" s="565"/>
      <c r="D129" s="565"/>
      <c r="E129" s="565"/>
      <c r="F129" s="565"/>
      <c r="G129" s="565"/>
      <c r="H129" s="565"/>
      <c r="I129" s="565"/>
      <c r="J129" s="634"/>
      <c r="K129" s="634"/>
      <c r="L129" s="634"/>
      <c r="M129" s="634"/>
      <c r="N129" s="634"/>
      <c r="O129" s="634"/>
      <c r="P129" s="634"/>
      <c r="Q129" s="634"/>
      <c r="R129" s="632"/>
      <c r="U129" s="48"/>
    </row>
    <row r="130" spans="2:21" s="13" customFormat="1" ht="18" customHeight="1" x14ac:dyDescent="0.3">
      <c r="B130" s="35"/>
      <c r="C130" s="278" t="s">
        <v>50</v>
      </c>
      <c r="D130" s="278"/>
      <c r="E130" s="278"/>
      <c r="F130" s="278"/>
      <c r="G130" s="278"/>
      <c r="H130" s="278"/>
      <c r="I130" s="278"/>
      <c r="J130" s="562"/>
      <c r="K130" s="562"/>
      <c r="L130" s="562"/>
      <c r="M130" s="562"/>
      <c r="N130" s="562"/>
      <c r="O130" s="562"/>
      <c r="P130" s="562"/>
      <c r="Q130" s="562"/>
      <c r="R130" s="274"/>
    </row>
    <row r="131" spans="2:21" s="13" customFormat="1" ht="36" hidden="1" customHeight="1" x14ac:dyDescent="0.3">
      <c r="B131" s="35"/>
      <c r="C131" s="37"/>
      <c r="D131" s="1662" t="s">
        <v>51</v>
      </c>
      <c r="E131" s="1662"/>
      <c r="F131" s="1662"/>
      <c r="G131" s="1662"/>
      <c r="H131" s="1662"/>
      <c r="I131" s="1662"/>
      <c r="J131" s="562"/>
      <c r="K131" s="562"/>
      <c r="L131" s="562"/>
      <c r="M131" s="562"/>
      <c r="N131" s="562"/>
      <c r="O131" s="562"/>
      <c r="P131" s="562"/>
      <c r="Q131" s="562"/>
      <c r="R131" s="274"/>
    </row>
    <row r="132" spans="2:21" s="13" customFormat="1" ht="32.25" hidden="1" customHeight="1" x14ac:dyDescent="0.3">
      <c r="B132" s="35"/>
      <c r="C132" s="37"/>
      <c r="D132" s="37"/>
      <c r="E132" s="1662" t="s">
        <v>52</v>
      </c>
      <c r="F132" s="1662"/>
      <c r="G132" s="1662"/>
      <c r="H132" s="1662"/>
      <c r="I132" s="1662"/>
      <c r="J132" s="562"/>
      <c r="K132" s="562"/>
      <c r="L132" s="562"/>
      <c r="M132" s="562"/>
      <c r="N132" s="562"/>
      <c r="O132" s="562"/>
      <c r="P132" s="562"/>
      <c r="Q132" s="562"/>
      <c r="R132" s="274"/>
    </row>
    <row r="133" spans="2:21" ht="22.5" hidden="1" customHeight="1" x14ac:dyDescent="0.3">
      <c r="B133" s="38"/>
      <c r="C133" s="39"/>
      <c r="D133" s="39"/>
      <c r="E133" s="40"/>
      <c r="F133" s="29">
        <v>66</v>
      </c>
      <c r="G133" s="15"/>
      <c r="H133" s="15"/>
      <c r="I133" s="61"/>
      <c r="J133" s="140"/>
      <c r="K133" s="140"/>
      <c r="L133" s="140"/>
      <c r="M133" s="140"/>
      <c r="N133" s="140"/>
      <c r="O133" s="140"/>
      <c r="P133" s="140"/>
      <c r="Q133" s="140"/>
      <c r="R133" s="636"/>
    </row>
    <row r="134" spans="2:21" ht="22.5" hidden="1" customHeight="1" x14ac:dyDescent="0.3">
      <c r="B134" s="28"/>
      <c r="C134" s="45"/>
      <c r="D134" s="31"/>
      <c r="E134" s="32"/>
      <c r="F134" s="29">
        <v>67</v>
      </c>
      <c r="G134" s="15"/>
      <c r="H134" s="16"/>
      <c r="I134" s="17"/>
      <c r="J134" s="592"/>
      <c r="K134" s="592"/>
      <c r="L134" s="592"/>
      <c r="M134" s="592"/>
      <c r="N134" s="592"/>
      <c r="O134" s="592"/>
      <c r="P134" s="592"/>
      <c r="Q134" s="592"/>
      <c r="R134" s="636"/>
    </row>
    <row r="135" spans="2:21" ht="33.75" hidden="1" customHeight="1" x14ac:dyDescent="0.3">
      <c r="B135" s="67"/>
      <c r="C135" s="68"/>
      <c r="D135" s="62"/>
      <c r="E135" s="21"/>
      <c r="F135" s="29">
        <v>68</v>
      </c>
      <c r="G135" s="15"/>
      <c r="H135" s="16"/>
      <c r="I135" s="17"/>
      <c r="J135" s="592"/>
      <c r="K135" s="592"/>
      <c r="L135" s="592"/>
      <c r="M135" s="592"/>
      <c r="N135" s="592"/>
      <c r="O135" s="592"/>
      <c r="P135" s="592"/>
      <c r="Q135" s="592"/>
      <c r="R135" s="636"/>
    </row>
    <row r="136" spans="2:21" s="13" customFormat="1" ht="14.25" customHeight="1" x14ac:dyDescent="0.3">
      <c r="B136" s="35"/>
      <c r="C136" s="37"/>
      <c r="D136" s="278" t="s">
        <v>53</v>
      </c>
      <c r="E136" s="278"/>
      <c r="F136" s="278"/>
      <c r="G136" s="278"/>
      <c r="H136" s="278"/>
      <c r="I136" s="278"/>
      <c r="J136" s="562"/>
      <c r="K136" s="562"/>
      <c r="L136" s="562"/>
      <c r="M136" s="562"/>
      <c r="N136" s="562"/>
      <c r="O136" s="562"/>
      <c r="P136" s="562"/>
      <c r="Q136" s="562"/>
      <c r="R136" s="274"/>
    </row>
    <row r="137" spans="2:21" s="13" customFormat="1" ht="18.75" hidden="1" customHeight="1" x14ac:dyDescent="0.3">
      <c r="B137" s="35"/>
      <c r="C137" s="37"/>
      <c r="D137" s="37"/>
      <c r="E137" s="1008" t="s">
        <v>54</v>
      </c>
      <c r="F137" s="70"/>
      <c r="G137" s="33"/>
      <c r="H137" s="14"/>
      <c r="I137" s="56"/>
      <c r="J137" s="562"/>
      <c r="K137" s="562"/>
      <c r="L137" s="562"/>
      <c r="M137" s="562"/>
      <c r="N137" s="562"/>
      <c r="O137" s="562"/>
      <c r="P137" s="562"/>
      <c r="Q137" s="562"/>
      <c r="R137" s="274"/>
    </row>
    <row r="138" spans="2:21" ht="19.5" hidden="1" customHeight="1" x14ac:dyDescent="0.3">
      <c r="B138" s="38"/>
      <c r="C138" s="39"/>
      <c r="D138" s="39"/>
      <c r="E138" s="40"/>
      <c r="F138" s="29">
        <v>69</v>
      </c>
      <c r="G138" s="15"/>
      <c r="H138" s="15"/>
      <c r="I138" s="61"/>
      <c r="J138" s="140"/>
      <c r="K138" s="140"/>
      <c r="L138" s="140"/>
      <c r="M138" s="140"/>
      <c r="N138" s="140"/>
      <c r="O138" s="140"/>
      <c r="P138" s="140"/>
      <c r="Q138" s="140"/>
      <c r="R138" s="636"/>
    </row>
    <row r="139" spans="2:21" ht="19.5" hidden="1" customHeight="1" x14ac:dyDescent="0.3">
      <c r="B139" s="28"/>
      <c r="C139" s="45"/>
      <c r="D139" s="31"/>
      <c r="E139" s="32"/>
      <c r="F139" s="29">
        <v>70</v>
      </c>
      <c r="G139" s="15"/>
      <c r="H139" s="16"/>
      <c r="I139" s="17"/>
      <c r="J139" s="592"/>
      <c r="K139" s="592"/>
      <c r="L139" s="592"/>
      <c r="M139" s="592"/>
      <c r="N139" s="592"/>
      <c r="O139" s="592"/>
      <c r="P139" s="592"/>
      <c r="Q139" s="592"/>
      <c r="R139" s="636"/>
    </row>
    <row r="140" spans="2:21" ht="19.5" hidden="1" customHeight="1" x14ac:dyDescent="0.3">
      <c r="B140" s="28"/>
      <c r="C140" s="45"/>
      <c r="D140" s="31"/>
      <c r="E140" s="32"/>
      <c r="F140" s="29">
        <v>71</v>
      </c>
      <c r="G140" s="15"/>
      <c r="H140" s="16"/>
      <c r="I140" s="17"/>
      <c r="J140" s="592"/>
      <c r="K140" s="592"/>
      <c r="L140" s="592"/>
      <c r="M140" s="592"/>
      <c r="N140" s="592"/>
      <c r="O140" s="592"/>
      <c r="P140" s="592"/>
      <c r="Q140" s="592"/>
      <c r="R140" s="636"/>
    </row>
    <row r="141" spans="2:21" ht="22.5" hidden="1" customHeight="1" x14ac:dyDescent="0.3">
      <c r="B141" s="57"/>
      <c r="C141" s="58"/>
      <c r="D141" s="58"/>
      <c r="E141" s="59"/>
      <c r="F141" s="29">
        <v>72</v>
      </c>
      <c r="G141" s="15"/>
      <c r="H141" s="15"/>
      <c r="I141" s="61"/>
      <c r="J141" s="140"/>
      <c r="K141" s="140"/>
      <c r="L141" s="140"/>
      <c r="M141" s="140"/>
      <c r="N141" s="140"/>
      <c r="O141" s="140"/>
      <c r="P141" s="140"/>
      <c r="Q141" s="140"/>
      <c r="R141" s="636"/>
    </row>
    <row r="142" spans="2:21" ht="22.5" hidden="1" customHeight="1" x14ac:dyDescent="0.3">
      <c r="B142" s="28"/>
      <c r="C142" s="45"/>
      <c r="D142" s="31"/>
      <c r="E142" s="32"/>
      <c r="F142" s="29">
        <v>73</v>
      </c>
      <c r="G142" s="15"/>
      <c r="H142" s="16"/>
      <c r="I142" s="17"/>
      <c r="J142" s="592"/>
      <c r="K142" s="592"/>
      <c r="L142" s="592"/>
      <c r="M142" s="592"/>
      <c r="N142" s="592"/>
      <c r="O142" s="592"/>
      <c r="P142" s="592"/>
      <c r="Q142" s="592"/>
      <c r="R142" s="636"/>
    </row>
    <row r="143" spans="2:21" s="13" customFormat="1" ht="18.75" hidden="1" customHeight="1" x14ac:dyDescent="0.3">
      <c r="B143" s="35"/>
      <c r="C143" s="37"/>
      <c r="D143" s="37"/>
      <c r="E143" s="1008" t="s">
        <v>55</v>
      </c>
      <c r="F143" s="70"/>
      <c r="G143" s="33"/>
      <c r="H143" s="14"/>
      <c r="I143" s="56"/>
      <c r="J143" s="562"/>
      <c r="K143" s="562"/>
      <c r="L143" s="562"/>
      <c r="M143" s="562"/>
      <c r="N143" s="562"/>
      <c r="O143" s="562"/>
      <c r="P143" s="562"/>
      <c r="Q143" s="562"/>
      <c r="R143" s="274"/>
    </row>
    <row r="144" spans="2:21" ht="22.5" hidden="1" customHeight="1" x14ac:dyDescent="0.3">
      <c r="B144" s="38"/>
      <c r="C144" s="39"/>
      <c r="D144" s="39"/>
      <c r="E144" s="40"/>
      <c r="F144" s="29">
        <v>74</v>
      </c>
      <c r="G144" s="15"/>
      <c r="H144" s="15"/>
      <c r="I144" s="61"/>
      <c r="J144" s="140"/>
      <c r="K144" s="140"/>
      <c r="L144" s="140"/>
      <c r="M144" s="140"/>
      <c r="N144" s="140"/>
      <c r="O144" s="140"/>
      <c r="P144" s="140"/>
      <c r="Q144" s="140"/>
      <c r="R144" s="636"/>
    </row>
    <row r="145" spans="2:22" ht="22.5" hidden="1" customHeight="1" x14ac:dyDescent="0.3">
      <c r="B145" s="28"/>
      <c r="C145" s="45"/>
      <c r="D145" s="31"/>
      <c r="E145" s="32"/>
      <c r="F145" s="29">
        <v>75</v>
      </c>
      <c r="G145" s="15"/>
      <c r="H145" s="16"/>
      <c r="I145" s="17"/>
      <c r="J145" s="592"/>
      <c r="K145" s="592"/>
      <c r="L145" s="592"/>
      <c r="M145" s="592"/>
      <c r="N145" s="592"/>
      <c r="O145" s="592"/>
      <c r="P145" s="592"/>
      <c r="Q145" s="592"/>
      <c r="R145" s="636"/>
    </row>
    <row r="146" spans="2:22" ht="22.5" hidden="1" customHeight="1" x14ac:dyDescent="0.3">
      <c r="B146" s="28"/>
      <c r="C146" s="45"/>
      <c r="D146" s="31"/>
      <c r="E146" s="32"/>
      <c r="F146" s="29">
        <v>76</v>
      </c>
      <c r="G146" s="15"/>
      <c r="H146" s="16"/>
      <c r="I146" s="17"/>
      <c r="J146" s="592"/>
      <c r="K146" s="592"/>
      <c r="L146" s="592"/>
      <c r="M146" s="592"/>
      <c r="N146" s="592"/>
      <c r="O146" s="592"/>
      <c r="P146" s="592"/>
      <c r="Q146" s="592"/>
      <c r="R146" s="636"/>
    </row>
    <row r="147" spans="2:22" ht="22.5" hidden="1" customHeight="1" x14ac:dyDescent="0.3">
      <c r="B147" s="57"/>
      <c r="C147" s="58"/>
      <c r="D147" s="58"/>
      <c r="E147" s="59"/>
      <c r="F147" s="29">
        <v>77</v>
      </c>
      <c r="G147" s="15"/>
      <c r="H147" s="15"/>
      <c r="I147" s="61"/>
      <c r="J147" s="140"/>
      <c r="K147" s="140"/>
      <c r="L147" s="140"/>
      <c r="M147" s="140"/>
      <c r="N147" s="140"/>
      <c r="O147" s="140"/>
      <c r="P147" s="140"/>
      <c r="Q147" s="140"/>
      <c r="R147" s="636"/>
    </row>
    <row r="148" spans="2:22" ht="22.5" hidden="1" customHeight="1" x14ac:dyDescent="0.3">
      <c r="B148" s="28"/>
      <c r="C148" s="45"/>
      <c r="D148" s="31"/>
      <c r="E148" s="32"/>
      <c r="F148" s="29">
        <v>78</v>
      </c>
      <c r="G148" s="15"/>
      <c r="H148" s="16"/>
      <c r="I148" s="17"/>
      <c r="J148" s="592"/>
      <c r="K148" s="592"/>
      <c r="L148" s="592"/>
      <c r="M148" s="592"/>
      <c r="N148" s="592"/>
      <c r="O148" s="592"/>
      <c r="P148" s="592"/>
      <c r="Q148" s="592"/>
      <c r="R148" s="636"/>
    </row>
    <row r="149" spans="2:22" s="13" customFormat="1" ht="17.25" customHeight="1" x14ac:dyDescent="0.3">
      <c r="B149" s="35"/>
      <c r="C149" s="37"/>
      <c r="D149" s="37"/>
      <c r="E149" s="278" t="s">
        <v>90</v>
      </c>
      <c r="F149" s="278"/>
      <c r="G149" s="278"/>
      <c r="H149" s="278"/>
      <c r="I149" s="278"/>
      <c r="J149" s="562"/>
      <c r="K149" s="562"/>
      <c r="L149" s="562"/>
      <c r="M149" s="562"/>
      <c r="N149" s="562"/>
      <c r="O149" s="562"/>
      <c r="P149" s="562"/>
      <c r="Q149" s="562"/>
      <c r="R149" s="274"/>
    </row>
    <row r="150" spans="2:22" s="621" customFormat="1" ht="18" customHeight="1" x14ac:dyDescent="0.3">
      <c r="B150" s="639"/>
      <c r="C150" s="616"/>
      <c r="D150" s="619"/>
      <c r="E150" s="565">
        <v>163</v>
      </c>
      <c r="F150" s="565" t="s">
        <v>1882</v>
      </c>
      <c r="G150" s="565"/>
      <c r="H150" s="565"/>
      <c r="I150" s="565"/>
      <c r="J150" s="617"/>
      <c r="K150" s="617"/>
      <c r="L150" s="617"/>
      <c r="M150" s="617"/>
      <c r="N150" s="617"/>
      <c r="O150" s="617"/>
      <c r="P150" s="617"/>
      <c r="Q150" s="617"/>
      <c r="R150" s="618"/>
    </row>
    <row r="151" spans="2:22" ht="39.75" customHeight="1" x14ac:dyDescent="0.3">
      <c r="B151" s="38"/>
      <c r="C151" s="39"/>
      <c r="D151" s="39"/>
      <c r="E151" s="214" t="s">
        <v>2371</v>
      </c>
      <c r="F151" s="640">
        <v>16301</v>
      </c>
      <c r="G151" s="125" t="s">
        <v>1883</v>
      </c>
      <c r="H151" s="26" t="s">
        <v>307</v>
      </c>
      <c r="I151" s="145" t="s">
        <v>320</v>
      </c>
      <c r="J151" s="16"/>
      <c r="K151" s="16"/>
      <c r="L151" s="18">
        <v>15000</v>
      </c>
      <c r="M151" s="18">
        <v>5000</v>
      </c>
      <c r="N151" s="16"/>
      <c r="O151" s="16"/>
      <c r="P151" s="16"/>
      <c r="Q151" s="16"/>
      <c r="R151" s="84">
        <f>SUM(J151:Q151)</f>
        <v>20000</v>
      </c>
    </row>
    <row r="152" spans="2:22" ht="22.5" hidden="1" customHeight="1" x14ac:dyDescent="0.3">
      <c r="B152" s="28"/>
      <c r="C152" s="45"/>
      <c r="D152" s="31"/>
      <c r="E152" s="32"/>
      <c r="F152" s="29">
        <v>80</v>
      </c>
      <c r="G152" s="15"/>
      <c r="H152" s="16"/>
      <c r="I152" s="17"/>
      <c r="J152" s="27"/>
      <c r="K152" s="27"/>
      <c r="L152" s="27"/>
      <c r="M152" s="27"/>
      <c r="N152" s="27"/>
      <c r="O152" s="27"/>
      <c r="P152" s="27"/>
      <c r="Q152" s="27"/>
      <c r="R152" s="84">
        <f>SUM(J152:Q152)</f>
        <v>0</v>
      </c>
    </row>
    <row r="153" spans="2:22" ht="22.5" hidden="1" customHeight="1" x14ac:dyDescent="0.3">
      <c r="B153" s="28"/>
      <c r="C153" s="45"/>
      <c r="D153" s="31"/>
      <c r="E153" s="32"/>
      <c r="F153" s="29">
        <v>81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>SUM(J153:Q153)</f>
        <v>0</v>
      </c>
    </row>
    <row r="154" spans="2:22" ht="22.5" hidden="1" customHeight="1" x14ac:dyDescent="0.3">
      <c r="B154" s="57"/>
      <c r="C154" s="58"/>
      <c r="D154" s="58"/>
      <c r="E154" s="59"/>
      <c r="F154" s="29">
        <v>82</v>
      </c>
      <c r="G154" s="15"/>
      <c r="H154" s="15"/>
      <c r="I154" s="61"/>
      <c r="J154" s="16"/>
      <c r="K154" s="16"/>
      <c r="L154" s="16"/>
      <c r="M154" s="16"/>
      <c r="N154" s="16"/>
      <c r="O154" s="16"/>
      <c r="P154" s="16"/>
      <c r="Q154" s="16"/>
      <c r="R154" s="84">
        <f>SUM(J154:Q154)</f>
        <v>0</v>
      </c>
    </row>
    <row r="155" spans="2:22" ht="22.5" hidden="1" customHeight="1" x14ac:dyDescent="0.3">
      <c r="B155" s="67"/>
      <c r="C155" s="68"/>
      <c r="D155" s="62"/>
      <c r="E155" s="21"/>
      <c r="F155" s="29">
        <v>83</v>
      </c>
      <c r="G155" s="15"/>
      <c r="H155" s="16"/>
      <c r="I155" s="17"/>
      <c r="J155" s="27"/>
      <c r="K155" s="27"/>
      <c r="L155" s="27"/>
      <c r="M155" s="27"/>
      <c r="N155" s="27"/>
      <c r="O155" s="27"/>
      <c r="P155" s="27"/>
      <c r="Q155" s="27"/>
      <c r="R155" s="84">
        <f>SUM(J155:Q155)</f>
        <v>0</v>
      </c>
    </row>
    <row r="156" spans="2:22" s="12" customFormat="1" ht="16.5" customHeight="1" x14ac:dyDescent="0.2">
      <c r="B156" s="481" t="s">
        <v>93</v>
      </c>
      <c r="C156" s="482"/>
      <c r="D156" s="482"/>
      <c r="E156" s="482"/>
      <c r="F156" s="482"/>
      <c r="G156" s="482"/>
      <c r="H156" s="482"/>
      <c r="I156" s="482"/>
      <c r="J156" s="633"/>
      <c r="K156" s="633"/>
      <c r="L156" s="633"/>
      <c r="M156" s="633"/>
      <c r="N156" s="633"/>
      <c r="O156" s="633"/>
      <c r="P156" s="633"/>
      <c r="Q156" s="633"/>
      <c r="R156" s="631"/>
    </row>
    <row r="157" spans="2:22" s="12" customFormat="1" ht="15.75" customHeight="1" x14ac:dyDescent="0.2">
      <c r="B157" s="638" t="s">
        <v>120</v>
      </c>
      <c r="C157" s="565"/>
      <c r="D157" s="565"/>
      <c r="E157" s="565"/>
      <c r="F157" s="565"/>
      <c r="G157" s="565"/>
      <c r="H157" s="565"/>
      <c r="I157" s="565"/>
      <c r="J157" s="634"/>
      <c r="K157" s="634"/>
      <c r="L157" s="634"/>
      <c r="M157" s="634"/>
      <c r="N157" s="634"/>
      <c r="O157" s="634"/>
      <c r="P157" s="634"/>
      <c r="Q157" s="634"/>
      <c r="R157" s="632"/>
    </row>
    <row r="158" spans="2:22" s="13" customFormat="1" ht="15.75" customHeight="1" x14ac:dyDescent="0.3">
      <c r="B158" s="35"/>
      <c r="C158" s="278" t="s">
        <v>56</v>
      </c>
      <c r="D158" s="278"/>
      <c r="E158" s="278"/>
      <c r="F158" s="278"/>
      <c r="G158" s="278"/>
      <c r="H158" s="278"/>
      <c r="I158" s="278"/>
      <c r="J158" s="562"/>
      <c r="K158" s="562"/>
      <c r="L158" s="562"/>
      <c r="M158" s="562"/>
      <c r="N158" s="562"/>
      <c r="O158" s="562"/>
      <c r="P158" s="562"/>
      <c r="Q158" s="562"/>
      <c r="R158" s="274"/>
      <c r="V158" s="49"/>
    </row>
    <row r="159" spans="2:22" s="13" customFormat="1" ht="14.25" customHeight="1" x14ac:dyDescent="0.3">
      <c r="B159" s="65"/>
      <c r="C159" s="66"/>
      <c r="D159" s="105" t="s">
        <v>1888</v>
      </c>
      <c r="E159" s="105"/>
      <c r="F159" s="105"/>
      <c r="G159" s="105"/>
      <c r="H159" s="105"/>
      <c r="I159" s="105"/>
      <c r="J159" s="588"/>
      <c r="K159" s="588"/>
      <c r="L159" s="588"/>
      <c r="M159" s="588"/>
      <c r="N159" s="588"/>
      <c r="O159" s="588"/>
      <c r="P159" s="588"/>
      <c r="Q159" s="588"/>
      <c r="R159" s="596"/>
    </row>
    <row r="160" spans="2:22" s="13" customFormat="1" ht="17.25" customHeight="1" x14ac:dyDescent="0.3">
      <c r="B160" s="76"/>
      <c r="C160" s="77"/>
      <c r="D160" s="556" t="s">
        <v>1887</v>
      </c>
      <c r="E160" s="556"/>
      <c r="F160" s="556"/>
      <c r="G160" s="556"/>
      <c r="H160" s="556"/>
      <c r="I160" s="556"/>
      <c r="J160" s="572"/>
      <c r="K160" s="572"/>
      <c r="L160" s="572"/>
      <c r="M160" s="572"/>
      <c r="N160" s="572"/>
      <c r="O160" s="572"/>
      <c r="P160" s="572"/>
      <c r="Q160" s="572"/>
      <c r="R160" s="571"/>
    </row>
    <row r="161" spans="2:22" s="13" customFormat="1" ht="16.5" customHeight="1" x14ac:dyDescent="0.3">
      <c r="B161" s="35"/>
      <c r="C161" s="37"/>
      <c r="D161" s="37"/>
      <c r="E161" s="278" t="s">
        <v>57</v>
      </c>
      <c r="F161" s="278"/>
      <c r="G161" s="278"/>
      <c r="H161" s="278"/>
      <c r="I161" s="278"/>
      <c r="J161" s="562"/>
      <c r="K161" s="562"/>
      <c r="L161" s="562"/>
      <c r="M161" s="562"/>
      <c r="N161" s="562"/>
      <c r="O161" s="562"/>
      <c r="P161" s="562"/>
      <c r="Q161" s="562"/>
      <c r="R161" s="274"/>
    </row>
    <row r="162" spans="2:22" s="621" customFormat="1" ht="16.5" customHeight="1" x14ac:dyDescent="0.3">
      <c r="B162" s="639"/>
      <c r="C162" s="616"/>
      <c r="D162" s="619"/>
      <c r="E162" s="565">
        <v>171</v>
      </c>
      <c r="F162" s="565" t="s">
        <v>1830</v>
      </c>
      <c r="G162" s="565"/>
      <c r="H162" s="565"/>
      <c r="I162" s="565"/>
      <c r="J162" s="617"/>
      <c r="K162" s="617"/>
      <c r="L162" s="617"/>
      <c r="M162" s="617"/>
      <c r="N162" s="617"/>
      <c r="O162" s="617"/>
      <c r="P162" s="617"/>
      <c r="Q162" s="617"/>
      <c r="R162" s="618"/>
    </row>
    <row r="163" spans="2:22" ht="33" customHeight="1" x14ac:dyDescent="0.3">
      <c r="B163" s="89"/>
      <c r="C163" s="90"/>
      <c r="D163" s="90"/>
      <c r="E163" s="214" t="s">
        <v>2371</v>
      </c>
      <c r="F163" s="640">
        <v>17101</v>
      </c>
      <c r="G163" s="125" t="s">
        <v>314</v>
      </c>
      <c r="H163" s="26" t="s">
        <v>307</v>
      </c>
      <c r="I163" s="145" t="s">
        <v>322</v>
      </c>
      <c r="J163" s="16"/>
      <c r="K163" s="18">
        <v>7200</v>
      </c>
      <c r="L163" s="18">
        <v>36200</v>
      </c>
      <c r="M163" s="18">
        <v>6600</v>
      </c>
      <c r="N163" s="16"/>
      <c r="O163" s="16"/>
      <c r="P163" s="16"/>
      <c r="Q163" s="16"/>
      <c r="R163" s="84">
        <f>SUM(J163:Q163)</f>
        <v>50000</v>
      </c>
      <c r="V163" s="30"/>
    </row>
    <row r="164" spans="2:22" ht="20.25" hidden="1" customHeight="1" x14ac:dyDescent="0.3">
      <c r="B164" s="1609"/>
      <c r="C164" s="1610"/>
      <c r="D164" s="1611"/>
      <c r="E164" s="1614"/>
      <c r="F164" s="1649">
        <v>85</v>
      </c>
      <c r="G164" s="1614"/>
      <c r="H164" s="1571"/>
      <c r="I164" s="1527"/>
      <c r="J164" s="1528"/>
      <c r="K164" s="1528"/>
      <c r="L164" s="1528"/>
      <c r="M164" s="1528"/>
      <c r="N164" s="1528"/>
      <c r="O164" s="1528"/>
      <c r="P164" s="1528"/>
      <c r="Q164" s="1528"/>
      <c r="R164" s="1621">
        <f>SUM(J164:Q164)</f>
        <v>0</v>
      </c>
    </row>
    <row r="165" spans="2:22" ht="20.25" hidden="1" customHeight="1" x14ac:dyDescent="0.3">
      <c r="B165" s="1381"/>
      <c r="C165" s="1382"/>
      <c r="D165" s="1225"/>
      <c r="E165" s="1071"/>
      <c r="F165" s="1514">
        <v>86</v>
      </c>
      <c r="G165" s="1071"/>
      <c r="H165" s="1089"/>
      <c r="I165" s="1038"/>
      <c r="J165" s="1072"/>
      <c r="K165" s="1072"/>
      <c r="L165" s="1072"/>
      <c r="M165" s="1072"/>
      <c r="N165" s="1072"/>
      <c r="O165" s="1072"/>
      <c r="P165" s="1072"/>
      <c r="Q165" s="1072"/>
      <c r="R165" s="1394">
        <f>SUM(J165:Q165)</f>
        <v>0</v>
      </c>
    </row>
    <row r="166" spans="2:22" s="13" customFormat="1" ht="33.75" hidden="1" customHeight="1" x14ac:dyDescent="0.3">
      <c r="B166" s="1454"/>
      <c r="C166" s="1455"/>
      <c r="D166" s="1455"/>
      <c r="E166" s="1791" t="s">
        <v>58</v>
      </c>
      <c r="F166" s="1791"/>
      <c r="G166" s="1791"/>
      <c r="H166" s="1791"/>
      <c r="I166" s="1791"/>
      <c r="J166" s="1461">
        <f t="shared" ref="J166:R166" si="10">SUM(J167:J169)</f>
        <v>0</v>
      </c>
      <c r="K166" s="1461">
        <f t="shared" si="10"/>
        <v>0</v>
      </c>
      <c r="L166" s="1461">
        <f t="shared" si="10"/>
        <v>0</v>
      </c>
      <c r="M166" s="1461">
        <f t="shared" si="10"/>
        <v>0</v>
      </c>
      <c r="N166" s="1461">
        <f t="shared" si="10"/>
        <v>0</v>
      </c>
      <c r="O166" s="1461">
        <f t="shared" si="10"/>
        <v>0</v>
      </c>
      <c r="P166" s="1461">
        <f t="shared" si="10"/>
        <v>0</v>
      </c>
      <c r="Q166" s="1461">
        <f t="shared" si="10"/>
        <v>0</v>
      </c>
      <c r="R166" s="1461">
        <f t="shared" si="10"/>
        <v>0</v>
      </c>
    </row>
    <row r="167" spans="2:22" ht="21" hidden="1" customHeight="1" x14ac:dyDescent="0.3">
      <c r="B167" s="1206"/>
      <c r="C167" s="1207"/>
      <c r="D167" s="1207"/>
      <c r="E167" s="1515"/>
      <c r="F167" s="1514">
        <v>87</v>
      </c>
      <c r="G167" s="1071"/>
      <c r="H167" s="1071"/>
      <c r="I167" s="1225"/>
      <c r="J167" s="1089"/>
      <c r="K167" s="1089"/>
      <c r="L167" s="1089"/>
      <c r="M167" s="1089"/>
      <c r="N167" s="1089"/>
      <c r="O167" s="1089"/>
      <c r="P167" s="1089"/>
      <c r="Q167" s="1089"/>
      <c r="R167" s="1394">
        <f>SUM(J167:Q167)</f>
        <v>0</v>
      </c>
    </row>
    <row r="168" spans="2:22" ht="21" hidden="1" customHeight="1" x14ac:dyDescent="0.3">
      <c r="B168" s="1381"/>
      <c r="C168" s="1382"/>
      <c r="D168" s="1225"/>
      <c r="E168" s="1071"/>
      <c r="F168" s="1514">
        <v>88</v>
      </c>
      <c r="G168" s="1071"/>
      <c r="H168" s="1089"/>
      <c r="I168" s="1038"/>
      <c r="J168" s="1072"/>
      <c r="K168" s="1072"/>
      <c r="L168" s="1072"/>
      <c r="M168" s="1072"/>
      <c r="N168" s="1072"/>
      <c r="O168" s="1072"/>
      <c r="P168" s="1072"/>
      <c r="Q168" s="1072"/>
      <c r="R168" s="1394">
        <f>SUM(J168:Q168)</f>
        <v>0</v>
      </c>
    </row>
    <row r="169" spans="2:22" ht="21" hidden="1" customHeight="1" x14ac:dyDescent="0.3">
      <c r="B169" s="1381"/>
      <c r="C169" s="1382"/>
      <c r="D169" s="1225"/>
      <c r="E169" s="1071"/>
      <c r="F169" s="1514">
        <v>89</v>
      </c>
      <c r="G169" s="1071"/>
      <c r="H169" s="1089"/>
      <c r="I169" s="1038"/>
      <c r="J169" s="1072"/>
      <c r="K169" s="1072"/>
      <c r="L169" s="1072"/>
      <c r="M169" s="1072"/>
      <c r="N169" s="1072"/>
      <c r="O169" s="1072"/>
      <c r="P169" s="1072"/>
      <c r="Q169" s="1072"/>
      <c r="R169" s="1394">
        <f>SUM(J169:Q169)</f>
        <v>0</v>
      </c>
    </row>
    <row r="170" spans="2:22" s="13" customFormat="1" hidden="1" x14ac:dyDescent="0.3">
      <c r="B170" s="1454"/>
      <c r="C170" s="1455"/>
      <c r="D170" s="1455"/>
      <c r="E170" s="1516" t="s">
        <v>59</v>
      </c>
      <c r="F170" s="1517"/>
      <c r="G170" s="1458"/>
      <c r="H170" s="1459"/>
      <c r="I170" s="1460"/>
      <c r="J170" s="1461">
        <f t="shared" ref="J170:R170" si="11">SUM(J171:J173)</f>
        <v>0</v>
      </c>
      <c r="K170" s="1461">
        <f t="shared" si="11"/>
        <v>0</v>
      </c>
      <c r="L170" s="1461">
        <f t="shared" si="11"/>
        <v>0</v>
      </c>
      <c r="M170" s="1461">
        <f t="shared" si="11"/>
        <v>0</v>
      </c>
      <c r="N170" s="1461">
        <f t="shared" si="11"/>
        <v>0</v>
      </c>
      <c r="O170" s="1461">
        <f t="shared" si="11"/>
        <v>0</v>
      </c>
      <c r="P170" s="1461">
        <f t="shared" si="11"/>
        <v>0</v>
      </c>
      <c r="Q170" s="1461">
        <f t="shared" si="11"/>
        <v>0</v>
      </c>
      <c r="R170" s="1461">
        <f t="shared" si="11"/>
        <v>0</v>
      </c>
    </row>
    <row r="171" spans="2:22" ht="24.75" hidden="1" customHeight="1" x14ac:dyDescent="0.3">
      <c r="B171" s="1206"/>
      <c r="C171" s="1207"/>
      <c r="D171" s="1207"/>
      <c r="E171" s="1515"/>
      <c r="F171" s="1514">
        <v>90</v>
      </c>
      <c r="G171" s="1071"/>
      <c r="H171" s="1071"/>
      <c r="I171" s="1225"/>
      <c r="J171" s="1089"/>
      <c r="K171" s="1089"/>
      <c r="L171" s="1089"/>
      <c r="M171" s="1089"/>
      <c r="N171" s="1089"/>
      <c r="O171" s="1089"/>
      <c r="P171" s="1089"/>
      <c r="Q171" s="1089"/>
      <c r="R171" s="1394">
        <f t="shared" ref="R171:R176" si="12">SUM(J171:Q171)</f>
        <v>0</v>
      </c>
    </row>
    <row r="172" spans="2:22" ht="24.75" hidden="1" customHeight="1" x14ac:dyDescent="0.3">
      <c r="B172" s="1381"/>
      <c r="C172" s="1382"/>
      <c r="D172" s="1225"/>
      <c r="E172" s="1071"/>
      <c r="F172" s="1514">
        <v>91</v>
      </c>
      <c r="G172" s="1071"/>
      <c r="H172" s="1089"/>
      <c r="I172" s="1038"/>
      <c r="J172" s="1072"/>
      <c r="K172" s="1072"/>
      <c r="L172" s="1072"/>
      <c r="M172" s="1072"/>
      <c r="N172" s="1072"/>
      <c r="O172" s="1072"/>
      <c r="P172" s="1072"/>
      <c r="Q172" s="1072"/>
      <c r="R172" s="1394">
        <f t="shared" si="12"/>
        <v>0</v>
      </c>
    </row>
    <row r="173" spans="2:22" ht="24.75" hidden="1" customHeight="1" x14ac:dyDescent="0.3">
      <c r="B173" s="1381"/>
      <c r="C173" s="1382"/>
      <c r="D173" s="1225"/>
      <c r="E173" s="1071"/>
      <c r="F173" s="1514">
        <v>92</v>
      </c>
      <c r="G173" s="1071"/>
      <c r="H173" s="1089"/>
      <c r="I173" s="1038"/>
      <c r="J173" s="1072"/>
      <c r="K173" s="1072"/>
      <c r="L173" s="1072"/>
      <c r="M173" s="1072"/>
      <c r="N173" s="1072"/>
      <c r="O173" s="1072"/>
      <c r="P173" s="1072"/>
      <c r="Q173" s="1072"/>
      <c r="R173" s="1394">
        <f t="shared" si="12"/>
        <v>0</v>
      </c>
    </row>
    <row r="174" spans="2:22" ht="36.75" customHeight="1" x14ac:dyDescent="0.3">
      <c r="B174" s="1213"/>
      <c r="C174" s="1214"/>
      <c r="D174" s="1214"/>
      <c r="E174" s="1215" t="s">
        <v>2371</v>
      </c>
      <c r="F174" s="1257">
        <v>17102</v>
      </c>
      <c r="G174" s="1061" t="s">
        <v>315</v>
      </c>
      <c r="H174" s="1029" t="s">
        <v>307</v>
      </c>
      <c r="I174" s="1413" t="s">
        <v>322</v>
      </c>
      <c r="J174" s="1062"/>
      <c r="K174" s="1518">
        <v>3600</v>
      </c>
      <c r="L174" s="1518">
        <v>14600</v>
      </c>
      <c r="M174" s="1518">
        <v>11800</v>
      </c>
      <c r="N174" s="1062"/>
      <c r="O174" s="1062"/>
      <c r="P174" s="1062"/>
      <c r="Q174" s="1062"/>
      <c r="R174" s="1402">
        <f t="shared" si="12"/>
        <v>30000</v>
      </c>
    </row>
    <row r="175" spans="2:22" ht="22.5" hidden="1" customHeight="1" x14ac:dyDescent="0.3">
      <c r="B175" s="28"/>
      <c r="C175" s="45"/>
      <c r="D175" s="31"/>
      <c r="E175" s="31"/>
      <c r="F175" s="124">
        <v>94</v>
      </c>
      <c r="G175" s="21"/>
      <c r="H175" s="16"/>
      <c r="I175" s="17"/>
      <c r="J175" s="27"/>
      <c r="K175" s="27"/>
      <c r="L175" s="27"/>
      <c r="M175" s="27"/>
      <c r="N175" s="27"/>
      <c r="O175" s="27"/>
      <c r="P175" s="27"/>
      <c r="Q175" s="27"/>
      <c r="R175" s="84">
        <f t="shared" si="12"/>
        <v>0</v>
      </c>
    </row>
    <row r="176" spans="2:22" ht="12.75" hidden="1" customHeight="1" x14ac:dyDescent="0.3">
      <c r="B176" s="28"/>
      <c r="C176" s="45"/>
      <c r="D176" s="31"/>
      <c r="E176" s="62"/>
      <c r="F176" s="60">
        <v>95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84">
        <f t="shared" si="12"/>
        <v>0</v>
      </c>
    </row>
    <row r="177" spans="2:18" s="13" customFormat="1" ht="20.25" customHeight="1" x14ac:dyDescent="0.3">
      <c r="B177" s="35"/>
      <c r="C177" s="37"/>
      <c r="D177" s="278" t="s">
        <v>61</v>
      </c>
      <c r="E177" s="278"/>
      <c r="F177" s="278"/>
      <c r="G177" s="278"/>
      <c r="H177" s="278"/>
      <c r="I177" s="278"/>
      <c r="J177" s="562"/>
      <c r="K177" s="562"/>
      <c r="L177" s="562"/>
      <c r="M177" s="562"/>
      <c r="N177" s="562"/>
      <c r="O177" s="562"/>
      <c r="P177" s="562"/>
      <c r="Q177" s="562"/>
      <c r="R177" s="274"/>
    </row>
    <row r="178" spans="2:18" s="13" customFormat="1" ht="19.5" customHeight="1" x14ac:dyDescent="0.3">
      <c r="B178" s="35"/>
      <c r="C178" s="37"/>
      <c r="D178" s="37"/>
      <c r="E178" s="1008" t="s">
        <v>62</v>
      </c>
      <c r="F178" s="70"/>
      <c r="G178" s="515"/>
      <c r="H178" s="293"/>
      <c r="I178" s="322"/>
      <c r="J178" s="562"/>
      <c r="K178" s="562"/>
      <c r="L178" s="562"/>
      <c r="M178" s="562"/>
      <c r="N178" s="562"/>
      <c r="O178" s="562"/>
      <c r="P178" s="562"/>
      <c r="Q178" s="562"/>
      <c r="R178" s="274"/>
    </row>
    <row r="179" spans="2:18" s="1657" customFormat="1" ht="21" customHeight="1" x14ac:dyDescent="0.3">
      <c r="B179" s="1651"/>
      <c r="C179" s="1652"/>
      <c r="D179" s="1653"/>
      <c r="E179" s="565">
        <v>173</v>
      </c>
      <c r="F179" s="565" t="s">
        <v>1884</v>
      </c>
      <c r="G179" s="565"/>
      <c r="H179" s="1654"/>
      <c r="I179" s="1654"/>
      <c r="J179" s="1655"/>
      <c r="K179" s="1655"/>
      <c r="L179" s="1655"/>
      <c r="M179" s="1655"/>
      <c r="N179" s="1655"/>
      <c r="O179" s="1655"/>
      <c r="P179" s="1655"/>
      <c r="Q179" s="1655"/>
      <c r="R179" s="1656"/>
    </row>
    <row r="180" spans="2:18" ht="27.75" customHeight="1" x14ac:dyDescent="0.3">
      <c r="B180" s="38"/>
      <c r="C180" s="39"/>
      <c r="D180" s="39"/>
      <c r="E180" s="214" t="s">
        <v>2371</v>
      </c>
      <c r="F180" s="640">
        <v>17301</v>
      </c>
      <c r="G180" s="15" t="s">
        <v>316</v>
      </c>
      <c r="H180" s="26" t="s">
        <v>307</v>
      </c>
      <c r="I180" s="145" t="s">
        <v>323</v>
      </c>
      <c r="J180" s="16"/>
      <c r="K180" s="18">
        <v>96400</v>
      </c>
      <c r="L180" s="18">
        <v>82300</v>
      </c>
      <c r="M180" s="18">
        <v>21300</v>
      </c>
      <c r="N180" s="16"/>
      <c r="O180" s="16"/>
      <c r="P180" s="16"/>
      <c r="Q180" s="16"/>
      <c r="R180" s="84">
        <f>SUM(J180:Q180)</f>
        <v>200000</v>
      </c>
    </row>
    <row r="181" spans="2:18" ht="22.5" hidden="1" customHeight="1" x14ac:dyDescent="0.3">
      <c r="B181" s="28"/>
      <c r="C181" s="45"/>
      <c r="D181" s="31"/>
      <c r="E181" s="32"/>
      <c r="F181" s="29">
        <v>97</v>
      </c>
      <c r="G181" s="15"/>
      <c r="H181" s="16"/>
      <c r="I181" s="17"/>
      <c r="J181" s="27"/>
      <c r="K181" s="27"/>
      <c r="L181" s="27"/>
      <c r="M181" s="27"/>
      <c r="N181" s="27"/>
      <c r="O181" s="27"/>
      <c r="P181" s="27"/>
      <c r="Q181" s="27"/>
      <c r="R181" s="84">
        <f>SUM(J181:Q181)</f>
        <v>0</v>
      </c>
    </row>
    <row r="182" spans="2:18" ht="21" hidden="1" customHeight="1" x14ac:dyDescent="0.3">
      <c r="B182" s="28"/>
      <c r="C182" s="45"/>
      <c r="D182" s="31"/>
      <c r="E182" s="32"/>
      <c r="F182" s="29">
        <v>98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>SUM(J182:Q182)</f>
        <v>0</v>
      </c>
    </row>
    <row r="183" spans="2:18" s="12" customFormat="1" ht="21" customHeight="1" x14ac:dyDescent="0.2">
      <c r="B183" s="137" t="s">
        <v>95</v>
      </c>
      <c r="C183" s="44"/>
      <c r="D183" s="135"/>
      <c r="E183" s="135"/>
      <c r="F183" s="136"/>
      <c r="G183" s="135"/>
      <c r="H183" s="135"/>
      <c r="I183" s="135"/>
      <c r="J183" s="633"/>
      <c r="K183" s="633"/>
      <c r="L183" s="633"/>
      <c r="M183" s="633"/>
      <c r="N183" s="633"/>
      <c r="O183" s="633"/>
      <c r="P183" s="633"/>
      <c r="Q183" s="633"/>
      <c r="R183" s="631"/>
    </row>
    <row r="184" spans="2:18" s="12" customFormat="1" ht="20.25" customHeight="1" x14ac:dyDescent="0.2">
      <c r="B184" s="638" t="s">
        <v>121</v>
      </c>
      <c r="C184" s="565"/>
      <c r="D184" s="565"/>
      <c r="E184" s="565"/>
      <c r="F184" s="565"/>
      <c r="G184" s="565"/>
      <c r="H184" s="565"/>
      <c r="I184" s="565"/>
      <c r="J184" s="634"/>
      <c r="K184" s="634"/>
      <c r="L184" s="634"/>
      <c r="M184" s="634"/>
      <c r="N184" s="634"/>
      <c r="O184" s="634"/>
      <c r="P184" s="634"/>
      <c r="Q184" s="634"/>
      <c r="R184" s="632"/>
    </row>
    <row r="185" spans="2:18" s="13" customFormat="1" ht="21.75" customHeight="1" x14ac:dyDescent="0.3">
      <c r="B185" s="35"/>
      <c r="C185" s="278" t="s">
        <v>63</v>
      </c>
      <c r="D185" s="278"/>
      <c r="E185" s="278"/>
      <c r="F185" s="278"/>
      <c r="G185" s="278"/>
      <c r="H185" s="278"/>
      <c r="I185" s="278"/>
      <c r="J185" s="562"/>
      <c r="K185" s="562"/>
      <c r="L185" s="562"/>
      <c r="M185" s="562"/>
      <c r="N185" s="562"/>
      <c r="O185" s="562"/>
      <c r="P185" s="562"/>
      <c r="Q185" s="562"/>
      <c r="R185" s="274"/>
    </row>
    <row r="186" spans="2:18" s="13" customFormat="1" ht="18.75" hidden="1" customHeight="1" x14ac:dyDescent="0.3">
      <c r="B186" s="35"/>
      <c r="C186" s="37"/>
      <c r="D186" s="1008" t="s">
        <v>64</v>
      </c>
      <c r="E186" s="34"/>
      <c r="F186" s="70"/>
      <c r="G186" s="33"/>
      <c r="H186" s="14"/>
      <c r="I186" s="56"/>
      <c r="J186" s="562"/>
      <c r="K186" s="562"/>
      <c r="L186" s="562"/>
      <c r="M186" s="562"/>
      <c r="N186" s="562"/>
      <c r="O186" s="562"/>
      <c r="P186" s="562"/>
      <c r="Q186" s="562"/>
      <c r="R186" s="274"/>
    </row>
    <row r="187" spans="2:18" s="13" customFormat="1" ht="31.5" hidden="1" customHeight="1" x14ac:dyDescent="0.3">
      <c r="B187" s="35"/>
      <c r="C187" s="37"/>
      <c r="D187" s="37"/>
      <c r="E187" s="1662" t="s">
        <v>65</v>
      </c>
      <c r="F187" s="1662"/>
      <c r="G187" s="1662"/>
      <c r="H187" s="1662"/>
      <c r="I187" s="1662"/>
      <c r="J187" s="562"/>
      <c r="K187" s="562"/>
      <c r="L187" s="562"/>
      <c r="M187" s="562"/>
      <c r="N187" s="562"/>
      <c r="O187" s="562"/>
      <c r="P187" s="562"/>
      <c r="Q187" s="562"/>
      <c r="R187" s="274"/>
    </row>
    <row r="188" spans="2:18" ht="30" hidden="1" customHeight="1" x14ac:dyDescent="0.3">
      <c r="B188" s="38"/>
      <c r="C188" s="39"/>
      <c r="D188" s="39"/>
      <c r="E188" s="39"/>
      <c r="F188" s="60">
        <v>1</v>
      </c>
      <c r="G188" s="61"/>
      <c r="H188" s="16"/>
      <c r="I188" s="17"/>
      <c r="J188" s="140"/>
      <c r="K188" s="620"/>
      <c r="L188" s="620"/>
      <c r="M188" s="620"/>
      <c r="N188" s="140"/>
      <c r="O188" s="140"/>
      <c r="P188" s="140"/>
      <c r="Q188" s="140"/>
      <c r="R188" s="636"/>
    </row>
    <row r="189" spans="2:18" ht="23.25" hidden="1" customHeight="1" x14ac:dyDescent="0.3">
      <c r="B189" s="28"/>
      <c r="C189" s="45"/>
      <c r="D189" s="31"/>
      <c r="E189" s="32"/>
      <c r="F189" s="29">
        <v>100</v>
      </c>
      <c r="G189" s="15"/>
      <c r="H189" s="16"/>
      <c r="I189" s="17"/>
      <c r="J189" s="592"/>
      <c r="K189" s="592"/>
      <c r="L189" s="592"/>
      <c r="M189" s="592"/>
      <c r="N189" s="592"/>
      <c r="O189" s="592"/>
      <c r="P189" s="592"/>
      <c r="Q189" s="592"/>
      <c r="R189" s="636"/>
    </row>
    <row r="190" spans="2:18" ht="23.25" hidden="1" customHeight="1" x14ac:dyDescent="0.3">
      <c r="B190" s="67"/>
      <c r="C190" s="68"/>
      <c r="D190" s="62"/>
      <c r="E190" s="21"/>
      <c r="F190" s="29">
        <v>101</v>
      </c>
      <c r="G190" s="15"/>
      <c r="H190" s="16"/>
      <c r="I190" s="17"/>
      <c r="J190" s="592"/>
      <c r="K190" s="592"/>
      <c r="L190" s="592"/>
      <c r="M190" s="592"/>
      <c r="N190" s="592"/>
      <c r="O190" s="592"/>
      <c r="P190" s="592"/>
      <c r="Q190" s="592"/>
      <c r="R190" s="636"/>
    </row>
    <row r="191" spans="2:18" s="13" customFormat="1" ht="19.5" customHeight="1" x14ac:dyDescent="0.3">
      <c r="B191" s="35"/>
      <c r="C191" s="37"/>
      <c r="D191" s="278" t="s">
        <v>66</v>
      </c>
      <c r="E191" s="278"/>
      <c r="F191" s="278"/>
      <c r="G191" s="278"/>
      <c r="H191" s="278"/>
      <c r="I191" s="278"/>
      <c r="J191" s="562"/>
      <c r="K191" s="562"/>
      <c r="L191" s="562"/>
      <c r="M191" s="562"/>
      <c r="N191" s="562"/>
      <c r="O191" s="562"/>
      <c r="P191" s="562"/>
      <c r="Q191" s="562"/>
      <c r="R191" s="274"/>
    </row>
    <row r="192" spans="2:18" s="13" customFormat="1" ht="19.5" customHeight="1" x14ac:dyDescent="0.3">
      <c r="B192" s="35"/>
      <c r="C192" s="37"/>
      <c r="D192" s="37"/>
      <c r="E192" s="1008" t="s">
        <v>67</v>
      </c>
      <c r="F192" s="70"/>
      <c r="G192" s="515"/>
      <c r="H192" s="293"/>
      <c r="I192" s="322"/>
      <c r="J192" s="562"/>
      <c r="K192" s="562"/>
      <c r="L192" s="562"/>
      <c r="M192" s="562"/>
      <c r="N192" s="562"/>
      <c r="O192" s="562"/>
      <c r="P192" s="562"/>
      <c r="Q192" s="562"/>
      <c r="R192" s="274"/>
    </row>
    <row r="193" spans="2:18" s="621" customFormat="1" ht="21.75" customHeight="1" x14ac:dyDescent="0.3">
      <c r="B193" s="639"/>
      <c r="C193" s="616"/>
      <c r="D193" s="619"/>
      <c r="E193" s="565">
        <v>183</v>
      </c>
      <c r="F193" s="565" t="s">
        <v>1832</v>
      </c>
      <c r="G193" s="565"/>
      <c r="H193" s="565"/>
      <c r="I193" s="565"/>
      <c r="J193" s="617"/>
      <c r="K193" s="617"/>
      <c r="L193" s="617"/>
      <c r="M193" s="617"/>
      <c r="N193" s="617"/>
      <c r="O193" s="617"/>
      <c r="P193" s="617"/>
      <c r="Q193" s="617"/>
      <c r="R193" s="618"/>
    </row>
    <row r="194" spans="2:18" ht="63" customHeight="1" x14ac:dyDescent="0.3">
      <c r="B194" s="1377"/>
      <c r="C194" s="1378"/>
      <c r="D194" s="1378"/>
      <c r="E194" s="1284" t="s">
        <v>2371</v>
      </c>
      <c r="F194" s="1256">
        <v>18301</v>
      </c>
      <c r="G194" s="1014" t="s">
        <v>1893</v>
      </c>
      <c r="H194" s="1015" t="s">
        <v>307</v>
      </c>
      <c r="I194" s="1403" t="s">
        <v>324</v>
      </c>
      <c r="J194" s="1054"/>
      <c r="K194" s="1513">
        <v>13600</v>
      </c>
      <c r="L194" s="1513">
        <v>31800</v>
      </c>
      <c r="M194" s="1513">
        <v>24600</v>
      </c>
      <c r="N194" s="1054"/>
      <c r="O194" s="1054"/>
      <c r="P194" s="1054"/>
      <c r="Q194" s="1054"/>
      <c r="R194" s="1392">
        <f>SUM(J194:Q194)</f>
        <v>70000</v>
      </c>
    </row>
    <row r="195" spans="2:18" ht="48.75" customHeight="1" x14ac:dyDescent="0.3">
      <c r="B195" s="1397"/>
      <c r="C195" s="1398"/>
      <c r="D195" s="1399"/>
      <c r="E195" s="1400" t="s">
        <v>2371</v>
      </c>
      <c r="F195" s="1257">
        <v>18302</v>
      </c>
      <c r="G195" s="1061" t="s">
        <v>1894</v>
      </c>
      <c r="H195" s="1029" t="s">
        <v>307</v>
      </c>
      <c r="I195" s="1075" t="s">
        <v>325</v>
      </c>
      <c r="J195" s="1076"/>
      <c r="K195" s="1518">
        <v>18800</v>
      </c>
      <c r="L195" s="1518">
        <v>25400</v>
      </c>
      <c r="M195" s="1518">
        <v>5800</v>
      </c>
      <c r="N195" s="1076"/>
      <c r="O195" s="1076"/>
      <c r="P195" s="1076"/>
      <c r="Q195" s="1076"/>
      <c r="R195" s="1402">
        <f>SUM(J195:Q195)</f>
        <v>50000</v>
      </c>
    </row>
    <row r="196" spans="2:18" ht="21" hidden="1" customHeight="1" x14ac:dyDescent="0.3">
      <c r="B196" s="28"/>
      <c r="C196" s="45"/>
      <c r="D196" s="31"/>
      <c r="E196" s="32"/>
      <c r="F196" s="29">
        <v>104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>SUM(J196:Q196)</f>
        <v>0</v>
      </c>
    </row>
    <row r="197" spans="2:18" s="13" customFormat="1" ht="18.75" hidden="1" customHeight="1" x14ac:dyDescent="0.3">
      <c r="B197" s="35"/>
      <c r="C197" s="37"/>
      <c r="D197" s="37"/>
      <c r="E197" s="1008" t="s">
        <v>68</v>
      </c>
      <c r="F197" s="70"/>
      <c r="G197" s="33"/>
      <c r="H197" s="14"/>
      <c r="I197" s="56"/>
      <c r="J197" s="86">
        <f t="shared" ref="J197:R197" si="13">SUM(J198:J200)</f>
        <v>0</v>
      </c>
      <c r="K197" s="86">
        <f t="shared" si="13"/>
        <v>0</v>
      </c>
      <c r="L197" s="86">
        <f t="shared" si="13"/>
        <v>0</v>
      </c>
      <c r="M197" s="86">
        <f t="shared" si="13"/>
        <v>0</v>
      </c>
      <c r="N197" s="86">
        <f t="shared" si="13"/>
        <v>0</v>
      </c>
      <c r="O197" s="86">
        <f t="shared" si="13"/>
        <v>0</v>
      </c>
      <c r="P197" s="86">
        <f t="shared" si="13"/>
        <v>0</v>
      </c>
      <c r="Q197" s="86">
        <f t="shared" si="13"/>
        <v>0</v>
      </c>
      <c r="R197" s="86">
        <f t="shared" si="13"/>
        <v>0</v>
      </c>
    </row>
    <row r="198" spans="2:18" ht="21" hidden="1" customHeight="1" x14ac:dyDescent="0.3">
      <c r="B198" s="38"/>
      <c r="C198" s="39"/>
      <c r="D198" s="39"/>
      <c r="E198" s="40"/>
      <c r="F198" s="29">
        <v>105</v>
      </c>
      <c r="G198" s="15"/>
      <c r="H198" s="15"/>
      <c r="I198" s="61"/>
      <c r="J198" s="16"/>
      <c r="K198" s="16"/>
      <c r="L198" s="16"/>
      <c r="M198" s="16"/>
      <c r="N198" s="16"/>
      <c r="O198" s="16"/>
      <c r="P198" s="16"/>
      <c r="Q198" s="16"/>
      <c r="R198" s="84">
        <f>SUM(J198:Q198)</f>
        <v>0</v>
      </c>
    </row>
    <row r="199" spans="2:18" ht="21" hidden="1" customHeight="1" x14ac:dyDescent="0.3">
      <c r="B199" s="28"/>
      <c r="C199" s="45"/>
      <c r="D199" s="31"/>
      <c r="E199" s="32"/>
      <c r="F199" s="29">
        <v>106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ht="6" hidden="1" customHeight="1" x14ac:dyDescent="0.3">
      <c r="B200" s="28"/>
      <c r="C200" s="45"/>
      <c r="D200" s="31"/>
      <c r="E200" s="32"/>
      <c r="F200" s="29">
        <v>107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84">
        <f>SUM(J200:Q200)</f>
        <v>0</v>
      </c>
    </row>
    <row r="201" spans="2:18" s="12" customFormat="1" ht="21.75" customHeight="1" x14ac:dyDescent="0.2">
      <c r="B201" s="137" t="s">
        <v>97</v>
      </c>
      <c r="C201" s="44"/>
      <c r="D201" s="135"/>
      <c r="E201" s="135"/>
      <c r="F201" s="136"/>
      <c r="G201" s="135"/>
      <c r="H201" s="135"/>
      <c r="I201" s="135"/>
      <c r="J201" s="575"/>
      <c r="K201" s="575"/>
      <c r="L201" s="575"/>
      <c r="M201" s="575"/>
      <c r="N201" s="575"/>
      <c r="O201" s="575"/>
      <c r="P201" s="575"/>
      <c r="Q201" s="575"/>
      <c r="R201" s="573"/>
    </row>
    <row r="202" spans="2:18" s="12" customFormat="1" ht="18.75" customHeight="1" x14ac:dyDescent="0.2">
      <c r="B202" s="638" t="s">
        <v>145</v>
      </c>
      <c r="C202" s="565"/>
      <c r="D202" s="565"/>
      <c r="E202" s="565"/>
      <c r="F202" s="565"/>
      <c r="G202" s="565"/>
      <c r="H202" s="565"/>
      <c r="I202" s="565"/>
      <c r="J202" s="617"/>
      <c r="K202" s="617"/>
      <c r="L202" s="617"/>
      <c r="M202" s="617"/>
      <c r="N202" s="617"/>
      <c r="O202" s="617"/>
      <c r="P202" s="617"/>
      <c r="Q202" s="617"/>
      <c r="R202" s="618"/>
    </row>
    <row r="203" spans="2:18" s="13" customFormat="1" ht="20.25" customHeight="1" x14ac:dyDescent="0.3">
      <c r="B203" s="35"/>
      <c r="C203" s="278" t="s">
        <v>69</v>
      </c>
      <c r="D203" s="278"/>
      <c r="E203" s="278"/>
      <c r="F203" s="278"/>
      <c r="G203" s="278"/>
      <c r="H203" s="278"/>
      <c r="I203" s="278"/>
      <c r="J203" s="562"/>
      <c r="K203" s="562"/>
      <c r="L203" s="562"/>
      <c r="M203" s="562"/>
      <c r="N203" s="562"/>
      <c r="O203" s="562"/>
      <c r="P203" s="562"/>
      <c r="Q203" s="562"/>
      <c r="R203" s="274"/>
    </row>
    <row r="204" spans="2:18" s="13" customFormat="1" ht="18.75" hidden="1" customHeight="1" x14ac:dyDescent="0.3">
      <c r="B204" s="35"/>
      <c r="C204" s="37"/>
      <c r="D204" s="1008" t="s">
        <v>70</v>
      </c>
      <c r="E204" s="34"/>
      <c r="F204" s="70"/>
      <c r="G204" s="33"/>
      <c r="H204" s="14"/>
      <c r="I204" s="56"/>
      <c r="J204" s="562"/>
      <c r="K204" s="562"/>
      <c r="L204" s="562"/>
      <c r="M204" s="562"/>
      <c r="N204" s="562"/>
      <c r="O204" s="562"/>
      <c r="P204" s="562"/>
      <c r="Q204" s="562"/>
      <c r="R204" s="274"/>
    </row>
    <row r="205" spans="2:18" s="13" customFormat="1" ht="18.75" hidden="1" customHeight="1" x14ac:dyDescent="0.3">
      <c r="B205" s="35"/>
      <c r="C205" s="37"/>
      <c r="D205" s="37"/>
      <c r="E205" s="1008" t="s">
        <v>71</v>
      </c>
      <c r="F205" s="72"/>
      <c r="G205" s="64"/>
      <c r="H205" s="64"/>
      <c r="I205" s="64"/>
      <c r="J205" s="562"/>
      <c r="K205" s="562"/>
      <c r="L205" s="562"/>
      <c r="M205" s="562"/>
      <c r="N205" s="562"/>
      <c r="O205" s="562"/>
      <c r="P205" s="562"/>
      <c r="Q205" s="562"/>
      <c r="R205" s="274"/>
    </row>
    <row r="206" spans="2:18" ht="24.75" hidden="1" customHeight="1" x14ac:dyDescent="0.3">
      <c r="B206" s="38"/>
      <c r="C206" s="39"/>
      <c r="D206" s="39"/>
      <c r="E206" s="40"/>
      <c r="F206" s="29">
        <v>108</v>
      </c>
      <c r="G206" s="15"/>
      <c r="H206" s="15"/>
      <c r="I206" s="61"/>
      <c r="J206" s="140"/>
      <c r="K206" s="140"/>
      <c r="L206" s="140"/>
      <c r="M206" s="140"/>
      <c r="N206" s="140"/>
      <c r="O206" s="140"/>
      <c r="P206" s="140"/>
      <c r="Q206" s="140"/>
      <c r="R206" s="636"/>
    </row>
    <row r="207" spans="2:18" ht="24.75" hidden="1" customHeight="1" x14ac:dyDescent="0.3">
      <c r="B207" s="28"/>
      <c r="C207" s="45"/>
      <c r="D207" s="31"/>
      <c r="E207" s="32"/>
      <c r="F207" s="29">
        <v>109</v>
      </c>
      <c r="G207" s="15"/>
      <c r="H207" s="16"/>
      <c r="I207" s="17"/>
      <c r="J207" s="592"/>
      <c r="K207" s="592"/>
      <c r="L207" s="592"/>
      <c r="M207" s="592"/>
      <c r="N207" s="592"/>
      <c r="O207" s="592"/>
      <c r="P207" s="592"/>
      <c r="Q207" s="592"/>
      <c r="R207" s="636"/>
    </row>
    <row r="208" spans="2:18" ht="25.5" hidden="1" customHeight="1" x14ac:dyDescent="0.3">
      <c r="B208" s="28"/>
      <c r="C208" s="45"/>
      <c r="D208" s="31"/>
      <c r="E208" s="32"/>
      <c r="F208" s="29">
        <v>110</v>
      </c>
      <c r="G208" s="15"/>
      <c r="H208" s="16"/>
      <c r="I208" s="17"/>
      <c r="J208" s="592"/>
      <c r="K208" s="592"/>
      <c r="L208" s="592"/>
      <c r="M208" s="592"/>
      <c r="N208" s="592"/>
      <c r="O208" s="592"/>
      <c r="P208" s="592"/>
      <c r="Q208" s="592"/>
      <c r="R208" s="636"/>
    </row>
    <row r="209" spans="2:18" ht="24.75" hidden="1" customHeight="1" x14ac:dyDescent="0.3">
      <c r="B209" s="28"/>
      <c r="C209" s="45"/>
      <c r="D209" s="31"/>
      <c r="E209" s="32"/>
      <c r="F209" s="29">
        <v>111</v>
      </c>
      <c r="G209" s="15"/>
      <c r="H209" s="16"/>
      <c r="I209" s="17"/>
      <c r="J209" s="592"/>
      <c r="K209" s="592"/>
      <c r="L209" s="592"/>
      <c r="M209" s="592"/>
      <c r="N209" s="592"/>
      <c r="O209" s="592"/>
      <c r="P209" s="592"/>
      <c r="Q209" s="592"/>
      <c r="R209" s="636"/>
    </row>
    <row r="210" spans="2:18" ht="25.5" hidden="1" customHeight="1" x14ac:dyDescent="0.3">
      <c r="B210" s="67"/>
      <c r="C210" s="68"/>
      <c r="D210" s="62"/>
      <c r="E210" s="21"/>
      <c r="F210" s="29">
        <v>112</v>
      </c>
      <c r="G210" s="15"/>
      <c r="H210" s="16"/>
      <c r="I210" s="17"/>
      <c r="J210" s="592"/>
      <c r="K210" s="592"/>
      <c r="L210" s="592"/>
      <c r="M210" s="592"/>
      <c r="N210" s="592"/>
      <c r="O210" s="592"/>
      <c r="P210" s="592"/>
      <c r="Q210" s="592"/>
      <c r="R210" s="636"/>
    </row>
    <row r="211" spans="2:18" s="13" customFormat="1" ht="33" hidden="1" customHeight="1" x14ac:dyDescent="0.3">
      <c r="B211" s="35"/>
      <c r="C211" s="37"/>
      <c r="D211" s="1661" t="s">
        <v>72</v>
      </c>
      <c r="E211" s="1661"/>
      <c r="F211" s="1661"/>
      <c r="G211" s="1661"/>
      <c r="H211" s="1661"/>
      <c r="I211" s="1661"/>
      <c r="J211" s="562"/>
      <c r="K211" s="562"/>
      <c r="L211" s="562"/>
      <c r="M211" s="562"/>
      <c r="N211" s="562"/>
      <c r="O211" s="562"/>
      <c r="P211" s="562"/>
      <c r="Q211" s="562"/>
      <c r="R211" s="274"/>
    </row>
    <row r="212" spans="2:18" s="13" customFormat="1" ht="30.75" hidden="1" customHeight="1" x14ac:dyDescent="0.3">
      <c r="B212" s="35"/>
      <c r="C212" s="37"/>
      <c r="D212" s="37"/>
      <c r="E212" s="1662" t="s">
        <v>73</v>
      </c>
      <c r="F212" s="1662"/>
      <c r="G212" s="1662"/>
      <c r="H212" s="1662"/>
      <c r="I212" s="1662"/>
      <c r="J212" s="562"/>
      <c r="K212" s="562"/>
      <c r="L212" s="562"/>
      <c r="M212" s="562"/>
      <c r="N212" s="562"/>
      <c r="O212" s="562"/>
      <c r="P212" s="562"/>
      <c r="Q212" s="562"/>
      <c r="R212" s="274"/>
    </row>
    <row r="213" spans="2:18" ht="24.75" hidden="1" customHeight="1" x14ac:dyDescent="0.3">
      <c r="B213" s="38"/>
      <c r="C213" s="39"/>
      <c r="D213" s="39"/>
      <c r="E213" s="40"/>
      <c r="F213" s="29">
        <v>113</v>
      </c>
      <c r="G213" s="15"/>
      <c r="H213" s="15"/>
      <c r="I213" s="61"/>
      <c r="J213" s="140"/>
      <c r="K213" s="140"/>
      <c r="L213" s="140"/>
      <c r="M213" s="140"/>
      <c r="N213" s="140"/>
      <c r="O213" s="140"/>
      <c r="P213" s="140"/>
      <c r="Q213" s="140"/>
      <c r="R213" s="636"/>
    </row>
    <row r="214" spans="2:18" ht="24.75" hidden="1" customHeight="1" x14ac:dyDescent="0.3">
      <c r="B214" s="28"/>
      <c r="C214" s="45"/>
      <c r="D214" s="31"/>
      <c r="E214" s="32"/>
      <c r="F214" s="29">
        <v>114</v>
      </c>
      <c r="G214" s="15"/>
      <c r="H214" s="16"/>
      <c r="I214" s="17"/>
      <c r="J214" s="592"/>
      <c r="K214" s="592"/>
      <c r="L214" s="592"/>
      <c r="M214" s="592"/>
      <c r="N214" s="592"/>
      <c r="O214" s="592"/>
      <c r="P214" s="592"/>
      <c r="Q214" s="592"/>
      <c r="R214" s="636"/>
    </row>
    <row r="215" spans="2:18" ht="24.75" hidden="1" customHeight="1" x14ac:dyDescent="0.3">
      <c r="B215" s="28"/>
      <c r="C215" s="45"/>
      <c r="D215" s="31"/>
      <c r="E215" s="32"/>
      <c r="F215" s="29">
        <v>115</v>
      </c>
      <c r="G215" s="15"/>
      <c r="H215" s="16"/>
      <c r="I215" s="17"/>
      <c r="J215" s="592"/>
      <c r="K215" s="592"/>
      <c r="L215" s="592"/>
      <c r="M215" s="592"/>
      <c r="N215" s="592"/>
      <c r="O215" s="592"/>
      <c r="P215" s="592"/>
      <c r="Q215" s="592"/>
      <c r="R215" s="636"/>
    </row>
    <row r="216" spans="2:18" s="13" customFormat="1" ht="18.75" hidden="1" customHeight="1" x14ac:dyDescent="0.3">
      <c r="B216" s="35"/>
      <c r="C216" s="37"/>
      <c r="D216" s="37"/>
      <c r="E216" s="1663" t="s">
        <v>74</v>
      </c>
      <c r="F216" s="1663"/>
      <c r="G216" s="1663"/>
      <c r="H216" s="1663"/>
      <c r="I216" s="1663"/>
      <c r="J216" s="562"/>
      <c r="K216" s="562"/>
      <c r="L216" s="562"/>
      <c r="M216" s="562"/>
      <c r="N216" s="562"/>
      <c r="O216" s="562"/>
      <c r="P216" s="562"/>
      <c r="Q216" s="562"/>
      <c r="R216" s="274"/>
    </row>
    <row r="217" spans="2:18" ht="23.25" hidden="1" customHeight="1" x14ac:dyDescent="0.3">
      <c r="B217" s="38"/>
      <c r="C217" s="39"/>
      <c r="D217" s="39"/>
      <c r="E217" s="40"/>
      <c r="F217" s="29">
        <v>116</v>
      </c>
      <c r="G217" s="15"/>
      <c r="H217" s="15"/>
      <c r="I217" s="61"/>
      <c r="J217" s="140"/>
      <c r="K217" s="140"/>
      <c r="L217" s="140"/>
      <c r="M217" s="140"/>
      <c r="N217" s="140"/>
      <c r="O217" s="140"/>
      <c r="P217" s="140"/>
      <c r="Q217" s="140"/>
      <c r="R217" s="636"/>
    </row>
    <row r="218" spans="2:18" ht="23.25" hidden="1" customHeight="1" x14ac:dyDescent="0.3">
      <c r="B218" s="28"/>
      <c r="C218" s="45"/>
      <c r="D218" s="31"/>
      <c r="E218" s="32"/>
      <c r="F218" s="29">
        <v>117</v>
      </c>
      <c r="G218" s="15"/>
      <c r="H218" s="16"/>
      <c r="I218" s="17"/>
      <c r="J218" s="592"/>
      <c r="K218" s="592"/>
      <c r="L218" s="592"/>
      <c r="M218" s="592"/>
      <c r="N218" s="592"/>
      <c r="O218" s="592"/>
      <c r="P218" s="592"/>
      <c r="Q218" s="592"/>
      <c r="R218" s="636"/>
    </row>
    <row r="219" spans="2:18" ht="23.25" hidden="1" customHeight="1" x14ac:dyDescent="0.3">
      <c r="B219" s="28"/>
      <c r="C219" s="45"/>
      <c r="D219" s="31"/>
      <c r="E219" s="32"/>
      <c r="F219" s="29">
        <v>118</v>
      </c>
      <c r="G219" s="15"/>
      <c r="H219" s="16"/>
      <c r="I219" s="17"/>
      <c r="J219" s="592"/>
      <c r="K219" s="592"/>
      <c r="L219" s="592"/>
      <c r="M219" s="592"/>
      <c r="N219" s="592"/>
      <c r="O219" s="592"/>
      <c r="P219" s="592"/>
      <c r="Q219" s="592"/>
      <c r="R219" s="636"/>
    </row>
    <row r="220" spans="2:18" s="13" customFormat="1" ht="18.75" hidden="1" customHeight="1" x14ac:dyDescent="0.3">
      <c r="B220" s="35"/>
      <c r="C220" s="37"/>
      <c r="D220" s="37"/>
      <c r="E220" s="1008" t="s">
        <v>75</v>
      </c>
      <c r="F220" s="70"/>
      <c r="G220" s="33"/>
      <c r="H220" s="14"/>
      <c r="I220" s="56"/>
      <c r="J220" s="562"/>
      <c r="K220" s="562"/>
      <c r="L220" s="562"/>
      <c r="M220" s="562"/>
      <c r="N220" s="562"/>
      <c r="O220" s="562"/>
      <c r="P220" s="562"/>
      <c r="Q220" s="562"/>
      <c r="R220" s="274"/>
    </row>
    <row r="221" spans="2:18" ht="23.25" hidden="1" customHeight="1" x14ac:dyDescent="0.3">
      <c r="B221" s="38"/>
      <c r="C221" s="39"/>
      <c r="D221" s="39"/>
      <c r="E221" s="40"/>
      <c r="F221" s="29">
        <v>119</v>
      </c>
      <c r="G221" s="15"/>
      <c r="H221" s="15"/>
      <c r="I221" s="61"/>
      <c r="J221" s="140"/>
      <c r="K221" s="140"/>
      <c r="L221" s="140"/>
      <c r="M221" s="140"/>
      <c r="N221" s="140"/>
      <c r="O221" s="140"/>
      <c r="P221" s="140"/>
      <c r="Q221" s="140"/>
      <c r="R221" s="636"/>
    </row>
    <row r="222" spans="2:18" ht="23.25" hidden="1" customHeight="1" x14ac:dyDescent="0.3">
      <c r="B222" s="28"/>
      <c r="C222" s="45"/>
      <c r="D222" s="31"/>
      <c r="E222" s="32"/>
      <c r="F222" s="29">
        <v>120</v>
      </c>
      <c r="G222" s="15"/>
      <c r="H222" s="16"/>
      <c r="I222" s="17"/>
      <c r="J222" s="592"/>
      <c r="K222" s="592"/>
      <c r="L222" s="592"/>
      <c r="M222" s="592"/>
      <c r="N222" s="592"/>
      <c r="O222" s="592"/>
      <c r="P222" s="592"/>
      <c r="Q222" s="592"/>
      <c r="R222" s="636"/>
    </row>
    <row r="223" spans="2:18" ht="23.25" hidden="1" customHeight="1" x14ac:dyDescent="0.3">
      <c r="B223" s="28"/>
      <c r="C223" s="45"/>
      <c r="D223" s="31"/>
      <c r="E223" s="32"/>
      <c r="F223" s="29">
        <v>121</v>
      </c>
      <c r="G223" s="15"/>
      <c r="H223" s="16"/>
      <c r="I223" s="17"/>
      <c r="J223" s="592"/>
      <c r="K223" s="592"/>
      <c r="L223" s="592"/>
      <c r="M223" s="592"/>
      <c r="N223" s="592"/>
      <c r="O223" s="592"/>
      <c r="P223" s="592"/>
      <c r="Q223" s="592"/>
      <c r="R223" s="636"/>
    </row>
    <row r="224" spans="2:18" s="13" customFormat="1" ht="18.75" hidden="1" customHeight="1" x14ac:dyDescent="0.3">
      <c r="B224" s="35"/>
      <c r="C224" s="37"/>
      <c r="D224" s="37"/>
      <c r="E224" s="1008" t="s">
        <v>76</v>
      </c>
      <c r="F224" s="70"/>
      <c r="G224" s="33"/>
      <c r="H224" s="14"/>
      <c r="I224" s="56"/>
      <c r="J224" s="562"/>
      <c r="K224" s="562"/>
      <c r="L224" s="562"/>
      <c r="M224" s="562"/>
      <c r="N224" s="562"/>
      <c r="O224" s="562"/>
      <c r="P224" s="562"/>
      <c r="Q224" s="562"/>
      <c r="R224" s="274"/>
    </row>
    <row r="225" spans="2:18" ht="21.75" hidden="1" customHeight="1" x14ac:dyDescent="0.3">
      <c r="B225" s="38"/>
      <c r="C225" s="39"/>
      <c r="D225" s="39"/>
      <c r="E225" s="40"/>
      <c r="F225" s="29">
        <v>122</v>
      </c>
      <c r="G225" s="15"/>
      <c r="H225" s="15"/>
      <c r="I225" s="61"/>
      <c r="J225" s="140"/>
      <c r="K225" s="140"/>
      <c r="L225" s="140"/>
      <c r="M225" s="140"/>
      <c r="N225" s="140"/>
      <c r="O225" s="140"/>
      <c r="P225" s="140"/>
      <c r="Q225" s="140"/>
      <c r="R225" s="636"/>
    </row>
    <row r="226" spans="2:18" ht="21.75" hidden="1" customHeight="1" x14ac:dyDescent="0.3">
      <c r="B226" s="28"/>
      <c r="C226" s="45"/>
      <c r="D226" s="31"/>
      <c r="E226" s="32"/>
      <c r="F226" s="29">
        <v>123</v>
      </c>
      <c r="G226" s="15"/>
      <c r="H226" s="16"/>
      <c r="I226" s="17"/>
      <c r="J226" s="592"/>
      <c r="K226" s="592"/>
      <c r="L226" s="592"/>
      <c r="M226" s="592"/>
      <c r="N226" s="592"/>
      <c r="O226" s="592"/>
      <c r="P226" s="592"/>
      <c r="Q226" s="592"/>
      <c r="R226" s="636"/>
    </row>
    <row r="227" spans="2:18" ht="21.75" hidden="1" customHeight="1" x14ac:dyDescent="0.3">
      <c r="B227" s="67"/>
      <c r="C227" s="68"/>
      <c r="D227" s="62"/>
      <c r="E227" s="21"/>
      <c r="F227" s="29">
        <v>124</v>
      </c>
      <c r="G227" s="15"/>
      <c r="H227" s="16"/>
      <c r="I227" s="17"/>
      <c r="J227" s="592"/>
      <c r="K227" s="592"/>
      <c r="L227" s="592"/>
      <c r="M227" s="592"/>
      <c r="N227" s="592"/>
      <c r="O227" s="592"/>
      <c r="P227" s="592"/>
      <c r="Q227" s="592"/>
      <c r="R227" s="636"/>
    </row>
    <row r="228" spans="2:18" s="621" customFormat="1" ht="18.75" customHeight="1" x14ac:dyDescent="0.3">
      <c r="B228" s="639"/>
      <c r="C228" s="616"/>
      <c r="D228" s="619"/>
      <c r="E228" s="565">
        <v>197</v>
      </c>
      <c r="F228" s="565" t="s">
        <v>1848</v>
      </c>
      <c r="G228" s="565"/>
      <c r="H228" s="565"/>
      <c r="I228" s="565"/>
      <c r="J228" s="617"/>
      <c r="K228" s="617"/>
      <c r="L228" s="617"/>
      <c r="M228" s="617"/>
      <c r="N228" s="617"/>
      <c r="O228" s="617"/>
      <c r="P228" s="617"/>
      <c r="Q228" s="617"/>
      <c r="R228" s="618"/>
    </row>
    <row r="229" spans="2:18" ht="42" customHeight="1" x14ac:dyDescent="0.3">
      <c r="B229" s="89"/>
      <c r="C229" s="90"/>
      <c r="D229" s="90"/>
      <c r="E229" s="214" t="s">
        <v>2371</v>
      </c>
      <c r="F229" s="640">
        <v>19701</v>
      </c>
      <c r="G229" s="125" t="s">
        <v>317</v>
      </c>
      <c r="H229" s="26" t="s">
        <v>307</v>
      </c>
      <c r="I229" s="140" t="s">
        <v>326</v>
      </c>
      <c r="J229" s="16"/>
      <c r="K229" s="16"/>
      <c r="L229" s="18">
        <v>28000</v>
      </c>
      <c r="M229" s="18">
        <v>22000</v>
      </c>
      <c r="N229" s="16"/>
      <c r="O229" s="16"/>
      <c r="P229" s="16"/>
      <c r="Q229" s="16"/>
      <c r="R229" s="84">
        <f>SUM(J229:Q229)</f>
        <v>50000</v>
      </c>
    </row>
    <row r="230" spans="2:18" ht="31.5" customHeight="1" x14ac:dyDescent="0.3">
      <c r="B230" s="1609"/>
      <c r="C230" s="1610"/>
      <c r="D230" s="1611"/>
      <c r="E230" s="1612" t="s">
        <v>2371</v>
      </c>
      <c r="F230" s="1613">
        <v>19702</v>
      </c>
      <c r="G230" s="1614" t="s">
        <v>308</v>
      </c>
      <c r="H230" s="1085" t="s">
        <v>307</v>
      </c>
      <c r="I230" s="1620" t="s">
        <v>327</v>
      </c>
      <c r="J230" s="1571"/>
      <c r="K230" s="1650">
        <v>7000</v>
      </c>
      <c r="L230" s="1650">
        <v>21400</v>
      </c>
      <c r="M230" s="1650">
        <v>11600</v>
      </c>
      <c r="N230" s="1528"/>
      <c r="O230" s="1528"/>
      <c r="P230" s="1528"/>
      <c r="Q230" s="1528"/>
      <c r="R230" s="1621">
        <f>SUM(J230:Q230)</f>
        <v>40000</v>
      </c>
    </row>
    <row r="231" spans="2:18" ht="31.5" customHeight="1" x14ac:dyDescent="0.3">
      <c r="B231" s="1172"/>
      <c r="C231" s="1173"/>
      <c r="D231" s="1174"/>
      <c r="E231" s="1270" t="s">
        <v>2371</v>
      </c>
      <c r="F231" s="1257">
        <v>19703</v>
      </c>
      <c r="G231" s="1061" t="s">
        <v>1890</v>
      </c>
      <c r="H231" s="1029" t="s">
        <v>307</v>
      </c>
      <c r="I231" s="1408" t="s">
        <v>1891</v>
      </c>
      <c r="J231" s="1062"/>
      <c r="K231" s="1518">
        <v>10880000</v>
      </c>
      <c r="L231" s="1518"/>
      <c r="M231" s="1518"/>
      <c r="N231" s="1076"/>
      <c r="O231" s="1076"/>
      <c r="P231" s="1076"/>
      <c r="Q231" s="1076"/>
      <c r="R231" s="1402">
        <f>SUM(J231:Q231)</f>
        <v>10880000</v>
      </c>
    </row>
    <row r="232" spans="2:18" s="621" customFormat="1" ht="18.75" customHeight="1" x14ac:dyDescent="0.3">
      <c r="B232" s="639"/>
      <c r="C232" s="616"/>
      <c r="D232" s="619"/>
      <c r="E232" s="565">
        <v>199</v>
      </c>
      <c r="F232" s="565" t="s">
        <v>2559</v>
      </c>
      <c r="G232" s="565"/>
      <c r="H232" s="565"/>
      <c r="I232" s="565"/>
      <c r="J232" s="617"/>
      <c r="K232" s="617"/>
      <c r="L232" s="617"/>
      <c r="M232" s="617"/>
      <c r="N232" s="617"/>
      <c r="O232" s="617"/>
      <c r="P232" s="617"/>
      <c r="Q232" s="617"/>
      <c r="R232" s="618"/>
    </row>
    <row r="233" spans="2:18" ht="31.5" customHeight="1" x14ac:dyDescent="0.3">
      <c r="B233" s="123"/>
      <c r="C233" s="122"/>
      <c r="D233" s="61"/>
      <c r="E233" s="876" t="s">
        <v>2371</v>
      </c>
      <c r="F233" s="640">
        <v>19901</v>
      </c>
      <c r="G233" s="15" t="s">
        <v>2598</v>
      </c>
      <c r="H233" s="26"/>
      <c r="I233" s="140" t="s">
        <v>244</v>
      </c>
      <c r="J233" s="16"/>
      <c r="K233" s="18"/>
      <c r="L233" s="18"/>
      <c r="M233" s="18"/>
      <c r="N233" s="27"/>
      <c r="O233" s="27"/>
      <c r="P233" s="27">
        <v>15000</v>
      </c>
      <c r="Q233" s="27"/>
      <c r="R233" s="84">
        <f>SUM(J233:Q233)</f>
        <v>15000</v>
      </c>
    </row>
    <row r="234" spans="2:18" ht="3" customHeight="1" x14ac:dyDescent="0.3">
      <c r="B234" s="155"/>
    </row>
    <row r="235" spans="2:18" s="253" customFormat="1" ht="20.25" customHeight="1" x14ac:dyDescent="0.25">
      <c r="B235" s="1744" t="s">
        <v>1875</v>
      </c>
      <c r="C235" s="1744"/>
      <c r="D235" s="1744"/>
      <c r="E235" s="1744"/>
      <c r="F235" s="1744"/>
      <c r="G235" s="1744"/>
      <c r="H235" s="601"/>
      <c r="I235" s="5"/>
      <c r="J235" s="602"/>
      <c r="K235" s="603"/>
      <c r="L235" s="603"/>
      <c r="M235" s="603"/>
      <c r="N235" s="603"/>
      <c r="O235" s="603"/>
      <c r="P235" s="603"/>
      <c r="Q235" s="603"/>
      <c r="R235" s="604"/>
    </row>
    <row r="236" spans="2:18" s="253" customFormat="1" ht="19.5" customHeight="1" x14ac:dyDescent="0.25">
      <c r="B236" s="1752" t="s">
        <v>1876</v>
      </c>
      <c r="C236" s="1752"/>
      <c r="D236" s="1752"/>
      <c r="E236" s="1752"/>
      <c r="F236" s="1738" t="s">
        <v>1862</v>
      </c>
      <c r="G236" s="1738"/>
      <c r="H236" s="1739"/>
      <c r="I236" s="1762" t="s">
        <v>9</v>
      </c>
      <c r="J236" s="1763"/>
      <c r="K236" s="1763"/>
      <c r="L236" s="1765" t="s">
        <v>1872</v>
      </c>
      <c r="M236" s="1765"/>
      <c r="N236" s="1765" t="s">
        <v>1873</v>
      </c>
      <c r="O236" s="1765"/>
      <c r="P236" s="1765"/>
      <c r="Q236" s="1763" t="s">
        <v>2608</v>
      </c>
      <c r="R236" s="1764"/>
    </row>
    <row r="237" spans="2:18" s="1489" customFormat="1" ht="19.5" customHeight="1" x14ac:dyDescent="0.25">
      <c r="B237" s="1753" t="s">
        <v>1968</v>
      </c>
      <c r="C237" s="1754"/>
      <c r="D237" s="1754"/>
      <c r="E237" s="1755"/>
      <c r="F237" s="1740" t="s">
        <v>1863</v>
      </c>
      <c r="G237" s="1741"/>
      <c r="H237" s="601"/>
      <c r="I237" s="1759">
        <f>SUM(I238:K240)</f>
        <v>11640000</v>
      </c>
      <c r="J237" s="1760"/>
      <c r="K237" s="1761"/>
      <c r="L237" s="1759"/>
      <c r="M237" s="1761"/>
      <c r="N237" s="1759"/>
      <c r="O237" s="1760"/>
      <c r="P237" s="1761"/>
      <c r="Q237" s="1753"/>
      <c r="R237" s="1755"/>
    </row>
    <row r="238" spans="2:18" s="253" customFormat="1" ht="19.5" customHeight="1" x14ac:dyDescent="0.25">
      <c r="B238" s="252"/>
      <c r="C238" s="254"/>
      <c r="D238" s="254"/>
      <c r="F238" s="627"/>
      <c r="G238" s="1007" t="s">
        <v>1864</v>
      </c>
      <c r="H238" s="1007"/>
      <c r="I238" s="1735">
        <f>K8</f>
        <v>11102400</v>
      </c>
      <c r="J238" s="1736"/>
      <c r="K238" s="1737"/>
      <c r="L238" s="1735"/>
      <c r="M238" s="1737"/>
      <c r="N238" s="1735"/>
      <c r="O238" s="1736"/>
      <c r="P238" s="1737"/>
      <c r="Q238" s="1745"/>
      <c r="R238" s="1747"/>
    </row>
    <row r="239" spans="2:18" s="253" customFormat="1" ht="19.5" customHeight="1" x14ac:dyDescent="0.25">
      <c r="B239" s="252"/>
      <c r="C239" s="254"/>
      <c r="D239" s="254"/>
      <c r="F239" s="627"/>
      <c r="G239" s="1007" t="s">
        <v>1865</v>
      </c>
      <c r="H239" s="1007"/>
      <c r="I239" s="1735">
        <f>L8</f>
        <v>347500</v>
      </c>
      <c r="J239" s="1736"/>
      <c r="K239" s="1737"/>
      <c r="L239" s="1735"/>
      <c r="M239" s="1737"/>
      <c r="N239" s="1735"/>
      <c r="O239" s="1736"/>
      <c r="P239" s="1737"/>
      <c r="Q239" s="1745"/>
      <c r="R239" s="1747"/>
    </row>
    <row r="240" spans="2:18" s="253" customFormat="1" ht="19.5" customHeight="1" x14ac:dyDescent="0.25">
      <c r="B240" s="252"/>
      <c r="C240" s="254"/>
      <c r="D240" s="254"/>
      <c r="F240" s="627"/>
      <c r="G240" s="1007" t="s">
        <v>1866</v>
      </c>
      <c r="H240" s="1007"/>
      <c r="I240" s="1735">
        <f>M8</f>
        <v>190100</v>
      </c>
      <c r="J240" s="1736"/>
      <c r="K240" s="1737"/>
      <c r="L240" s="1735"/>
      <c r="M240" s="1737"/>
      <c r="N240" s="1735"/>
      <c r="O240" s="1736"/>
      <c r="P240" s="1737"/>
      <c r="Q240" s="1745"/>
      <c r="R240" s="1747"/>
    </row>
    <row r="241" spans="2:20" s="1489" customFormat="1" ht="19.5" customHeight="1" x14ac:dyDescent="0.25">
      <c r="B241" s="1487"/>
      <c r="C241" s="1417"/>
      <c r="D241" s="1417"/>
      <c r="F241" s="1742" t="s">
        <v>7</v>
      </c>
      <c r="G241" s="1743"/>
      <c r="H241" s="601"/>
      <c r="I241" s="1732">
        <f>SUM(I242:K243)</f>
        <v>115000</v>
      </c>
      <c r="J241" s="1733"/>
      <c r="K241" s="1734"/>
      <c r="L241" s="1732"/>
      <c r="M241" s="1734"/>
      <c r="N241" s="1732"/>
      <c r="O241" s="1733"/>
      <c r="P241" s="1734"/>
      <c r="Q241" s="1756"/>
      <c r="R241" s="1758"/>
    </row>
    <row r="242" spans="2:20" s="253" customFormat="1" ht="19.5" customHeight="1" x14ac:dyDescent="0.25">
      <c r="B242" s="252"/>
      <c r="C242" s="254"/>
      <c r="D242" s="254"/>
      <c r="F242" s="628"/>
      <c r="G242" s="1007" t="s">
        <v>1889</v>
      </c>
      <c r="H242" s="1007"/>
      <c r="I242" s="1735">
        <f>P8-K243</f>
        <v>100000</v>
      </c>
      <c r="J242" s="1736"/>
      <c r="K242" s="1737"/>
      <c r="L242" s="1735"/>
      <c r="M242" s="1737"/>
      <c r="N242" s="1735"/>
      <c r="O242" s="1736"/>
      <c r="P242" s="1737"/>
      <c r="Q242" s="1745"/>
      <c r="R242" s="1747"/>
    </row>
    <row r="243" spans="2:20" s="253" customFormat="1" ht="19.5" customHeight="1" x14ac:dyDescent="0.25">
      <c r="B243" s="252"/>
      <c r="C243" s="254"/>
      <c r="D243" s="254"/>
      <c r="F243" s="628"/>
      <c r="G243" s="1007" t="s">
        <v>2599</v>
      </c>
      <c r="H243" s="1007"/>
      <c r="I243" s="1000"/>
      <c r="J243" s="1001"/>
      <c r="K243" s="1002">
        <f>P233</f>
        <v>15000</v>
      </c>
      <c r="L243" s="1735"/>
      <c r="M243" s="1737"/>
      <c r="N243" s="1735"/>
      <c r="O243" s="1736"/>
      <c r="P243" s="1737"/>
      <c r="Q243" s="1745"/>
      <c r="R243" s="1747"/>
    </row>
    <row r="244" spans="2:20" s="614" customFormat="1" ht="19.5" customHeight="1" x14ac:dyDescent="0.2">
      <c r="B244" s="611"/>
      <c r="C244" s="612"/>
      <c r="D244" s="612"/>
      <c r="E244" s="612"/>
      <c r="F244" s="1718" t="s">
        <v>1870</v>
      </c>
      <c r="G244" s="1719"/>
      <c r="H244" s="1720"/>
      <c r="I244" s="1730">
        <f>SUM(L244:R244)</f>
        <v>11755000</v>
      </c>
      <c r="J244" s="1730"/>
      <c r="K244" s="1730"/>
      <c r="L244" s="1788">
        <v>453900</v>
      </c>
      <c r="M244" s="1789"/>
      <c r="N244" s="1788">
        <v>11286100</v>
      </c>
      <c r="O244" s="1790"/>
      <c r="P244" s="1789"/>
      <c r="Q244" s="1788">
        <v>15000</v>
      </c>
      <c r="R244" s="1789"/>
      <c r="T244" s="643"/>
    </row>
    <row r="245" spans="2:20" s="195" customFormat="1" x14ac:dyDescent="0.2">
      <c r="B245" s="609" t="s">
        <v>1871</v>
      </c>
      <c r="C245" s="187"/>
      <c r="D245" s="187"/>
      <c r="F245" s="641" t="s">
        <v>2610</v>
      </c>
      <c r="G245" s="245"/>
      <c r="H245" s="609"/>
      <c r="I245" s="3"/>
      <c r="J245" s="610"/>
      <c r="K245" s="642"/>
      <c r="L245" s="642"/>
      <c r="M245" s="642"/>
      <c r="N245" s="642"/>
      <c r="O245" s="642"/>
      <c r="P245" s="642"/>
      <c r="Q245" s="642"/>
      <c r="R245" s="642"/>
    </row>
    <row r="246" spans="2:20" ht="19.5" customHeight="1" x14ac:dyDescent="0.3"/>
  </sheetData>
  <mergeCells count="79">
    <mergeCell ref="E67:I67"/>
    <mergeCell ref="B1:R1"/>
    <mergeCell ref="P2:R2"/>
    <mergeCell ref="B7:G7"/>
    <mergeCell ref="B8:G8"/>
    <mergeCell ref="D12:I12"/>
    <mergeCell ref="E13:I13"/>
    <mergeCell ref="D49:I49"/>
    <mergeCell ref="E50:I50"/>
    <mergeCell ref="D55:I55"/>
    <mergeCell ref="E56:I56"/>
    <mergeCell ref="D66:I66"/>
    <mergeCell ref="E107:I107"/>
    <mergeCell ref="E71:I71"/>
    <mergeCell ref="C77:I77"/>
    <mergeCell ref="D78:I78"/>
    <mergeCell ref="D85:I85"/>
    <mergeCell ref="E86:I86"/>
    <mergeCell ref="C95:I95"/>
    <mergeCell ref="D96:I96"/>
    <mergeCell ref="E97:I97"/>
    <mergeCell ref="D101:I101"/>
    <mergeCell ref="E102:I102"/>
    <mergeCell ref="D106:I106"/>
    <mergeCell ref="E212:I212"/>
    <mergeCell ref="C113:I113"/>
    <mergeCell ref="D114:I114"/>
    <mergeCell ref="E115:I115"/>
    <mergeCell ref="E119:I119"/>
    <mergeCell ref="D123:I123"/>
    <mergeCell ref="E124:I124"/>
    <mergeCell ref="D131:I131"/>
    <mergeCell ref="E132:I132"/>
    <mergeCell ref="E166:I166"/>
    <mergeCell ref="E187:I187"/>
    <mergeCell ref="D211:I211"/>
    <mergeCell ref="Q236:R236"/>
    <mergeCell ref="L237:M237"/>
    <mergeCell ref="N237:P237"/>
    <mergeCell ref="Q237:R237"/>
    <mergeCell ref="E216:I216"/>
    <mergeCell ref="B235:G235"/>
    <mergeCell ref="B236:E236"/>
    <mergeCell ref="F236:H236"/>
    <mergeCell ref="I236:K236"/>
    <mergeCell ref="B237:E237"/>
    <mergeCell ref="F237:G237"/>
    <mergeCell ref="I237:K237"/>
    <mergeCell ref="L236:M236"/>
    <mergeCell ref="N236:P236"/>
    <mergeCell ref="I238:K238"/>
    <mergeCell ref="I239:K239"/>
    <mergeCell ref="L238:M238"/>
    <mergeCell ref="N238:P238"/>
    <mergeCell ref="Q238:R238"/>
    <mergeCell ref="L239:M239"/>
    <mergeCell ref="N239:P239"/>
    <mergeCell ref="Q239:R239"/>
    <mergeCell ref="L240:M240"/>
    <mergeCell ref="N240:P240"/>
    <mergeCell ref="Q242:R242"/>
    <mergeCell ref="I242:K242"/>
    <mergeCell ref="Q240:R240"/>
    <mergeCell ref="L241:M241"/>
    <mergeCell ref="N241:P241"/>
    <mergeCell ref="Q241:R241"/>
    <mergeCell ref="I240:K240"/>
    <mergeCell ref="Q243:R243"/>
    <mergeCell ref="L244:M244"/>
    <mergeCell ref="N244:P244"/>
    <mergeCell ref="Q244:R244"/>
    <mergeCell ref="F241:G241"/>
    <mergeCell ref="I241:K241"/>
    <mergeCell ref="F244:H244"/>
    <mergeCell ref="I244:K244"/>
    <mergeCell ref="L242:M242"/>
    <mergeCell ref="N242:P242"/>
    <mergeCell ref="L243:M243"/>
    <mergeCell ref="N243:P243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H20"/>
  <sheetViews>
    <sheetView workbookViewId="0">
      <selection activeCell="B20" sqref="B20:H20"/>
    </sheetView>
  </sheetViews>
  <sheetFormatPr defaultRowHeight="14.25" x14ac:dyDescent="0.2"/>
  <sheetData>
    <row r="20" spans="2:8" ht="36" x14ac:dyDescent="0.55000000000000004">
      <c r="B20" s="1686" t="s">
        <v>1676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V243"/>
  <sheetViews>
    <sheetView zoomScaleNormal="100" workbookViewId="0">
      <pane ySplit="8" topLeftCell="A185" activePane="bottomLeft" state="frozen"/>
      <selection activeCell="M25" sqref="M25"/>
      <selection pane="bottomLeft" activeCell="G247" sqref="G247"/>
    </sheetView>
  </sheetViews>
  <sheetFormatPr defaultColWidth="9" defaultRowHeight="18.75" x14ac:dyDescent="0.3"/>
  <cols>
    <col min="1" max="1" width="0.875" style="7" customWidth="1"/>
    <col min="2" max="2" width="1.625" style="22" customWidth="1"/>
    <col min="3" max="3" width="1.25" style="22" customWidth="1"/>
    <col min="4" max="4" width="1.625" style="22" customWidth="1"/>
    <col min="5" max="5" width="3.25" style="22" customWidth="1"/>
    <col min="6" max="6" width="5.25" style="73" customWidth="1"/>
    <col min="7" max="7" width="37.375" style="23" customWidth="1"/>
    <col min="8" max="8" width="9.625" style="6" hidden="1" customWidth="1"/>
    <col min="9" max="9" width="14.625" style="24" customWidth="1"/>
    <col min="10" max="10" width="8.625" style="624" customWidth="1"/>
    <col min="11" max="14" width="9.125" style="624" customWidth="1"/>
    <col min="15" max="15" width="9.125" style="624" hidden="1" customWidth="1"/>
    <col min="16" max="16" width="8.75" style="624" customWidth="1"/>
    <col min="17" max="17" width="9.125" style="624" customWidth="1"/>
    <col min="18" max="18" width="9.5" style="624" customWidth="1"/>
    <col min="19" max="16384" width="9" style="7"/>
  </cols>
  <sheetData>
    <row r="1" spans="1:18" s="1" customFormat="1" ht="21.75" thickBot="1" x14ac:dyDescent="0.4">
      <c r="B1" s="1673" t="s">
        <v>328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629"/>
      <c r="C2" s="629"/>
      <c r="D2" s="629"/>
      <c r="E2" s="629"/>
      <c r="F2" s="625"/>
      <c r="G2" s="629"/>
      <c r="H2" s="629"/>
      <c r="I2" s="629"/>
      <c r="J2" s="629"/>
      <c r="K2" s="629"/>
      <c r="L2" s="629"/>
      <c r="M2" s="629"/>
      <c r="N2" s="629"/>
      <c r="O2" s="629"/>
      <c r="P2" s="1725" t="s">
        <v>1877</v>
      </c>
      <c r="Q2" s="1726"/>
      <c r="R2" s="1727"/>
    </row>
    <row r="3" spans="1:18" s="187" customFormat="1" ht="18" customHeight="1" thickTop="1" x14ac:dyDescent="0.2">
      <c r="A3" s="644"/>
      <c r="B3" s="564" t="s">
        <v>1885</v>
      </c>
      <c r="C3" s="564"/>
      <c r="D3" s="564"/>
      <c r="E3" s="564"/>
      <c r="F3" s="645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1886</v>
      </c>
      <c r="C4" s="564"/>
      <c r="D4" s="564"/>
      <c r="E4" s="564"/>
      <c r="F4" s="626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626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69"/>
      <c r="G6" s="4"/>
      <c r="H6" s="5"/>
      <c r="I6" s="6"/>
      <c r="J6" s="3"/>
      <c r="K6" s="3"/>
      <c r="L6" s="3"/>
      <c r="M6" s="3"/>
      <c r="N6" s="3"/>
      <c r="O6" s="3"/>
      <c r="P6" s="3"/>
      <c r="Q6" s="3"/>
      <c r="R6" s="3"/>
    </row>
    <row r="7" spans="1:18" s="12" customFormat="1" ht="33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10" t="s">
        <v>103</v>
      </c>
      <c r="P7" s="11" t="s">
        <v>7</v>
      </c>
      <c r="Q7" s="11" t="s">
        <v>8</v>
      </c>
      <c r="R7" s="10" t="s">
        <v>9</v>
      </c>
    </row>
    <row r="8" spans="1:18" s="43" customFormat="1" ht="24" customHeight="1" x14ac:dyDescent="0.2">
      <c r="B8" s="1792" t="s">
        <v>1880</v>
      </c>
      <c r="C8" s="1793"/>
      <c r="D8" s="1793"/>
      <c r="E8" s="1793"/>
      <c r="F8" s="1793"/>
      <c r="G8" s="1794"/>
      <c r="H8" s="103"/>
      <c r="I8" s="104"/>
      <c r="J8" s="53">
        <f>SUM(J9:J231)</f>
        <v>0</v>
      </c>
      <c r="K8" s="53">
        <f>SUM(K9:K231)</f>
        <v>11102400</v>
      </c>
      <c r="L8" s="53">
        <f>SUM(L9:L231)</f>
        <v>347500</v>
      </c>
      <c r="M8" s="53">
        <f>SUM(M9:M231)</f>
        <v>190100</v>
      </c>
      <c r="N8" s="53">
        <f>SUM(N9:N231)</f>
        <v>0</v>
      </c>
      <c r="O8" s="53">
        <f>SUM(O9+O31+O75+O93+O111+O128+O156+O183+O201)</f>
        <v>0</v>
      </c>
      <c r="P8" s="53">
        <f>SUM(P9:P231)</f>
        <v>100000</v>
      </c>
      <c r="Q8" s="53">
        <f>SUM(Q9:Q231)</f>
        <v>0</v>
      </c>
      <c r="R8" s="53">
        <f>SUM(R9:R231)</f>
        <v>11740000</v>
      </c>
    </row>
    <row r="9" spans="1:18" s="12" customFormat="1" ht="18.75" customHeight="1" x14ac:dyDescent="0.2">
      <c r="B9" s="481" t="s">
        <v>79</v>
      </c>
      <c r="C9" s="482"/>
      <c r="D9" s="482"/>
      <c r="E9" s="482"/>
      <c r="F9" s="482"/>
      <c r="G9" s="482"/>
      <c r="H9" s="482"/>
      <c r="I9" s="482"/>
      <c r="J9" s="633"/>
      <c r="K9" s="633"/>
      <c r="L9" s="633"/>
      <c r="M9" s="633"/>
      <c r="N9" s="633"/>
      <c r="O9" s="633"/>
      <c r="P9" s="633"/>
      <c r="Q9" s="633"/>
      <c r="R9" s="631"/>
    </row>
    <row r="10" spans="1:18" s="12" customFormat="1" ht="18" customHeight="1" x14ac:dyDescent="0.2">
      <c r="B10" s="277" t="s">
        <v>114</v>
      </c>
      <c r="C10" s="278"/>
      <c r="D10" s="278"/>
      <c r="E10" s="278"/>
      <c r="F10" s="278"/>
      <c r="G10" s="278"/>
      <c r="H10" s="278"/>
      <c r="I10" s="278"/>
      <c r="J10" s="634"/>
      <c r="K10" s="634"/>
      <c r="L10" s="634"/>
      <c r="M10" s="634"/>
      <c r="N10" s="634"/>
      <c r="O10" s="634"/>
      <c r="P10" s="634"/>
      <c r="Q10" s="634"/>
      <c r="R10" s="632"/>
    </row>
    <row r="11" spans="1:18" s="13" customFormat="1" ht="18.75" customHeight="1" x14ac:dyDescent="0.3">
      <c r="B11" s="35"/>
      <c r="C11" s="278" t="s">
        <v>12</v>
      </c>
      <c r="D11" s="278"/>
      <c r="E11" s="278"/>
      <c r="F11" s="278"/>
      <c r="G11" s="278"/>
      <c r="H11" s="278"/>
      <c r="I11" s="278"/>
      <c r="J11" s="562"/>
      <c r="K11" s="562"/>
      <c r="L11" s="562"/>
      <c r="M11" s="562"/>
      <c r="N11" s="562"/>
      <c r="O11" s="562"/>
      <c r="P11" s="562"/>
      <c r="Q11" s="562"/>
      <c r="R11" s="274"/>
    </row>
    <row r="12" spans="1:18" s="13" customFormat="1" ht="30.75" hidden="1" customHeight="1" x14ac:dyDescent="0.3">
      <c r="B12" s="35"/>
      <c r="C12" s="37"/>
      <c r="D12" s="1661" t="s">
        <v>13</v>
      </c>
      <c r="E12" s="1661"/>
      <c r="F12" s="1661"/>
      <c r="G12" s="1661"/>
      <c r="H12" s="1661"/>
      <c r="I12" s="1661"/>
      <c r="J12" s="562"/>
      <c r="K12" s="562"/>
      <c r="L12" s="562"/>
      <c r="M12" s="562"/>
      <c r="N12" s="562"/>
      <c r="O12" s="562"/>
      <c r="P12" s="562"/>
      <c r="Q12" s="562"/>
      <c r="R12" s="274"/>
    </row>
    <row r="13" spans="1:18" s="13" customFormat="1" ht="48.75" hidden="1" customHeight="1" x14ac:dyDescent="0.3">
      <c r="B13" s="54"/>
      <c r="C13" s="55"/>
      <c r="D13" s="55"/>
      <c r="E13" s="1684" t="s">
        <v>14</v>
      </c>
      <c r="F13" s="1684"/>
      <c r="G13" s="1684"/>
      <c r="H13" s="1684"/>
      <c r="I13" s="1684"/>
      <c r="J13" s="545"/>
      <c r="K13" s="545"/>
      <c r="L13" s="545"/>
      <c r="M13" s="545"/>
      <c r="N13" s="545"/>
      <c r="O13" s="545"/>
      <c r="P13" s="545"/>
      <c r="Q13" s="545"/>
      <c r="R13" s="544"/>
    </row>
    <row r="14" spans="1:18" ht="18.75" hidden="1" customHeight="1" x14ac:dyDescent="0.3">
      <c r="B14" s="38"/>
      <c r="C14" s="39"/>
      <c r="D14" s="39"/>
      <c r="E14" s="40"/>
      <c r="F14" s="29">
        <v>1</v>
      </c>
      <c r="G14" s="15"/>
      <c r="H14" s="15"/>
      <c r="I14" s="61"/>
      <c r="J14" s="140"/>
      <c r="K14" s="140"/>
      <c r="L14" s="140"/>
      <c r="M14" s="140"/>
      <c r="N14" s="140"/>
      <c r="O14" s="140"/>
      <c r="P14" s="140"/>
      <c r="Q14" s="140"/>
      <c r="R14" s="636"/>
    </row>
    <row r="15" spans="1:18" ht="18.75" hidden="1" customHeight="1" x14ac:dyDescent="0.3">
      <c r="B15" s="57"/>
      <c r="C15" s="58"/>
      <c r="D15" s="58"/>
      <c r="E15" s="59"/>
      <c r="F15" s="29">
        <v>2</v>
      </c>
      <c r="G15" s="15"/>
      <c r="H15" s="15"/>
      <c r="I15" s="61"/>
      <c r="J15" s="140"/>
      <c r="K15" s="140"/>
      <c r="L15" s="140"/>
      <c r="M15" s="140"/>
      <c r="N15" s="140"/>
      <c r="O15" s="140"/>
      <c r="P15" s="140"/>
      <c r="Q15" s="140"/>
      <c r="R15" s="636"/>
    </row>
    <row r="16" spans="1:18" ht="18.75" hidden="1" customHeight="1" x14ac:dyDescent="0.3">
      <c r="B16" s="28"/>
      <c r="C16" s="45"/>
      <c r="D16" s="31"/>
      <c r="E16" s="32"/>
      <c r="F16" s="29">
        <v>3</v>
      </c>
      <c r="G16" s="15"/>
      <c r="H16" s="16"/>
      <c r="I16" s="17"/>
      <c r="J16" s="592"/>
      <c r="K16" s="592"/>
      <c r="L16" s="592"/>
      <c r="M16" s="592"/>
      <c r="N16" s="592"/>
      <c r="O16" s="592"/>
      <c r="P16" s="592"/>
      <c r="Q16" s="592"/>
      <c r="R16" s="636"/>
    </row>
    <row r="17" spans="2:18" s="43" customFormat="1" ht="18" customHeight="1" x14ac:dyDescent="0.2">
      <c r="B17" s="42"/>
      <c r="C17" s="46"/>
      <c r="D17" s="278" t="s">
        <v>1879</v>
      </c>
      <c r="E17" s="278"/>
      <c r="F17" s="278"/>
      <c r="G17" s="278"/>
      <c r="H17" s="278"/>
      <c r="I17" s="278"/>
      <c r="J17" s="635"/>
      <c r="K17" s="635"/>
      <c r="L17" s="635"/>
      <c r="M17" s="635"/>
      <c r="N17" s="635"/>
      <c r="O17" s="635"/>
      <c r="P17" s="635"/>
      <c r="Q17" s="635"/>
      <c r="R17" s="630"/>
    </row>
    <row r="18" spans="2:18" s="13" customFormat="1" ht="18" customHeight="1" x14ac:dyDescent="0.3">
      <c r="B18" s="65"/>
      <c r="C18" s="66"/>
      <c r="D18" s="37"/>
      <c r="E18" s="278" t="s">
        <v>15</v>
      </c>
      <c r="F18" s="278"/>
      <c r="G18" s="278"/>
      <c r="H18" s="278"/>
      <c r="I18" s="278"/>
      <c r="J18" s="562"/>
      <c r="K18" s="562"/>
      <c r="L18" s="562"/>
      <c r="M18" s="562"/>
      <c r="N18" s="562"/>
      <c r="O18" s="562"/>
      <c r="P18" s="562"/>
      <c r="Q18" s="562"/>
      <c r="R18" s="274"/>
    </row>
    <row r="19" spans="2:18" s="621" customFormat="1" ht="18" customHeight="1" x14ac:dyDescent="0.3">
      <c r="B19" s="639"/>
      <c r="C19" s="616"/>
      <c r="D19" s="619"/>
      <c r="E19" s="565">
        <v>112</v>
      </c>
      <c r="F19" s="565" t="s">
        <v>1878</v>
      </c>
      <c r="G19" s="565"/>
      <c r="H19" s="565"/>
      <c r="I19" s="565"/>
      <c r="J19" s="617"/>
      <c r="K19" s="617"/>
      <c r="L19" s="617"/>
      <c r="M19" s="617"/>
      <c r="N19" s="617"/>
      <c r="O19" s="617"/>
      <c r="P19" s="617"/>
      <c r="Q19" s="617"/>
      <c r="R19" s="618"/>
    </row>
    <row r="20" spans="2:18" ht="27.75" customHeight="1" x14ac:dyDescent="0.3">
      <c r="B20" s="38"/>
      <c r="C20" s="39"/>
      <c r="D20" s="39"/>
      <c r="E20" s="39"/>
      <c r="F20" s="640">
        <v>11201</v>
      </c>
      <c r="G20" s="15" t="s">
        <v>309</v>
      </c>
      <c r="H20" s="26" t="s">
        <v>307</v>
      </c>
      <c r="I20" s="17" t="s">
        <v>318</v>
      </c>
      <c r="J20" s="27"/>
      <c r="K20" s="18">
        <v>15000</v>
      </c>
      <c r="L20" s="18">
        <v>15600</v>
      </c>
      <c r="M20" s="18">
        <v>19400</v>
      </c>
      <c r="N20" s="16"/>
      <c r="O20" s="16"/>
      <c r="P20" s="16"/>
      <c r="Q20" s="16"/>
      <c r="R20" s="84">
        <f>SUM(J20:Q20)</f>
        <v>50000</v>
      </c>
    </row>
    <row r="21" spans="2:18" ht="17.25" hidden="1" customHeight="1" x14ac:dyDescent="0.3">
      <c r="B21" s="28"/>
      <c r="C21" s="45"/>
      <c r="D21" s="31"/>
      <c r="E21" s="32"/>
      <c r="F21" s="60">
        <v>5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ht="17.25" hidden="1" customHeight="1" x14ac:dyDescent="0.3">
      <c r="B22" s="67"/>
      <c r="C22" s="68"/>
      <c r="D22" s="62"/>
      <c r="E22" s="21"/>
      <c r="F22" s="60">
        <v>6</v>
      </c>
      <c r="G22" s="15"/>
      <c r="H22" s="16"/>
      <c r="I22" s="17"/>
      <c r="J22" s="27"/>
      <c r="K22" s="27"/>
      <c r="L22" s="27"/>
      <c r="M22" s="27"/>
      <c r="N22" s="27"/>
      <c r="O22" s="27"/>
      <c r="P22" s="27"/>
      <c r="Q22" s="27"/>
      <c r="R22" s="84">
        <f>SUM(J22:Q22)</f>
        <v>0</v>
      </c>
    </row>
    <row r="23" spans="2:18" s="13" customFormat="1" ht="21" hidden="1" customHeight="1" x14ac:dyDescent="0.3">
      <c r="B23" s="76"/>
      <c r="C23" s="77"/>
      <c r="D23" s="77"/>
      <c r="E23" s="78" t="s">
        <v>16</v>
      </c>
      <c r="F23" s="70"/>
      <c r="G23" s="33"/>
      <c r="H23" s="14"/>
      <c r="I23" s="56"/>
      <c r="J23" s="86">
        <f t="shared" ref="J23:R23" si="0">SUM(J24:J26)</f>
        <v>0</v>
      </c>
      <c r="K23" s="86">
        <f t="shared" si="0"/>
        <v>0</v>
      </c>
      <c r="L23" s="86">
        <f t="shared" si="0"/>
        <v>0</v>
      </c>
      <c r="M23" s="86">
        <f t="shared" si="0"/>
        <v>0</v>
      </c>
      <c r="N23" s="86">
        <f t="shared" si="0"/>
        <v>0</v>
      </c>
      <c r="O23" s="86">
        <f t="shared" si="0"/>
        <v>0</v>
      </c>
      <c r="P23" s="86">
        <f t="shared" si="0"/>
        <v>0</v>
      </c>
      <c r="Q23" s="86">
        <f t="shared" si="0"/>
        <v>0</v>
      </c>
      <c r="R23" s="86">
        <f t="shared" si="0"/>
        <v>0</v>
      </c>
    </row>
    <row r="24" spans="2:18" ht="19.5" hidden="1" customHeight="1" x14ac:dyDescent="0.3">
      <c r="B24" s="38"/>
      <c r="C24" s="39"/>
      <c r="D24" s="39"/>
      <c r="E24" s="40"/>
      <c r="F24" s="29">
        <v>7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57"/>
      <c r="C25" s="58"/>
      <c r="D25" s="58"/>
      <c r="E25" s="59"/>
      <c r="F25" s="29">
        <v>8</v>
      </c>
      <c r="G25" s="15"/>
      <c r="H25" s="15"/>
      <c r="I25" s="61"/>
      <c r="J25" s="16"/>
      <c r="K25" s="16"/>
      <c r="L25" s="16"/>
      <c r="M25" s="16"/>
      <c r="N25" s="16"/>
      <c r="O25" s="16"/>
      <c r="P25" s="16"/>
      <c r="Q25" s="16"/>
      <c r="R25" s="84">
        <f>SUM(J25:Q25)</f>
        <v>0</v>
      </c>
    </row>
    <row r="26" spans="2:18" ht="19.5" hidden="1" customHeight="1" x14ac:dyDescent="0.3">
      <c r="B26" s="67"/>
      <c r="C26" s="68"/>
      <c r="D26" s="62"/>
      <c r="E26" s="21"/>
      <c r="F26" s="29">
        <v>9</v>
      </c>
      <c r="G26" s="15"/>
      <c r="H26" s="16"/>
      <c r="I26" s="17"/>
      <c r="J26" s="27"/>
      <c r="K26" s="27"/>
      <c r="L26" s="27"/>
      <c r="M26" s="27"/>
      <c r="N26" s="27"/>
      <c r="O26" s="27"/>
      <c r="P26" s="27"/>
      <c r="Q26" s="27"/>
      <c r="R26" s="84">
        <f>SUM(J26:Q26)</f>
        <v>0</v>
      </c>
    </row>
    <row r="27" spans="2:18" s="13" customFormat="1" ht="21" hidden="1" customHeight="1" x14ac:dyDescent="0.3">
      <c r="B27" s="76"/>
      <c r="C27" s="77"/>
      <c r="D27" s="77"/>
      <c r="E27" s="78" t="s">
        <v>99</v>
      </c>
      <c r="F27" s="80"/>
      <c r="G27" s="33"/>
      <c r="H27" s="14"/>
      <c r="I27" s="56"/>
      <c r="J27" s="86">
        <f t="shared" ref="J27:R27" si="1">SUM(J28:J30)</f>
        <v>0</v>
      </c>
      <c r="K27" s="86">
        <f t="shared" si="1"/>
        <v>0</v>
      </c>
      <c r="L27" s="86">
        <f t="shared" si="1"/>
        <v>0</v>
      </c>
      <c r="M27" s="86">
        <f t="shared" si="1"/>
        <v>0</v>
      </c>
      <c r="N27" s="86">
        <f t="shared" si="1"/>
        <v>0</v>
      </c>
      <c r="O27" s="86">
        <f t="shared" si="1"/>
        <v>0</v>
      </c>
      <c r="P27" s="86">
        <f t="shared" si="1"/>
        <v>0</v>
      </c>
      <c r="Q27" s="86">
        <f t="shared" si="1"/>
        <v>0</v>
      </c>
      <c r="R27" s="86">
        <f t="shared" si="1"/>
        <v>0</v>
      </c>
    </row>
    <row r="28" spans="2:18" ht="19.5" hidden="1" customHeight="1" x14ac:dyDescent="0.3">
      <c r="B28" s="38"/>
      <c r="C28" s="39"/>
      <c r="D28" s="39"/>
      <c r="E28" s="40"/>
      <c r="F28" s="29">
        <v>10</v>
      </c>
      <c r="G28" s="15"/>
      <c r="H28" s="15"/>
      <c r="I28" s="61"/>
      <c r="J28" s="16"/>
      <c r="K28" s="16"/>
      <c r="L28" s="16"/>
      <c r="M28" s="16"/>
      <c r="N28" s="16"/>
      <c r="O28" s="16"/>
      <c r="P28" s="16"/>
      <c r="Q28" s="16"/>
      <c r="R28" s="84">
        <f>SUM(J28:Q28)</f>
        <v>0</v>
      </c>
    </row>
    <row r="29" spans="2:18" ht="19.5" hidden="1" customHeight="1" x14ac:dyDescent="0.3">
      <c r="B29" s="57"/>
      <c r="C29" s="58"/>
      <c r="D29" s="58"/>
      <c r="E29" s="59"/>
      <c r="F29" s="29">
        <v>11</v>
      </c>
      <c r="G29" s="15"/>
      <c r="H29" s="15"/>
      <c r="I29" s="61"/>
      <c r="J29" s="16"/>
      <c r="K29" s="16"/>
      <c r="L29" s="16"/>
      <c r="M29" s="16"/>
      <c r="N29" s="16"/>
      <c r="O29" s="16"/>
      <c r="P29" s="16"/>
      <c r="Q29" s="16"/>
      <c r="R29" s="84">
        <f>SUM(J29:Q29)</f>
        <v>0</v>
      </c>
    </row>
    <row r="30" spans="2:18" ht="19.5" hidden="1" customHeight="1" x14ac:dyDescent="0.3">
      <c r="B30" s="28"/>
      <c r="C30" s="45"/>
      <c r="D30" s="31"/>
      <c r="E30" s="32"/>
      <c r="F30" s="29">
        <v>12</v>
      </c>
      <c r="G30" s="15"/>
      <c r="H30" s="16"/>
      <c r="I30" s="17"/>
      <c r="J30" s="27"/>
      <c r="K30" s="27"/>
      <c r="L30" s="27"/>
      <c r="M30" s="27"/>
      <c r="N30" s="27"/>
      <c r="O30" s="27"/>
      <c r="P30" s="27"/>
      <c r="Q30" s="27"/>
      <c r="R30" s="84">
        <f>SUM(J30:Q30)</f>
        <v>0</v>
      </c>
    </row>
    <row r="31" spans="2:18" s="12" customFormat="1" ht="18" customHeight="1" x14ac:dyDescent="0.2">
      <c r="B31" s="481" t="s">
        <v>81</v>
      </c>
      <c r="C31" s="482"/>
      <c r="D31" s="482"/>
      <c r="E31" s="482"/>
      <c r="F31" s="482"/>
      <c r="G31" s="482"/>
      <c r="H31" s="482"/>
      <c r="I31" s="482"/>
      <c r="J31" s="633"/>
      <c r="K31" s="633"/>
      <c r="L31" s="633"/>
      <c r="M31" s="633"/>
      <c r="N31" s="633"/>
      <c r="O31" s="633"/>
      <c r="P31" s="633"/>
      <c r="Q31" s="633"/>
      <c r="R31" s="631"/>
    </row>
    <row r="32" spans="2:18" s="12" customFormat="1" ht="18" customHeight="1" x14ac:dyDescent="0.2">
      <c r="B32" s="277" t="s">
        <v>115</v>
      </c>
      <c r="C32" s="278"/>
      <c r="D32" s="278"/>
      <c r="E32" s="278"/>
      <c r="F32" s="278"/>
      <c r="G32" s="278"/>
      <c r="H32" s="278"/>
      <c r="I32" s="278"/>
      <c r="J32" s="634"/>
      <c r="K32" s="634"/>
      <c r="L32" s="634"/>
      <c r="M32" s="634"/>
      <c r="N32" s="634"/>
      <c r="O32" s="634"/>
      <c r="P32" s="634"/>
      <c r="Q32" s="634"/>
      <c r="R32" s="632"/>
    </row>
    <row r="33" spans="2:18" s="13" customFormat="1" ht="18.75" customHeight="1" x14ac:dyDescent="0.3">
      <c r="B33" s="35"/>
      <c r="C33" s="278" t="s">
        <v>26</v>
      </c>
      <c r="D33" s="278"/>
      <c r="E33" s="278"/>
      <c r="F33" s="278"/>
      <c r="G33" s="278"/>
      <c r="H33" s="278"/>
      <c r="I33" s="278"/>
      <c r="J33" s="562"/>
      <c r="K33" s="562"/>
      <c r="L33" s="562"/>
      <c r="M33" s="562"/>
      <c r="N33" s="562"/>
      <c r="O33" s="562"/>
      <c r="P33" s="562"/>
      <c r="Q33" s="562"/>
      <c r="R33" s="274"/>
    </row>
    <row r="34" spans="2:18" s="13" customFormat="1" ht="18" customHeight="1" x14ac:dyDescent="0.3">
      <c r="B34" s="35"/>
      <c r="C34" s="37"/>
      <c r="D34" s="278" t="s">
        <v>17</v>
      </c>
      <c r="E34" s="278"/>
      <c r="F34" s="278"/>
      <c r="G34" s="278"/>
      <c r="H34" s="278"/>
      <c r="I34" s="278"/>
      <c r="J34" s="562"/>
      <c r="K34" s="562"/>
      <c r="L34" s="562"/>
      <c r="M34" s="562"/>
      <c r="N34" s="562"/>
      <c r="O34" s="562"/>
      <c r="P34" s="562"/>
      <c r="Q34" s="562"/>
      <c r="R34" s="274"/>
    </row>
    <row r="35" spans="2:18" s="13" customFormat="1" ht="17.25" customHeight="1" x14ac:dyDescent="0.3">
      <c r="B35" s="35"/>
      <c r="C35" s="37"/>
      <c r="D35" s="37"/>
      <c r="E35" s="278" t="s">
        <v>18</v>
      </c>
      <c r="F35" s="278"/>
      <c r="G35" s="278"/>
      <c r="H35" s="278"/>
      <c r="I35" s="278"/>
      <c r="J35" s="562"/>
      <c r="K35" s="562"/>
      <c r="L35" s="562"/>
      <c r="M35" s="562"/>
      <c r="N35" s="562"/>
      <c r="O35" s="562"/>
      <c r="P35" s="562"/>
      <c r="Q35" s="562"/>
      <c r="R35" s="274"/>
    </row>
    <row r="36" spans="2:18" s="621" customFormat="1" ht="18" customHeight="1" x14ac:dyDescent="0.3">
      <c r="B36" s="639"/>
      <c r="C36" s="616"/>
      <c r="D36" s="619"/>
      <c r="E36" s="565">
        <v>121</v>
      </c>
      <c r="F36" s="565" t="s">
        <v>1818</v>
      </c>
      <c r="G36" s="565"/>
      <c r="H36" s="565"/>
      <c r="I36" s="565"/>
      <c r="J36" s="617"/>
      <c r="K36" s="617"/>
      <c r="L36" s="617"/>
      <c r="M36" s="617"/>
      <c r="N36" s="617"/>
      <c r="O36" s="617"/>
      <c r="P36" s="617"/>
      <c r="Q36" s="617"/>
      <c r="R36" s="618"/>
    </row>
    <row r="37" spans="2:18" ht="33.75" customHeight="1" x14ac:dyDescent="0.3">
      <c r="B37" s="132"/>
      <c r="C37" s="133"/>
      <c r="D37" s="98"/>
      <c r="E37" s="98"/>
      <c r="F37" s="640">
        <v>12101</v>
      </c>
      <c r="G37" s="97" t="s">
        <v>311</v>
      </c>
      <c r="H37" s="26" t="s">
        <v>307</v>
      </c>
      <c r="I37" s="140" t="s">
        <v>244</v>
      </c>
      <c r="J37" s="27"/>
      <c r="K37" s="27">
        <v>20000</v>
      </c>
      <c r="L37" s="27">
        <v>30000</v>
      </c>
      <c r="M37" s="27">
        <v>40000</v>
      </c>
      <c r="N37" s="27"/>
      <c r="O37" s="27"/>
      <c r="P37" s="27"/>
      <c r="Q37" s="27"/>
      <c r="R37" s="100">
        <f>SUM(K37:Q37)</f>
        <v>90000</v>
      </c>
    </row>
    <row r="38" spans="2:18" ht="33.75" customHeight="1" x14ac:dyDescent="0.3">
      <c r="B38" s="206"/>
      <c r="C38" s="207"/>
      <c r="D38" s="208"/>
      <c r="E38" s="208"/>
      <c r="F38" s="640">
        <v>12102</v>
      </c>
      <c r="G38" s="97" t="s">
        <v>312</v>
      </c>
      <c r="H38" s="26" t="s">
        <v>307</v>
      </c>
      <c r="I38" s="140" t="s">
        <v>244</v>
      </c>
      <c r="J38" s="27"/>
      <c r="K38" s="27"/>
      <c r="L38" s="27"/>
      <c r="M38" s="27"/>
      <c r="N38" s="27"/>
      <c r="O38" s="27"/>
      <c r="P38" s="204">
        <v>100000</v>
      </c>
      <c r="Q38" s="27"/>
      <c r="R38" s="100">
        <f>SUM(J38:Q38)</f>
        <v>100000</v>
      </c>
    </row>
    <row r="39" spans="2:18" s="621" customFormat="1" ht="18" customHeight="1" x14ac:dyDescent="0.3">
      <c r="B39" s="639"/>
      <c r="C39" s="616"/>
      <c r="D39" s="619"/>
      <c r="E39" s="565">
        <v>122</v>
      </c>
      <c r="F39" s="565" t="s">
        <v>1819</v>
      </c>
      <c r="G39" s="565"/>
      <c r="H39" s="565"/>
      <c r="I39" s="565"/>
      <c r="J39" s="617"/>
      <c r="K39" s="617"/>
      <c r="L39" s="617"/>
      <c r="M39" s="617"/>
      <c r="N39" s="617"/>
      <c r="O39" s="617"/>
      <c r="P39" s="617"/>
      <c r="Q39" s="617"/>
      <c r="R39" s="618"/>
    </row>
    <row r="40" spans="2:18" ht="43.5" customHeight="1" x14ac:dyDescent="0.3">
      <c r="B40" s="129"/>
      <c r="C40" s="130"/>
      <c r="D40" s="130"/>
      <c r="E40" s="130"/>
      <c r="F40" s="640">
        <v>12201</v>
      </c>
      <c r="G40" s="97" t="s">
        <v>310</v>
      </c>
      <c r="H40" s="26" t="s">
        <v>307</v>
      </c>
      <c r="I40" s="145" t="s">
        <v>319</v>
      </c>
      <c r="J40" s="16"/>
      <c r="K40" s="18">
        <v>4800</v>
      </c>
      <c r="L40" s="18">
        <v>12400</v>
      </c>
      <c r="M40" s="18">
        <v>12800</v>
      </c>
      <c r="N40" s="16"/>
      <c r="O40" s="16"/>
      <c r="P40" s="16"/>
      <c r="Q40" s="16"/>
      <c r="R40" s="100">
        <f>SUM(J40:Q40)</f>
        <v>30000</v>
      </c>
    </row>
    <row r="41" spans="2:18" s="13" customFormat="1" ht="23.25" hidden="1" customHeight="1" x14ac:dyDescent="0.3">
      <c r="B41" s="35"/>
      <c r="C41" s="37"/>
      <c r="D41" s="37"/>
      <c r="E41" s="501" t="s">
        <v>19</v>
      </c>
      <c r="F41" s="70"/>
      <c r="G41" s="33"/>
      <c r="H41" s="14"/>
      <c r="I41" s="56"/>
      <c r="J41" s="86">
        <f t="shared" ref="J41:R41" si="2">SUM(J42:J44)</f>
        <v>0</v>
      </c>
      <c r="K41" s="86">
        <f t="shared" si="2"/>
        <v>0</v>
      </c>
      <c r="L41" s="86">
        <f t="shared" si="2"/>
        <v>0</v>
      </c>
      <c r="M41" s="86">
        <f t="shared" si="2"/>
        <v>0</v>
      </c>
      <c r="N41" s="86">
        <f t="shared" si="2"/>
        <v>0</v>
      </c>
      <c r="O41" s="86">
        <f t="shared" si="2"/>
        <v>0</v>
      </c>
      <c r="P41" s="86">
        <f t="shared" si="2"/>
        <v>0</v>
      </c>
      <c r="Q41" s="86">
        <f t="shared" si="2"/>
        <v>0</v>
      </c>
      <c r="R41" s="86">
        <f t="shared" si="2"/>
        <v>0</v>
      </c>
    </row>
    <row r="42" spans="2:18" ht="23.25" hidden="1" customHeight="1" x14ac:dyDescent="0.3">
      <c r="B42" s="119"/>
      <c r="C42" s="105"/>
      <c r="D42" s="105"/>
      <c r="E42" s="106"/>
      <c r="F42" s="107">
        <v>16</v>
      </c>
      <c r="G42" s="108"/>
      <c r="H42" s="108"/>
      <c r="I42" s="109"/>
      <c r="J42" s="14"/>
      <c r="K42" s="14"/>
      <c r="L42" s="14"/>
      <c r="M42" s="14"/>
      <c r="N42" s="14"/>
      <c r="O42" s="14"/>
      <c r="P42" s="14"/>
      <c r="Q42" s="14"/>
      <c r="R42" s="110">
        <f>SUM(J42:Q42)</f>
        <v>0</v>
      </c>
    </row>
    <row r="43" spans="2:18" ht="23.25" hidden="1" customHeight="1" x14ac:dyDescent="0.3">
      <c r="B43" s="120"/>
      <c r="C43" s="111"/>
      <c r="D43" s="112"/>
      <c r="E43" s="113"/>
      <c r="F43" s="107">
        <v>17</v>
      </c>
      <c r="G43" s="108"/>
      <c r="H43" s="14"/>
      <c r="I43" s="114"/>
      <c r="J43" s="115"/>
      <c r="K43" s="115"/>
      <c r="L43" s="115"/>
      <c r="M43" s="115"/>
      <c r="N43" s="115"/>
      <c r="O43" s="115"/>
      <c r="P43" s="115"/>
      <c r="Q43" s="115"/>
      <c r="R43" s="110">
        <f>SUM(J43:Q43)</f>
        <v>0</v>
      </c>
    </row>
    <row r="44" spans="2:18" ht="23.25" hidden="1" customHeight="1" x14ac:dyDescent="0.3">
      <c r="B44" s="121"/>
      <c r="C44" s="116"/>
      <c r="D44" s="117"/>
      <c r="E44" s="118"/>
      <c r="F44" s="107">
        <v>18</v>
      </c>
      <c r="G44" s="108"/>
      <c r="H44" s="14"/>
      <c r="I44" s="114"/>
      <c r="J44" s="115"/>
      <c r="K44" s="115"/>
      <c r="L44" s="115"/>
      <c r="M44" s="115"/>
      <c r="N44" s="115"/>
      <c r="O44" s="115"/>
      <c r="P44" s="115"/>
      <c r="Q44" s="115"/>
      <c r="R44" s="110">
        <f>SUM(J44:Q44)</f>
        <v>0</v>
      </c>
    </row>
    <row r="45" spans="2:18" s="13" customFormat="1" ht="23.25" hidden="1" customHeight="1" x14ac:dyDescent="0.3">
      <c r="B45" s="35"/>
      <c r="C45" s="37"/>
      <c r="D45" s="37"/>
      <c r="E45" s="501" t="s">
        <v>20</v>
      </c>
      <c r="F45" s="70"/>
      <c r="G45" s="33"/>
      <c r="H45" s="14"/>
      <c r="I45" s="56"/>
      <c r="J45" s="86">
        <f t="shared" ref="J45:R45" si="3">SUM(J46:J48)</f>
        <v>0</v>
      </c>
      <c r="K45" s="86">
        <f t="shared" si="3"/>
        <v>0</v>
      </c>
      <c r="L45" s="86">
        <f t="shared" si="3"/>
        <v>0</v>
      </c>
      <c r="M45" s="86">
        <f t="shared" si="3"/>
        <v>0</v>
      </c>
      <c r="N45" s="86">
        <f t="shared" si="3"/>
        <v>0</v>
      </c>
      <c r="O45" s="86">
        <f t="shared" si="3"/>
        <v>0</v>
      </c>
      <c r="P45" s="86">
        <f t="shared" si="3"/>
        <v>0</v>
      </c>
      <c r="Q45" s="86">
        <f t="shared" si="3"/>
        <v>0</v>
      </c>
      <c r="R45" s="86">
        <f t="shared" si="3"/>
        <v>0</v>
      </c>
    </row>
    <row r="46" spans="2:18" ht="23.25" hidden="1" customHeight="1" x14ac:dyDescent="0.3">
      <c r="B46" s="119"/>
      <c r="C46" s="105"/>
      <c r="D46" s="105"/>
      <c r="E46" s="106"/>
      <c r="F46" s="107">
        <v>19</v>
      </c>
      <c r="G46" s="108"/>
      <c r="H46" s="108"/>
      <c r="I46" s="109"/>
      <c r="J46" s="14"/>
      <c r="K46" s="14"/>
      <c r="L46" s="14"/>
      <c r="M46" s="14"/>
      <c r="N46" s="14"/>
      <c r="O46" s="14"/>
      <c r="P46" s="14"/>
      <c r="Q46" s="14"/>
      <c r="R46" s="110">
        <f>SUM(J46:Q46)</f>
        <v>0</v>
      </c>
    </row>
    <row r="47" spans="2:18" ht="23.25" hidden="1" customHeight="1" x14ac:dyDescent="0.3">
      <c r="B47" s="120"/>
      <c r="C47" s="111"/>
      <c r="D47" s="112"/>
      <c r="E47" s="113"/>
      <c r="F47" s="107">
        <v>20</v>
      </c>
      <c r="G47" s="108"/>
      <c r="H47" s="14"/>
      <c r="I47" s="114"/>
      <c r="J47" s="115"/>
      <c r="K47" s="115"/>
      <c r="L47" s="115"/>
      <c r="M47" s="115"/>
      <c r="N47" s="115"/>
      <c r="O47" s="115"/>
      <c r="P47" s="115"/>
      <c r="Q47" s="115"/>
      <c r="R47" s="110">
        <f>SUM(J47:Q47)</f>
        <v>0</v>
      </c>
    </row>
    <row r="48" spans="2:18" ht="23.25" hidden="1" customHeight="1" x14ac:dyDescent="0.3">
      <c r="B48" s="120"/>
      <c r="C48" s="111"/>
      <c r="D48" s="112"/>
      <c r="E48" s="113"/>
      <c r="F48" s="107">
        <v>21</v>
      </c>
      <c r="G48" s="108"/>
      <c r="H48" s="14"/>
      <c r="I48" s="114"/>
      <c r="J48" s="115"/>
      <c r="K48" s="115"/>
      <c r="L48" s="115"/>
      <c r="M48" s="115"/>
      <c r="N48" s="115"/>
      <c r="O48" s="115"/>
      <c r="P48" s="115"/>
      <c r="Q48" s="115"/>
      <c r="R48" s="110">
        <f>SUM(J48:Q48)</f>
        <v>0</v>
      </c>
    </row>
    <row r="49" spans="2:18" s="43" customFormat="1" ht="49.5" hidden="1" customHeight="1" x14ac:dyDescent="0.2">
      <c r="B49" s="42"/>
      <c r="C49" s="46"/>
      <c r="D49" s="1661" t="s">
        <v>21</v>
      </c>
      <c r="E49" s="1661"/>
      <c r="F49" s="1661"/>
      <c r="G49" s="1661"/>
      <c r="H49" s="1661"/>
      <c r="I49" s="1661"/>
      <c r="J49" s="85">
        <f t="shared" ref="J49:R49" si="4">SUM(J50)</f>
        <v>0</v>
      </c>
      <c r="K49" s="85">
        <f t="shared" si="4"/>
        <v>0</v>
      </c>
      <c r="L49" s="85">
        <f t="shared" si="4"/>
        <v>0</v>
      </c>
      <c r="M49" s="85">
        <f t="shared" si="4"/>
        <v>0</v>
      </c>
      <c r="N49" s="85">
        <f t="shared" si="4"/>
        <v>0</v>
      </c>
      <c r="O49" s="85">
        <f t="shared" si="4"/>
        <v>0</v>
      </c>
      <c r="P49" s="85">
        <f t="shared" si="4"/>
        <v>0</v>
      </c>
      <c r="Q49" s="85">
        <f t="shared" si="4"/>
        <v>0</v>
      </c>
      <c r="R49" s="85">
        <f t="shared" si="4"/>
        <v>0</v>
      </c>
    </row>
    <row r="50" spans="2:18" s="13" customFormat="1" ht="36" hidden="1" customHeight="1" x14ac:dyDescent="0.3">
      <c r="B50" s="96"/>
      <c r="C50" s="37"/>
      <c r="D50" s="37"/>
      <c r="E50" s="1661" t="s">
        <v>22</v>
      </c>
      <c r="F50" s="1661"/>
      <c r="G50" s="1661"/>
      <c r="H50" s="1661"/>
      <c r="I50" s="1661"/>
      <c r="J50" s="86">
        <f t="shared" ref="J50:R50" si="5">SUM(J51:J53)</f>
        <v>0</v>
      </c>
      <c r="K50" s="86">
        <f t="shared" si="5"/>
        <v>0</v>
      </c>
      <c r="L50" s="86">
        <f t="shared" si="5"/>
        <v>0</v>
      </c>
      <c r="M50" s="86">
        <f t="shared" si="5"/>
        <v>0</v>
      </c>
      <c r="N50" s="86">
        <f t="shared" si="5"/>
        <v>0</v>
      </c>
      <c r="O50" s="86">
        <f t="shared" si="5"/>
        <v>0</v>
      </c>
      <c r="P50" s="86">
        <f t="shared" si="5"/>
        <v>0</v>
      </c>
      <c r="Q50" s="86">
        <f t="shared" si="5"/>
        <v>0</v>
      </c>
      <c r="R50" s="86">
        <f t="shared" si="5"/>
        <v>0</v>
      </c>
    </row>
    <row r="51" spans="2:18" ht="20.25" hidden="1" customHeight="1" x14ac:dyDescent="0.3">
      <c r="B51" s="101"/>
      <c r="C51" s="105"/>
      <c r="D51" s="105"/>
      <c r="E51" s="106"/>
      <c r="F51" s="107">
        <v>22</v>
      </c>
      <c r="G51" s="108"/>
      <c r="H51" s="108"/>
      <c r="I51" s="109"/>
      <c r="J51" s="14"/>
      <c r="K51" s="14"/>
      <c r="L51" s="14"/>
      <c r="M51" s="14"/>
      <c r="N51" s="14"/>
      <c r="O51" s="14"/>
      <c r="P51" s="14"/>
      <c r="Q51" s="14"/>
      <c r="R51" s="110">
        <f>SUM(J51:Q51)</f>
        <v>0</v>
      </c>
    </row>
    <row r="52" spans="2:18" ht="20.25" hidden="1" customHeight="1" x14ac:dyDescent="0.3">
      <c r="B52" s="102"/>
      <c r="C52" s="111"/>
      <c r="D52" s="112"/>
      <c r="E52" s="113"/>
      <c r="F52" s="107">
        <v>23</v>
      </c>
      <c r="G52" s="108"/>
      <c r="H52" s="14"/>
      <c r="I52" s="114"/>
      <c r="J52" s="115"/>
      <c r="K52" s="115"/>
      <c r="L52" s="115"/>
      <c r="M52" s="115"/>
      <c r="N52" s="115"/>
      <c r="O52" s="115"/>
      <c r="P52" s="115"/>
      <c r="Q52" s="115"/>
      <c r="R52" s="110">
        <f>SUM(J52:Q52)</f>
        <v>0</v>
      </c>
    </row>
    <row r="53" spans="2:18" ht="20.25" hidden="1" customHeight="1" x14ac:dyDescent="0.3">
      <c r="B53" s="102"/>
      <c r="C53" s="111"/>
      <c r="D53" s="112"/>
      <c r="E53" s="113"/>
      <c r="F53" s="107">
        <v>24</v>
      </c>
      <c r="G53" s="108"/>
      <c r="H53" s="14"/>
      <c r="I53" s="114"/>
      <c r="J53" s="115"/>
      <c r="K53" s="115"/>
      <c r="L53" s="115"/>
      <c r="M53" s="115"/>
      <c r="N53" s="115"/>
      <c r="O53" s="115"/>
      <c r="P53" s="115"/>
      <c r="Q53" s="115"/>
      <c r="R53" s="110">
        <f>SUM(J53:Q53)</f>
        <v>0</v>
      </c>
    </row>
    <row r="54" spans="2:18" s="13" customFormat="1" ht="18" customHeight="1" x14ac:dyDescent="0.3">
      <c r="B54" s="35"/>
      <c r="C54" s="278" t="s">
        <v>25</v>
      </c>
      <c r="D54" s="278"/>
      <c r="E54" s="278"/>
      <c r="F54" s="278"/>
      <c r="G54" s="278"/>
      <c r="H54" s="278"/>
      <c r="I54" s="278"/>
      <c r="J54" s="562"/>
      <c r="K54" s="562"/>
      <c r="L54" s="562"/>
      <c r="M54" s="562"/>
      <c r="N54" s="562"/>
      <c r="O54" s="562"/>
      <c r="P54" s="562"/>
      <c r="Q54" s="562"/>
      <c r="R54" s="274"/>
    </row>
    <row r="55" spans="2:18" s="13" customFormat="1" ht="49.5" hidden="1" customHeight="1" x14ac:dyDescent="0.3">
      <c r="B55" s="35"/>
      <c r="C55" s="37"/>
      <c r="D55" s="1662" t="s">
        <v>24</v>
      </c>
      <c r="E55" s="1662"/>
      <c r="F55" s="1662"/>
      <c r="G55" s="1662"/>
      <c r="H55" s="1662"/>
      <c r="I55" s="1662"/>
      <c r="J55" s="562"/>
      <c r="K55" s="562"/>
      <c r="L55" s="562"/>
      <c r="M55" s="562"/>
      <c r="N55" s="562"/>
      <c r="O55" s="562"/>
      <c r="P55" s="562"/>
      <c r="Q55" s="562"/>
      <c r="R55" s="274"/>
    </row>
    <row r="56" spans="2:18" s="13" customFormat="1" ht="33" hidden="1" customHeight="1" x14ac:dyDescent="0.3">
      <c r="B56" s="35"/>
      <c r="C56" s="37"/>
      <c r="D56" s="37"/>
      <c r="E56" s="1661" t="s">
        <v>23</v>
      </c>
      <c r="F56" s="1661"/>
      <c r="G56" s="1661"/>
      <c r="H56" s="1661"/>
      <c r="I56" s="1661"/>
      <c r="J56" s="562"/>
      <c r="K56" s="562"/>
      <c r="L56" s="562"/>
      <c r="M56" s="562"/>
      <c r="N56" s="562"/>
      <c r="O56" s="562"/>
      <c r="P56" s="562"/>
      <c r="Q56" s="562"/>
      <c r="R56" s="274"/>
    </row>
    <row r="57" spans="2:18" ht="21.75" hidden="1" customHeight="1" x14ac:dyDescent="0.3">
      <c r="B57" s="38"/>
      <c r="C57" s="39"/>
      <c r="D57" s="39"/>
      <c r="E57" s="40"/>
      <c r="F57" s="29">
        <v>25</v>
      </c>
      <c r="G57" s="15"/>
      <c r="H57" s="15"/>
      <c r="I57" s="61"/>
      <c r="J57" s="140"/>
      <c r="K57" s="140"/>
      <c r="L57" s="140"/>
      <c r="M57" s="140"/>
      <c r="N57" s="140"/>
      <c r="O57" s="140"/>
      <c r="P57" s="140"/>
      <c r="Q57" s="140"/>
      <c r="R57" s="636"/>
    </row>
    <row r="58" spans="2:18" ht="21.75" hidden="1" customHeight="1" x14ac:dyDescent="0.3">
      <c r="B58" s="28"/>
      <c r="C58" s="45"/>
      <c r="D58" s="31"/>
      <c r="E58" s="32"/>
      <c r="F58" s="29">
        <v>26</v>
      </c>
      <c r="G58" s="15"/>
      <c r="H58" s="16"/>
      <c r="I58" s="17"/>
      <c r="J58" s="592"/>
      <c r="K58" s="592"/>
      <c r="L58" s="592"/>
      <c r="M58" s="592"/>
      <c r="N58" s="592"/>
      <c r="O58" s="592"/>
      <c r="P58" s="592"/>
      <c r="Q58" s="592"/>
      <c r="R58" s="636"/>
    </row>
    <row r="59" spans="2:18" ht="39" hidden="1" customHeight="1" x14ac:dyDescent="0.3">
      <c r="B59" s="67"/>
      <c r="C59" s="68"/>
      <c r="D59" s="62"/>
      <c r="E59" s="21"/>
      <c r="F59" s="29">
        <v>27</v>
      </c>
      <c r="G59" s="15"/>
      <c r="H59" s="16"/>
      <c r="I59" s="17"/>
      <c r="J59" s="592"/>
      <c r="K59" s="592"/>
      <c r="L59" s="592"/>
      <c r="M59" s="592"/>
      <c r="N59" s="592"/>
      <c r="O59" s="592"/>
      <c r="P59" s="592"/>
      <c r="Q59" s="592"/>
      <c r="R59" s="636"/>
    </row>
    <row r="60" spans="2:18" s="13" customFormat="1" ht="19.5" customHeight="1" x14ac:dyDescent="0.3">
      <c r="B60" s="35"/>
      <c r="C60" s="37"/>
      <c r="D60" s="278" t="s">
        <v>27</v>
      </c>
      <c r="E60" s="278"/>
      <c r="F60" s="278"/>
      <c r="G60" s="278"/>
      <c r="H60" s="278"/>
      <c r="I60" s="278"/>
      <c r="J60" s="562"/>
      <c r="K60" s="562"/>
      <c r="L60" s="562"/>
      <c r="M60" s="562"/>
      <c r="N60" s="562"/>
      <c r="O60" s="562"/>
      <c r="P60" s="562"/>
      <c r="Q60" s="562"/>
      <c r="R60" s="274"/>
    </row>
    <row r="61" spans="2:18" s="13" customFormat="1" ht="17.25" customHeight="1" x14ac:dyDescent="0.3">
      <c r="B61" s="35"/>
      <c r="C61" s="37"/>
      <c r="D61" s="37"/>
      <c r="E61" s="278" t="s">
        <v>28</v>
      </c>
      <c r="F61" s="278"/>
      <c r="G61" s="278"/>
      <c r="H61" s="278"/>
      <c r="I61" s="278"/>
      <c r="J61" s="562"/>
      <c r="K61" s="562"/>
      <c r="L61" s="562"/>
      <c r="M61" s="562"/>
      <c r="N61" s="562"/>
      <c r="O61" s="562"/>
      <c r="P61" s="562"/>
      <c r="Q61" s="562"/>
      <c r="R61" s="274"/>
    </row>
    <row r="62" spans="2:18" s="621" customFormat="1" ht="18" customHeight="1" x14ac:dyDescent="0.3">
      <c r="B62" s="639"/>
      <c r="C62" s="616"/>
      <c r="D62" s="619"/>
      <c r="E62" s="565">
        <v>128</v>
      </c>
      <c r="F62" s="565" t="s">
        <v>1881</v>
      </c>
      <c r="G62" s="565"/>
      <c r="H62" s="565"/>
      <c r="I62" s="565"/>
      <c r="J62" s="617"/>
      <c r="K62" s="617"/>
      <c r="L62" s="617"/>
      <c r="M62" s="617"/>
      <c r="N62" s="617"/>
      <c r="O62" s="617"/>
      <c r="P62" s="617"/>
      <c r="Q62" s="617"/>
      <c r="R62" s="618"/>
    </row>
    <row r="63" spans="2:18" ht="31.5" customHeight="1" x14ac:dyDescent="0.3">
      <c r="B63" s="38"/>
      <c r="C63" s="39"/>
      <c r="D63" s="39"/>
      <c r="E63" s="39"/>
      <c r="F63" s="640">
        <v>12801</v>
      </c>
      <c r="G63" s="15" t="s">
        <v>313</v>
      </c>
      <c r="H63" s="26" t="s">
        <v>307</v>
      </c>
      <c r="I63" s="145" t="s">
        <v>321</v>
      </c>
      <c r="J63" s="16"/>
      <c r="K63" s="18">
        <v>36000</v>
      </c>
      <c r="L63" s="18">
        <v>34800</v>
      </c>
      <c r="M63" s="18">
        <v>9200</v>
      </c>
      <c r="N63" s="16"/>
      <c r="O63" s="16"/>
      <c r="P63" s="16"/>
      <c r="Q63" s="16"/>
      <c r="R63" s="84">
        <f>SUM(J63:Q63)</f>
        <v>80000</v>
      </c>
    </row>
    <row r="64" spans="2:18" ht="20.25" hidden="1" customHeight="1" x14ac:dyDescent="0.3">
      <c r="B64" s="28"/>
      <c r="C64" s="45"/>
      <c r="D64" s="31"/>
      <c r="E64" s="32"/>
      <c r="F64" s="29">
        <v>29</v>
      </c>
      <c r="G64" s="15"/>
      <c r="H64" s="16"/>
      <c r="I64" s="17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0.25" hidden="1" customHeight="1" x14ac:dyDescent="0.3">
      <c r="B65" s="28"/>
      <c r="C65" s="45"/>
      <c r="D65" s="31"/>
      <c r="E65" s="32"/>
      <c r="F65" s="29">
        <v>30</v>
      </c>
      <c r="G65" s="15"/>
      <c r="H65" s="16"/>
      <c r="I65" s="17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s="13" customFormat="1" ht="33.75" hidden="1" customHeight="1" x14ac:dyDescent="0.3">
      <c r="B66" s="35"/>
      <c r="C66" s="37"/>
      <c r="D66" s="1661" t="s">
        <v>29</v>
      </c>
      <c r="E66" s="1661"/>
      <c r="F66" s="1661"/>
      <c r="G66" s="1661"/>
      <c r="H66" s="1661"/>
      <c r="I66" s="1661"/>
      <c r="J66" s="86">
        <f t="shared" ref="J66:R66" si="6">SUM(J67+J71)</f>
        <v>0</v>
      </c>
      <c r="K66" s="86">
        <f t="shared" si="6"/>
        <v>0</v>
      </c>
      <c r="L66" s="86">
        <f t="shared" si="6"/>
        <v>0</v>
      </c>
      <c r="M66" s="86">
        <f t="shared" si="6"/>
        <v>0</v>
      </c>
      <c r="N66" s="86">
        <f t="shared" si="6"/>
        <v>0</v>
      </c>
      <c r="O66" s="86">
        <f t="shared" si="6"/>
        <v>0</v>
      </c>
      <c r="P66" s="86">
        <f t="shared" si="6"/>
        <v>0</v>
      </c>
      <c r="Q66" s="86">
        <f t="shared" si="6"/>
        <v>0</v>
      </c>
      <c r="R66" s="86">
        <f t="shared" si="6"/>
        <v>0</v>
      </c>
    </row>
    <row r="67" spans="2:18" s="13" customFormat="1" ht="33.75" hidden="1" customHeight="1" x14ac:dyDescent="0.3">
      <c r="B67" s="35"/>
      <c r="C67" s="37"/>
      <c r="D67" s="37"/>
      <c r="E67" s="1661" t="s">
        <v>30</v>
      </c>
      <c r="F67" s="1661"/>
      <c r="G67" s="1661"/>
      <c r="H67" s="1661"/>
      <c r="I67" s="1661"/>
      <c r="J67" s="86">
        <f t="shared" ref="J67:R67" si="7">SUM(J68:J70)</f>
        <v>0</v>
      </c>
      <c r="K67" s="86">
        <f t="shared" si="7"/>
        <v>0</v>
      </c>
      <c r="L67" s="86">
        <f t="shared" si="7"/>
        <v>0</v>
      </c>
      <c r="M67" s="86">
        <f t="shared" si="7"/>
        <v>0</v>
      </c>
      <c r="N67" s="86">
        <f t="shared" si="7"/>
        <v>0</v>
      </c>
      <c r="O67" s="86">
        <f t="shared" si="7"/>
        <v>0</v>
      </c>
      <c r="P67" s="86">
        <f t="shared" si="7"/>
        <v>0</v>
      </c>
      <c r="Q67" s="86">
        <f t="shared" si="7"/>
        <v>0</v>
      </c>
      <c r="R67" s="86">
        <f t="shared" si="7"/>
        <v>0</v>
      </c>
    </row>
    <row r="68" spans="2:18" ht="21" hidden="1" customHeight="1" x14ac:dyDescent="0.3">
      <c r="B68" s="38"/>
      <c r="C68" s="39"/>
      <c r="D68" s="39"/>
      <c r="E68" s="40"/>
      <c r="F68" s="29">
        <v>31</v>
      </c>
      <c r="G68" s="15"/>
      <c r="H68" s="15"/>
      <c r="I68" s="61"/>
      <c r="J68" s="16"/>
      <c r="K68" s="16"/>
      <c r="L68" s="16"/>
      <c r="M68" s="16"/>
      <c r="N68" s="16"/>
      <c r="O68" s="16"/>
      <c r="P68" s="16"/>
      <c r="Q68" s="16"/>
      <c r="R68" s="84">
        <f>SUM(J68:Q68)</f>
        <v>0</v>
      </c>
    </row>
    <row r="69" spans="2:18" ht="21" hidden="1" customHeight="1" x14ac:dyDescent="0.3">
      <c r="B69" s="28"/>
      <c r="C69" s="45"/>
      <c r="D69" s="31"/>
      <c r="E69" s="32"/>
      <c r="F69" s="29">
        <v>32</v>
      </c>
      <c r="G69" s="15"/>
      <c r="H69" s="16"/>
      <c r="I69" s="17"/>
      <c r="J69" s="27"/>
      <c r="K69" s="27"/>
      <c r="L69" s="27"/>
      <c r="M69" s="27"/>
      <c r="N69" s="27"/>
      <c r="O69" s="27"/>
      <c r="P69" s="27"/>
      <c r="Q69" s="27"/>
      <c r="R69" s="84">
        <f>SUM(J69:Q69)</f>
        <v>0</v>
      </c>
    </row>
    <row r="70" spans="2:18" ht="21" hidden="1" customHeight="1" x14ac:dyDescent="0.3">
      <c r="B70" s="28"/>
      <c r="C70" s="45"/>
      <c r="D70" s="31"/>
      <c r="E70" s="32"/>
      <c r="F70" s="29">
        <v>33</v>
      </c>
      <c r="G70" s="15"/>
      <c r="H70" s="16"/>
      <c r="I70" s="17"/>
      <c r="J70" s="27"/>
      <c r="K70" s="27"/>
      <c r="L70" s="27"/>
      <c r="M70" s="27"/>
      <c r="N70" s="27"/>
      <c r="O70" s="27"/>
      <c r="P70" s="27"/>
      <c r="Q70" s="27"/>
      <c r="R70" s="84">
        <f>SUM(J70:Q70)</f>
        <v>0</v>
      </c>
    </row>
    <row r="71" spans="2:18" s="13" customFormat="1" ht="33" hidden="1" customHeight="1" x14ac:dyDescent="0.3">
      <c r="B71" s="35"/>
      <c r="C71" s="37"/>
      <c r="D71" s="37"/>
      <c r="E71" s="1662" t="s">
        <v>31</v>
      </c>
      <c r="F71" s="1662"/>
      <c r="G71" s="1662"/>
      <c r="H71" s="1662"/>
      <c r="I71" s="1662"/>
      <c r="J71" s="86">
        <f t="shared" ref="J71:R71" si="8">SUM(J72:J74)</f>
        <v>0</v>
      </c>
      <c r="K71" s="86">
        <f t="shared" si="8"/>
        <v>0</v>
      </c>
      <c r="L71" s="86">
        <f t="shared" si="8"/>
        <v>0</v>
      </c>
      <c r="M71" s="86">
        <f t="shared" si="8"/>
        <v>0</v>
      </c>
      <c r="N71" s="86">
        <f t="shared" si="8"/>
        <v>0</v>
      </c>
      <c r="O71" s="86">
        <f t="shared" si="8"/>
        <v>0</v>
      </c>
      <c r="P71" s="86">
        <f t="shared" si="8"/>
        <v>0</v>
      </c>
      <c r="Q71" s="86">
        <f t="shared" si="8"/>
        <v>0</v>
      </c>
      <c r="R71" s="86">
        <f t="shared" si="8"/>
        <v>0</v>
      </c>
    </row>
    <row r="72" spans="2:18" ht="23.25" hidden="1" customHeight="1" x14ac:dyDescent="0.3">
      <c r="B72" s="38"/>
      <c r="C72" s="39"/>
      <c r="D72" s="39"/>
      <c r="E72" s="40"/>
      <c r="F72" s="29">
        <v>34</v>
      </c>
      <c r="G72" s="15"/>
      <c r="H72" s="15"/>
      <c r="I72" s="61"/>
      <c r="J72" s="27"/>
      <c r="K72" s="27"/>
      <c r="L72" s="27"/>
      <c r="M72" s="27"/>
      <c r="N72" s="27"/>
      <c r="O72" s="27"/>
      <c r="P72" s="27"/>
      <c r="Q72" s="27"/>
      <c r="R72" s="84">
        <f>SUM(J72:Q72)</f>
        <v>0</v>
      </c>
    </row>
    <row r="73" spans="2:18" ht="23.25" hidden="1" customHeight="1" x14ac:dyDescent="0.3">
      <c r="B73" s="57"/>
      <c r="C73" s="58"/>
      <c r="D73" s="58"/>
      <c r="E73" s="59"/>
      <c r="F73" s="29">
        <v>35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3.25" hidden="1" customHeight="1" x14ac:dyDescent="0.3">
      <c r="B74" s="19"/>
      <c r="C74" s="20"/>
      <c r="D74" s="20"/>
      <c r="E74" s="79"/>
      <c r="F74" s="29">
        <v>36</v>
      </c>
      <c r="G74" s="15"/>
      <c r="H74" s="15"/>
      <c r="I74" s="61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s="12" customFormat="1" ht="16.5" customHeight="1" x14ac:dyDescent="0.2">
      <c r="B75" s="137" t="s">
        <v>83</v>
      </c>
      <c r="C75" s="44"/>
      <c r="D75" s="135"/>
      <c r="E75" s="135"/>
      <c r="F75" s="136"/>
      <c r="G75" s="135"/>
      <c r="H75" s="135"/>
      <c r="I75" s="135"/>
      <c r="J75" s="633"/>
      <c r="K75" s="633"/>
      <c r="L75" s="633"/>
      <c r="M75" s="633"/>
      <c r="N75" s="633"/>
      <c r="O75" s="633"/>
      <c r="P75" s="633"/>
      <c r="Q75" s="633"/>
      <c r="R75" s="631"/>
    </row>
    <row r="76" spans="2:18" s="12" customFormat="1" ht="17.25" customHeight="1" x14ac:dyDescent="0.2">
      <c r="B76" s="277" t="s">
        <v>116</v>
      </c>
      <c r="C76" s="278"/>
      <c r="D76" s="278"/>
      <c r="E76" s="278"/>
      <c r="F76" s="278"/>
      <c r="G76" s="278"/>
      <c r="H76" s="278"/>
      <c r="I76" s="278"/>
      <c r="J76" s="634"/>
      <c r="K76" s="634"/>
      <c r="L76" s="634"/>
      <c r="M76" s="634"/>
      <c r="N76" s="634"/>
      <c r="O76" s="634"/>
      <c r="P76" s="634"/>
      <c r="Q76" s="634"/>
      <c r="R76" s="632"/>
    </row>
    <row r="77" spans="2:18" s="13" customFormat="1" ht="33" hidden="1" customHeight="1" x14ac:dyDescent="0.3">
      <c r="B77" s="35"/>
      <c r="C77" s="1661" t="s">
        <v>32</v>
      </c>
      <c r="D77" s="1661"/>
      <c r="E77" s="1661"/>
      <c r="F77" s="1661"/>
      <c r="G77" s="1661"/>
      <c r="H77" s="1661"/>
      <c r="I77" s="1661"/>
      <c r="J77" s="562"/>
      <c r="K77" s="562"/>
      <c r="L77" s="562"/>
      <c r="M77" s="562"/>
      <c r="N77" s="562"/>
      <c r="O77" s="562"/>
      <c r="P77" s="562"/>
      <c r="Q77" s="562"/>
      <c r="R77" s="274"/>
    </row>
    <row r="78" spans="2:18" s="13" customFormat="1" ht="34.5" hidden="1" customHeight="1" x14ac:dyDescent="0.3">
      <c r="B78" s="35"/>
      <c r="C78" s="37"/>
      <c r="D78" s="1661" t="s">
        <v>33</v>
      </c>
      <c r="E78" s="1661"/>
      <c r="F78" s="1661"/>
      <c r="G78" s="1661"/>
      <c r="H78" s="1661"/>
      <c r="I78" s="1661"/>
      <c r="J78" s="562"/>
      <c r="K78" s="562"/>
      <c r="L78" s="562"/>
      <c r="M78" s="562"/>
      <c r="N78" s="562"/>
      <c r="O78" s="562"/>
      <c r="P78" s="562"/>
      <c r="Q78" s="562"/>
      <c r="R78" s="274"/>
    </row>
    <row r="79" spans="2:18" s="13" customFormat="1" hidden="1" x14ac:dyDescent="0.3">
      <c r="B79" s="35"/>
      <c r="C79" s="37"/>
      <c r="D79" s="37"/>
      <c r="E79" s="501" t="s">
        <v>34</v>
      </c>
      <c r="F79" s="70"/>
      <c r="G79" s="33"/>
      <c r="H79" s="14"/>
      <c r="I79" s="56"/>
      <c r="J79" s="562"/>
      <c r="K79" s="562"/>
      <c r="L79" s="562"/>
      <c r="M79" s="562"/>
      <c r="N79" s="562"/>
      <c r="O79" s="562"/>
      <c r="P79" s="562"/>
      <c r="Q79" s="562"/>
      <c r="R79" s="274"/>
    </row>
    <row r="80" spans="2:18" ht="25.5" hidden="1" customHeight="1" x14ac:dyDescent="0.3">
      <c r="B80" s="38"/>
      <c r="C80" s="39"/>
      <c r="D80" s="39"/>
      <c r="E80" s="40"/>
      <c r="F80" s="29">
        <v>37</v>
      </c>
      <c r="G80" s="15"/>
      <c r="H80" s="15"/>
      <c r="I80" s="61"/>
      <c r="J80" s="140"/>
      <c r="K80" s="140"/>
      <c r="L80" s="140"/>
      <c r="M80" s="140"/>
      <c r="N80" s="140"/>
      <c r="O80" s="140"/>
      <c r="P80" s="140"/>
      <c r="Q80" s="140"/>
      <c r="R80" s="636"/>
    </row>
    <row r="81" spans="2:18" ht="25.5" hidden="1" customHeight="1" x14ac:dyDescent="0.3">
      <c r="B81" s="28"/>
      <c r="C81" s="45"/>
      <c r="D81" s="31"/>
      <c r="E81" s="32"/>
      <c r="F81" s="29">
        <v>38</v>
      </c>
      <c r="G81" s="15"/>
      <c r="H81" s="16"/>
      <c r="I81" s="17"/>
      <c r="J81" s="592"/>
      <c r="K81" s="592"/>
      <c r="L81" s="592"/>
      <c r="M81" s="592"/>
      <c r="N81" s="592"/>
      <c r="O81" s="592"/>
      <c r="P81" s="592"/>
      <c r="Q81" s="592"/>
      <c r="R81" s="636"/>
    </row>
    <row r="82" spans="2:18" ht="25.5" hidden="1" customHeight="1" x14ac:dyDescent="0.3">
      <c r="B82" s="28"/>
      <c r="C82" s="45"/>
      <c r="D82" s="31"/>
      <c r="E82" s="32"/>
      <c r="F82" s="29">
        <v>39</v>
      </c>
      <c r="G82" s="15"/>
      <c r="H82" s="16"/>
      <c r="I82" s="17"/>
      <c r="J82" s="140"/>
      <c r="K82" s="140"/>
      <c r="L82" s="140"/>
      <c r="M82" s="140"/>
      <c r="N82" s="140"/>
      <c r="O82" s="140"/>
      <c r="P82" s="140"/>
      <c r="Q82" s="140"/>
      <c r="R82" s="636"/>
    </row>
    <row r="83" spans="2:18" ht="25.5" hidden="1" customHeight="1" x14ac:dyDescent="0.3">
      <c r="B83" s="57"/>
      <c r="C83" s="58"/>
      <c r="D83" s="58"/>
      <c r="E83" s="59"/>
      <c r="F83" s="29">
        <v>40</v>
      </c>
      <c r="G83" s="15"/>
      <c r="H83" s="15"/>
      <c r="I83" s="61"/>
      <c r="J83" s="140"/>
      <c r="K83" s="140"/>
      <c r="L83" s="140"/>
      <c r="M83" s="140"/>
      <c r="N83" s="140"/>
      <c r="O83" s="140"/>
      <c r="P83" s="140"/>
      <c r="Q83" s="140"/>
      <c r="R83" s="636"/>
    </row>
    <row r="84" spans="2:18" ht="25.5" hidden="1" customHeight="1" x14ac:dyDescent="0.3">
      <c r="B84" s="57"/>
      <c r="C84" s="58"/>
      <c r="D84" s="58"/>
      <c r="E84" s="59"/>
      <c r="F84" s="29">
        <v>41</v>
      </c>
      <c r="G84" s="15"/>
      <c r="H84" s="15"/>
      <c r="I84" s="61"/>
      <c r="J84" s="140"/>
      <c r="K84" s="140"/>
      <c r="L84" s="140"/>
      <c r="M84" s="140"/>
      <c r="N84" s="140"/>
      <c r="O84" s="140"/>
      <c r="P84" s="140"/>
      <c r="Q84" s="140"/>
      <c r="R84" s="636"/>
    </row>
    <row r="85" spans="2:18" s="13" customFormat="1" ht="21" hidden="1" customHeight="1" x14ac:dyDescent="0.3">
      <c r="B85" s="35"/>
      <c r="C85" s="37"/>
      <c r="D85" s="1663" t="s">
        <v>35</v>
      </c>
      <c r="E85" s="1663"/>
      <c r="F85" s="1663"/>
      <c r="G85" s="1663"/>
      <c r="H85" s="1663"/>
      <c r="I85" s="1663"/>
      <c r="J85" s="562"/>
      <c r="K85" s="562"/>
      <c r="L85" s="562"/>
      <c r="M85" s="562"/>
      <c r="N85" s="562"/>
      <c r="O85" s="562"/>
      <c r="P85" s="562"/>
      <c r="Q85" s="562"/>
      <c r="R85" s="274"/>
    </row>
    <row r="86" spans="2:18" s="13" customFormat="1" ht="21" hidden="1" customHeight="1" x14ac:dyDescent="0.3">
      <c r="B86" s="35"/>
      <c r="C86" s="37"/>
      <c r="D86" s="37"/>
      <c r="E86" s="1662" t="s">
        <v>36</v>
      </c>
      <c r="F86" s="1662"/>
      <c r="G86" s="1662"/>
      <c r="H86" s="1662"/>
      <c r="I86" s="1662"/>
      <c r="J86" s="562"/>
      <c r="K86" s="562"/>
      <c r="L86" s="562"/>
      <c r="M86" s="562"/>
      <c r="N86" s="562"/>
      <c r="O86" s="562"/>
      <c r="P86" s="562"/>
      <c r="Q86" s="562"/>
      <c r="R86" s="274"/>
    </row>
    <row r="87" spans="2:18" ht="25.5" hidden="1" customHeight="1" x14ac:dyDescent="0.3">
      <c r="B87" s="38"/>
      <c r="C87" s="39"/>
      <c r="D87" s="39"/>
      <c r="E87" s="40"/>
      <c r="F87" s="29">
        <v>42</v>
      </c>
      <c r="G87" s="15"/>
      <c r="H87" s="15"/>
      <c r="I87" s="61"/>
      <c r="J87" s="140"/>
      <c r="K87" s="140"/>
      <c r="L87" s="140"/>
      <c r="M87" s="140"/>
      <c r="N87" s="140"/>
      <c r="O87" s="140"/>
      <c r="P87" s="140"/>
      <c r="Q87" s="140"/>
      <c r="R87" s="636"/>
    </row>
    <row r="88" spans="2:18" ht="25.5" hidden="1" customHeight="1" x14ac:dyDescent="0.3">
      <c r="B88" s="57"/>
      <c r="C88" s="58"/>
      <c r="D88" s="58"/>
      <c r="E88" s="59"/>
      <c r="F88" s="29">
        <v>43</v>
      </c>
      <c r="G88" s="15"/>
      <c r="H88" s="15"/>
      <c r="I88" s="61"/>
      <c r="J88" s="140"/>
      <c r="K88" s="140"/>
      <c r="L88" s="140"/>
      <c r="M88" s="140"/>
      <c r="N88" s="140"/>
      <c r="O88" s="140"/>
      <c r="P88" s="140"/>
      <c r="Q88" s="140"/>
      <c r="R88" s="636"/>
    </row>
    <row r="89" spans="2:18" ht="25.5" hidden="1" customHeight="1" x14ac:dyDescent="0.3">
      <c r="B89" s="57"/>
      <c r="C89" s="58"/>
      <c r="D89" s="58"/>
      <c r="E89" s="59"/>
      <c r="F89" s="29">
        <v>44</v>
      </c>
      <c r="G89" s="15"/>
      <c r="H89" s="15"/>
      <c r="I89" s="61"/>
      <c r="J89" s="140"/>
      <c r="K89" s="140"/>
      <c r="L89" s="140"/>
      <c r="M89" s="140"/>
      <c r="N89" s="140"/>
      <c r="O89" s="140"/>
      <c r="P89" s="140"/>
      <c r="Q89" s="140"/>
      <c r="R89" s="636"/>
    </row>
    <row r="90" spans="2:18" ht="25.5" hidden="1" customHeight="1" x14ac:dyDescent="0.3">
      <c r="B90" s="57"/>
      <c r="C90" s="58"/>
      <c r="D90" s="58"/>
      <c r="E90" s="59"/>
      <c r="F90" s="29">
        <v>45</v>
      </c>
      <c r="G90" s="15"/>
      <c r="H90" s="15"/>
      <c r="I90" s="61"/>
      <c r="J90" s="140"/>
      <c r="K90" s="140"/>
      <c r="L90" s="140"/>
      <c r="M90" s="140"/>
      <c r="N90" s="140"/>
      <c r="O90" s="140"/>
      <c r="P90" s="140"/>
      <c r="Q90" s="140"/>
      <c r="R90" s="636"/>
    </row>
    <row r="91" spans="2:18" ht="25.5" hidden="1" customHeight="1" x14ac:dyDescent="0.3">
      <c r="B91" s="57"/>
      <c r="C91" s="58"/>
      <c r="D91" s="58"/>
      <c r="E91" s="59"/>
      <c r="F91" s="29">
        <v>46</v>
      </c>
      <c r="G91" s="15"/>
      <c r="H91" s="15"/>
      <c r="I91" s="61"/>
      <c r="J91" s="140"/>
      <c r="K91" s="140"/>
      <c r="L91" s="140"/>
      <c r="M91" s="140"/>
      <c r="N91" s="140"/>
      <c r="O91" s="140"/>
      <c r="P91" s="140"/>
      <c r="Q91" s="140"/>
      <c r="R91" s="636"/>
    </row>
    <row r="92" spans="2:18" ht="25.5" hidden="1" customHeight="1" x14ac:dyDescent="0.3">
      <c r="B92" s="19"/>
      <c r="C92" s="20"/>
      <c r="D92" s="20"/>
      <c r="E92" s="79"/>
      <c r="F92" s="29">
        <v>47</v>
      </c>
      <c r="G92" s="15"/>
      <c r="H92" s="15"/>
      <c r="I92" s="61"/>
      <c r="J92" s="140"/>
      <c r="K92" s="140"/>
      <c r="L92" s="140"/>
      <c r="M92" s="140"/>
      <c r="N92" s="140"/>
      <c r="O92" s="140"/>
      <c r="P92" s="140"/>
      <c r="Q92" s="140"/>
      <c r="R92" s="636"/>
    </row>
    <row r="93" spans="2:18" s="12" customFormat="1" ht="15.75" customHeight="1" x14ac:dyDescent="0.2">
      <c r="B93" s="481" t="s">
        <v>86</v>
      </c>
      <c r="C93" s="482"/>
      <c r="D93" s="482"/>
      <c r="E93" s="482"/>
      <c r="F93" s="482"/>
      <c r="G93" s="482"/>
      <c r="H93" s="482"/>
      <c r="I93" s="482"/>
      <c r="J93" s="633"/>
      <c r="K93" s="633"/>
      <c r="L93" s="633"/>
      <c r="M93" s="633"/>
      <c r="N93" s="633"/>
      <c r="O93" s="633"/>
      <c r="P93" s="633"/>
      <c r="Q93" s="633"/>
      <c r="R93" s="631"/>
    </row>
    <row r="94" spans="2:18" s="12" customFormat="1" ht="17.25" customHeight="1" x14ac:dyDescent="0.2">
      <c r="B94" s="637" t="s">
        <v>117</v>
      </c>
      <c r="C94" s="547"/>
      <c r="D94" s="547"/>
      <c r="E94" s="547"/>
      <c r="F94" s="547"/>
      <c r="G94" s="547"/>
      <c r="H94" s="547"/>
      <c r="I94" s="547"/>
      <c r="J94" s="634"/>
      <c r="K94" s="634"/>
      <c r="L94" s="634"/>
      <c r="M94" s="634"/>
      <c r="N94" s="634"/>
      <c r="O94" s="634"/>
      <c r="P94" s="634"/>
      <c r="Q94" s="634"/>
      <c r="R94" s="632"/>
    </row>
    <row r="95" spans="2:18" s="13" customFormat="1" ht="36.75" hidden="1" customHeight="1" x14ac:dyDescent="0.3">
      <c r="B95" s="35"/>
      <c r="C95" s="1661" t="s">
        <v>37</v>
      </c>
      <c r="D95" s="1661"/>
      <c r="E95" s="1661"/>
      <c r="F95" s="1661"/>
      <c r="G95" s="1661"/>
      <c r="H95" s="1661"/>
      <c r="I95" s="1661"/>
      <c r="J95" s="562"/>
      <c r="K95" s="562"/>
      <c r="L95" s="562"/>
      <c r="M95" s="562"/>
      <c r="N95" s="562"/>
      <c r="O95" s="562"/>
      <c r="P95" s="562"/>
      <c r="Q95" s="562"/>
      <c r="R95" s="274"/>
    </row>
    <row r="96" spans="2:18" s="13" customFormat="1" ht="47.25" hidden="1" customHeight="1" x14ac:dyDescent="0.3">
      <c r="B96" s="35"/>
      <c r="C96" s="37"/>
      <c r="D96" s="1661" t="s">
        <v>38</v>
      </c>
      <c r="E96" s="1661"/>
      <c r="F96" s="1661"/>
      <c r="G96" s="1661"/>
      <c r="H96" s="1661"/>
      <c r="I96" s="1661"/>
      <c r="J96" s="562"/>
      <c r="K96" s="562"/>
      <c r="L96" s="562"/>
      <c r="M96" s="562"/>
      <c r="N96" s="562"/>
      <c r="O96" s="562"/>
      <c r="P96" s="562"/>
      <c r="Q96" s="562"/>
      <c r="R96" s="274"/>
    </row>
    <row r="97" spans="2:18" s="13" customFormat="1" ht="32.25" hidden="1" customHeight="1" x14ac:dyDescent="0.3">
      <c r="B97" s="35"/>
      <c r="C97" s="37"/>
      <c r="D97" s="37"/>
      <c r="E97" s="1661" t="s">
        <v>39</v>
      </c>
      <c r="F97" s="1661"/>
      <c r="G97" s="1661"/>
      <c r="H97" s="1661"/>
      <c r="I97" s="1661"/>
      <c r="J97" s="562"/>
      <c r="K97" s="562"/>
      <c r="L97" s="562"/>
      <c r="M97" s="562"/>
      <c r="N97" s="562"/>
      <c r="O97" s="562"/>
      <c r="P97" s="562"/>
      <c r="Q97" s="562"/>
      <c r="R97" s="274"/>
    </row>
    <row r="98" spans="2:18" ht="22.5" hidden="1" customHeight="1" x14ac:dyDescent="0.3">
      <c r="B98" s="38"/>
      <c r="C98" s="39"/>
      <c r="D98" s="39"/>
      <c r="E98" s="40"/>
      <c r="F98" s="29">
        <v>48</v>
      </c>
      <c r="G98" s="15"/>
      <c r="H98" s="15"/>
      <c r="I98" s="61"/>
      <c r="J98" s="140"/>
      <c r="K98" s="140"/>
      <c r="L98" s="140"/>
      <c r="M98" s="140"/>
      <c r="N98" s="140"/>
      <c r="O98" s="140"/>
      <c r="P98" s="140"/>
      <c r="Q98" s="140"/>
      <c r="R98" s="636"/>
    </row>
    <row r="99" spans="2:18" ht="22.5" hidden="1" customHeight="1" x14ac:dyDescent="0.3">
      <c r="B99" s="28"/>
      <c r="C99" s="45"/>
      <c r="D99" s="31"/>
      <c r="E99" s="32"/>
      <c r="F99" s="29">
        <v>49</v>
      </c>
      <c r="G99" s="15"/>
      <c r="H99" s="16"/>
      <c r="I99" s="17"/>
      <c r="J99" s="592"/>
      <c r="K99" s="592"/>
      <c r="L99" s="592"/>
      <c r="M99" s="592"/>
      <c r="N99" s="592"/>
      <c r="O99" s="592"/>
      <c r="P99" s="592"/>
      <c r="Q99" s="592"/>
      <c r="R99" s="636"/>
    </row>
    <row r="100" spans="2:18" ht="22.5" hidden="1" customHeight="1" x14ac:dyDescent="0.3">
      <c r="B100" s="28"/>
      <c r="C100" s="45"/>
      <c r="D100" s="31"/>
      <c r="E100" s="32"/>
      <c r="F100" s="29">
        <v>50</v>
      </c>
      <c r="G100" s="15"/>
      <c r="H100" s="16"/>
      <c r="I100" s="17"/>
      <c r="J100" s="592"/>
      <c r="K100" s="592"/>
      <c r="L100" s="592"/>
      <c r="M100" s="592"/>
      <c r="N100" s="592"/>
      <c r="O100" s="592"/>
      <c r="P100" s="592"/>
      <c r="Q100" s="592"/>
      <c r="R100" s="636"/>
    </row>
    <row r="101" spans="2:18" s="13" customFormat="1" ht="47.25" hidden="1" customHeight="1" x14ac:dyDescent="0.3">
      <c r="B101" s="35"/>
      <c r="C101" s="37"/>
      <c r="D101" s="1661" t="s">
        <v>40</v>
      </c>
      <c r="E101" s="1661"/>
      <c r="F101" s="1661"/>
      <c r="G101" s="1661"/>
      <c r="H101" s="1661"/>
      <c r="I101" s="1661"/>
      <c r="J101" s="562"/>
      <c r="K101" s="562"/>
      <c r="L101" s="562"/>
      <c r="M101" s="562"/>
      <c r="N101" s="562"/>
      <c r="O101" s="562"/>
      <c r="P101" s="562"/>
      <c r="Q101" s="562"/>
      <c r="R101" s="274"/>
    </row>
    <row r="102" spans="2:18" s="13" customFormat="1" ht="34.5" hidden="1" customHeight="1" x14ac:dyDescent="0.3">
      <c r="B102" s="35"/>
      <c r="C102" s="37"/>
      <c r="D102" s="37"/>
      <c r="E102" s="1661" t="s">
        <v>41</v>
      </c>
      <c r="F102" s="1661"/>
      <c r="G102" s="1661"/>
      <c r="H102" s="1661"/>
      <c r="I102" s="1661"/>
      <c r="J102" s="562"/>
      <c r="K102" s="562"/>
      <c r="L102" s="562"/>
      <c r="M102" s="562"/>
      <c r="N102" s="562"/>
      <c r="O102" s="562"/>
      <c r="P102" s="562"/>
      <c r="Q102" s="562"/>
      <c r="R102" s="274"/>
    </row>
    <row r="103" spans="2:18" ht="24.75" hidden="1" customHeight="1" x14ac:dyDescent="0.3">
      <c r="B103" s="38"/>
      <c r="C103" s="39"/>
      <c r="D103" s="39"/>
      <c r="E103" s="40"/>
      <c r="F103" s="29">
        <v>51</v>
      </c>
      <c r="G103" s="15"/>
      <c r="H103" s="15"/>
      <c r="I103" s="61"/>
      <c r="J103" s="140"/>
      <c r="K103" s="140"/>
      <c r="L103" s="140"/>
      <c r="M103" s="140"/>
      <c r="N103" s="140"/>
      <c r="O103" s="140"/>
      <c r="P103" s="140"/>
      <c r="Q103" s="140"/>
      <c r="R103" s="636"/>
    </row>
    <row r="104" spans="2:18" ht="24.75" hidden="1" customHeight="1" x14ac:dyDescent="0.3">
      <c r="B104" s="28"/>
      <c r="C104" s="45"/>
      <c r="D104" s="31"/>
      <c r="E104" s="32"/>
      <c r="F104" s="29">
        <v>52</v>
      </c>
      <c r="G104" s="15"/>
      <c r="H104" s="16"/>
      <c r="I104" s="17"/>
      <c r="J104" s="592"/>
      <c r="K104" s="592"/>
      <c r="L104" s="592"/>
      <c r="M104" s="592"/>
      <c r="N104" s="592"/>
      <c r="O104" s="592"/>
      <c r="P104" s="592"/>
      <c r="Q104" s="592"/>
      <c r="R104" s="636"/>
    </row>
    <row r="105" spans="2:18" ht="34.5" hidden="1" customHeight="1" x14ac:dyDescent="0.3">
      <c r="B105" s="67"/>
      <c r="C105" s="68"/>
      <c r="D105" s="62"/>
      <c r="E105" s="21"/>
      <c r="F105" s="29">
        <v>53</v>
      </c>
      <c r="G105" s="15"/>
      <c r="H105" s="16"/>
      <c r="I105" s="17"/>
      <c r="J105" s="592"/>
      <c r="K105" s="592"/>
      <c r="L105" s="592"/>
      <c r="M105" s="592"/>
      <c r="N105" s="592"/>
      <c r="O105" s="592"/>
      <c r="P105" s="592"/>
      <c r="Q105" s="592"/>
      <c r="R105" s="636"/>
    </row>
    <row r="106" spans="2:18" s="13" customFormat="1" ht="31.5" hidden="1" customHeight="1" x14ac:dyDescent="0.3">
      <c r="B106" s="35"/>
      <c r="C106" s="37"/>
      <c r="D106" s="1661" t="s">
        <v>42</v>
      </c>
      <c r="E106" s="1661"/>
      <c r="F106" s="1661"/>
      <c r="G106" s="1661"/>
      <c r="H106" s="1661"/>
      <c r="I106" s="1661"/>
      <c r="J106" s="562"/>
      <c r="K106" s="562"/>
      <c r="L106" s="562"/>
      <c r="M106" s="562"/>
      <c r="N106" s="562"/>
      <c r="O106" s="562"/>
      <c r="P106" s="562"/>
      <c r="Q106" s="562"/>
      <c r="R106" s="274"/>
    </row>
    <row r="107" spans="2:18" s="13" customFormat="1" ht="34.5" hidden="1" customHeight="1" x14ac:dyDescent="0.3">
      <c r="B107" s="35"/>
      <c r="C107" s="37"/>
      <c r="D107" s="37"/>
      <c r="E107" s="1661" t="s">
        <v>43</v>
      </c>
      <c r="F107" s="1661"/>
      <c r="G107" s="1661"/>
      <c r="H107" s="1661"/>
      <c r="I107" s="1661"/>
      <c r="J107" s="562"/>
      <c r="K107" s="562"/>
      <c r="L107" s="562"/>
      <c r="M107" s="562"/>
      <c r="N107" s="562"/>
      <c r="O107" s="562"/>
      <c r="P107" s="562"/>
      <c r="Q107" s="562"/>
      <c r="R107" s="274"/>
    </row>
    <row r="108" spans="2:18" ht="20.25" hidden="1" customHeight="1" x14ac:dyDescent="0.3">
      <c r="B108" s="38"/>
      <c r="C108" s="39"/>
      <c r="D108" s="39"/>
      <c r="E108" s="40"/>
      <c r="F108" s="29">
        <v>54</v>
      </c>
      <c r="G108" s="15"/>
      <c r="H108" s="15"/>
      <c r="I108" s="61"/>
      <c r="J108" s="140"/>
      <c r="K108" s="140"/>
      <c r="L108" s="140"/>
      <c r="M108" s="140"/>
      <c r="N108" s="140"/>
      <c r="O108" s="140"/>
      <c r="P108" s="140"/>
      <c r="Q108" s="140"/>
      <c r="R108" s="636"/>
    </row>
    <row r="109" spans="2:18" ht="20.25" hidden="1" customHeight="1" x14ac:dyDescent="0.3">
      <c r="B109" s="28"/>
      <c r="C109" s="45"/>
      <c r="D109" s="31"/>
      <c r="E109" s="32"/>
      <c r="F109" s="29">
        <v>55</v>
      </c>
      <c r="G109" s="15"/>
      <c r="H109" s="16"/>
      <c r="I109" s="17"/>
      <c r="J109" s="592"/>
      <c r="K109" s="592"/>
      <c r="L109" s="592"/>
      <c r="M109" s="592"/>
      <c r="N109" s="592"/>
      <c r="O109" s="592"/>
      <c r="P109" s="592"/>
      <c r="Q109" s="592"/>
      <c r="R109" s="636"/>
    </row>
    <row r="110" spans="2:18" ht="20.25" hidden="1" customHeight="1" x14ac:dyDescent="0.3">
      <c r="B110" s="28"/>
      <c r="C110" s="45"/>
      <c r="D110" s="31"/>
      <c r="E110" s="32"/>
      <c r="F110" s="29">
        <v>56</v>
      </c>
      <c r="G110" s="15"/>
      <c r="H110" s="16"/>
      <c r="I110" s="17"/>
      <c r="J110" s="592"/>
      <c r="K110" s="592"/>
      <c r="L110" s="592"/>
      <c r="M110" s="592"/>
      <c r="N110" s="592"/>
      <c r="O110" s="592"/>
      <c r="P110" s="592"/>
      <c r="Q110" s="592"/>
      <c r="R110" s="636"/>
    </row>
    <row r="111" spans="2:18" s="12" customFormat="1" ht="15" customHeight="1" x14ac:dyDescent="0.2">
      <c r="B111" s="481" t="s">
        <v>88</v>
      </c>
      <c r="C111" s="482"/>
      <c r="D111" s="482"/>
      <c r="E111" s="482"/>
      <c r="F111" s="482"/>
      <c r="G111" s="482"/>
      <c r="H111" s="482"/>
      <c r="I111" s="482"/>
      <c r="J111" s="633"/>
      <c r="K111" s="633"/>
      <c r="L111" s="633"/>
      <c r="M111" s="633"/>
      <c r="N111" s="633"/>
      <c r="O111" s="633"/>
      <c r="P111" s="633"/>
      <c r="Q111" s="633"/>
      <c r="R111" s="631"/>
    </row>
    <row r="112" spans="2:18" s="12" customFormat="1" ht="17.25" customHeight="1" x14ac:dyDescent="0.2">
      <c r="B112" s="638" t="s">
        <v>118</v>
      </c>
      <c r="C112" s="565"/>
      <c r="D112" s="565"/>
      <c r="E112" s="565"/>
      <c r="F112" s="565"/>
      <c r="G112" s="565"/>
      <c r="H112" s="565"/>
      <c r="I112" s="565"/>
      <c r="J112" s="634"/>
      <c r="K112" s="634"/>
      <c r="L112" s="634"/>
      <c r="M112" s="634"/>
      <c r="N112" s="634"/>
      <c r="O112" s="634"/>
      <c r="P112" s="634"/>
      <c r="Q112" s="634"/>
      <c r="R112" s="632"/>
    </row>
    <row r="113" spans="2:18" s="13" customFormat="1" ht="48.75" hidden="1" customHeight="1" x14ac:dyDescent="0.3">
      <c r="B113" s="35"/>
      <c r="C113" s="1661" t="s">
        <v>44</v>
      </c>
      <c r="D113" s="1661"/>
      <c r="E113" s="1661"/>
      <c r="F113" s="1661"/>
      <c r="G113" s="1661"/>
      <c r="H113" s="1661"/>
      <c r="I113" s="1661"/>
      <c r="J113" s="562"/>
      <c r="K113" s="562"/>
      <c r="L113" s="562"/>
      <c r="M113" s="562"/>
      <c r="N113" s="562"/>
      <c r="O113" s="562"/>
      <c r="P113" s="562"/>
      <c r="Q113" s="562"/>
      <c r="R113" s="274"/>
    </row>
    <row r="114" spans="2:18" s="13" customFormat="1" ht="32.25" hidden="1" customHeight="1" x14ac:dyDescent="0.3">
      <c r="B114" s="35"/>
      <c r="C114" s="37"/>
      <c r="D114" s="1661" t="s">
        <v>45</v>
      </c>
      <c r="E114" s="1661"/>
      <c r="F114" s="1661"/>
      <c r="G114" s="1661"/>
      <c r="H114" s="1661"/>
      <c r="I114" s="1661"/>
      <c r="J114" s="562"/>
      <c r="K114" s="562"/>
      <c r="L114" s="562"/>
      <c r="M114" s="562"/>
      <c r="N114" s="562"/>
      <c r="O114" s="562"/>
      <c r="P114" s="562"/>
      <c r="Q114" s="562"/>
      <c r="R114" s="274"/>
    </row>
    <row r="115" spans="2:18" s="13" customFormat="1" ht="35.25" hidden="1" customHeight="1" x14ac:dyDescent="0.3">
      <c r="B115" s="35"/>
      <c r="C115" s="37"/>
      <c r="D115" s="37"/>
      <c r="E115" s="1661" t="s">
        <v>46</v>
      </c>
      <c r="F115" s="1661"/>
      <c r="G115" s="1661"/>
      <c r="H115" s="1661"/>
      <c r="I115" s="1661"/>
      <c r="J115" s="562"/>
      <c r="K115" s="562"/>
      <c r="L115" s="562"/>
      <c r="M115" s="562"/>
      <c r="N115" s="562"/>
      <c r="O115" s="562"/>
      <c r="P115" s="562"/>
      <c r="Q115" s="562"/>
      <c r="R115" s="274"/>
    </row>
    <row r="116" spans="2:18" ht="19.5" hidden="1" customHeight="1" x14ac:dyDescent="0.3">
      <c r="B116" s="38"/>
      <c r="C116" s="39"/>
      <c r="D116" s="39"/>
      <c r="E116" s="40"/>
      <c r="F116" s="29">
        <v>57</v>
      </c>
      <c r="G116" s="15"/>
      <c r="H116" s="15"/>
      <c r="I116" s="61"/>
      <c r="J116" s="140"/>
      <c r="K116" s="140"/>
      <c r="L116" s="140"/>
      <c r="M116" s="140"/>
      <c r="N116" s="140"/>
      <c r="O116" s="140"/>
      <c r="P116" s="140"/>
      <c r="Q116" s="140"/>
      <c r="R116" s="636"/>
    </row>
    <row r="117" spans="2:18" ht="19.5" hidden="1" customHeight="1" x14ac:dyDescent="0.3">
      <c r="B117" s="28"/>
      <c r="C117" s="45"/>
      <c r="D117" s="31"/>
      <c r="E117" s="32"/>
      <c r="F117" s="29">
        <v>58</v>
      </c>
      <c r="G117" s="15"/>
      <c r="H117" s="16"/>
      <c r="I117" s="17"/>
      <c r="J117" s="592"/>
      <c r="K117" s="592"/>
      <c r="L117" s="592"/>
      <c r="M117" s="592"/>
      <c r="N117" s="592"/>
      <c r="O117" s="592"/>
      <c r="P117" s="592"/>
      <c r="Q117" s="592"/>
      <c r="R117" s="636"/>
    </row>
    <row r="118" spans="2:18" ht="19.5" hidden="1" customHeight="1" x14ac:dyDescent="0.3">
      <c r="B118" s="67"/>
      <c r="C118" s="68"/>
      <c r="D118" s="62"/>
      <c r="E118" s="21"/>
      <c r="F118" s="29">
        <v>59</v>
      </c>
      <c r="G118" s="15"/>
      <c r="H118" s="16"/>
      <c r="I118" s="17"/>
      <c r="J118" s="592"/>
      <c r="K118" s="592"/>
      <c r="L118" s="592"/>
      <c r="M118" s="592"/>
      <c r="N118" s="592"/>
      <c r="O118" s="592"/>
      <c r="P118" s="592"/>
      <c r="Q118" s="592"/>
      <c r="R118" s="636"/>
    </row>
    <row r="119" spans="2:18" s="13" customFormat="1" ht="34.5" hidden="1" customHeight="1" x14ac:dyDescent="0.3">
      <c r="B119" s="35"/>
      <c r="C119" s="37"/>
      <c r="D119" s="37"/>
      <c r="E119" s="1661" t="s">
        <v>47</v>
      </c>
      <c r="F119" s="1661"/>
      <c r="G119" s="1661"/>
      <c r="H119" s="1661"/>
      <c r="I119" s="1661"/>
      <c r="J119" s="562"/>
      <c r="K119" s="562"/>
      <c r="L119" s="562"/>
      <c r="M119" s="562"/>
      <c r="N119" s="562"/>
      <c r="O119" s="562"/>
      <c r="P119" s="562"/>
      <c r="Q119" s="562"/>
      <c r="R119" s="274"/>
    </row>
    <row r="120" spans="2:18" ht="19.5" hidden="1" customHeight="1" x14ac:dyDescent="0.3">
      <c r="B120" s="38"/>
      <c r="C120" s="39"/>
      <c r="D120" s="39"/>
      <c r="E120" s="40"/>
      <c r="F120" s="29">
        <v>60</v>
      </c>
      <c r="G120" s="15"/>
      <c r="H120" s="15"/>
      <c r="I120" s="61"/>
      <c r="J120" s="140"/>
      <c r="K120" s="140"/>
      <c r="L120" s="140"/>
      <c r="M120" s="140"/>
      <c r="N120" s="140"/>
      <c r="O120" s="140"/>
      <c r="P120" s="140"/>
      <c r="Q120" s="140"/>
      <c r="R120" s="636"/>
    </row>
    <row r="121" spans="2:18" ht="19.5" hidden="1" customHeight="1" x14ac:dyDescent="0.3">
      <c r="B121" s="28"/>
      <c r="C121" s="45"/>
      <c r="D121" s="31"/>
      <c r="E121" s="32"/>
      <c r="F121" s="29">
        <v>61</v>
      </c>
      <c r="G121" s="15"/>
      <c r="H121" s="16"/>
      <c r="I121" s="17"/>
      <c r="J121" s="592"/>
      <c r="K121" s="592"/>
      <c r="L121" s="592"/>
      <c r="M121" s="592"/>
      <c r="N121" s="592"/>
      <c r="O121" s="592"/>
      <c r="P121" s="592"/>
      <c r="Q121" s="592"/>
      <c r="R121" s="636"/>
    </row>
    <row r="122" spans="2:18" ht="19.5" hidden="1" customHeight="1" x14ac:dyDescent="0.3">
      <c r="B122" s="67"/>
      <c r="C122" s="68"/>
      <c r="D122" s="62"/>
      <c r="E122" s="21"/>
      <c r="F122" s="29">
        <v>62</v>
      </c>
      <c r="G122" s="15"/>
      <c r="H122" s="16"/>
      <c r="I122" s="17"/>
      <c r="J122" s="592"/>
      <c r="K122" s="592"/>
      <c r="L122" s="592"/>
      <c r="M122" s="592"/>
      <c r="N122" s="592"/>
      <c r="O122" s="592"/>
      <c r="P122" s="592"/>
      <c r="Q122" s="592"/>
      <c r="R122" s="636"/>
    </row>
    <row r="123" spans="2:18" s="13" customFormat="1" ht="34.5" hidden="1" customHeight="1" x14ac:dyDescent="0.3">
      <c r="B123" s="35"/>
      <c r="C123" s="37"/>
      <c r="D123" s="1662" t="s">
        <v>48</v>
      </c>
      <c r="E123" s="1662"/>
      <c r="F123" s="1662"/>
      <c r="G123" s="1662"/>
      <c r="H123" s="1662"/>
      <c r="I123" s="1662"/>
      <c r="J123" s="562"/>
      <c r="K123" s="562"/>
      <c r="L123" s="562"/>
      <c r="M123" s="562"/>
      <c r="N123" s="562"/>
      <c r="O123" s="562"/>
      <c r="P123" s="562"/>
      <c r="Q123" s="562"/>
      <c r="R123" s="274"/>
    </row>
    <row r="124" spans="2:18" s="13" customFormat="1" ht="49.5" hidden="1" customHeight="1" x14ac:dyDescent="0.3">
      <c r="B124" s="35"/>
      <c r="C124" s="37"/>
      <c r="D124" s="37"/>
      <c r="E124" s="1661" t="s">
        <v>49</v>
      </c>
      <c r="F124" s="1661"/>
      <c r="G124" s="1661"/>
      <c r="H124" s="1661"/>
      <c r="I124" s="1661"/>
      <c r="J124" s="562"/>
      <c r="K124" s="562"/>
      <c r="L124" s="562"/>
      <c r="M124" s="562"/>
      <c r="N124" s="562"/>
      <c r="O124" s="562"/>
      <c r="P124" s="562"/>
      <c r="Q124" s="562"/>
      <c r="R124" s="274"/>
    </row>
    <row r="125" spans="2:18" ht="21.75" hidden="1" customHeight="1" x14ac:dyDescent="0.3">
      <c r="B125" s="38"/>
      <c r="C125" s="39"/>
      <c r="D125" s="39"/>
      <c r="E125" s="40"/>
      <c r="F125" s="29">
        <v>63</v>
      </c>
      <c r="G125" s="15"/>
      <c r="H125" s="15"/>
      <c r="I125" s="61"/>
      <c r="J125" s="140"/>
      <c r="K125" s="140"/>
      <c r="L125" s="140"/>
      <c r="M125" s="140"/>
      <c r="N125" s="140"/>
      <c r="O125" s="140"/>
      <c r="P125" s="140"/>
      <c r="Q125" s="140"/>
      <c r="R125" s="636"/>
    </row>
    <row r="126" spans="2:18" ht="21.75" hidden="1" customHeight="1" x14ac:dyDescent="0.3">
      <c r="B126" s="28"/>
      <c r="C126" s="45"/>
      <c r="D126" s="31"/>
      <c r="E126" s="32"/>
      <c r="F126" s="29">
        <v>64</v>
      </c>
      <c r="G126" s="15"/>
      <c r="H126" s="16"/>
      <c r="I126" s="17"/>
      <c r="J126" s="592"/>
      <c r="K126" s="592"/>
      <c r="L126" s="592"/>
      <c r="M126" s="592"/>
      <c r="N126" s="592"/>
      <c r="O126" s="592"/>
      <c r="P126" s="592"/>
      <c r="Q126" s="592"/>
      <c r="R126" s="636"/>
    </row>
    <row r="127" spans="2:18" ht="21.75" hidden="1" customHeight="1" x14ac:dyDescent="0.3">
      <c r="B127" s="28"/>
      <c r="C127" s="45"/>
      <c r="D127" s="31"/>
      <c r="E127" s="32"/>
      <c r="F127" s="29">
        <v>65</v>
      </c>
      <c r="G127" s="15"/>
      <c r="H127" s="16"/>
      <c r="I127" s="17"/>
      <c r="J127" s="592"/>
      <c r="K127" s="592"/>
      <c r="L127" s="592"/>
      <c r="M127" s="592"/>
      <c r="N127" s="592"/>
      <c r="O127" s="592"/>
      <c r="P127" s="592"/>
      <c r="Q127" s="592"/>
      <c r="R127" s="636"/>
    </row>
    <row r="128" spans="2:18" s="12" customFormat="1" ht="15" customHeight="1" x14ac:dyDescent="0.2">
      <c r="B128" s="481" t="s">
        <v>91</v>
      </c>
      <c r="C128" s="482"/>
      <c r="D128" s="482"/>
      <c r="E128" s="482"/>
      <c r="F128" s="482"/>
      <c r="G128" s="482"/>
      <c r="H128" s="482"/>
      <c r="I128" s="482"/>
      <c r="J128" s="633"/>
      <c r="K128" s="633"/>
      <c r="L128" s="633"/>
      <c r="M128" s="633"/>
      <c r="N128" s="633"/>
      <c r="O128" s="633"/>
      <c r="P128" s="633"/>
      <c r="Q128" s="633"/>
      <c r="R128" s="631"/>
    </row>
    <row r="129" spans="2:21" s="12" customFormat="1" ht="15.75" customHeight="1" x14ac:dyDescent="0.2">
      <c r="B129" s="638" t="s">
        <v>119</v>
      </c>
      <c r="C129" s="565"/>
      <c r="D129" s="565"/>
      <c r="E129" s="565"/>
      <c r="F129" s="565"/>
      <c r="G129" s="565"/>
      <c r="H129" s="565"/>
      <c r="I129" s="565"/>
      <c r="J129" s="634"/>
      <c r="K129" s="634"/>
      <c r="L129" s="634"/>
      <c r="M129" s="634"/>
      <c r="N129" s="634"/>
      <c r="O129" s="634"/>
      <c r="P129" s="634"/>
      <c r="Q129" s="634"/>
      <c r="R129" s="632"/>
      <c r="U129" s="48"/>
    </row>
    <row r="130" spans="2:21" s="13" customFormat="1" ht="18" customHeight="1" x14ac:dyDescent="0.3">
      <c r="B130" s="35"/>
      <c r="C130" s="278" t="s">
        <v>50</v>
      </c>
      <c r="D130" s="278"/>
      <c r="E130" s="278"/>
      <c r="F130" s="278"/>
      <c r="G130" s="278"/>
      <c r="H130" s="278"/>
      <c r="I130" s="278"/>
      <c r="J130" s="562"/>
      <c r="K130" s="562"/>
      <c r="L130" s="562"/>
      <c r="M130" s="562"/>
      <c r="N130" s="562"/>
      <c r="O130" s="562"/>
      <c r="P130" s="562"/>
      <c r="Q130" s="562"/>
      <c r="R130" s="274"/>
    </row>
    <row r="131" spans="2:21" s="13" customFormat="1" ht="36" hidden="1" customHeight="1" x14ac:dyDescent="0.3">
      <c r="B131" s="35"/>
      <c r="C131" s="37"/>
      <c r="D131" s="1662" t="s">
        <v>51</v>
      </c>
      <c r="E131" s="1662"/>
      <c r="F131" s="1662"/>
      <c r="G131" s="1662"/>
      <c r="H131" s="1662"/>
      <c r="I131" s="1662"/>
      <c r="J131" s="562"/>
      <c r="K131" s="562"/>
      <c r="L131" s="562"/>
      <c r="M131" s="562"/>
      <c r="N131" s="562"/>
      <c r="O131" s="562"/>
      <c r="P131" s="562"/>
      <c r="Q131" s="562"/>
      <c r="R131" s="274"/>
    </row>
    <row r="132" spans="2:21" s="13" customFormat="1" ht="32.25" hidden="1" customHeight="1" x14ac:dyDescent="0.3">
      <c r="B132" s="35"/>
      <c r="C132" s="37"/>
      <c r="D132" s="37"/>
      <c r="E132" s="1662" t="s">
        <v>52</v>
      </c>
      <c r="F132" s="1662"/>
      <c r="G132" s="1662"/>
      <c r="H132" s="1662"/>
      <c r="I132" s="1662"/>
      <c r="J132" s="562"/>
      <c r="K132" s="562"/>
      <c r="L132" s="562"/>
      <c r="M132" s="562"/>
      <c r="N132" s="562"/>
      <c r="O132" s="562"/>
      <c r="P132" s="562"/>
      <c r="Q132" s="562"/>
      <c r="R132" s="274"/>
    </row>
    <row r="133" spans="2:21" ht="22.5" hidden="1" customHeight="1" x14ac:dyDescent="0.3">
      <c r="B133" s="38"/>
      <c r="C133" s="39"/>
      <c r="D133" s="39"/>
      <c r="E133" s="40"/>
      <c r="F133" s="29">
        <v>66</v>
      </c>
      <c r="G133" s="15"/>
      <c r="H133" s="15"/>
      <c r="I133" s="61"/>
      <c r="J133" s="140"/>
      <c r="K133" s="140"/>
      <c r="L133" s="140"/>
      <c r="M133" s="140"/>
      <c r="N133" s="140"/>
      <c r="O133" s="140"/>
      <c r="P133" s="140"/>
      <c r="Q133" s="140"/>
      <c r="R133" s="636"/>
    </row>
    <row r="134" spans="2:21" ht="22.5" hidden="1" customHeight="1" x14ac:dyDescent="0.3">
      <c r="B134" s="28"/>
      <c r="C134" s="45"/>
      <c r="D134" s="31"/>
      <c r="E134" s="32"/>
      <c r="F134" s="29">
        <v>67</v>
      </c>
      <c r="G134" s="15"/>
      <c r="H134" s="16"/>
      <c r="I134" s="17"/>
      <c r="J134" s="592"/>
      <c r="K134" s="592"/>
      <c r="L134" s="592"/>
      <c r="M134" s="592"/>
      <c r="N134" s="592"/>
      <c r="O134" s="592"/>
      <c r="P134" s="592"/>
      <c r="Q134" s="592"/>
      <c r="R134" s="636"/>
    </row>
    <row r="135" spans="2:21" ht="33.75" hidden="1" customHeight="1" x14ac:dyDescent="0.3">
      <c r="B135" s="67"/>
      <c r="C135" s="68"/>
      <c r="D135" s="62"/>
      <c r="E135" s="21"/>
      <c r="F135" s="29">
        <v>68</v>
      </c>
      <c r="G135" s="15"/>
      <c r="H135" s="16"/>
      <c r="I135" s="17"/>
      <c r="J135" s="592"/>
      <c r="K135" s="592"/>
      <c r="L135" s="592"/>
      <c r="M135" s="592"/>
      <c r="N135" s="592"/>
      <c r="O135" s="592"/>
      <c r="P135" s="592"/>
      <c r="Q135" s="592"/>
      <c r="R135" s="636"/>
    </row>
    <row r="136" spans="2:21" s="13" customFormat="1" ht="14.25" customHeight="1" x14ac:dyDescent="0.3">
      <c r="B136" s="35"/>
      <c r="C136" s="37"/>
      <c r="D136" s="278" t="s">
        <v>53</v>
      </c>
      <c r="E136" s="278"/>
      <c r="F136" s="278"/>
      <c r="G136" s="278"/>
      <c r="H136" s="278"/>
      <c r="I136" s="278"/>
      <c r="J136" s="562"/>
      <c r="K136" s="562"/>
      <c r="L136" s="562"/>
      <c r="M136" s="562"/>
      <c r="N136" s="562"/>
      <c r="O136" s="562"/>
      <c r="P136" s="562"/>
      <c r="Q136" s="562"/>
      <c r="R136" s="274"/>
    </row>
    <row r="137" spans="2:21" s="13" customFormat="1" hidden="1" x14ac:dyDescent="0.3">
      <c r="B137" s="35"/>
      <c r="C137" s="37"/>
      <c r="D137" s="37"/>
      <c r="E137" s="501" t="s">
        <v>54</v>
      </c>
      <c r="F137" s="70"/>
      <c r="G137" s="33"/>
      <c r="H137" s="14"/>
      <c r="I137" s="56"/>
      <c r="J137" s="562"/>
      <c r="K137" s="562"/>
      <c r="L137" s="562"/>
      <c r="M137" s="562"/>
      <c r="N137" s="562"/>
      <c r="O137" s="562"/>
      <c r="P137" s="562"/>
      <c r="Q137" s="562"/>
      <c r="R137" s="274"/>
    </row>
    <row r="138" spans="2:21" ht="19.5" hidden="1" customHeight="1" x14ac:dyDescent="0.3">
      <c r="B138" s="38"/>
      <c r="C138" s="39"/>
      <c r="D138" s="39"/>
      <c r="E138" s="40"/>
      <c r="F138" s="29">
        <v>69</v>
      </c>
      <c r="G138" s="15"/>
      <c r="H138" s="15"/>
      <c r="I138" s="61"/>
      <c r="J138" s="140"/>
      <c r="K138" s="140"/>
      <c r="L138" s="140"/>
      <c r="M138" s="140"/>
      <c r="N138" s="140"/>
      <c r="O138" s="140"/>
      <c r="P138" s="140"/>
      <c r="Q138" s="140"/>
      <c r="R138" s="636"/>
    </row>
    <row r="139" spans="2:21" ht="19.5" hidden="1" customHeight="1" x14ac:dyDescent="0.3">
      <c r="B139" s="28"/>
      <c r="C139" s="45"/>
      <c r="D139" s="31"/>
      <c r="E139" s="32"/>
      <c r="F139" s="29">
        <v>70</v>
      </c>
      <c r="G139" s="15"/>
      <c r="H139" s="16"/>
      <c r="I139" s="17"/>
      <c r="J139" s="592"/>
      <c r="K139" s="592"/>
      <c r="L139" s="592"/>
      <c r="M139" s="592"/>
      <c r="N139" s="592"/>
      <c r="O139" s="592"/>
      <c r="P139" s="592"/>
      <c r="Q139" s="592"/>
      <c r="R139" s="636"/>
    </row>
    <row r="140" spans="2:21" ht="19.5" hidden="1" customHeight="1" x14ac:dyDescent="0.3">
      <c r="B140" s="28"/>
      <c r="C140" s="45"/>
      <c r="D140" s="31"/>
      <c r="E140" s="32"/>
      <c r="F140" s="29">
        <v>71</v>
      </c>
      <c r="G140" s="15"/>
      <c r="H140" s="16"/>
      <c r="I140" s="17"/>
      <c r="J140" s="592"/>
      <c r="K140" s="592"/>
      <c r="L140" s="592"/>
      <c r="M140" s="592"/>
      <c r="N140" s="592"/>
      <c r="O140" s="592"/>
      <c r="P140" s="592"/>
      <c r="Q140" s="592"/>
      <c r="R140" s="636"/>
    </row>
    <row r="141" spans="2:21" ht="22.5" hidden="1" customHeight="1" x14ac:dyDescent="0.3">
      <c r="B141" s="57"/>
      <c r="C141" s="58"/>
      <c r="D141" s="58"/>
      <c r="E141" s="59"/>
      <c r="F141" s="29">
        <v>72</v>
      </c>
      <c r="G141" s="15"/>
      <c r="H141" s="15"/>
      <c r="I141" s="61"/>
      <c r="J141" s="140"/>
      <c r="K141" s="140"/>
      <c r="L141" s="140"/>
      <c r="M141" s="140"/>
      <c r="N141" s="140"/>
      <c r="O141" s="140"/>
      <c r="P141" s="140"/>
      <c r="Q141" s="140"/>
      <c r="R141" s="636"/>
    </row>
    <row r="142" spans="2:21" ht="22.5" hidden="1" customHeight="1" x14ac:dyDescent="0.3">
      <c r="B142" s="28"/>
      <c r="C142" s="45"/>
      <c r="D142" s="31"/>
      <c r="E142" s="32"/>
      <c r="F142" s="29">
        <v>73</v>
      </c>
      <c r="G142" s="15"/>
      <c r="H142" s="16"/>
      <c r="I142" s="17"/>
      <c r="J142" s="592"/>
      <c r="K142" s="592"/>
      <c r="L142" s="592"/>
      <c r="M142" s="592"/>
      <c r="N142" s="592"/>
      <c r="O142" s="592"/>
      <c r="P142" s="592"/>
      <c r="Q142" s="592"/>
      <c r="R142" s="636"/>
    </row>
    <row r="143" spans="2:21" s="13" customFormat="1" hidden="1" x14ac:dyDescent="0.3">
      <c r="B143" s="35"/>
      <c r="C143" s="37"/>
      <c r="D143" s="37"/>
      <c r="E143" s="501" t="s">
        <v>55</v>
      </c>
      <c r="F143" s="70"/>
      <c r="G143" s="33"/>
      <c r="H143" s="14"/>
      <c r="I143" s="56"/>
      <c r="J143" s="562"/>
      <c r="K143" s="562"/>
      <c r="L143" s="562"/>
      <c r="M143" s="562"/>
      <c r="N143" s="562"/>
      <c r="O143" s="562"/>
      <c r="P143" s="562"/>
      <c r="Q143" s="562"/>
      <c r="R143" s="274"/>
    </row>
    <row r="144" spans="2:21" ht="22.5" hidden="1" customHeight="1" x14ac:dyDescent="0.3">
      <c r="B144" s="38"/>
      <c r="C144" s="39"/>
      <c r="D144" s="39"/>
      <c r="E144" s="40"/>
      <c r="F144" s="29">
        <v>74</v>
      </c>
      <c r="G144" s="15"/>
      <c r="H144" s="15"/>
      <c r="I144" s="61"/>
      <c r="J144" s="140"/>
      <c r="K144" s="140"/>
      <c r="L144" s="140"/>
      <c r="M144" s="140"/>
      <c r="N144" s="140"/>
      <c r="O144" s="140"/>
      <c r="P144" s="140"/>
      <c r="Q144" s="140"/>
      <c r="R144" s="636"/>
    </row>
    <row r="145" spans="2:22" ht="22.5" hidden="1" customHeight="1" x14ac:dyDescent="0.3">
      <c r="B145" s="28"/>
      <c r="C145" s="45"/>
      <c r="D145" s="31"/>
      <c r="E145" s="32"/>
      <c r="F145" s="29">
        <v>75</v>
      </c>
      <c r="G145" s="15"/>
      <c r="H145" s="16"/>
      <c r="I145" s="17"/>
      <c r="J145" s="592"/>
      <c r="K145" s="592"/>
      <c r="L145" s="592"/>
      <c r="M145" s="592"/>
      <c r="N145" s="592"/>
      <c r="O145" s="592"/>
      <c r="P145" s="592"/>
      <c r="Q145" s="592"/>
      <c r="R145" s="636"/>
    </row>
    <row r="146" spans="2:22" ht="22.5" hidden="1" customHeight="1" x14ac:dyDescent="0.3">
      <c r="B146" s="28"/>
      <c r="C146" s="45"/>
      <c r="D146" s="31"/>
      <c r="E146" s="32"/>
      <c r="F146" s="29">
        <v>76</v>
      </c>
      <c r="G146" s="15"/>
      <c r="H146" s="16"/>
      <c r="I146" s="17"/>
      <c r="J146" s="592"/>
      <c r="K146" s="592"/>
      <c r="L146" s="592"/>
      <c r="M146" s="592"/>
      <c r="N146" s="592"/>
      <c r="O146" s="592"/>
      <c r="P146" s="592"/>
      <c r="Q146" s="592"/>
      <c r="R146" s="636"/>
    </row>
    <row r="147" spans="2:22" ht="22.5" hidden="1" customHeight="1" x14ac:dyDescent="0.3">
      <c r="B147" s="57"/>
      <c r="C147" s="58"/>
      <c r="D147" s="58"/>
      <c r="E147" s="59"/>
      <c r="F147" s="29">
        <v>77</v>
      </c>
      <c r="G147" s="15"/>
      <c r="H147" s="15"/>
      <c r="I147" s="61"/>
      <c r="J147" s="140"/>
      <c r="K147" s="140"/>
      <c r="L147" s="140"/>
      <c r="M147" s="140"/>
      <c r="N147" s="140"/>
      <c r="O147" s="140"/>
      <c r="P147" s="140"/>
      <c r="Q147" s="140"/>
      <c r="R147" s="636"/>
    </row>
    <row r="148" spans="2:22" ht="22.5" hidden="1" customHeight="1" x14ac:dyDescent="0.3">
      <c r="B148" s="28"/>
      <c r="C148" s="45"/>
      <c r="D148" s="31"/>
      <c r="E148" s="32"/>
      <c r="F148" s="29">
        <v>78</v>
      </c>
      <c r="G148" s="15"/>
      <c r="H148" s="16"/>
      <c r="I148" s="17"/>
      <c r="J148" s="592"/>
      <c r="K148" s="592"/>
      <c r="L148" s="592"/>
      <c r="M148" s="592"/>
      <c r="N148" s="592"/>
      <c r="O148" s="592"/>
      <c r="P148" s="592"/>
      <c r="Q148" s="592"/>
      <c r="R148" s="636"/>
    </row>
    <row r="149" spans="2:22" s="13" customFormat="1" ht="17.25" customHeight="1" x14ac:dyDescent="0.3">
      <c r="B149" s="35"/>
      <c r="C149" s="37"/>
      <c r="D149" s="37"/>
      <c r="E149" s="278" t="s">
        <v>90</v>
      </c>
      <c r="F149" s="278"/>
      <c r="G149" s="278"/>
      <c r="H149" s="278"/>
      <c r="I149" s="278"/>
      <c r="J149" s="562"/>
      <c r="K149" s="562"/>
      <c r="L149" s="562"/>
      <c r="M149" s="562"/>
      <c r="N149" s="562"/>
      <c r="O149" s="562"/>
      <c r="P149" s="562"/>
      <c r="Q149" s="562"/>
      <c r="R149" s="274"/>
    </row>
    <row r="150" spans="2:22" s="621" customFormat="1" ht="18" customHeight="1" x14ac:dyDescent="0.3">
      <c r="B150" s="639"/>
      <c r="C150" s="616"/>
      <c r="D150" s="619"/>
      <c r="E150" s="565">
        <v>163</v>
      </c>
      <c r="F150" s="565" t="s">
        <v>1882</v>
      </c>
      <c r="G150" s="565"/>
      <c r="H150" s="565"/>
      <c r="I150" s="565"/>
      <c r="J150" s="617"/>
      <c r="K150" s="617"/>
      <c r="L150" s="617"/>
      <c r="M150" s="617"/>
      <c r="N150" s="617"/>
      <c r="O150" s="617"/>
      <c r="P150" s="617"/>
      <c r="Q150" s="617"/>
      <c r="R150" s="618"/>
    </row>
    <row r="151" spans="2:22" ht="39.75" customHeight="1" x14ac:dyDescent="0.3">
      <c r="B151" s="38"/>
      <c r="C151" s="39"/>
      <c r="D151" s="39"/>
      <c r="E151" s="39"/>
      <c r="F151" s="640">
        <v>16301</v>
      </c>
      <c r="G151" s="125" t="s">
        <v>1883</v>
      </c>
      <c r="H151" s="26" t="s">
        <v>307</v>
      </c>
      <c r="I151" s="145" t="s">
        <v>320</v>
      </c>
      <c r="J151" s="16"/>
      <c r="K151" s="16"/>
      <c r="L151" s="18">
        <v>15000</v>
      </c>
      <c r="M151" s="18">
        <v>5000</v>
      </c>
      <c r="N151" s="16"/>
      <c r="O151" s="16"/>
      <c r="P151" s="16"/>
      <c r="Q151" s="16"/>
      <c r="R151" s="84">
        <f>SUM(J151:Q151)</f>
        <v>20000</v>
      </c>
    </row>
    <row r="152" spans="2:22" ht="22.5" hidden="1" customHeight="1" x14ac:dyDescent="0.3">
      <c r="B152" s="28"/>
      <c r="C152" s="45"/>
      <c r="D152" s="31"/>
      <c r="E152" s="32"/>
      <c r="F152" s="29">
        <v>80</v>
      </c>
      <c r="G152" s="15"/>
      <c r="H152" s="16"/>
      <c r="I152" s="17"/>
      <c r="J152" s="27"/>
      <c r="K152" s="27"/>
      <c r="L152" s="27"/>
      <c r="M152" s="27"/>
      <c r="N152" s="27"/>
      <c r="O152" s="27"/>
      <c r="P152" s="27"/>
      <c r="Q152" s="27"/>
      <c r="R152" s="84">
        <f>SUM(J152:Q152)</f>
        <v>0</v>
      </c>
    </row>
    <row r="153" spans="2:22" ht="22.5" hidden="1" customHeight="1" x14ac:dyDescent="0.3">
      <c r="B153" s="28"/>
      <c r="C153" s="45"/>
      <c r="D153" s="31"/>
      <c r="E153" s="32"/>
      <c r="F153" s="29">
        <v>81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>SUM(J153:Q153)</f>
        <v>0</v>
      </c>
    </row>
    <row r="154" spans="2:22" ht="22.5" hidden="1" customHeight="1" x14ac:dyDescent="0.3">
      <c r="B154" s="57"/>
      <c r="C154" s="58"/>
      <c r="D154" s="58"/>
      <c r="E154" s="59"/>
      <c r="F154" s="29">
        <v>82</v>
      </c>
      <c r="G154" s="15"/>
      <c r="H154" s="15"/>
      <c r="I154" s="61"/>
      <c r="J154" s="16"/>
      <c r="K154" s="16"/>
      <c r="L154" s="16"/>
      <c r="M154" s="16"/>
      <c r="N154" s="16"/>
      <c r="O154" s="16"/>
      <c r="P154" s="16"/>
      <c r="Q154" s="16"/>
      <c r="R154" s="84">
        <f>SUM(J154:Q154)</f>
        <v>0</v>
      </c>
    </row>
    <row r="155" spans="2:22" ht="22.5" hidden="1" customHeight="1" x14ac:dyDescent="0.3">
      <c r="B155" s="67"/>
      <c r="C155" s="68"/>
      <c r="D155" s="62"/>
      <c r="E155" s="21"/>
      <c r="F155" s="29">
        <v>83</v>
      </c>
      <c r="G155" s="15"/>
      <c r="H155" s="16"/>
      <c r="I155" s="17"/>
      <c r="J155" s="27"/>
      <c r="K155" s="27"/>
      <c r="L155" s="27"/>
      <c r="M155" s="27"/>
      <c r="N155" s="27"/>
      <c r="O155" s="27"/>
      <c r="P155" s="27"/>
      <c r="Q155" s="27"/>
      <c r="R155" s="84">
        <f>SUM(J155:Q155)</f>
        <v>0</v>
      </c>
    </row>
    <row r="156" spans="2:22" s="12" customFormat="1" ht="16.5" customHeight="1" x14ac:dyDescent="0.2">
      <c r="B156" s="481" t="s">
        <v>93</v>
      </c>
      <c r="C156" s="482"/>
      <c r="D156" s="482"/>
      <c r="E156" s="482"/>
      <c r="F156" s="482"/>
      <c r="G156" s="482"/>
      <c r="H156" s="482"/>
      <c r="I156" s="482"/>
      <c r="J156" s="633"/>
      <c r="K156" s="633"/>
      <c r="L156" s="633"/>
      <c r="M156" s="633"/>
      <c r="N156" s="633"/>
      <c r="O156" s="633"/>
      <c r="P156" s="633"/>
      <c r="Q156" s="633"/>
      <c r="R156" s="631"/>
    </row>
    <row r="157" spans="2:22" s="12" customFormat="1" ht="15.75" customHeight="1" x14ac:dyDescent="0.2">
      <c r="B157" s="638" t="s">
        <v>120</v>
      </c>
      <c r="C157" s="565"/>
      <c r="D157" s="565"/>
      <c r="E157" s="565"/>
      <c r="F157" s="565"/>
      <c r="G157" s="565"/>
      <c r="H157" s="565"/>
      <c r="I157" s="565"/>
      <c r="J157" s="634"/>
      <c r="K157" s="634"/>
      <c r="L157" s="634"/>
      <c r="M157" s="634"/>
      <c r="N157" s="634"/>
      <c r="O157" s="634"/>
      <c r="P157" s="634"/>
      <c r="Q157" s="634"/>
      <c r="R157" s="632"/>
    </row>
    <row r="158" spans="2:22" s="13" customFormat="1" ht="15.75" customHeight="1" x14ac:dyDescent="0.3">
      <c r="B158" s="35"/>
      <c r="C158" s="278" t="s">
        <v>56</v>
      </c>
      <c r="D158" s="278"/>
      <c r="E158" s="278"/>
      <c r="F158" s="278"/>
      <c r="G158" s="278"/>
      <c r="H158" s="278"/>
      <c r="I158" s="278"/>
      <c r="J158" s="562"/>
      <c r="K158" s="562"/>
      <c r="L158" s="562"/>
      <c r="M158" s="562"/>
      <c r="N158" s="562"/>
      <c r="O158" s="562"/>
      <c r="P158" s="562"/>
      <c r="Q158" s="562"/>
      <c r="R158" s="274"/>
      <c r="V158" s="49"/>
    </row>
    <row r="159" spans="2:22" s="13" customFormat="1" ht="14.25" customHeight="1" x14ac:dyDescent="0.3">
      <c r="B159" s="65"/>
      <c r="C159" s="66"/>
      <c r="D159" s="105" t="s">
        <v>1888</v>
      </c>
      <c r="E159" s="105"/>
      <c r="F159" s="105"/>
      <c r="G159" s="105"/>
      <c r="H159" s="105"/>
      <c r="I159" s="105"/>
      <c r="J159" s="588"/>
      <c r="K159" s="588"/>
      <c r="L159" s="588"/>
      <c r="M159" s="588"/>
      <c r="N159" s="588"/>
      <c r="O159" s="588"/>
      <c r="P159" s="588"/>
      <c r="Q159" s="588"/>
      <c r="R159" s="596"/>
    </row>
    <row r="160" spans="2:22" s="13" customFormat="1" ht="17.25" customHeight="1" x14ac:dyDescent="0.3">
      <c r="B160" s="76"/>
      <c r="C160" s="77"/>
      <c r="D160" s="556" t="s">
        <v>1887</v>
      </c>
      <c r="E160" s="556"/>
      <c r="F160" s="556"/>
      <c r="G160" s="556"/>
      <c r="H160" s="556"/>
      <c r="I160" s="556"/>
      <c r="J160" s="572"/>
      <c r="K160" s="572"/>
      <c r="L160" s="572"/>
      <c r="M160" s="572"/>
      <c r="N160" s="572"/>
      <c r="O160" s="572"/>
      <c r="P160" s="572"/>
      <c r="Q160" s="572"/>
      <c r="R160" s="571"/>
    </row>
    <row r="161" spans="2:22" s="13" customFormat="1" ht="16.5" customHeight="1" x14ac:dyDescent="0.3">
      <c r="B161" s="35"/>
      <c r="C161" s="37"/>
      <c r="D161" s="37"/>
      <c r="E161" s="278" t="s">
        <v>57</v>
      </c>
      <c r="F161" s="278"/>
      <c r="G161" s="278"/>
      <c r="H161" s="278"/>
      <c r="I161" s="278"/>
      <c r="J161" s="562"/>
      <c r="K161" s="562"/>
      <c r="L161" s="562"/>
      <c r="M161" s="562"/>
      <c r="N161" s="562"/>
      <c r="O161" s="562"/>
      <c r="P161" s="562"/>
      <c r="Q161" s="562"/>
      <c r="R161" s="274"/>
    </row>
    <row r="162" spans="2:22" s="621" customFormat="1" ht="16.5" customHeight="1" x14ac:dyDescent="0.3">
      <c r="B162" s="639"/>
      <c r="C162" s="616"/>
      <c r="D162" s="619"/>
      <c r="E162" s="565">
        <v>171</v>
      </c>
      <c r="F162" s="565" t="s">
        <v>1830</v>
      </c>
      <c r="G162" s="565"/>
      <c r="H162" s="565"/>
      <c r="I162" s="565"/>
      <c r="J162" s="617"/>
      <c r="K162" s="617"/>
      <c r="L162" s="617"/>
      <c r="M162" s="617"/>
      <c r="N162" s="617"/>
      <c r="O162" s="617"/>
      <c r="P162" s="617"/>
      <c r="Q162" s="617"/>
      <c r="R162" s="618"/>
    </row>
    <row r="163" spans="2:22" ht="33" customHeight="1" x14ac:dyDescent="0.3">
      <c r="B163" s="89"/>
      <c r="C163" s="90"/>
      <c r="D163" s="90"/>
      <c r="E163" s="90"/>
      <c r="F163" s="640">
        <v>17101</v>
      </c>
      <c r="G163" s="125" t="s">
        <v>314</v>
      </c>
      <c r="H163" s="26" t="s">
        <v>307</v>
      </c>
      <c r="I163" s="145" t="s">
        <v>322</v>
      </c>
      <c r="J163" s="16"/>
      <c r="K163" s="18">
        <v>7200</v>
      </c>
      <c r="L163" s="18">
        <v>36200</v>
      </c>
      <c r="M163" s="18">
        <v>6600</v>
      </c>
      <c r="N163" s="16"/>
      <c r="O163" s="16"/>
      <c r="P163" s="16"/>
      <c r="Q163" s="16"/>
      <c r="R163" s="84">
        <f>SUM(J163:Q163)</f>
        <v>50000</v>
      </c>
      <c r="V163" s="30"/>
    </row>
    <row r="164" spans="2:22" ht="20.25" hidden="1" customHeight="1" x14ac:dyDescent="0.3">
      <c r="B164" s="28"/>
      <c r="C164" s="45"/>
      <c r="D164" s="31"/>
      <c r="E164" s="32"/>
      <c r="F164" s="154">
        <v>85</v>
      </c>
      <c r="G164" s="21"/>
      <c r="H164" s="16"/>
      <c r="I164" s="17"/>
      <c r="J164" s="27"/>
      <c r="K164" s="27"/>
      <c r="L164" s="27"/>
      <c r="M164" s="27"/>
      <c r="N164" s="27"/>
      <c r="O164" s="27"/>
      <c r="P164" s="27"/>
      <c r="Q164" s="27"/>
      <c r="R164" s="84">
        <f>SUM(J164:Q164)</f>
        <v>0</v>
      </c>
    </row>
    <row r="165" spans="2:22" ht="20.25" hidden="1" customHeight="1" x14ac:dyDescent="0.3">
      <c r="B165" s="28"/>
      <c r="C165" s="45"/>
      <c r="D165" s="31"/>
      <c r="E165" s="32"/>
      <c r="F165" s="29">
        <v>86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>SUM(J165:Q165)</f>
        <v>0</v>
      </c>
    </row>
    <row r="166" spans="2:22" s="13" customFormat="1" ht="33.75" hidden="1" customHeight="1" x14ac:dyDescent="0.3">
      <c r="B166" s="35"/>
      <c r="C166" s="37"/>
      <c r="D166" s="37"/>
      <c r="E166" s="1661" t="s">
        <v>58</v>
      </c>
      <c r="F166" s="1661"/>
      <c r="G166" s="1661"/>
      <c r="H166" s="1661"/>
      <c r="I166" s="1661"/>
      <c r="J166" s="86">
        <f t="shared" ref="J166:R166" si="9">SUM(J167:J169)</f>
        <v>0</v>
      </c>
      <c r="K166" s="86">
        <f t="shared" si="9"/>
        <v>0</v>
      </c>
      <c r="L166" s="86">
        <f t="shared" si="9"/>
        <v>0</v>
      </c>
      <c r="M166" s="86">
        <f t="shared" si="9"/>
        <v>0</v>
      </c>
      <c r="N166" s="86">
        <f t="shared" si="9"/>
        <v>0</v>
      </c>
      <c r="O166" s="86">
        <f t="shared" si="9"/>
        <v>0</v>
      </c>
      <c r="P166" s="86">
        <f t="shared" si="9"/>
        <v>0</v>
      </c>
      <c r="Q166" s="86">
        <f t="shared" si="9"/>
        <v>0</v>
      </c>
      <c r="R166" s="86">
        <f t="shared" si="9"/>
        <v>0</v>
      </c>
    </row>
    <row r="167" spans="2:22" ht="21" hidden="1" customHeight="1" x14ac:dyDescent="0.3">
      <c r="B167" s="38"/>
      <c r="C167" s="39"/>
      <c r="D167" s="39"/>
      <c r="E167" s="40"/>
      <c r="F167" s="29">
        <v>87</v>
      </c>
      <c r="G167" s="15"/>
      <c r="H167" s="15"/>
      <c r="I167" s="61"/>
      <c r="J167" s="16"/>
      <c r="K167" s="16"/>
      <c r="L167" s="16"/>
      <c r="M167" s="16"/>
      <c r="N167" s="16"/>
      <c r="O167" s="16"/>
      <c r="P167" s="16"/>
      <c r="Q167" s="16"/>
      <c r="R167" s="84">
        <f>SUM(J167:Q167)</f>
        <v>0</v>
      </c>
    </row>
    <row r="168" spans="2:22" ht="21" hidden="1" customHeight="1" x14ac:dyDescent="0.3">
      <c r="B168" s="28"/>
      <c r="C168" s="45"/>
      <c r="D168" s="31"/>
      <c r="E168" s="32"/>
      <c r="F168" s="29">
        <v>88</v>
      </c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84">
        <f>SUM(J168:Q168)</f>
        <v>0</v>
      </c>
    </row>
    <row r="169" spans="2:22" ht="21" hidden="1" customHeight="1" x14ac:dyDescent="0.3">
      <c r="B169" s="28"/>
      <c r="C169" s="45"/>
      <c r="D169" s="31"/>
      <c r="E169" s="32"/>
      <c r="F169" s="29">
        <v>89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84">
        <f>SUM(J169:Q169)</f>
        <v>0</v>
      </c>
    </row>
    <row r="170" spans="2:22" s="13" customFormat="1" hidden="1" x14ac:dyDescent="0.3">
      <c r="B170" s="35"/>
      <c r="C170" s="37"/>
      <c r="D170" s="37"/>
      <c r="E170" s="501" t="s">
        <v>59</v>
      </c>
      <c r="F170" s="70"/>
      <c r="G170" s="33"/>
      <c r="H170" s="14"/>
      <c r="I170" s="56"/>
      <c r="J170" s="86">
        <f t="shared" ref="J170:R170" si="10">SUM(J171:J173)</f>
        <v>0</v>
      </c>
      <c r="K170" s="86">
        <f t="shared" si="10"/>
        <v>0</v>
      </c>
      <c r="L170" s="86">
        <f t="shared" si="10"/>
        <v>0</v>
      </c>
      <c r="M170" s="86">
        <f t="shared" si="10"/>
        <v>0</v>
      </c>
      <c r="N170" s="86">
        <f t="shared" si="10"/>
        <v>0</v>
      </c>
      <c r="O170" s="86">
        <f t="shared" si="10"/>
        <v>0</v>
      </c>
      <c r="P170" s="86">
        <f t="shared" si="10"/>
        <v>0</v>
      </c>
      <c r="Q170" s="86">
        <f t="shared" si="10"/>
        <v>0</v>
      </c>
      <c r="R170" s="86">
        <f t="shared" si="10"/>
        <v>0</v>
      </c>
    </row>
    <row r="171" spans="2:22" ht="24.75" hidden="1" customHeight="1" x14ac:dyDescent="0.3">
      <c r="B171" s="38"/>
      <c r="C171" s="39"/>
      <c r="D171" s="39"/>
      <c r="E171" s="40"/>
      <c r="F171" s="29">
        <v>90</v>
      </c>
      <c r="G171" s="15"/>
      <c r="H171" s="15"/>
      <c r="I171" s="61"/>
      <c r="J171" s="16"/>
      <c r="K171" s="16"/>
      <c r="L171" s="16"/>
      <c r="M171" s="16"/>
      <c r="N171" s="16"/>
      <c r="O171" s="16"/>
      <c r="P171" s="16"/>
      <c r="Q171" s="16"/>
      <c r="R171" s="84">
        <f t="shared" ref="R171:R176" si="11">SUM(J171:Q171)</f>
        <v>0</v>
      </c>
    </row>
    <row r="172" spans="2:22" ht="24.75" hidden="1" customHeight="1" x14ac:dyDescent="0.3">
      <c r="B172" s="28"/>
      <c r="C172" s="45"/>
      <c r="D172" s="31"/>
      <c r="E172" s="32"/>
      <c r="F172" s="29">
        <v>91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84">
        <f t="shared" si="11"/>
        <v>0</v>
      </c>
    </row>
    <row r="173" spans="2:22" ht="24.75" hidden="1" customHeight="1" x14ac:dyDescent="0.3">
      <c r="B173" s="67"/>
      <c r="C173" s="68"/>
      <c r="D173" s="62"/>
      <c r="E173" s="21"/>
      <c r="F173" s="29">
        <v>92</v>
      </c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84">
        <f t="shared" si="11"/>
        <v>0</v>
      </c>
    </row>
    <row r="174" spans="2:22" ht="36.75" customHeight="1" x14ac:dyDescent="0.3">
      <c r="B174" s="89"/>
      <c r="C174" s="90"/>
      <c r="D174" s="90"/>
      <c r="E174" s="90"/>
      <c r="F174" s="640">
        <v>17102</v>
      </c>
      <c r="G174" s="15" t="s">
        <v>315</v>
      </c>
      <c r="H174" s="26" t="s">
        <v>307</v>
      </c>
      <c r="I174" s="145" t="s">
        <v>322</v>
      </c>
      <c r="J174" s="16"/>
      <c r="K174" s="18">
        <v>3600</v>
      </c>
      <c r="L174" s="18">
        <v>14600</v>
      </c>
      <c r="M174" s="18">
        <v>11800</v>
      </c>
      <c r="N174" s="16"/>
      <c r="O174" s="16"/>
      <c r="P174" s="16"/>
      <c r="Q174" s="16"/>
      <c r="R174" s="84">
        <f t="shared" si="11"/>
        <v>30000</v>
      </c>
    </row>
    <row r="175" spans="2:22" ht="22.5" hidden="1" customHeight="1" x14ac:dyDescent="0.3">
      <c r="B175" s="28"/>
      <c r="C175" s="45"/>
      <c r="D175" s="31"/>
      <c r="E175" s="31"/>
      <c r="F175" s="124">
        <v>94</v>
      </c>
      <c r="G175" s="21"/>
      <c r="H175" s="16"/>
      <c r="I175" s="17"/>
      <c r="J175" s="27"/>
      <c r="K175" s="27"/>
      <c r="L175" s="27"/>
      <c r="M175" s="27"/>
      <c r="N175" s="27"/>
      <c r="O175" s="27"/>
      <c r="P175" s="27"/>
      <c r="Q175" s="27"/>
      <c r="R175" s="84">
        <f t="shared" si="11"/>
        <v>0</v>
      </c>
    </row>
    <row r="176" spans="2:22" ht="12.75" hidden="1" customHeight="1" x14ac:dyDescent="0.3">
      <c r="B176" s="28"/>
      <c r="C176" s="45"/>
      <c r="D176" s="31"/>
      <c r="E176" s="62"/>
      <c r="F176" s="60">
        <v>95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84">
        <f t="shared" si="11"/>
        <v>0</v>
      </c>
    </row>
    <row r="177" spans="2:18" s="13" customFormat="1" ht="20.25" customHeight="1" x14ac:dyDescent="0.3">
      <c r="B177" s="35"/>
      <c r="C177" s="37"/>
      <c r="D177" s="278" t="s">
        <v>61</v>
      </c>
      <c r="E177" s="278"/>
      <c r="F177" s="278"/>
      <c r="G177" s="278"/>
      <c r="H177" s="278"/>
      <c r="I177" s="278"/>
      <c r="J177" s="562"/>
      <c r="K177" s="562"/>
      <c r="L177" s="562"/>
      <c r="M177" s="562"/>
      <c r="N177" s="562"/>
      <c r="O177" s="562"/>
      <c r="P177" s="562"/>
      <c r="Q177" s="562"/>
      <c r="R177" s="274"/>
    </row>
    <row r="178" spans="2:18" s="13" customFormat="1" ht="19.5" customHeight="1" x14ac:dyDescent="0.3">
      <c r="B178" s="35"/>
      <c r="C178" s="37"/>
      <c r="D178" s="37"/>
      <c r="E178" s="501" t="s">
        <v>62</v>
      </c>
      <c r="F178" s="70"/>
      <c r="G178" s="515"/>
      <c r="H178" s="293"/>
      <c r="I178" s="322"/>
      <c r="J178" s="562"/>
      <c r="K178" s="562"/>
      <c r="L178" s="562"/>
      <c r="M178" s="562"/>
      <c r="N178" s="562"/>
      <c r="O178" s="562"/>
      <c r="P178" s="562"/>
      <c r="Q178" s="562"/>
      <c r="R178" s="274"/>
    </row>
    <row r="179" spans="2:18" s="621" customFormat="1" ht="21" customHeight="1" x14ac:dyDescent="0.3">
      <c r="B179" s="639"/>
      <c r="C179" s="616"/>
      <c r="D179" s="619"/>
      <c r="E179" s="565">
        <v>175</v>
      </c>
      <c r="F179" s="565" t="s">
        <v>1884</v>
      </c>
      <c r="G179" s="565"/>
      <c r="H179" s="565"/>
      <c r="I179" s="565"/>
      <c r="J179" s="617"/>
      <c r="K179" s="617"/>
      <c r="L179" s="617"/>
      <c r="M179" s="617"/>
      <c r="N179" s="617"/>
      <c r="O179" s="617"/>
      <c r="P179" s="617"/>
      <c r="Q179" s="617"/>
      <c r="R179" s="618"/>
    </row>
    <row r="180" spans="2:18" ht="27.75" customHeight="1" x14ac:dyDescent="0.3">
      <c r="B180" s="38"/>
      <c r="C180" s="39"/>
      <c r="D180" s="39"/>
      <c r="E180" s="39"/>
      <c r="F180" s="640">
        <v>17501</v>
      </c>
      <c r="G180" s="15" t="s">
        <v>316</v>
      </c>
      <c r="H180" s="26" t="s">
        <v>307</v>
      </c>
      <c r="I180" s="145" t="s">
        <v>323</v>
      </c>
      <c r="J180" s="16"/>
      <c r="K180" s="18">
        <v>96400</v>
      </c>
      <c r="L180" s="18">
        <v>82300</v>
      </c>
      <c r="M180" s="18">
        <v>21300</v>
      </c>
      <c r="N180" s="16"/>
      <c r="O180" s="16"/>
      <c r="P180" s="16"/>
      <c r="Q180" s="16"/>
      <c r="R180" s="84">
        <f>SUM(J180:Q180)</f>
        <v>200000</v>
      </c>
    </row>
    <row r="181" spans="2:18" ht="22.5" hidden="1" customHeight="1" x14ac:dyDescent="0.3">
      <c r="B181" s="28"/>
      <c r="C181" s="45"/>
      <c r="D181" s="31"/>
      <c r="E181" s="32"/>
      <c r="F181" s="29">
        <v>97</v>
      </c>
      <c r="G181" s="15"/>
      <c r="H181" s="16"/>
      <c r="I181" s="17"/>
      <c r="J181" s="27"/>
      <c r="K181" s="27"/>
      <c r="L181" s="27"/>
      <c r="M181" s="27"/>
      <c r="N181" s="27"/>
      <c r="O181" s="27"/>
      <c r="P181" s="27"/>
      <c r="Q181" s="27"/>
      <c r="R181" s="84">
        <f>SUM(J181:Q181)</f>
        <v>0</v>
      </c>
    </row>
    <row r="182" spans="2:18" ht="21" hidden="1" customHeight="1" x14ac:dyDescent="0.3">
      <c r="B182" s="28"/>
      <c r="C182" s="45"/>
      <c r="D182" s="31"/>
      <c r="E182" s="32"/>
      <c r="F182" s="29">
        <v>98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>SUM(J182:Q182)</f>
        <v>0</v>
      </c>
    </row>
    <row r="183" spans="2:18" s="12" customFormat="1" ht="21" customHeight="1" x14ac:dyDescent="0.2">
      <c r="B183" s="137" t="s">
        <v>95</v>
      </c>
      <c r="C183" s="44"/>
      <c r="D183" s="135"/>
      <c r="E183" s="135"/>
      <c r="F183" s="136"/>
      <c r="G183" s="135"/>
      <c r="H183" s="135"/>
      <c r="I183" s="135"/>
      <c r="J183" s="633"/>
      <c r="K183" s="633"/>
      <c r="L183" s="633"/>
      <c r="M183" s="633"/>
      <c r="N183" s="633"/>
      <c r="O183" s="633"/>
      <c r="P183" s="633"/>
      <c r="Q183" s="633"/>
      <c r="R183" s="631"/>
    </row>
    <row r="184" spans="2:18" s="12" customFormat="1" ht="20.25" customHeight="1" x14ac:dyDescent="0.2">
      <c r="B184" s="638" t="s">
        <v>121</v>
      </c>
      <c r="C184" s="565"/>
      <c r="D184" s="565"/>
      <c r="E184" s="565"/>
      <c r="F184" s="565"/>
      <c r="G184" s="565"/>
      <c r="H184" s="565"/>
      <c r="I184" s="565"/>
      <c r="J184" s="634"/>
      <c r="K184" s="634"/>
      <c r="L184" s="634"/>
      <c r="M184" s="634"/>
      <c r="N184" s="634"/>
      <c r="O184" s="634"/>
      <c r="P184" s="634"/>
      <c r="Q184" s="634"/>
      <c r="R184" s="632"/>
    </row>
    <row r="185" spans="2:18" s="13" customFormat="1" ht="21.75" customHeight="1" x14ac:dyDescent="0.3">
      <c r="B185" s="35"/>
      <c r="C185" s="278" t="s">
        <v>63</v>
      </c>
      <c r="D185" s="278"/>
      <c r="E185" s="278"/>
      <c r="F185" s="278"/>
      <c r="G185" s="278"/>
      <c r="H185" s="278"/>
      <c r="I185" s="278"/>
      <c r="J185" s="562"/>
      <c r="K185" s="562"/>
      <c r="L185" s="562"/>
      <c r="M185" s="562"/>
      <c r="N185" s="562"/>
      <c r="O185" s="562"/>
      <c r="P185" s="562"/>
      <c r="Q185" s="562"/>
      <c r="R185" s="274"/>
    </row>
    <row r="186" spans="2:18" s="13" customFormat="1" hidden="1" x14ac:dyDescent="0.3">
      <c r="B186" s="35"/>
      <c r="C186" s="37"/>
      <c r="D186" s="501" t="s">
        <v>64</v>
      </c>
      <c r="E186" s="34"/>
      <c r="F186" s="70"/>
      <c r="G186" s="33"/>
      <c r="H186" s="14"/>
      <c r="I186" s="56"/>
      <c r="J186" s="562"/>
      <c r="K186" s="562"/>
      <c r="L186" s="562"/>
      <c r="M186" s="562"/>
      <c r="N186" s="562"/>
      <c r="O186" s="562"/>
      <c r="P186" s="562"/>
      <c r="Q186" s="562"/>
      <c r="R186" s="274"/>
    </row>
    <row r="187" spans="2:18" s="13" customFormat="1" ht="31.5" hidden="1" customHeight="1" x14ac:dyDescent="0.3">
      <c r="B187" s="35"/>
      <c r="C187" s="37"/>
      <c r="D187" s="37"/>
      <c r="E187" s="1662" t="s">
        <v>65</v>
      </c>
      <c r="F187" s="1662"/>
      <c r="G187" s="1662"/>
      <c r="H187" s="1662"/>
      <c r="I187" s="1662"/>
      <c r="J187" s="562"/>
      <c r="K187" s="562"/>
      <c r="L187" s="562"/>
      <c r="M187" s="562"/>
      <c r="N187" s="562"/>
      <c r="O187" s="562"/>
      <c r="P187" s="562"/>
      <c r="Q187" s="562"/>
      <c r="R187" s="274"/>
    </row>
    <row r="188" spans="2:18" ht="30" hidden="1" customHeight="1" x14ac:dyDescent="0.3">
      <c r="B188" s="38"/>
      <c r="C188" s="39"/>
      <c r="D188" s="39"/>
      <c r="E188" s="39"/>
      <c r="F188" s="60">
        <v>1</v>
      </c>
      <c r="G188" s="61"/>
      <c r="H188" s="16"/>
      <c r="I188" s="17"/>
      <c r="J188" s="140"/>
      <c r="K188" s="620"/>
      <c r="L188" s="620"/>
      <c r="M188" s="620"/>
      <c r="N188" s="140"/>
      <c r="O188" s="140"/>
      <c r="P188" s="140"/>
      <c r="Q188" s="140"/>
      <c r="R188" s="636"/>
    </row>
    <row r="189" spans="2:18" ht="23.25" hidden="1" customHeight="1" x14ac:dyDescent="0.3">
      <c r="B189" s="28"/>
      <c r="C189" s="45"/>
      <c r="D189" s="31"/>
      <c r="E189" s="32"/>
      <c r="F189" s="29">
        <v>100</v>
      </c>
      <c r="G189" s="15"/>
      <c r="H189" s="16"/>
      <c r="I189" s="17"/>
      <c r="J189" s="592"/>
      <c r="K189" s="592"/>
      <c r="L189" s="592"/>
      <c r="M189" s="592"/>
      <c r="N189" s="592"/>
      <c r="O189" s="592"/>
      <c r="P189" s="592"/>
      <c r="Q189" s="592"/>
      <c r="R189" s="636"/>
    </row>
    <row r="190" spans="2:18" ht="23.25" hidden="1" customHeight="1" x14ac:dyDescent="0.3">
      <c r="B190" s="67"/>
      <c r="C190" s="68"/>
      <c r="D190" s="62"/>
      <c r="E190" s="21"/>
      <c r="F190" s="29">
        <v>101</v>
      </c>
      <c r="G190" s="15"/>
      <c r="H190" s="16"/>
      <c r="I190" s="17"/>
      <c r="J190" s="592"/>
      <c r="K190" s="592"/>
      <c r="L190" s="592"/>
      <c r="M190" s="592"/>
      <c r="N190" s="592"/>
      <c r="O190" s="592"/>
      <c r="P190" s="592"/>
      <c r="Q190" s="592"/>
      <c r="R190" s="636"/>
    </row>
    <row r="191" spans="2:18" s="13" customFormat="1" ht="19.5" customHeight="1" x14ac:dyDescent="0.3">
      <c r="B191" s="35"/>
      <c r="C191" s="37"/>
      <c r="D191" s="278" t="s">
        <v>66</v>
      </c>
      <c r="E191" s="278"/>
      <c r="F191" s="278"/>
      <c r="G191" s="278"/>
      <c r="H191" s="278"/>
      <c r="I191" s="278"/>
      <c r="J191" s="562"/>
      <c r="K191" s="562"/>
      <c r="L191" s="562"/>
      <c r="M191" s="562"/>
      <c r="N191" s="562"/>
      <c r="O191" s="562"/>
      <c r="P191" s="562"/>
      <c r="Q191" s="562"/>
      <c r="R191" s="274"/>
    </row>
    <row r="192" spans="2:18" s="13" customFormat="1" ht="19.5" customHeight="1" x14ac:dyDescent="0.3">
      <c r="B192" s="35"/>
      <c r="C192" s="37"/>
      <c r="D192" s="37"/>
      <c r="E192" s="501" t="s">
        <v>67</v>
      </c>
      <c r="F192" s="70"/>
      <c r="G192" s="515"/>
      <c r="H192" s="293"/>
      <c r="I192" s="322"/>
      <c r="J192" s="562"/>
      <c r="K192" s="562"/>
      <c r="L192" s="562"/>
      <c r="M192" s="562"/>
      <c r="N192" s="562"/>
      <c r="O192" s="562"/>
      <c r="P192" s="562"/>
      <c r="Q192" s="562"/>
      <c r="R192" s="274"/>
    </row>
    <row r="193" spans="2:18" s="621" customFormat="1" ht="21.75" customHeight="1" x14ac:dyDescent="0.3">
      <c r="B193" s="639"/>
      <c r="C193" s="616"/>
      <c r="D193" s="619"/>
      <c r="E193" s="565">
        <v>183</v>
      </c>
      <c r="F193" s="565" t="s">
        <v>1832</v>
      </c>
      <c r="G193" s="565"/>
      <c r="H193" s="565"/>
      <c r="I193" s="565"/>
      <c r="J193" s="617"/>
      <c r="K193" s="617"/>
      <c r="L193" s="617"/>
      <c r="M193" s="617"/>
      <c r="N193" s="617"/>
      <c r="O193" s="617"/>
      <c r="P193" s="617"/>
      <c r="Q193" s="617"/>
      <c r="R193" s="618"/>
    </row>
    <row r="194" spans="2:18" ht="63" customHeight="1" x14ac:dyDescent="0.3">
      <c r="B194" s="38"/>
      <c r="C194" s="90"/>
      <c r="D194" s="90"/>
      <c r="E194" s="90"/>
      <c r="F194" s="640">
        <v>18301</v>
      </c>
      <c r="G194" s="125" t="s">
        <v>1893</v>
      </c>
      <c r="H194" s="26" t="s">
        <v>307</v>
      </c>
      <c r="I194" s="145" t="s">
        <v>324</v>
      </c>
      <c r="J194" s="16"/>
      <c r="K194" s="18">
        <v>13600</v>
      </c>
      <c r="L194" s="18">
        <v>31800</v>
      </c>
      <c r="M194" s="18">
        <v>24600</v>
      </c>
      <c r="N194" s="16"/>
      <c r="O194" s="16"/>
      <c r="P194" s="16"/>
      <c r="Q194" s="16"/>
      <c r="R194" s="84">
        <f>SUM(J194:Q194)</f>
        <v>70000</v>
      </c>
    </row>
    <row r="195" spans="2:18" ht="48.75" customHeight="1" x14ac:dyDescent="0.3">
      <c r="B195" s="311"/>
      <c r="C195" s="45"/>
      <c r="D195" s="31"/>
      <c r="E195" s="31"/>
      <c r="F195" s="640">
        <v>18302</v>
      </c>
      <c r="G195" s="15" t="s">
        <v>1894</v>
      </c>
      <c r="H195" s="26" t="s">
        <v>307</v>
      </c>
      <c r="I195" s="17" t="s">
        <v>325</v>
      </c>
      <c r="J195" s="27"/>
      <c r="K195" s="18">
        <v>18800</v>
      </c>
      <c r="L195" s="18">
        <v>25400</v>
      </c>
      <c r="M195" s="18">
        <v>5800</v>
      </c>
      <c r="N195" s="27"/>
      <c r="O195" s="27"/>
      <c r="P195" s="27"/>
      <c r="Q195" s="27"/>
      <c r="R195" s="84">
        <f>SUM(J195:Q195)</f>
        <v>50000</v>
      </c>
    </row>
    <row r="196" spans="2:18" ht="21" hidden="1" customHeight="1" x14ac:dyDescent="0.3">
      <c r="B196" s="28"/>
      <c r="C196" s="45"/>
      <c r="D196" s="31"/>
      <c r="E196" s="32"/>
      <c r="F196" s="29">
        <v>104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>SUM(J196:Q196)</f>
        <v>0</v>
      </c>
    </row>
    <row r="197" spans="2:18" s="13" customFormat="1" hidden="1" x14ac:dyDescent="0.3">
      <c r="B197" s="35"/>
      <c r="C197" s="37"/>
      <c r="D197" s="37"/>
      <c r="E197" s="501" t="s">
        <v>68</v>
      </c>
      <c r="F197" s="70"/>
      <c r="G197" s="33"/>
      <c r="H197" s="14"/>
      <c r="I197" s="56"/>
      <c r="J197" s="86">
        <f t="shared" ref="J197:R197" si="12">SUM(J198:J200)</f>
        <v>0</v>
      </c>
      <c r="K197" s="86">
        <f t="shared" si="12"/>
        <v>0</v>
      </c>
      <c r="L197" s="86">
        <f t="shared" si="12"/>
        <v>0</v>
      </c>
      <c r="M197" s="86">
        <f t="shared" si="12"/>
        <v>0</v>
      </c>
      <c r="N197" s="86">
        <f t="shared" si="12"/>
        <v>0</v>
      </c>
      <c r="O197" s="86">
        <f t="shared" si="12"/>
        <v>0</v>
      </c>
      <c r="P197" s="86">
        <f t="shared" si="12"/>
        <v>0</v>
      </c>
      <c r="Q197" s="86">
        <f t="shared" si="12"/>
        <v>0</v>
      </c>
      <c r="R197" s="86">
        <f t="shared" si="12"/>
        <v>0</v>
      </c>
    </row>
    <row r="198" spans="2:18" ht="21" hidden="1" customHeight="1" x14ac:dyDescent="0.3">
      <c r="B198" s="38"/>
      <c r="C198" s="39"/>
      <c r="D198" s="39"/>
      <c r="E198" s="40"/>
      <c r="F198" s="29">
        <v>105</v>
      </c>
      <c r="G198" s="15"/>
      <c r="H198" s="15"/>
      <c r="I198" s="61"/>
      <c r="J198" s="16"/>
      <c r="K198" s="16"/>
      <c r="L198" s="16"/>
      <c r="M198" s="16"/>
      <c r="N198" s="16"/>
      <c r="O198" s="16"/>
      <c r="P198" s="16"/>
      <c r="Q198" s="16"/>
      <c r="R198" s="84">
        <f>SUM(J198:Q198)</f>
        <v>0</v>
      </c>
    </row>
    <row r="199" spans="2:18" ht="21" hidden="1" customHeight="1" x14ac:dyDescent="0.3">
      <c r="B199" s="28"/>
      <c r="C199" s="45"/>
      <c r="D199" s="31"/>
      <c r="E199" s="32"/>
      <c r="F199" s="29">
        <v>106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ht="6" hidden="1" customHeight="1" x14ac:dyDescent="0.3">
      <c r="B200" s="28"/>
      <c r="C200" s="45"/>
      <c r="D200" s="31"/>
      <c r="E200" s="32"/>
      <c r="F200" s="29">
        <v>107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84">
        <f>SUM(J200:Q200)</f>
        <v>0</v>
      </c>
    </row>
    <row r="201" spans="2:18" s="12" customFormat="1" ht="21.75" customHeight="1" x14ac:dyDescent="0.2">
      <c r="B201" s="137" t="s">
        <v>97</v>
      </c>
      <c r="C201" s="44"/>
      <c r="D201" s="135"/>
      <c r="E201" s="135"/>
      <c r="F201" s="136"/>
      <c r="G201" s="135"/>
      <c r="H201" s="135"/>
      <c r="I201" s="135"/>
      <c r="J201" s="575"/>
      <c r="K201" s="575"/>
      <c r="L201" s="575"/>
      <c r="M201" s="575"/>
      <c r="N201" s="575"/>
      <c r="O201" s="575"/>
      <c r="P201" s="575"/>
      <c r="Q201" s="575"/>
      <c r="R201" s="573"/>
    </row>
    <row r="202" spans="2:18" s="12" customFormat="1" ht="18.75" customHeight="1" x14ac:dyDescent="0.2">
      <c r="B202" s="638" t="s">
        <v>145</v>
      </c>
      <c r="C202" s="565"/>
      <c r="D202" s="565"/>
      <c r="E202" s="565"/>
      <c r="F202" s="565"/>
      <c r="G202" s="565"/>
      <c r="H202" s="565"/>
      <c r="I202" s="565"/>
      <c r="J202" s="617"/>
      <c r="K202" s="617"/>
      <c r="L202" s="617"/>
      <c r="M202" s="617"/>
      <c r="N202" s="617"/>
      <c r="O202" s="617"/>
      <c r="P202" s="617"/>
      <c r="Q202" s="617"/>
      <c r="R202" s="618"/>
    </row>
    <row r="203" spans="2:18" s="13" customFormat="1" ht="20.25" customHeight="1" x14ac:dyDescent="0.3">
      <c r="B203" s="35"/>
      <c r="C203" s="278" t="s">
        <v>69</v>
      </c>
      <c r="D203" s="278"/>
      <c r="E203" s="278"/>
      <c r="F203" s="278"/>
      <c r="G203" s="278"/>
      <c r="H203" s="278"/>
      <c r="I203" s="278"/>
      <c r="J203" s="562"/>
      <c r="K203" s="562"/>
      <c r="L203" s="562"/>
      <c r="M203" s="562"/>
      <c r="N203" s="562"/>
      <c r="O203" s="562"/>
      <c r="P203" s="562"/>
      <c r="Q203" s="562"/>
      <c r="R203" s="274"/>
    </row>
    <row r="204" spans="2:18" s="13" customFormat="1" hidden="1" x14ac:dyDescent="0.3">
      <c r="B204" s="35"/>
      <c r="C204" s="37"/>
      <c r="D204" s="501" t="s">
        <v>70</v>
      </c>
      <c r="E204" s="34"/>
      <c r="F204" s="70"/>
      <c r="G204" s="33"/>
      <c r="H204" s="14"/>
      <c r="I204" s="56"/>
      <c r="J204" s="562"/>
      <c r="K204" s="562"/>
      <c r="L204" s="562"/>
      <c r="M204" s="562"/>
      <c r="N204" s="562"/>
      <c r="O204" s="562"/>
      <c r="P204" s="562"/>
      <c r="Q204" s="562"/>
      <c r="R204" s="274"/>
    </row>
    <row r="205" spans="2:18" s="13" customFormat="1" hidden="1" x14ac:dyDescent="0.3">
      <c r="B205" s="35"/>
      <c r="C205" s="37"/>
      <c r="D205" s="37"/>
      <c r="E205" s="501" t="s">
        <v>71</v>
      </c>
      <c r="F205" s="72"/>
      <c r="G205" s="64"/>
      <c r="H205" s="64"/>
      <c r="I205" s="64"/>
      <c r="J205" s="562"/>
      <c r="K205" s="562"/>
      <c r="L205" s="562"/>
      <c r="M205" s="562"/>
      <c r="N205" s="562"/>
      <c r="O205" s="562"/>
      <c r="P205" s="562"/>
      <c r="Q205" s="562"/>
      <c r="R205" s="274"/>
    </row>
    <row r="206" spans="2:18" ht="24.75" hidden="1" customHeight="1" x14ac:dyDescent="0.3">
      <c r="B206" s="38"/>
      <c r="C206" s="39"/>
      <c r="D206" s="39"/>
      <c r="E206" s="40"/>
      <c r="F206" s="29">
        <v>108</v>
      </c>
      <c r="G206" s="15"/>
      <c r="H206" s="15"/>
      <c r="I206" s="61"/>
      <c r="J206" s="140"/>
      <c r="K206" s="140"/>
      <c r="L206" s="140"/>
      <c r="M206" s="140"/>
      <c r="N206" s="140"/>
      <c r="O206" s="140"/>
      <c r="P206" s="140"/>
      <c r="Q206" s="140"/>
      <c r="R206" s="636"/>
    </row>
    <row r="207" spans="2:18" ht="24.75" hidden="1" customHeight="1" x14ac:dyDescent="0.3">
      <c r="B207" s="28"/>
      <c r="C207" s="45"/>
      <c r="D207" s="31"/>
      <c r="E207" s="32"/>
      <c r="F207" s="29">
        <v>109</v>
      </c>
      <c r="G207" s="15"/>
      <c r="H207" s="16"/>
      <c r="I207" s="17"/>
      <c r="J207" s="592"/>
      <c r="K207" s="592"/>
      <c r="L207" s="592"/>
      <c r="M207" s="592"/>
      <c r="N207" s="592"/>
      <c r="O207" s="592"/>
      <c r="P207" s="592"/>
      <c r="Q207" s="592"/>
      <c r="R207" s="636"/>
    </row>
    <row r="208" spans="2:18" ht="25.5" hidden="1" customHeight="1" x14ac:dyDescent="0.3">
      <c r="B208" s="28"/>
      <c r="C208" s="45"/>
      <c r="D208" s="31"/>
      <c r="E208" s="32"/>
      <c r="F208" s="29">
        <v>110</v>
      </c>
      <c r="G208" s="15"/>
      <c r="H208" s="16"/>
      <c r="I208" s="17"/>
      <c r="J208" s="592"/>
      <c r="K208" s="592"/>
      <c r="L208" s="592"/>
      <c r="M208" s="592"/>
      <c r="N208" s="592"/>
      <c r="O208" s="592"/>
      <c r="P208" s="592"/>
      <c r="Q208" s="592"/>
      <c r="R208" s="636"/>
    </row>
    <row r="209" spans="2:18" ht="24.75" hidden="1" customHeight="1" x14ac:dyDescent="0.3">
      <c r="B209" s="28"/>
      <c r="C209" s="45"/>
      <c r="D209" s="31"/>
      <c r="E209" s="32"/>
      <c r="F209" s="29">
        <v>111</v>
      </c>
      <c r="G209" s="15"/>
      <c r="H209" s="16"/>
      <c r="I209" s="17"/>
      <c r="J209" s="592"/>
      <c r="K209" s="592"/>
      <c r="L209" s="592"/>
      <c r="M209" s="592"/>
      <c r="N209" s="592"/>
      <c r="O209" s="592"/>
      <c r="P209" s="592"/>
      <c r="Q209" s="592"/>
      <c r="R209" s="636"/>
    </row>
    <row r="210" spans="2:18" ht="25.5" hidden="1" customHeight="1" x14ac:dyDescent="0.3">
      <c r="B210" s="67"/>
      <c r="C210" s="68"/>
      <c r="D210" s="62"/>
      <c r="E210" s="21"/>
      <c r="F210" s="29">
        <v>112</v>
      </c>
      <c r="G210" s="15"/>
      <c r="H210" s="16"/>
      <c r="I210" s="17"/>
      <c r="J210" s="592"/>
      <c r="K210" s="592"/>
      <c r="L210" s="592"/>
      <c r="M210" s="592"/>
      <c r="N210" s="592"/>
      <c r="O210" s="592"/>
      <c r="P210" s="592"/>
      <c r="Q210" s="592"/>
      <c r="R210" s="636"/>
    </row>
    <row r="211" spans="2:18" s="13" customFormat="1" ht="33" hidden="1" customHeight="1" x14ac:dyDescent="0.3">
      <c r="B211" s="35"/>
      <c r="C211" s="37"/>
      <c r="D211" s="1661" t="s">
        <v>72</v>
      </c>
      <c r="E211" s="1661"/>
      <c r="F211" s="1661"/>
      <c r="G211" s="1661"/>
      <c r="H211" s="1661"/>
      <c r="I211" s="1661"/>
      <c r="J211" s="562"/>
      <c r="K211" s="562"/>
      <c r="L211" s="562"/>
      <c r="M211" s="562"/>
      <c r="N211" s="562"/>
      <c r="O211" s="562"/>
      <c r="P211" s="562"/>
      <c r="Q211" s="562"/>
      <c r="R211" s="274"/>
    </row>
    <row r="212" spans="2:18" s="13" customFormat="1" ht="30.75" hidden="1" customHeight="1" x14ac:dyDescent="0.3">
      <c r="B212" s="35"/>
      <c r="C212" s="37"/>
      <c r="D212" s="37"/>
      <c r="E212" s="1662" t="s">
        <v>73</v>
      </c>
      <c r="F212" s="1662"/>
      <c r="G212" s="1662"/>
      <c r="H212" s="1662"/>
      <c r="I212" s="1662"/>
      <c r="J212" s="562"/>
      <c r="K212" s="562"/>
      <c r="L212" s="562"/>
      <c r="M212" s="562"/>
      <c r="N212" s="562"/>
      <c r="O212" s="562"/>
      <c r="P212" s="562"/>
      <c r="Q212" s="562"/>
      <c r="R212" s="274"/>
    </row>
    <row r="213" spans="2:18" ht="24.75" hidden="1" customHeight="1" x14ac:dyDescent="0.3">
      <c r="B213" s="38"/>
      <c r="C213" s="39"/>
      <c r="D213" s="39"/>
      <c r="E213" s="40"/>
      <c r="F213" s="29">
        <v>113</v>
      </c>
      <c r="G213" s="15"/>
      <c r="H213" s="15"/>
      <c r="I213" s="61"/>
      <c r="J213" s="140"/>
      <c r="K213" s="140"/>
      <c r="L213" s="140"/>
      <c r="M213" s="140"/>
      <c r="N213" s="140"/>
      <c r="O213" s="140"/>
      <c r="P213" s="140"/>
      <c r="Q213" s="140"/>
      <c r="R213" s="636"/>
    </row>
    <row r="214" spans="2:18" ht="24.75" hidden="1" customHeight="1" x14ac:dyDescent="0.3">
      <c r="B214" s="28"/>
      <c r="C214" s="45"/>
      <c r="D214" s="31"/>
      <c r="E214" s="32"/>
      <c r="F214" s="29">
        <v>114</v>
      </c>
      <c r="G214" s="15"/>
      <c r="H214" s="16"/>
      <c r="I214" s="17"/>
      <c r="J214" s="592"/>
      <c r="K214" s="592"/>
      <c r="L214" s="592"/>
      <c r="M214" s="592"/>
      <c r="N214" s="592"/>
      <c r="O214" s="592"/>
      <c r="P214" s="592"/>
      <c r="Q214" s="592"/>
      <c r="R214" s="636"/>
    </row>
    <row r="215" spans="2:18" ht="24.75" hidden="1" customHeight="1" x14ac:dyDescent="0.3">
      <c r="B215" s="28"/>
      <c r="C215" s="45"/>
      <c r="D215" s="31"/>
      <c r="E215" s="32"/>
      <c r="F215" s="29">
        <v>115</v>
      </c>
      <c r="G215" s="15"/>
      <c r="H215" s="16"/>
      <c r="I215" s="17"/>
      <c r="J215" s="592"/>
      <c r="K215" s="592"/>
      <c r="L215" s="592"/>
      <c r="M215" s="592"/>
      <c r="N215" s="592"/>
      <c r="O215" s="592"/>
      <c r="P215" s="592"/>
      <c r="Q215" s="592"/>
      <c r="R215" s="636"/>
    </row>
    <row r="216" spans="2:18" s="13" customFormat="1" hidden="1" x14ac:dyDescent="0.3">
      <c r="B216" s="35"/>
      <c r="C216" s="37"/>
      <c r="D216" s="37"/>
      <c r="E216" s="1663" t="s">
        <v>74</v>
      </c>
      <c r="F216" s="1663"/>
      <c r="G216" s="1663"/>
      <c r="H216" s="1663"/>
      <c r="I216" s="1663"/>
      <c r="J216" s="562"/>
      <c r="K216" s="562"/>
      <c r="L216" s="562"/>
      <c r="M216" s="562"/>
      <c r="N216" s="562"/>
      <c r="O216" s="562"/>
      <c r="P216" s="562"/>
      <c r="Q216" s="562"/>
      <c r="R216" s="274"/>
    </row>
    <row r="217" spans="2:18" ht="23.25" hidden="1" customHeight="1" x14ac:dyDescent="0.3">
      <c r="B217" s="38"/>
      <c r="C217" s="39"/>
      <c r="D217" s="39"/>
      <c r="E217" s="40"/>
      <c r="F217" s="29">
        <v>116</v>
      </c>
      <c r="G217" s="15"/>
      <c r="H217" s="15"/>
      <c r="I217" s="61"/>
      <c r="J217" s="140"/>
      <c r="K217" s="140"/>
      <c r="L217" s="140"/>
      <c r="M217" s="140"/>
      <c r="N217" s="140"/>
      <c r="O217" s="140"/>
      <c r="P217" s="140"/>
      <c r="Q217" s="140"/>
      <c r="R217" s="636"/>
    </row>
    <row r="218" spans="2:18" ht="23.25" hidden="1" customHeight="1" x14ac:dyDescent="0.3">
      <c r="B218" s="28"/>
      <c r="C218" s="45"/>
      <c r="D218" s="31"/>
      <c r="E218" s="32"/>
      <c r="F218" s="29">
        <v>117</v>
      </c>
      <c r="G218" s="15"/>
      <c r="H218" s="16"/>
      <c r="I218" s="17"/>
      <c r="J218" s="592"/>
      <c r="K218" s="592"/>
      <c r="L218" s="592"/>
      <c r="M218" s="592"/>
      <c r="N218" s="592"/>
      <c r="O218" s="592"/>
      <c r="P218" s="592"/>
      <c r="Q218" s="592"/>
      <c r="R218" s="636"/>
    </row>
    <row r="219" spans="2:18" ht="23.25" hidden="1" customHeight="1" x14ac:dyDescent="0.3">
      <c r="B219" s="28"/>
      <c r="C219" s="45"/>
      <c r="D219" s="31"/>
      <c r="E219" s="32"/>
      <c r="F219" s="29">
        <v>118</v>
      </c>
      <c r="G219" s="15"/>
      <c r="H219" s="16"/>
      <c r="I219" s="17"/>
      <c r="J219" s="592"/>
      <c r="K219" s="592"/>
      <c r="L219" s="592"/>
      <c r="M219" s="592"/>
      <c r="N219" s="592"/>
      <c r="O219" s="592"/>
      <c r="P219" s="592"/>
      <c r="Q219" s="592"/>
      <c r="R219" s="636"/>
    </row>
    <row r="220" spans="2:18" s="13" customFormat="1" hidden="1" x14ac:dyDescent="0.3">
      <c r="B220" s="35"/>
      <c r="C220" s="37"/>
      <c r="D220" s="37"/>
      <c r="E220" s="501" t="s">
        <v>75</v>
      </c>
      <c r="F220" s="70"/>
      <c r="G220" s="33"/>
      <c r="H220" s="14"/>
      <c r="I220" s="56"/>
      <c r="J220" s="562"/>
      <c r="K220" s="562"/>
      <c r="L220" s="562"/>
      <c r="M220" s="562"/>
      <c r="N220" s="562"/>
      <c r="O220" s="562"/>
      <c r="P220" s="562"/>
      <c r="Q220" s="562"/>
      <c r="R220" s="274"/>
    </row>
    <row r="221" spans="2:18" ht="23.25" hidden="1" customHeight="1" x14ac:dyDescent="0.3">
      <c r="B221" s="38"/>
      <c r="C221" s="39"/>
      <c r="D221" s="39"/>
      <c r="E221" s="40"/>
      <c r="F221" s="29">
        <v>119</v>
      </c>
      <c r="G221" s="15"/>
      <c r="H221" s="15"/>
      <c r="I221" s="61"/>
      <c r="J221" s="140"/>
      <c r="K221" s="140"/>
      <c r="L221" s="140"/>
      <c r="M221" s="140"/>
      <c r="N221" s="140"/>
      <c r="O221" s="140"/>
      <c r="P221" s="140"/>
      <c r="Q221" s="140"/>
      <c r="R221" s="636"/>
    </row>
    <row r="222" spans="2:18" ht="23.25" hidden="1" customHeight="1" x14ac:dyDescent="0.3">
      <c r="B222" s="28"/>
      <c r="C222" s="45"/>
      <c r="D222" s="31"/>
      <c r="E222" s="32"/>
      <c r="F222" s="29">
        <v>120</v>
      </c>
      <c r="G222" s="15"/>
      <c r="H222" s="16"/>
      <c r="I222" s="17"/>
      <c r="J222" s="592"/>
      <c r="K222" s="592"/>
      <c r="L222" s="592"/>
      <c r="M222" s="592"/>
      <c r="N222" s="592"/>
      <c r="O222" s="592"/>
      <c r="P222" s="592"/>
      <c r="Q222" s="592"/>
      <c r="R222" s="636"/>
    </row>
    <row r="223" spans="2:18" ht="23.25" hidden="1" customHeight="1" x14ac:dyDescent="0.3">
      <c r="B223" s="28"/>
      <c r="C223" s="45"/>
      <c r="D223" s="31"/>
      <c r="E223" s="32"/>
      <c r="F223" s="29">
        <v>121</v>
      </c>
      <c r="G223" s="15"/>
      <c r="H223" s="16"/>
      <c r="I223" s="17"/>
      <c r="J223" s="592"/>
      <c r="K223" s="592"/>
      <c r="L223" s="592"/>
      <c r="M223" s="592"/>
      <c r="N223" s="592"/>
      <c r="O223" s="592"/>
      <c r="P223" s="592"/>
      <c r="Q223" s="592"/>
      <c r="R223" s="636"/>
    </row>
    <row r="224" spans="2:18" s="13" customFormat="1" hidden="1" x14ac:dyDescent="0.3">
      <c r="B224" s="35"/>
      <c r="C224" s="37"/>
      <c r="D224" s="37"/>
      <c r="E224" s="501" t="s">
        <v>76</v>
      </c>
      <c r="F224" s="70"/>
      <c r="G224" s="33"/>
      <c r="H224" s="14"/>
      <c r="I224" s="56"/>
      <c r="J224" s="562"/>
      <c r="K224" s="562"/>
      <c r="L224" s="562"/>
      <c r="M224" s="562"/>
      <c r="N224" s="562"/>
      <c r="O224" s="562"/>
      <c r="P224" s="562"/>
      <c r="Q224" s="562"/>
      <c r="R224" s="274"/>
    </row>
    <row r="225" spans="2:18" ht="21.75" hidden="1" customHeight="1" x14ac:dyDescent="0.3">
      <c r="B225" s="38"/>
      <c r="C225" s="39"/>
      <c r="D225" s="39"/>
      <c r="E225" s="40"/>
      <c r="F225" s="29">
        <v>122</v>
      </c>
      <c r="G225" s="15"/>
      <c r="H225" s="15"/>
      <c r="I225" s="61"/>
      <c r="J225" s="140"/>
      <c r="K225" s="140"/>
      <c r="L225" s="140"/>
      <c r="M225" s="140"/>
      <c r="N225" s="140"/>
      <c r="O225" s="140"/>
      <c r="P225" s="140"/>
      <c r="Q225" s="140"/>
      <c r="R225" s="636"/>
    </row>
    <row r="226" spans="2:18" ht="21.75" hidden="1" customHeight="1" x14ac:dyDescent="0.3">
      <c r="B226" s="28"/>
      <c r="C226" s="45"/>
      <c r="D226" s="31"/>
      <c r="E226" s="32"/>
      <c r="F226" s="29">
        <v>123</v>
      </c>
      <c r="G226" s="15"/>
      <c r="H226" s="16"/>
      <c r="I226" s="17"/>
      <c r="J226" s="592"/>
      <c r="K226" s="592"/>
      <c r="L226" s="592"/>
      <c r="M226" s="592"/>
      <c r="N226" s="592"/>
      <c r="O226" s="592"/>
      <c r="P226" s="592"/>
      <c r="Q226" s="592"/>
      <c r="R226" s="636"/>
    </row>
    <row r="227" spans="2:18" ht="21.75" hidden="1" customHeight="1" x14ac:dyDescent="0.3">
      <c r="B227" s="67"/>
      <c r="C227" s="68"/>
      <c r="D227" s="62"/>
      <c r="E227" s="21"/>
      <c r="F227" s="29">
        <v>124</v>
      </c>
      <c r="G227" s="15"/>
      <c r="H227" s="16"/>
      <c r="I227" s="17"/>
      <c r="J227" s="592"/>
      <c r="K227" s="592"/>
      <c r="L227" s="592"/>
      <c r="M227" s="592"/>
      <c r="N227" s="592"/>
      <c r="O227" s="592"/>
      <c r="P227" s="592"/>
      <c r="Q227" s="592"/>
      <c r="R227" s="636"/>
    </row>
    <row r="228" spans="2:18" s="621" customFormat="1" ht="18.75" customHeight="1" x14ac:dyDescent="0.3">
      <c r="B228" s="639"/>
      <c r="C228" s="616"/>
      <c r="D228" s="619"/>
      <c r="E228" s="565">
        <v>197</v>
      </c>
      <c r="F228" s="565" t="s">
        <v>1848</v>
      </c>
      <c r="G228" s="565"/>
      <c r="H228" s="565"/>
      <c r="I228" s="565"/>
      <c r="J228" s="617"/>
      <c r="K228" s="617"/>
      <c r="L228" s="617"/>
      <c r="M228" s="617"/>
      <c r="N228" s="617"/>
      <c r="O228" s="617"/>
      <c r="P228" s="617"/>
      <c r="Q228" s="617"/>
      <c r="R228" s="618"/>
    </row>
    <row r="229" spans="2:18" ht="42" customHeight="1" x14ac:dyDescent="0.3">
      <c r="B229" s="89"/>
      <c r="C229" s="90"/>
      <c r="D229" s="90"/>
      <c r="E229" s="90"/>
      <c r="F229" s="640">
        <v>19701</v>
      </c>
      <c r="G229" s="125" t="s">
        <v>317</v>
      </c>
      <c r="H229" s="26" t="s">
        <v>307</v>
      </c>
      <c r="I229" s="140" t="s">
        <v>326</v>
      </c>
      <c r="J229" s="16"/>
      <c r="K229" s="16"/>
      <c r="L229" s="18">
        <v>28000</v>
      </c>
      <c r="M229" s="18">
        <v>22000</v>
      </c>
      <c r="N229" s="16"/>
      <c r="O229" s="16"/>
      <c r="P229" s="16"/>
      <c r="Q229" s="16"/>
      <c r="R229" s="84">
        <f>SUM(J229:Q229)</f>
        <v>50000</v>
      </c>
    </row>
    <row r="230" spans="2:18" ht="31.5" customHeight="1" x14ac:dyDescent="0.3">
      <c r="B230" s="28"/>
      <c r="C230" s="122"/>
      <c r="D230" s="61"/>
      <c r="E230" s="61"/>
      <c r="F230" s="640">
        <v>19702</v>
      </c>
      <c r="G230" s="15" t="s">
        <v>308</v>
      </c>
      <c r="H230" s="26" t="s">
        <v>307</v>
      </c>
      <c r="I230" s="140" t="s">
        <v>327</v>
      </c>
      <c r="J230" s="16"/>
      <c r="K230" s="18">
        <v>7000</v>
      </c>
      <c r="L230" s="18">
        <v>21400</v>
      </c>
      <c r="M230" s="18">
        <v>11600</v>
      </c>
      <c r="N230" s="27"/>
      <c r="O230" s="27"/>
      <c r="P230" s="27"/>
      <c r="Q230" s="27"/>
      <c r="R230" s="84">
        <f>SUM(J230:Q230)</f>
        <v>40000</v>
      </c>
    </row>
    <row r="231" spans="2:18" ht="31.5" customHeight="1" x14ac:dyDescent="0.3">
      <c r="B231" s="123"/>
      <c r="C231" s="122"/>
      <c r="D231" s="61"/>
      <c r="E231" s="61"/>
      <c r="F231" s="640">
        <v>19703</v>
      </c>
      <c r="G231" s="15" t="s">
        <v>1890</v>
      </c>
      <c r="H231" s="26" t="s">
        <v>307</v>
      </c>
      <c r="I231" s="140" t="s">
        <v>1891</v>
      </c>
      <c r="J231" s="16"/>
      <c r="K231" s="18">
        <v>10880000</v>
      </c>
      <c r="L231" s="18"/>
      <c r="M231" s="18"/>
      <c r="N231" s="27"/>
      <c r="O231" s="27"/>
      <c r="P231" s="27"/>
      <c r="Q231" s="27"/>
      <c r="R231" s="84">
        <f>SUM(J231:Q231)</f>
        <v>10880000</v>
      </c>
    </row>
    <row r="232" spans="2:18" ht="3" customHeight="1" x14ac:dyDescent="0.3">
      <c r="B232" s="155"/>
    </row>
    <row r="233" spans="2:18" s="253" customFormat="1" ht="20.25" customHeight="1" x14ac:dyDescent="0.25">
      <c r="B233" s="1744" t="s">
        <v>1875</v>
      </c>
      <c r="C233" s="1744"/>
      <c r="D233" s="1744"/>
      <c r="E233" s="1744"/>
      <c r="F233" s="1744"/>
      <c r="G233" s="1744"/>
      <c r="H233" s="601"/>
      <c r="I233" s="5"/>
      <c r="J233" s="602"/>
      <c r="K233" s="603"/>
      <c r="L233" s="603"/>
      <c r="M233" s="603"/>
      <c r="N233" s="603"/>
      <c r="O233" s="603"/>
      <c r="P233" s="603"/>
      <c r="Q233" s="603"/>
      <c r="R233" s="604"/>
    </row>
    <row r="234" spans="2:18" s="253" customFormat="1" ht="19.5" customHeight="1" x14ac:dyDescent="0.25">
      <c r="B234" s="1752" t="s">
        <v>1876</v>
      </c>
      <c r="C234" s="1752"/>
      <c r="D234" s="1752"/>
      <c r="E234" s="1752"/>
      <c r="F234" s="1738" t="s">
        <v>1862</v>
      </c>
      <c r="G234" s="1738"/>
      <c r="H234" s="1739"/>
      <c r="I234" s="1762" t="s">
        <v>9</v>
      </c>
      <c r="J234" s="1763"/>
      <c r="K234" s="1764"/>
      <c r="L234" s="1762" t="s">
        <v>1872</v>
      </c>
      <c r="M234" s="1763"/>
      <c r="N234" s="1764"/>
      <c r="O234" s="605"/>
      <c r="P234" s="1759" t="s">
        <v>1873</v>
      </c>
      <c r="Q234" s="1760"/>
      <c r="R234" s="1761"/>
    </row>
    <row r="235" spans="2:18" s="253" customFormat="1" ht="19.5" customHeight="1" x14ac:dyDescent="0.25">
      <c r="B235" s="1778" t="s">
        <v>1968</v>
      </c>
      <c r="C235" s="1779"/>
      <c r="D235" s="1779"/>
      <c r="E235" s="1780"/>
      <c r="F235" s="1740" t="s">
        <v>1863</v>
      </c>
      <c r="G235" s="1741"/>
      <c r="H235" s="601"/>
      <c r="I235" s="1781"/>
      <c r="J235" s="1782"/>
      <c r="K235" s="1783"/>
      <c r="L235" s="1781"/>
      <c r="M235" s="1782"/>
      <c r="N235" s="1783"/>
      <c r="O235" s="606"/>
      <c r="P235" s="1778"/>
      <c r="Q235" s="1779"/>
      <c r="R235" s="1780"/>
    </row>
    <row r="236" spans="2:18" s="253" customFormat="1" ht="19.5" customHeight="1" x14ac:dyDescent="0.25">
      <c r="B236" s="252"/>
      <c r="C236" s="254"/>
      <c r="D236" s="254"/>
      <c r="F236" s="627"/>
      <c r="G236" s="607" t="s">
        <v>1864</v>
      </c>
      <c r="H236" s="607"/>
      <c r="I236" s="1735">
        <f>K8</f>
        <v>11102400</v>
      </c>
      <c r="J236" s="1736"/>
      <c r="K236" s="1737"/>
      <c r="L236" s="1735"/>
      <c r="M236" s="1736"/>
      <c r="N236" s="1737"/>
      <c r="O236" s="606"/>
      <c r="P236" s="1745"/>
      <c r="Q236" s="1746"/>
      <c r="R236" s="1747"/>
    </row>
    <row r="237" spans="2:18" s="253" customFormat="1" ht="19.5" customHeight="1" x14ac:dyDescent="0.25">
      <c r="B237" s="252"/>
      <c r="C237" s="254"/>
      <c r="D237" s="254"/>
      <c r="F237" s="627"/>
      <c r="G237" s="607" t="s">
        <v>1865</v>
      </c>
      <c r="H237" s="607"/>
      <c r="I237" s="1735">
        <f>L8</f>
        <v>347500</v>
      </c>
      <c r="J237" s="1736"/>
      <c r="K237" s="1737"/>
      <c r="L237" s="1735"/>
      <c r="M237" s="1736"/>
      <c r="N237" s="1737"/>
      <c r="O237" s="606"/>
      <c r="P237" s="1745"/>
      <c r="Q237" s="1746"/>
      <c r="R237" s="1747"/>
    </row>
    <row r="238" spans="2:18" s="253" customFormat="1" ht="19.5" customHeight="1" x14ac:dyDescent="0.25">
      <c r="B238" s="252"/>
      <c r="C238" s="254"/>
      <c r="D238" s="254"/>
      <c r="F238" s="627"/>
      <c r="G238" s="607" t="s">
        <v>1866</v>
      </c>
      <c r="H238" s="607"/>
      <c r="I238" s="1735">
        <f>M8</f>
        <v>190100</v>
      </c>
      <c r="J238" s="1736"/>
      <c r="K238" s="1737"/>
      <c r="L238" s="1735"/>
      <c r="M238" s="1736"/>
      <c r="N238" s="1737"/>
      <c r="O238" s="606"/>
      <c r="P238" s="1745"/>
      <c r="Q238" s="1746"/>
      <c r="R238" s="1747"/>
    </row>
    <row r="239" spans="2:18" s="253" customFormat="1" ht="19.5" customHeight="1" x14ac:dyDescent="0.25">
      <c r="B239" s="252"/>
      <c r="C239" s="254"/>
      <c r="D239" s="254"/>
      <c r="F239" s="1742" t="s">
        <v>7</v>
      </c>
      <c r="G239" s="1743"/>
      <c r="H239" s="601"/>
      <c r="I239" s="1735"/>
      <c r="J239" s="1736"/>
      <c r="K239" s="1737"/>
      <c r="L239" s="1735"/>
      <c r="M239" s="1736"/>
      <c r="N239" s="1737"/>
      <c r="O239" s="606"/>
      <c r="P239" s="1745"/>
      <c r="Q239" s="1746"/>
      <c r="R239" s="1747"/>
    </row>
    <row r="240" spans="2:18" s="253" customFormat="1" ht="19.5" customHeight="1" x14ac:dyDescent="0.25">
      <c r="B240" s="252"/>
      <c r="C240" s="254"/>
      <c r="D240" s="254"/>
      <c r="F240" s="628"/>
      <c r="G240" s="607" t="s">
        <v>1889</v>
      </c>
      <c r="H240" s="607"/>
      <c r="I240" s="1735">
        <f>P8</f>
        <v>100000</v>
      </c>
      <c r="J240" s="1736"/>
      <c r="K240" s="1737"/>
      <c r="L240" s="1735"/>
      <c r="M240" s="1736"/>
      <c r="N240" s="1737"/>
      <c r="O240" s="606"/>
      <c r="P240" s="1745"/>
      <c r="Q240" s="1746"/>
      <c r="R240" s="1747"/>
    </row>
    <row r="241" spans="2:20" s="614" customFormat="1" ht="19.5" customHeight="1" x14ac:dyDescent="0.2">
      <c r="B241" s="611"/>
      <c r="C241" s="612"/>
      <c r="D241" s="612"/>
      <c r="E241" s="612"/>
      <c r="F241" s="1718" t="s">
        <v>1870</v>
      </c>
      <c r="G241" s="1719"/>
      <c r="H241" s="1720"/>
      <c r="I241" s="1730">
        <f>SUM(L241:R241)</f>
        <v>11740000</v>
      </c>
      <c r="J241" s="1730"/>
      <c r="K241" s="1730"/>
      <c r="L241" s="1730">
        <v>453900</v>
      </c>
      <c r="M241" s="1730"/>
      <c r="N241" s="1730"/>
      <c r="O241" s="613"/>
      <c r="P241" s="1730">
        <v>11286100</v>
      </c>
      <c r="Q241" s="1730"/>
      <c r="R241" s="1730"/>
      <c r="T241" s="643"/>
    </row>
    <row r="242" spans="2:20" s="195" customFormat="1" x14ac:dyDescent="0.2">
      <c r="B242" s="609" t="s">
        <v>1871</v>
      </c>
      <c r="C242" s="187"/>
      <c r="D242" s="187"/>
      <c r="F242" s="641" t="s">
        <v>1892</v>
      </c>
      <c r="G242" s="245"/>
      <c r="H242" s="609"/>
      <c r="I242" s="3"/>
      <c r="J242" s="610"/>
      <c r="K242" s="642"/>
      <c r="L242" s="642"/>
      <c r="M242" s="642"/>
      <c r="N242" s="642"/>
      <c r="O242" s="642"/>
      <c r="P242" s="642"/>
      <c r="Q242" s="642"/>
      <c r="R242" s="642"/>
    </row>
    <row r="243" spans="2:20" ht="19.5" customHeight="1" x14ac:dyDescent="0.3"/>
  </sheetData>
  <mergeCells count="68">
    <mergeCell ref="F241:H241"/>
    <mergeCell ref="I241:K241"/>
    <mergeCell ref="L241:N241"/>
    <mergeCell ref="P241:R241"/>
    <mergeCell ref="I240:K240"/>
    <mergeCell ref="L240:N240"/>
    <mergeCell ref="P240:R240"/>
    <mergeCell ref="F239:G239"/>
    <mergeCell ref="I239:K239"/>
    <mergeCell ref="L239:N239"/>
    <mergeCell ref="P239:R239"/>
    <mergeCell ref="I238:K238"/>
    <mergeCell ref="L238:N238"/>
    <mergeCell ref="P238:R238"/>
    <mergeCell ref="I236:K236"/>
    <mergeCell ref="L236:N236"/>
    <mergeCell ref="P236:R236"/>
    <mergeCell ref="I237:K237"/>
    <mergeCell ref="L237:N237"/>
    <mergeCell ref="P237:R237"/>
    <mergeCell ref="P234:R234"/>
    <mergeCell ref="B235:E235"/>
    <mergeCell ref="F235:G235"/>
    <mergeCell ref="I235:K235"/>
    <mergeCell ref="L235:N235"/>
    <mergeCell ref="P235:R235"/>
    <mergeCell ref="B233:G233"/>
    <mergeCell ref="B234:E234"/>
    <mergeCell ref="F234:H234"/>
    <mergeCell ref="I234:K234"/>
    <mergeCell ref="L234:N234"/>
    <mergeCell ref="D12:I12"/>
    <mergeCell ref="E13:I13"/>
    <mergeCell ref="D49:I49"/>
    <mergeCell ref="E50:I50"/>
    <mergeCell ref="B1:R1"/>
    <mergeCell ref="B7:G7"/>
    <mergeCell ref="B8:G8"/>
    <mergeCell ref="P2:R2"/>
    <mergeCell ref="D78:I78"/>
    <mergeCell ref="D85:I85"/>
    <mergeCell ref="D55:I55"/>
    <mergeCell ref="E56:I56"/>
    <mergeCell ref="D66:I66"/>
    <mergeCell ref="E67:I67"/>
    <mergeCell ref="E71:I71"/>
    <mergeCell ref="C77:I77"/>
    <mergeCell ref="E97:I97"/>
    <mergeCell ref="D101:I101"/>
    <mergeCell ref="D131:I131"/>
    <mergeCell ref="E86:I86"/>
    <mergeCell ref="C95:I95"/>
    <mergeCell ref="D96:I96"/>
    <mergeCell ref="E102:I102"/>
    <mergeCell ref="D106:I106"/>
    <mergeCell ref="E107:I107"/>
    <mergeCell ref="E132:I132"/>
    <mergeCell ref="C113:I113"/>
    <mergeCell ref="D114:I114"/>
    <mergeCell ref="E115:I115"/>
    <mergeCell ref="E119:I119"/>
    <mergeCell ref="D123:I123"/>
    <mergeCell ref="E124:I124"/>
    <mergeCell ref="E212:I212"/>
    <mergeCell ref="E216:I216"/>
    <mergeCell ref="E166:I166"/>
    <mergeCell ref="D211:I211"/>
    <mergeCell ref="E187:I18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I21"/>
  <sheetViews>
    <sheetView workbookViewId="0">
      <selection activeCell="L23" sqref="L23"/>
    </sheetView>
  </sheetViews>
  <sheetFormatPr defaultRowHeight="14.25" x14ac:dyDescent="0.2"/>
  <sheetData>
    <row r="21" spans="1:9" s="491" customFormat="1" ht="36" x14ac:dyDescent="0.55000000000000004">
      <c r="A21" s="1686" t="s">
        <v>1722</v>
      </c>
      <c r="B21" s="1686"/>
      <c r="C21" s="1686"/>
      <c r="D21" s="1686"/>
      <c r="E21" s="1686"/>
      <c r="F21" s="1686"/>
      <c r="G21" s="1686"/>
      <c r="H21" s="1686"/>
      <c r="I21" s="1686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G35" sqref="G35"/>
    </sheetView>
  </sheetViews>
  <sheetFormatPr defaultRowHeight="14.25" x14ac:dyDescent="0.2"/>
  <sheetData>
    <row r="21" spans="3:7" s="476" customFormat="1" ht="36" x14ac:dyDescent="0.55000000000000004">
      <c r="C21" s="1686" t="s">
        <v>1723</v>
      </c>
      <c r="D21" s="1686"/>
      <c r="E21" s="1686"/>
      <c r="F21" s="1686"/>
      <c r="G21" s="168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D21:F21"/>
  <sheetViews>
    <sheetView topLeftCell="A4" workbookViewId="0">
      <selection activeCell="J45" sqref="J45"/>
    </sheetView>
  </sheetViews>
  <sheetFormatPr defaultRowHeight="14.25" x14ac:dyDescent="0.2"/>
  <sheetData>
    <row r="21" spans="4:6" ht="45.75" x14ac:dyDescent="0.65">
      <c r="D21" s="1795" t="s">
        <v>111</v>
      </c>
      <c r="E21" s="1795"/>
      <c r="F21" s="1795"/>
    </row>
  </sheetData>
  <mergeCells count="1">
    <mergeCell ref="D21:F21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1"/>
  <sheetViews>
    <sheetView zoomScaleNormal="100" workbookViewId="0">
      <pane ySplit="4" topLeftCell="A5" activePane="bottomLeft" state="frozen"/>
      <selection activeCell="M25" sqref="M25"/>
      <selection pane="bottomLeft" activeCell="I226" sqref="I226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113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1677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95000</v>
      </c>
      <c r="L4" s="53">
        <f>SUM(L5+L26+L67+L85+L103+L120+L147+L172+L189)</f>
        <v>397750</v>
      </c>
      <c r="M4" s="53">
        <f t="shared" si="0"/>
        <v>441250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934000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60000</v>
      </c>
      <c r="L172" s="41">
        <f t="shared" si="89"/>
        <v>320000</v>
      </c>
      <c r="M172" s="41">
        <f t="shared" si="89"/>
        <v>90000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470000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60000</v>
      </c>
      <c r="L173" s="25">
        <f t="shared" si="89"/>
        <v>320000</v>
      </c>
      <c r="M173" s="25">
        <f t="shared" si="89"/>
        <v>90000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470000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60000</v>
      </c>
      <c r="L174" s="86">
        <f t="shared" si="90"/>
        <v>320000</v>
      </c>
      <c r="M174" s="86">
        <f t="shared" si="90"/>
        <v>90000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470000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60000</v>
      </c>
      <c r="L175" s="86">
        <f t="shared" si="91"/>
        <v>320000</v>
      </c>
      <c r="M175" s="86">
        <f t="shared" si="91"/>
        <v>90000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470000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60000</v>
      </c>
      <c r="L176" s="86">
        <f t="shared" si="92"/>
        <v>320000</v>
      </c>
      <c r="M176" s="86">
        <f t="shared" si="92"/>
        <v>90000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470000</v>
      </c>
    </row>
    <row r="177" spans="2:18" ht="30" customHeight="1" x14ac:dyDescent="0.3">
      <c r="B177" s="38"/>
      <c r="C177" s="39"/>
      <c r="D177" s="39"/>
      <c r="E177" s="39"/>
      <c r="F177" s="60">
        <v>1</v>
      </c>
      <c r="G177" s="61" t="s">
        <v>108</v>
      </c>
      <c r="H177" s="16" t="s">
        <v>111</v>
      </c>
      <c r="I177" s="17" t="s">
        <v>112</v>
      </c>
      <c r="J177" s="16"/>
      <c r="K177" s="92">
        <v>60000</v>
      </c>
      <c r="L177" s="92">
        <v>320000</v>
      </c>
      <c r="M177" s="92">
        <v>90000</v>
      </c>
      <c r="N177" s="16"/>
      <c r="O177" s="16"/>
      <c r="P177" s="16"/>
      <c r="Q177" s="16"/>
      <c r="R177" s="84">
        <f t="shared" ref="R177:R178" si="93">SUM(J177:Q177)</f>
        <v>470000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35000</v>
      </c>
      <c r="L189" s="95">
        <f t="shared" ref="L189:R190" si="99">SUM(L190)</f>
        <v>77750</v>
      </c>
      <c r="M189" s="95">
        <f t="shared" si="99"/>
        <v>351250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464000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35000</v>
      </c>
      <c r="L190" s="128">
        <f t="shared" si="99"/>
        <v>77750</v>
      </c>
      <c r="M190" s="128">
        <f t="shared" si="99"/>
        <v>351250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464000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35000</v>
      </c>
      <c r="L191" s="86">
        <f t="shared" ref="L191:Q191" si="100">SUM(L192+L199+L216)</f>
        <v>77750</v>
      </c>
      <c r="M191" s="86">
        <f t="shared" si="100"/>
        <v>351250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464000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SUM(J217:J221)</f>
        <v>0</v>
      </c>
      <c r="K216" s="86">
        <f t="shared" si="113"/>
        <v>35000</v>
      </c>
      <c r="L216" s="86">
        <f t="shared" si="113"/>
        <v>77750</v>
      </c>
      <c r="M216" s="86">
        <f t="shared" si="113"/>
        <v>351250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464000</v>
      </c>
    </row>
    <row r="217" spans="2:18" ht="34.5" customHeight="1" x14ac:dyDescent="0.3">
      <c r="B217" s="89"/>
      <c r="C217" s="90"/>
      <c r="D217" s="90"/>
      <c r="E217" s="90"/>
      <c r="F217" s="60">
        <v>2</v>
      </c>
      <c r="G217" s="15" t="s">
        <v>105</v>
      </c>
      <c r="H217" s="93" t="s">
        <v>111</v>
      </c>
      <c r="I217" s="17" t="s">
        <v>112</v>
      </c>
      <c r="J217" s="16"/>
      <c r="K217" s="16"/>
      <c r="L217" s="92">
        <v>5000</v>
      </c>
      <c r="M217" s="92">
        <v>170000</v>
      </c>
      <c r="N217" s="16"/>
      <c r="O217" s="16"/>
      <c r="P217" s="16"/>
      <c r="Q217" s="16"/>
      <c r="R217" s="84">
        <f>SUM(J217:Q217)</f>
        <v>175000</v>
      </c>
    </row>
    <row r="218" spans="2:18" ht="30.75" customHeight="1" x14ac:dyDescent="0.3">
      <c r="B218" s="28"/>
      <c r="C218" s="122"/>
      <c r="D218" s="61"/>
      <c r="E218" s="61"/>
      <c r="F218" s="60">
        <v>3</v>
      </c>
      <c r="G218" s="15" t="s">
        <v>106</v>
      </c>
      <c r="H218" s="93" t="s">
        <v>111</v>
      </c>
      <c r="I218" s="17" t="s">
        <v>112</v>
      </c>
      <c r="J218" s="27"/>
      <c r="K218" s="27"/>
      <c r="L218" s="27">
        <v>10000</v>
      </c>
      <c r="M218" s="27">
        <v>20000</v>
      </c>
      <c r="N218" s="27"/>
      <c r="O218" s="27"/>
      <c r="P218" s="27"/>
      <c r="Q218" s="27"/>
      <c r="R218" s="84">
        <f>SUM(J218:Q218)</f>
        <v>30000</v>
      </c>
    </row>
    <row r="219" spans="2:18" ht="31.5" customHeight="1" x14ac:dyDescent="0.3">
      <c r="B219" s="123"/>
      <c r="C219" s="122"/>
      <c r="D219" s="61"/>
      <c r="E219" s="61"/>
      <c r="F219" s="60">
        <v>4</v>
      </c>
      <c r="G219" s="15" t="s">
        <v>107</v>
      </c>
      <c r="H219" s="93" t="s">
        <v>111</v>
      </c>
      <c r="I219" s="17" t="s">
        <v>112</v>
      </c>
      <c r="J219" s="27"/>
      <c r="K219" s="27"/>
      <c r="L219" s="27"/>
      <c r="M219" s="27">
        <v>20000</v>
      </c>
      <c r="N219" s="27"/>
      <c r="O219" s="27"/>
      <c r="P219" s="27"/>
      <c r="Q219" s="27"/>
      <c r="R219" s="84">
        <f>SUM(J219:Q219)</f>
        <v>20000</v>
      </c>
    </row>
    <row r="220" spans="2:18" ht="31.5" customHeight="1" x14ac:dyDescent="0.3">
      <c r="B220" s="28"/>
      <c r="C220" s="122"/>
      <c r="D220" s="61"/>
      <c r="E220" s="61"/>
      <c r="F220" s="60">
        <v>5</v>
      </c>
      <c r="G220" s="15" t="s">
        <v>109</v>
      </c>
      <c r="H220" s="93" t="s">
        <v>111</v>
      </c>
      <c r="I220" s="17" t="s">
        <v>112</v>
      </c>
      <c r="J220" s="27"/>
      <c r="K220" s="27"/>
      <c r="L220" s="27">
        <v>27750</v>
      </c>
      <c r="M220" s="27">
        <v>16250</v>
      </c>
      <c r="N220" s="27"/>
      <c r="O220" s="27"/>
      <c r="P220" s="27"/>
      <c r="Q220" s="27"/>
      <c r="R220" s="84">
        <f t="shared" ref="R220:R221" si="114">SUM(J220:Q220)</f>
        <v>44000</v>
      </c>
    </row>
    <row r="221" spans="2:18" ht="31.5" customHeight="1" x14ac:dyDescent="0.3">
      <c r="B221" s="123"/>
      <c r="C221" s="122"/>
      <c r="D221" s="61"/>
      <c r="E221" s="61"/>
      <c r="F221" s="60">
        <v>6</v>
      </c>
      <c r="G221" s="15" t="s">
        <v>110</v>
      </c>
      <c r="H221" s="93" t="s">
        <v>111</v>
      </c>
      <c r="I221" s="17" t="s">
        <v>112</v>
      </c>
      <c r="J221" s="27"/>
      <c r="K221" s="27">
        <v>35000</v>
      </c>
      <c r="L221" s="27">
        <v>35000</v>
      </c>
      <c r="M221" s="27">
        <v>125000</v>
      </c>
      <c r="N221" s="27"/>
      <c r="O221" s="27"/>
      <c r="P221" s="27"/>
      <c r="Q221" s="27"/>
      <c r="R221" s="84">
        <f t="shared" si="114"/>
        <v>195000</v>
      </c>
    </row>
  </sheetData>
  <mergeCells count="71">
    <mergeCell ref="B1:R1"/>
    <mergeCell ref="B5:I5"/>
    <mergeCell ref="D42:I42"/>
    <mergeCell ref="B6:I6"/>
    <mergeCell ref="C7:I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70:I70"/>
    <mergeCell ref="E43:I43"/>
    <mergeCell ref="C47:I47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B103:I103"/>
    <mergeCell ref="D77:I77"/>
    <mergeCell ref="E78:I78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E124:I124"/>
    <mergeCell ref="B104:I104"/>
    <mergeCell ref="C105:I105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41:I141"/>
    <mergeCell ref="B147:I147"/>
    <mergeCell ref="B148:I148"/>
    <mergeCell ref="C149:I149"/>
    <mergeCell ref="D150:I150"/>
    <mergeCell ref="E204:I204"/>
    <mergeCell ref="B3:G3"/>
    <mergeCell ref="B4:G4"/>
    <mergeCell ref="E176:I176"/>
    <mergeCell ref="D180:I180"/>
    <mergeCell ref="B190:I190"/>
    <mergeCell ref="C191:I191"/>
    <mergeCell ref="D199:I199"/>
    <mergeCell ref="E200:I200"/>
    <mergeCell ref="E151:I151"/>
    <mergeCell ref="E155:I155"/>
    <mergeCell ref="E163:I163"/>
    <mergeCell ref="D167:I167"/>
    <mergeCell ref="B173:I173"/>
    <mergeCell ref="C174:I174"/>
    <mergeCell ref="D128:I128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21:G21"/>
  <sheetViews>
    <sheetView workbookViewId="0">
      <selection activeCell="G29" sqref="G29"/>
    </sheetView>
  </sheetViews>
  <sheetFormatPr defaultRowHeight="14.25" x14ac:dyDescent="0.2"/>
  <sheetData>
    <row r="21" spans="3:7" ht="45.75" x14ac:dyDescent="0.65">
      <c r="C21" s="1795" t="s">
        <v>1678</v>
      </c>
      <c r="D21" s="1795"/>
      <c r="E21" s="1795"/>
      <c r="F21" s="1795"/>
      <c r="G21" s="1795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223"/>
  <sheetViews>
    <sheetView zoomScaleNormal="100" workbookViewId="0">
      <pane ySplit="4" topLeftCell="A5" activePane="bottomLeft" state="frozen"/>
      <selection activeCell="M25" sqref="M25"/>
      <selection pane="bottomLeft" activeCell="L190" sqref="L190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185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1679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9600</v>
      </c>
      <c r="L4" s="53">
        <f>SUM(L5+L26+L67+L85+L103+L120+L147+L172+L189)</f>
        <v>106850</v>
      </c>
      <c r="M4" s="53">
        <f t="shared" si="0"/>
        <v>592750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70000</v>
      </c>
      <c r="R4" s="53">
        <f t="shared" si="0"/>
        <v>779200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23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23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23" s="12" customFormat="1" ht="33.75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3600</v>
      </c>
      <c r="L147" s="41">
        <f t="shared" si="76"/>
        <v>13300</v>
      </c>
      <c r="M147" s="41">
        <f t="shared" si="76"/>
        <v>18000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34900</v>
      </c>
    </row>
    <row r="148" spans="2:23" s="12" customFormat="1" ht="48.75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3600</v>
      </c>
      <c r="L148" s="25">
        <f t="shared" si="76"/>
        <v>13300</v>
      </c>
      <c r="M148" s="25">
        <f t="shared" si="76"/>
        <v>18000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34900</v>
      </c>
    </row>
    <row r="149" spans="2:23" s="13" customFormat="1" ht="32.25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3600</v>
      </c>
      <c r="L149" s="86">
        <f t="shared" si="77"/>
        <v>13300</v>
      </c>
      <c r="M149" s="86">
        <f t="shared" si="77"/>
        <v>18000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34900</v>
      </c>
    </row>
    <row r="150" spans="2:23" s="13" customFormat="1" ht="50.25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3600</v>
      </c>
      <c r="L150" s="86">
        <f t="shared" si="78"/>
        <v>13300</v>
      </c>
      <c r="M150" s="86">
        <f t="shared" si="78"/>
        <v>18000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34900</v>
      </c>
      <c r="W150" s="49"/>
    </row>
    <row r="151" spans="2:23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23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23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23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23" s="13" customFormat="1" ht="33.75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3600</v>
      </c>
      <c r="L155" s="86">
        <f t="shared" si="81"/>
        <v>13300</v>
      </c>
      <c r="M155" s="86">
        <f t="shared" si="81"/>
        <v>18000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34900</v>
      </c>
    </row>
    <row r="156" spans="2:23" ht="33.75" customHeight="1" x14ac:dyDescent="0.3">
      <c r="B156" s="38"/>
      <c r="C156" s="39"/>
      <c r="D156" s="39"/>
      <c r="E156" s="39"/>
      <c r="F156" s="60">
        <v>1</v>
      </c>
      <c r="G156" s="15" t="s">
        <v>174</v>
      </c>
      <c r="H156" s="93" t="s">
        <v>176</v>
      </c>
      <c r="I156" s="145" t="s">
        <v>175</v>
      </c>
      <c r="J156" s="16"/>
      <c r="K156" s="92">
        <v>3600</v>
      </c>
      <c r="L156" s="92">
        <v>13300</v>
      </c>
      <c r="M156" s="92">
        <v>18000</v>
      </c>
      <c r="N156" s="16"/>
      <c r="O156" s="16"/>
      <c r="P156" s="16"/>
      <c r="Q156" s="16"/>
      <c r="R156" s="84">
        <f t="shared" ref="R156:R157" si="82">SUM(J156:Q156)</f>
        <v>34900</v>
      </c>
    </row>
    <row r="157" spans="2:23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23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23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23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>SUM(K174)</f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>SUM(K175+K180)</f>
        <v>0</v>
      </c>
      <c r="L174" s="86">
        <f t="shared" ref="L174:R174" si="90">SUM(L175+L180)</f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6000</v>
      </c>
      <c r="L189" s="95">
        <f t="shared" ref="L189:R190" si="99">SUM(L190)</f>
        <v>93550</v>
      </c>
      <c r="M189" s="95">
        <f t="shared" si="99"/>
        <v>574750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70000</v>
      </c>
      <c r="R189" s="95">
        <f t="shared" si="99"/>
        <v>744300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6000</v>
      </c>
      <c r="L190" s="128">
        <f t="shared" si="99"/>
        <v>93550</v>
      </c>
      <c r="M190" s="128">
        <f>SUM(M191)</f>
        <v>574750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70000</v>
      </c>
      <c r="R190" s="128">
        <f>SUM(R191)</f>
        <v>744300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6000</v>
      </c>
      <c r="L191" s="86">
        <f t="shared" ref="L191:Q191" si="100">SUM(L192+L199+L216)</f>
        <v>93550</v>
      </c>
      <c r="M191" s="86">
        <f t="shared" si="100"/>
        <v>574750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70000</v>
      </c>
      <c r="R191" s="86">
        <f>SUM(R192+R199+R216)</f>
        <v>744300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21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21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21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21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21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21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21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21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SUM(J217:J222)</f>
        <v>0</v>
      </c>
      <c r="K216" s="86">
        <f>SUM(K217:K222)</f>
        <v>6000</v>
      </c>
      <c r="L216" s="86">
        <f t="shared" ref="L216:R216" si="113">SUM(L217:L222)</f>
        <v>93550</v>
      </c>
      <c r="M216" s="86">
        <f t="shared" si="113"/>
        <v>574750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70000</v>
      </c>
      <c r="R216" s="86">
        <f t="shared" si="113"/>
        <v>744300</v>
      </c>
    </row>
    <row r="217" spans="2:21" ht="34.5" customHeight="1" x14ac:dyDescent="0.3">
      <c r="B217" s="89"/>
      <c r="C217" s="90"/>
      <c r="D217" s="90"/>
      <c r="E217" s="90"/>
      <c r="F217" s="60">
        <v>2</v>
      </c>
      <c r="G217" s="15" t="s">
        <v>184</v>
      </c>
      <c r="H217" s="93" t="s">
        <v>176</v>
      </c>
      <c r="I217" s="17" t="s">
        <v>112</v>
      </c>
      <c r="J217" s="16"/>
      <c r="K217" s="16"/>
      <c r="L217" s="92">
        <v>25000</v>
      </c>
      <c r="M217" s="92">
        <v>114300</v>
      </c>
      <c r="N217" s="16"/>
      <c r="O217" s="16"/>
      <c r="P217" s="16"/>
      <c r="Q217" s="16"/>
      <c r="R217" s="84">
        <f>SUM(J217:Q217)</f>
        <v>139300</v>
      </c>
    </row>
    <row r="218" spans="2:21" ht="34.5" customHeight="1" x14ac:dyDescent="0.3">
      <c r="B218" s="89"/>
      <c r="C218" s="90"/>
      <c r="D218" s="90"/>
      <c r="E218" s="90"/>
      <c r="F218" s="60">
        <v>3</v>
      </c>
      <c r="G218" s="15" t="s">
        <v>177</v>
      </c>
      <c r="H218" s="93" t="s">
        <v>176</v>
      </c>
      <c r="I218" s="17" t="s">
        <v>182</v>
      </c>
      <c r="J218" s="16"/>
      <c r="K218" s="16"/>
      <c r="L218" s="92"/>
      <c r="M218" s="92">
        <v>180000</v>
      </c>
      <c r="N218" s="16"/>
      <c r="O218" s="16"/>
      <c r="P218" s="16"/>
      <c r="Q218" s="16"/>
      <c r="R218" s="84">
        <f>SUM(J218:Q218)</f>
        <v>180000</v>
      </c>
    </row>
    <row r="219" spans="2:21" ht="30.75" customHeight="1" x14ac:dyDescent="0.3">
      <c r="B219" s="28"/>
      <c r="C219" s="122"/>
      <c r="D219" s="61"/>
      <c r="E219" s="61"/>
      <c r="F219" s="60">
        <v>4</v>
      </c>
      <c r="G219" s="15" t="s">
        <v>178</v>
      </c>
      <c r="H219" s="93" t="s">
        <v>176</v>
      </c>
      <c r="I219" s="17" t="s">
        <v>112</v>
      </c>
      <c r="J219" s="27"/>
      <c r="K219" s="27"/>
      <c r="L219" s="27">
        <v>60000</v>
      </c>
      <c r="M219" s="27">
        <v>7200</v>
      </c>
      <c r="N219" s="27"/>
      <c r="O219" s="27"/>
      <c r="P219" s="27"/>
      <c r="Q219" s="27"/>
      <c r="R219" s="84">
        <f>SUM(J219:Q219)</f>
        <v>67200</v>
      </c>
    </row>
    <row r="220" spans="2:21" ht="31.5" customHeight="1" x14ac:dyDescent="0.3">
      <c r="B220" s="123"/>
      <c r="C220" s="122"/>
      <c r="D220" s="61"/>
      <c r="E220" s="61"/>
      <c r="F220" s="60">
        <v>5</v>
      </c>
      <c r="G220" s="15" t="s">
        <v>179</v>
      </c>
      <c r="H220" s="93" t="s">
        <v>176</v>
      </c>
      <c r="I220" s="17" t="s">
        <v>112</v>
      </c>
      <c r="J220" s="27"/>
      <c r="K220" s="27"/>
      <c r="L220" s="27"/>
      <c r="M220" s="27">
        <v>257800</v>
      </c>
      <c r="N220" s="27"/>
      <c r="O220" s="27"/>
      <c r="P220" s="27"/>
      <c r="Q220" s="27"/>
      <c r="R220" s="84">
        <f>SUM(J220:Q220)</f>
        <v>257800</v>
      </c>
      <c r="U220" s="30"/>
    </row>
    <row r="221" spans="2:21" ht="18.75" customHeight="1" x14ac:dyDescent="0.3">
      <c r="B221" s="28"/>
      <c r="C221" s="146"/>
      <c r="D221" s="147"/>
      <c r="E221" s="147"/>
      <c r="F221" s="60">
        <v>6</v>
      </c>
      <c r="G221" s="15" t="s">
        <v>180</v>
      </c>
      <c r="H221" s="16" t="s">
        <v>176</v>
      </c>
      <c r="I221" s="148" t="s">
        <v>183</v>
      </c>
      <c r="J221" s="27"/>
      <c r="K221" s="27">
        <v>6000</v>
      </c>
      <c r="L221" s="27">
        <v>8550</v>
      </c>
      <c r="M221" s="27">
        <v>15450</v>
      </c>
      <c r="N221" s="27"/>
      <c r="O221" s="27"/>
      <c r="P221" s="27"/>
      <c r="Q221" s="27"/>
      <c r="R221" s="84">
        <f t="shared" ref="R221" si="114">SUM(J221:Q221)</f>
        <v>30000</v>
      </c>
    </row>
    <row r="222" spans="2:21" ht="31.5" x14ac:dyDescent="0.3">
      <c r="B222" s="126"/>
      <c r="C222" s="127"/>
      <c r="D222" s="127"/>
      <c r="E222" s="127"/>
      <c r="F222" s="60">
        <v>7</v>
      </c>
      <c r="G222" s="125" t="s">
        <v>181</v>
      </c>
      <c r="H222" s="16" t="s">
        <v>176</v>
      </c>
      <c r="I222" s="17" t="s">
        <v>112</v>
      </c>
      <c r="J222" s="27"/>
      <c r="K222" s="27"/>
      <c r="L222" s="27"/>
      <c r="M222" s="27"/>
      <c r="N222" s="27"/>
      <c r="O222" s="27"/>
      <c r="P222" s="27"/>
      <c r="Q222" s="27">
        <v>70000</v>
      </c>
      <c r="R222" s="84">
        <f>SUM(J222:Q222)</f>
        <v>70000</v>
      </c>
    </row>
    <row r="223" spans="2:21" x14ac:dyDescent="0.3">
      <c r="F223" s="139"/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L20" sqref="L20"/>
    </sheetView>
  </sheetViews>
  <sheetFormatPr defaultRowHeight="14.25" x14ac:dyDescent="0.2"/>
  <sheetData>
    <row r="21" spans="1:9" ht="45.75" x14ac:dyDescent="0.65">
      <c r="A21" s="1795" t="s">
        <v>1680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9"/>
  <sheetViews>
    <sheetView zoomScaleNormal="100" workbookViewId="0">
      <pane ySplit="4" topLeftCell="A5" activePane="bottomLeft" state="frozen"/>
      <selection activeCell="M25" sqref="M25"/>
      <selection pane="bottomLeft" activeCell="J226" sqref="J226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1668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1681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0</v>
      </c>
      <c r="L4" s="53">
        <f>SUM(L5+L26+L67+L85+L103+L120+L147+L172+L189)</f>
        <v>0</v>
      </c>
      <c r="M4" s="53">
        <f t="shared" si="0"/>
        <v>240000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240000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28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28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281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281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281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281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281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281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0</v>
      </c>
      <c r="L176" s="86">
        <f t="shared" ref="L176:R176" si="92">SUM(L177:L179)</f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3" hidden="1" customHeight="1" x14ac:dyDescent="0.3">
      <c r="B177" s="38"/>
      <c r="C177" s="39"/>
      <c r="D177" s="39"/>
      <c r="E177" s="39"/>
      <c r="F177" s="60"/>
      <c r="G177" s="61"/>
      <c r="H177" s="16"/>
      <c r="I177" s="148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281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281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0</v>
      </c>
      <c r="M189" s="95">
        <f t="shared" si="99"/>
        <v>240000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240000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0</v>
      </c>
      <c r="M190" s="128">
        <f t="shared" si="99"/>
        <v>240000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240000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0</v>
      </c>
      <c r="M191" s="86">
        <f t="shared" si="100"/>
        <v>240000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240000</v>
      </c>
    </row>
    <row r="192" spans="2:18" s="13" customFormat="1" hidden="1" x14ac:dyDescent="0.3">
      <c r="B192" s="35"/>
      <c r="C192" s="37"/>
      <c r="D192" s="281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281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281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281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SUM(J217:J218)</f>
        <v>0</v>
      </c>
      <c r="K216" s="86">
        <f t="shared" si="113"/>
        <v>0</v>
      </c>
      <c r="L216" s="86">
        <f t="shared" si="113"/>
        <v>0</v>
      </c>
      <c r="M216" s="86">
        <f t="shared" si="113"/>
        <v>240000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240000</v>
      </c>
    </row>
    <row r="217" spans="2:18" ht="32.25" customHeight="1" x14ac:dyDescent="0.3">
      <c r="B217" s="89"/>
      <c r="C217" s="90"/>
      <c r="D217" s="90"/>
      <c r="E217" s="90"/>
      <c r="F217" s="183">
        <v>1</v>
      </c>
      <c r="G217" s="15" t="s">
        <v>1671</v>
      </c>
      <c r="H217" s="93" t="s">
        <v>1669</v>
      </c>
      <c r="I217" s="17" t="s">
        <v>112</v>
      </c>
      <c r="J217" s="16"/>
      <c r="K217" s="92"/>
      <c r="L217" s="92"/>
      <c r="M217" s="92">
        <v>120000</v>
      </c>
      <c r="N217" s="16"/>
      <c r="O217" s="16"/>
      <c r="P217" s="16"/>
      <c r="Q217" s="16"/>
      <c r="R217" s="84">
        <f t="shared" ref="R217:R218" si="114">SUM(J217:Q217)</f>
        <v>120000</v>
      </c>
    </row>
    <row r="218" spans="2:18" ht="33" customHeight="1" x14ac:dyDescent="0.3">
      <c r="B218" s="89"/>
      <c r="C218" s="90"/>
      <c r="D218" s="90"/>
      <c r="E218" s="90"/>
      <c r="F218" s="60">
        <v>2</v>
      </c>
      <c r="G218" s="15" t="s">
        <v>1670</v>
      </c>
      <c r="H218" s="93" t="s">
        <v>1669</v>
      </c>
      <c r="I218" s="17" t="s">
        <v>112</v>
      </c>
      <c r="J218" s="16"/>
      <c r="K218" s="92"/>
      <c r="L218" s="92"/>
      <c r="M218" s="92">
        <v>120000</v>
      </c>
      <c r="N218" s="16"/>
      <c r="O218" s="16"/>
      <c r="P218" s="16"/>
      <c r="Q218" s="16"/>
      <c r="R218" s="84">
        <f t="shared" si="114"/>
        <v>120000</v>
      </c>
    </row>
    <row r="219" spans="2:18" x14ac:dyDescent="0.3">
      <c r="F219" s="139"/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795" t="s">
        <v>123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D20:F20"/>
  <sheetViews>
    <sheetView topLeftCell="A70" workbookViewId="0">
      <selection activeCell="H25" sqref="H25"/>
    </sheetView>
  </sheetViews>
  <sheetFormatPr defaultRowHeight="14.25" x14ac:dyDescent="0.2"/>
  <sheetData>
    <row r="20" spans="4:6" ht="36" x14ac:dyDescent="0.55000000000000004">
      <c r="D20" s="1686" t="s">
        <v>2617</v>
      </c>
      <c r="E20" s="1686"/>
      <c r="F20" s="1686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6"/>
  <sheetViews>
    <sheetView zoomScaleNormal="100" workbookViewId="0">
      <pane ySplit="4" topLeftCell="A5" activePane="bottomLeft" state="frozen"/>
      <selection activeCell="M25" sqref="M25"/>
      <selection pane="bottomLeft" activeCell="K217" sqref="K217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132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1684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1125800</v>
      </c>
      <c r="L4" s="53">
        <f>SUM(L5+L26+L67+L85+L103+L120+L147+L172+L189)</f>
        <v>561200</v>
      </c>
      <c r="M4" s="53">
        <f t="shared" si="0"/>
        <v>443000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2130000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1125800</v>
      </c>
      <c r="L189" s="95">
        <f t="shared" ref="L189:R190" si="99">SUM(L190)</f>
        <v>561200</v>
      </c>
      <c r="M189" s="95">
        <f t="shared" si="99"/>
        <v>443000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2130000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1125800</v>
      </c>
      <c r="L190" s="128">
        <f t="shared" si="99"/>
        <v>561200</v>
      </c>
      <c r="M190" s="128">
        <f t="shared" si="99"/>
        <v>443000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2130000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1125800</v>
      </c>
      <c r="L191" s="86">
        <f t="shared" ref="L191:Q191" si="100">SUM(L192+L199+L216)</f>
        <v>561200</v>
      </c>
      <c r="M191" s="86">
        <f t="shared" si="100"/>
        <v>443000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2130000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SUM(J217+J225+J226)</f>
        <v>0</v>
      </c>
      <c r="K216" s="86">
        <f t="shared" ref="K216:R216" si="113">SUM(K217+K225+K226)</f>
        <v>1125800</v>
      </c>
      <c r="L216" s="86">
        <f t="shared" si="113"/>
        <v>561200</v>
      </c>
      <c r="M216" s="86">
        <f t="shared" si="113"/>
        <v>443000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2130000</v>
      </c>
    </row>
    <row r="217" spans="2:18" ht="34.5" customHeight="1" x14ac:dyDescent="0.3">
      <c r="B217" s="129"/>
      <c r="C217" s="130"/>
      <c r="D217" s="130"/>
      <c r="E217" s="130"/>
      <c r="F217" s="131">
        <v>1</v>
      </c>
      <c r="G217" s="97" t="s">
        <v>122</v>
      </c>
      <c r="H217" s="99" t="s">
        <v>123</v>
      </c>
      <c r="I217" s="99" t="s">
        <v>131</v>
      </c>
      <c r="J217" s="100">
        <f>SUM(J218:J224)</f>
        <v>0</v>
      </c>
      <c r="K217" s="100">
        <f t="shared" ref="K217:R217" si="114">SUM(K218:K224)</f>
        <v>1125800</v>
      </c>
      <c r="L217" s="100">
        <f t="shared" si="114"/>
        <v>561200</v>
      </c>
      <c r="M217" s="100">
        <f t="shared" si="114"/>
        <v>123000</v>
      </c>
      <c r="N217" s="100">
        <f t="shared" si="114"/>
        <v>0</v>
      </c>
      <c r="O217" s="100">
        <f t="shared" si="114"/>
        <v>0</v>
      </c>
      <c r="P217" s="100">
        <f t="shared" si="114"/>
        <v>0</v>
      </c>
      <c r="Q217" s="100">
        <f t="shared" si="114"/>
        <v>0</v>
      </c>
      <c r="R217" s="100">
        <f t="shared" si="114"/>
        <v>1810000</v>
      </c>
    </row>
    <row r="218" spans="2:18" ht="34.5" customHeight="1" x14ac:dyDescent="0.3">
      <c r="B218" s="132"/>
      <c r="C218" s="133"/>
      <c r="D218" s="98"/>
      <c r="E218" s="98"/>
      <c r="F218" s="131"/>
      <c r="G218" s="15" t="s">
        <v>125</v>
      </c>
      <c r="H218" s="16" t="s">
        <v>123</v>
      </c>
      <c r="I218" s="99" t="s">
        <v>131</v>
      </c>
      <c r="J218" s="27"/>
      <c r="K218" s="27">
        <v>230400</v>
      </c>
      <c r="L218" s="27">
        <v>91200</v>
      </c>
      <c r="M218" s="27"/>
      <c r="N218" s="27"/>
      <c r="O218" s="27"/>
      <c r="P218" s="27"/>
      <c r="Q218" s="27"/>
      <c r="R218" s="84">
        <f>SUM(J218:Q218)</f>
        <v>321600</v>
      </c>
    </row>
    <row r="219" spans="2:18" ht="31.5" customHeight="1" x14ac:dyDescent="0.3">
      <c r="B219" s="123"/>
      <c r="C219" s="133"/>
      <c r="D219" s="98"/>
      <c r="E219" s="98"/>
      <c r="F219" s="131"/>
      <c r="G219" s="15" t="s">
        <v>126</v>
      </c>
      <c r="H219" s="16" t="s">
        <v>123</v>
      </c>
      <c r="I219" s="99" t="s">
        <v>131</v>
      </c>
      <c r="J219" s="27"/>
      <c r="K219" s="27">
        <v>118800</v>
      </c>
      <c r="L219" s="27">
        <v>48000</v>
      </c>
      <c r="M219" s="27"/>
      <c r="N219" s="27"/>
      <c r="O219" s="27"/>
      <c r="P219" s="27"/>
      <c r="Q219" s="27"/>
      <c r="R219" s="84">
        <f t="shared" ref="R219:R226" si="115">SUM(J219:Q219)</f>
        <v>166800</v>
      </c>
    </row>
    <row r="220" spans="2:18" ht="31.5" customHeight="1" x14ac:dyDescent="0.3">
      <c r="B220" s="123"/>
      <c r="C220" s="133"/>
      <c r="D220" s="98"/>
      <c r="E220" s="98"/>
      <c r="F220" s="131"/>
      <c r="G220" s="15" t="s">
        <v>127</v>
      </c>
      <c r="H220" s="16" t="s">
        <v>123</v>
      </c>
      <c r="I220" s="99" t="s">
        <v>131</v>
      </c>
      <c r="J220" s="27"/>
      <c r="K220" s="27">
        <v>199200</v>
      </c>
      <c r="L220" s="27">
        <v>15000</v>
      </c>
      <c r="M220" s="27"/>
      <c r="N220" s="27"/>
      <c r="O220" s="27"/>
      <c r="P220" s="27"/>
      <c r="Q220" s="27"/>
      <c r="R220" s="84">
        <f t="shared" si="115"/>
        <v>214200</v>
      </c>
    </row>
    <row r="221" spans="2:18" ht="96.75" customHeight="1" x14ac:dyDescent="0.3">
      <c r="B221" s="123"/>
      <c r="C221" s="133"/>
      <c r="D221" s="98"/>
      <c r="E221" s="98"/>
      <c r="F221" s="131"/>
      <c r="G221" s="15" t="s">
        <v>128</v>
      </c>
      <c r="H221" s="16" t="s">
        <v>123</v>
      </c>
      <c r="I221" s="99" t="s">
        <v>131</v>
      </c>
      <c r="J221" s="27"/>
      <c r="K221" s="27">
        <v>239400</v>
      </c>
      <c r="L221" s="27">
        <v>120000</v>
      </c>
      <c r="M221" s="27">
        <v>50000</v>
      </c>
      <c r="N221" s="27"/>
      <c r="O221" s="27"/>
      <c r="P221" s="27"/>
      <c r="Q221" s="27"/>
      <c r="R221" s="84">
        <f t="shared" si="115"/>
        <v>409400</v>
      </c>
    </row>
    <row r="222" spans="2:18" ht="48.75" customHeight="1" x14ac:dyDescent="0.3">
      <c r="B222" s="123"/>
      <c r="C222" s="133"/>
      <c r="D222" s="98"/>
      <c r="E222" s="98"/>
      <c r="F222" s="131"/>
      <c r="G222" s="15" t="s">
        <v>133</v>
      </c>
      <c r="H222" s="16" t="s">
        <v>123</v>
      </c>
      <c r="I222" s="99" t="s">
        <v>131</v>
      </c>
      <c r="J222" s="27"/>
      <c r="K222" s="27"/>
      <c r="L222" s="27"/>
      <c r="M222" s="27">
        <v>30000</v>
      </c>
      <c r="N222" s="27"/>
      <c r="O222" s="27"/>
      <c r="P222" s="27"/>
      <c r="Q222" s="27"/>
      <c r="R222" s="84">
        <f t="shared" si="115"/>
        <v>30000</v>
      </c>
    </row>
    <row r="223" spans="2:18" ht="31.5" customHeight="1" x14ac:dyDescent="0.3">
      <c r="B223" s="123"/>
      <c r="C223" s="133"/>
      <c r="D223" s="98"/>
      <c r="E223" s="98"/>
      <c r="F223" s="131"/>
      <c r="G223" s="15" t="s">
        <v>129</v>
      </c>
      <c r="H223" s="16" t="s">
        <v>123</v>
      </c>
      <c r="I223" s="99" t="s">
        <v>131</v>
      </c>
      <c r="J223" s="27"/>
      <c r="K223" s="27"/>
      <c r="L223" s="27">
        <v>248000</v>
      </c>
      <c r="M223" s="27">
        <v>43000</v>
      </c>
      <c r="N223" s="27"/>
      <c r="O223" s="27"/>
      <c r="P223" s="27"/>
      <c r="Q223" s="27"/>
      <c r="R223" s="84">
        <f t="shared" si="115"/>
        <v>291000</v>
      </c>
    </row>
    <row r="224" spans="2:18" ht="31.5" x14ac:dyDescent="0.3">
      <c r="B224" s="126"/>
      <c r="C224" s="133"/>
      <c r="D224" s="133"/>
      <c r="E224" s="133"/>
      <c r="F224" s="134"/>
      <c r="G224" s="125" t="s">
        <v>134</v>
      </c>
      <c r="H224" s="26" t="s">
        <v>123</v>
      </c>
      <c r="I224" s="99" t="s">
        <v>131</v>
      </c>
      <c r="J224" s="27"/>
      <c r="K224" s="27">
        <v>338000</v>
      </c>
      <c r="L224" s="27">
        <v>39000</v>
      </c>
      <c r="M224" s="27"/>
      <c r="N224" s="27"/>
      <c r="O224" s="27"/>
      <c r="P224" s="27"/>
      <c r="Q224" s="27"/>
      <c r="R224" s="84">
        <f t="shared" si="115"/>
        <v>377000</v>
      </c>
    </row>
    <row r="225" spans="2:18" ht="31.5" x14ac:dyDescent="0.3">
      <c r="B225" s="126"/>
      <c r="C225" s="133"/>
      <c r="D225" s="133"/>
      <c r="E225" s="133"/>
      <c r="F225" s="131">
        <v>2</v>
      </c>
      <c r="G225" s="125" t="s">
        <v>130</v>
      </c>
      <c r="H225" s="26" t="s">
        <v>123</v>
      </c>
      <c r="I225" s="99" t="s">
        <v>131</v>
      </c>
      <c r="J225" s="27"/>
      <c r="K225" s="27"/>
      <c r="L225" s="27"/>
      <c r="M225" s="27">
        <v>20000</v>
      </c>
      <c r="N225" s="27"/>
      <c r="O225" s="27"/>
      <c r="P225" s="27"/>
      <c r="Q225" s="27"/>
      <c r="R225" s="84">
        <f t="shared" si="115"/>
        <v>20000</v>
      </c>
    </row>
    <row r="226" spans="2:18" ht="31.5" x14ac:dyDescent="0.3">
      <c r="B226" s="126"/>
      <c r="C226" s="133"/>
      <c r="D226" s="133"/>
      <c r="E226" s="133"/>
      <c r="F226" s="131">
        <v>3</v>
      </c>
      <c r="G226" s="125" t="s">
        <v>124</v>
      </c>
      <c r="H226" s="26" t="s">
        <v>123</v>
      </c>
      <c r="I226" s="17" t="s">
        <v>112</v>
      </c>
      <c r="J226" s="27"/>
      <c r="K226" s="27"/>
      <c r="L226" s="27"/>
      <c r="M226" s="27">
        <v>300000</v>
      </c>
      <c r="N226" s="27"/>
      <c r="O226" s="27"/>
      <c r="P226" s="27"/>
      <c r="Q226" s="27"/>
      <c r="R226" s="84">
        <f t="shared" si="115"/>
        <v>300000</v>
      </c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795" t="s">
        <v>1724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7"/>
  <sheetViews>
    <sheetView zoomScaleNormal="100" workbookViewId="0">
      <selection activeCell="W177" sqref="W177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8.625" style="24" customWidth="1"/>
    <col min="10" max="16" width="8.625" style="87" customWidth="1"/>
    <col min="17" max="17" width="8.625" style="87" hidden="1" customWidth="1"/>
    <col min="18" max="18" width="8.625" style="87" customWidth="1"/>
    <col min="19" max="16384" width="9" style="7"/>
  </cols>
  <sheetData>
    <row r="1" spans="2:18" s="1" customFormat="1" ht="21" x14ac:dyDescent="0.35">
      <c r="B1" s="1673" t="s">
        <v>1672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88" t="s">
        <v>103</v>
      </c>
      <c r="P3" s="11" t="s">
        <v>7</v>
      </c>
      <c r="Q3" s="11" t="s">
        <v>8</v>
      </c>
      <c r="R3" s="10" t="s">
        <v>9</v>
      </c>
    </row>
    <row r="4" spans="2:18" s="12" customFormat="1" ht="20.25" customHeight="1" x14ac:dyDescent="0.2">
      <c r="B4" s="1682" t="s">
        <v>1725</v>
      </c>
      <c r="C4" s="1771"/>
      <c r="D4" s="1771"/>
      <c r="E4" s="1771"/>
      <c r="F4" s="1771"/>
      <c r="G4" s="1683"/>
      <c r="H4" s="74"/>
      <c r="I4" s="75"/>
      <c r="J4" s="81">
        <f t="shared" ref="J4:R4" si="0">SUM(J5+J26+J67+J85+J103+J120+J147+J172+J196)</f>
        <v>0</v>
      </c>
      <c r="K4" s="81">
        <f t="shared" si="0"/>
        <v>2965600</v>
      </c>
      <c r="L4" s="81">
        <f t="shared" si="0"/>
        <v>1348660</v>
      </c>
      <c r="M4" s="81">
        <f t="shared" si="0"/>
        <v>695140</v>
      </c>
      <c r="N4" s="81">
        <f t="shared" si="0"/>
        <v>0</v>
      </c>
      <c r="O4" s="81">
        <f t="shared" si="0"/>
        <v>0</v>
      </c>
      <c r="P4" s="81">
        <f t="shared" si="0"/>
        <v>13450000</v>
      </c>
      <c r="Q4" s="81">
        <f t="shared" si="0"/>
        <v>0</v>
      </c>
      <c r="R4" s="81">
        <f t="shared" si="0"/>
        <v>18459400</v>
      </c>
    </row>
    <row r="5" spans="2:18" s="12" customFormat="1" ht="31.5" hidden="1" customHeight="1" x14ac:dyDescent="0.2">
      <c r="B5" s="1667" t="s">
        <v>79</v>
      </c>
      <c r="C5" s="1668"/>
      <c r="D5" s="1668"/>
      <c r="E5" s="1668"/>
      <c r="F5" s="1668"/>
      <c r="G5" s="1668"/>
      <c r="H5" s="1668"/>
      <c r="I5" s="1668"/>
      <c r="J5" s="53">
        <f>SUM(J6)</f>
        <v>0</v>
      </c>
      <c r="K5" s="53">
        <f t="shared" ref="K5:R6" si="1">SUM(K6)</f>
        <v>0</v>
      </c>
      <c r="L5" s="53">
        <f t="shared" si="1"/>
        <v>0</v>
      </c>
      <c r="M5" s="53">
        <f t="shared" si="1"/>
        <v>0</v>
      </c>
      <c r="N5" s="53">
        <f t="shared" si="1"/>
        <v>0</v>
      </c>
      <c r="O5" s="53">
        <f t="shared" si="1"/>
        <v>0</v>
      </c>
      <c r="P5" s="53">
        <f t="shared" si="1"/>
        <v>0</v>
      </c>
      <c r="Q5" s="53">
        <f t="shared" si="1"/>
        <v>0</v>
      </c>
      <c r="R5" s="53">
        <f t="shared" si="1"/>
        <v>0</v>
      </c>
    </row>
    <row r="6" spans="2:18" s="12" customFormat="1" ht="48" hidden="1" customHeight="1" x14ac:dyDescent="0.2">
      <c r="B6" s="1665" t="s">
        <v>80</v>
      </c>
      <c r="C6" s="1666"/>
      <c r="D6" s="1666"/>
      <c r="E6" s="1666"/>
      <c r="F6" s="1666"/>
      <c r="G6" s="1666"/>
      <c r="H6" s="1666"/>
      <c r="I6" s="1666"/>
      <c r="J6" s="41">
        <f>SUM(J7)</f>
        <v>0</v>
      </c>
      <c r="K6" s="41">
        <f t="shared" si="1"/>
        <v>0</v>
      </c>
      <c r="L6" s="41">
        <f t="shared" si="1"/>
        <v>0</v>
      </c>
      <c r="M6" s="41">
        <f t="shared" si="1"/>
        <v>0</v>
      </c>
      <c r="N6" s="41">
        <f t="shared" si="1"/>
        <v>0</v>
      </c>
      <c r="O6" s="41">
        <f t="shared" si="1"/>
        <v>0</v>
      </c>
      <c r="P6" s="41">
        <f t="shared" si="1"/>
        <v>0</v>
      </c>
      <c r="Q6" s="41">
        <f t="shared" si="1"/>
        <v>0</v>
      </c>
      <c r="R6" s="41">
        <f t="shared" si="1"/>
        <v>0</v>
      </c>
    </row>
    <row r="7" spans="2:18" s="13" customFormat="1" ht="47.25" hidden="1" customHeight="1" x14ac:dyDescent="0.3">
      <c r="B7" s="63"/>
      <c r="C7" s="1685" t="s">
        <v>12</v>
      </c>
      <c r="D7" s="1685"/>
      <c r="E7" s="1685"/>
      <c r="F7" s="1685"/>
      <c r="G7" s="1685"/>
      <c r="H7" s="1685"/>
      <c r="I7" s="1685"/>
      <c r="J7" s="82">
        <f>SUM(J8+J13)</f>
        <v>0</v>
      </c>
      <c r="K7" s="82">
        <f t="shared" ref="K7:R7" si="2">SUM(K8+K13)</f>
        <v>0</v>
      </c>
      <c r="L7" s="82">
        <f t="shared" si="2"/>
        <v>0</v>
      </c>
      <c r="M7" s="82">
        <f t="shared" si="2"/>
        <v>0</v>
      </c>
      <c r="N7" s="82">
        <f t="shared" si="2"/>
        <v>0</v>
      </c>
      <c r="O7" s="82">
        <f t="shared" si="2"/>
        <v>0</v>
      </c>
      <c r="P7" s="82">
        <f t="shared" si="2"/>
        <v>0</v>
      </c>
      <c r="Q7" s="82">
        <f t="shared" si="2"/>
        <v>0</v>
      </c>
      <c r="R7" s="82">
        <f t="shared" si="2"/>
        <v>0</v>
      </c>
    </row>
    <row r="8" spans="2:18" s="13" customFormat="1" ht="30.75" hidden="1" customHeight="1" x14ac:dyDescent="0.3">
      <c r="B8" s="54"/>
      <c r="C8" s="55"/>
      <c r="D8" s="1684" t="s">
        <v>13</v>
      </c>
      <c r="E8" s="1684"/>
      <c r="F8" s="1684"/>
      <c r="G8" s="1684"/>
      <c r="H8" s="1684"/>
      <c r="I8" s="1684"/>
      <c r="J8" s="83">
        <f>SUM(J9)</f>
        <v>0</v>
      </c>
      <c r="K8" s="83">
        <f t="shared" ref="K8:R8" si="3">SUM(K9)</f>
        <v>0</v>
      </c>
      <c r="L8" s="83">
        <f t="shared" si="3"/>
        <v>0</v>
      </c>
      <c r="M8" s="83">
        <f t="shared" si="3"/>
        <v>0</v>
      </c>
      <c r="N8" s="83">
        <f t="shared" si="3"/>
        <v>0</v>
      </c>
      <c r="O8" s="83">
        <f t="shared" si="3"/>
        <v>0</v>
      </c>
      <c r="P8" s="83">
        <f t="shared" si="3"/>
        <v>0</v>
      </c>
      <c r="Q8" s="83">
        <f t="shared" si="3"/>
        <v>0</v>
      </c>
      <c r="R8" s="83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7" t="s">
        <v>81</v>
      </c>
      <c r="C26" s="1668"/>
      <c r="D26" s="1668"/>
      <c r="E26" s="1668"/>
      <c r="F26" s="1668"/>
      <c r="G26" s="1668"/>
      <c r="H26" s="1668"/>
      <c r="I26" s="1668"/>
      <c r="J26" s="53">
        <f>SUM(J27)</f>
        <v>0</v>
      </c>
      <c r="K26" s="53">
        <f t="shared" ref="K26:R26" si="10">SUM(K27)</f>
        <v>0</v>
      </c>
      <c r="L26" s="53">
        <f t="shared" si="10"/>
        <v>0</v>
      </c>
      <c r="M26" s="53">
        <f t="shared" si="10"/>
        <v>0</v>
      </c>
      <c r="N26" s="53">
        <f t="shared" si="10"/>
        <v>0</v>
      </c>
      <c r="O26" s="53">
        <f t="shared" si="10"/>
        <v>0</v>
      </c>
      <c r="P26" s="53">
        <f t="shared" si="10"/>
        <v>0</v>
      </c>
      <c r="Q26" s="53">
        <f t="shared" si="10"/>
        <v>0</v>
      </c>
      <c r="R26" s="53">
        <f t="shared" si="10"/>
        <v>0</v>
      </c>
    </row>
    <row r="27" spans="2:18" s="12" customFormat="1" ht="48" hidden="1" customHeight="1" x14ac:dyDescent="0.2">
      <c r="B27" s="1665" t="s">
        <v>82</v>
      </c>
      <c r="C27" s="1666"/>
      <c r="D27" s="1666"/>
      <c r="E27" s="1666"/>
      <c r="F27" s="1666"/>
      <c r="G27" s="1666"/>
      <c r="H27" s="1666"/>
      <c r="I27" s="1666"/>
      <c r="J27" s="41">
        <f>SUM(J28+J47)</f>
        <v>0</v>
      </c>
      <c r="K27" s="41">
        <f t="shared" ref="K27:R27" si="11">SUM(K28+K47)</f>
        <v>0</v>
      </c>
      <c r="L27" s="41">
        <f t="shared" si="11"/>
        <v>0</v>
      </c>
      <c r="M27" s="41">
        <f t="shared" si="11"/>
        <v>0</v>
      </c>
      <c r="N27" s="41">
        <f t="shared" si="11"/>
        <v>0</v>
      </c>
      <c r="O27" s="41">
        <f t="shared" si="11"/>
        <v>0</v>
      </c>
      <c r="P27" s="41">
        <f t="shared" si="11"/>
        <v>0</v>
      </c>
      <c r="Q27" s="41">
        <f t="shared" si="11"/>
        <v>0</v>
      </c>
      <c r="R27" s="41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38"/>
      <c r="C31" s="39"/>
      <c r="D31" s="39"/>
      <c r="E31" s="40"/>
      <c r="F31" s="29">
        <v>13</v>
      </c>
      <c r="G31" s="15"/>
      <c r="H31" s="15"/>
      <c r="I31" s="61"/>
      <c r="J31" s="16"/>
      <c r="K31" s="16"/>
      <c r="L31" s="16"/>
      <c r="M31" s="16"/>
      <c r="N31" s="16"/>
      <c r="O31" s="16"/>
      <c r="P31" s="16"/>
      <c r="Q31" s="16"/>
      <c r="R31" s="84">
        <f t="shared" ref="R31:R32" si="15">SUM(J31:Q31)</f>
        <v>0</v>
      </c>
    </row>
    <row r="32" spans="2:18" ht="23.25" hidden="1" customHeight="1" x14ac:dyDescent="0.3">
      <c r="B32" s="28"/>
      <c r="C32" s="45"/>
      <c r="D32" s="31"/>
      <c r="E32" s="32"/>
      <c r="F32" s="29">
        <v>14</v>
      </c>
      <c r="G32" s="15"/>
      <c r="H32" s="16"/>
      <c r="I32" s="17"/>
      <c r="J32" s="27"/>
      <c r="K32" s="27"/>
      <c r="L32" s="27"/>
      <c r="M32" s="27"/>
      <c r="N32" s="27"/>
      <c r="O32" s="27"/>
      <c r="P32" s="27"/>
      <c r="Q32" s="27"/>
      <c r="R32" s="84">
        <f t="shared" si="15"/>
        <v>0</v>
      </c>
    </row>
    <row r="33" spans="2:18" ht="23.25" hidden="1" customHeight="1" x14ac:dyDescent="0.3">
      <c r="B33" s="67"/>
      <c r="C33" s="68"/>
      <c r="D33" s="62"/>
      <c r="E33" s="21"/>
      <c r="F33" s="29">
        <v>15</v>
      </c>
      <c r="G33" s="15"/>
      <c r="H33" s="16"/>
      <c r="I33" s="17"/>
      <c r="J33" s="27"/>
      <c r="K33" s="27"/>
      <c r="L33" s="27"/>
      <c r="M33" s="27"/>
      <c r="N33" s="27"/>
      <c r="O33" s="27"/>
      <c r="P33" s="27"/>
      <c r="Q33" s="27"/>
      <c r="R33" s="84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28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38"/>
      <c r="C35" s="39"/>
      <c r="D35" s="39"/>
      <c r="E35" s="40"/>
      <c r="F35" s="29">
        <v>16</v>
      </c>
      <c r="G35" s="15"/>
      <c r="H35" s="15"/>
      <c r="I35" s="61"/>
      <c r="J35" s="16"/>
      <c r="K35" s="16"/>
      <c r="L35" s="16"/>
      <c r="M35" s="16"/>
      <c r="N35" s="16"/>
      <c r="O35" s="16"/>
      <c r="P35" s="16"/>
      <c r="Q35" s="16"/>
      <c r="R35" s="84">
        <f t="shared" ref="R35:R36" si="17">SUM(J35:Q35)</f>
        <v>0</v>
      </c>
    </row>
    <row r="36" spans="2:18" ht="23.25" hidden="1" customHeight="1" x14ac:dyDescent="0.3">
      <c r="B36" s="28"/>
      <c r="C36" s="45"/>
      <c r="D36" s="31"/>
      <c r="E36" s="32"/>
      <c r="F36" s="29">
        <v>17</v>
      </c>
      <c r="G36" s="15"/>
      <c r="H36" s="16"/>
      <c r="I36" s="17"/>
      <c r="J36" s="27"/>
      <c r="K36" s="27"/>
      <c r="L36" s="27"/>
      <c r="M36" s="27"/>
      <c r="N36" s="27"/>
      <c r="O36" s="27"/>
      <c r="P36" s="27"/>
      <c r="Q36" s="27"/>
      <c r="R36" s="84">
        <f t="shared" si="17"/>
        <v>0</v>
      </c>
    </row>
    <row r="37" spans="2:18" ht="23.25" hidden="1" customHeight="1" x14ac:dyDescent="0.3">
      <c r="B37" s="67"/>
      <c r="C37" s="68"/>
      <c r="D37" s="62"/>
      <c r="E37" s="21"/>
      <c r="F37" s="29">
        <v>18</v>
      </c>
      <c r="G37" s="15"/>
      <c r="H37" s="16"/>
      <c r="I37" s="17"/>
      <c r="J37" s="27"/>
      <c r="K37" s="27"/>
      <c r="L37" s="27"/>
      <c r="M37" s="27"/>
      <c r="N37" s="27"/>
      <c r="O37" s="27"/>
      <c r="P37" s="27"/>
      <c r="Q37" s="27"/>
      <c r="R37" s="84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28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38"/>
      <c r="C39" s="39"/>
      <c r="D39" s="39"/>
      <c r="E39" s="40"/>
      <c r="F39" s="29">
        <v>19</v>
      </c>
      <c r="G39" s="15"/>
      <c r="H39" s="15"/>
      <c r="I39" s="61"/>
      <c r="J39" s="16"/>
      <c r="K39" s="16"/>
      <c r="L39" s="16"/>
      <c r="M39" s="16"/>
      <c r="N39" s="16"/>
      <c r="O39" s="16"/>
      <c r="P39" s="16"/>
      <c r="Q39" s="16"/>
      <c r="R39" s="84">
        <f t="shared" ref="R39:R40" si="19">SUM(J39:Q39)</f>
        <v>0</v>
      </c>
    </row>
    <row r="40" spans="2:18" ht="23.25" hidden="1" customHeight="1" x14ac:dyDescent="0.3">
      <c r="B40" s="28"/>
      <c r="C40" s="45"/>
      <c r="D40" s="31"/>
      <c r="E40" s="32"/>
      <c r="F40" s="29">
        <v>20</v>
      </c>
      <c r="G40" s="15"/>
      <c r="H40" s="16"/>
      <c r="I40" s="17"/>
      <c r="J40" s="27"/>
      <c r="K40" s="27"/>
      <c r="L40" s="27"/>
      <c r="M40" s="27"/>
      <c r="N40" s="27"/>
      <c r="O40" s="27"/>
      <c r="P40" s="27"/>
      <c r="Q40" s="27"/>
      <c r="R40" s="84">
        <f t="shared" si="19"/>
        <v>0</v>
      </c>
    </row>
    <row r="41" spans="2:18" ht="23.25" hidden="1" customHeight="1" x14ac:dyDescent="0.3">
      <c r="B41" s="28"/>
      <c r="C41" s="45"/>
      <c r="D41" s="31"/>
      <c r="E41" s="32"/>
      <c r="F41" s="29">
        <v>21</v>
      </c>
      <c r="G41" s="15"/>
      <c r="H41" s="16"/>
      <c r="I41" s="17"/>
      <c r="J41" s="27"/>
      <c r="K41" s="27"/>
      <c r="L41" s="27"/>
      <c r="M41" s="27"/>
      <c r="N41" s="27"/>
      <c r="O41" s="27"/>
      <c r="P41" s="27"/>
      <c r="Q41" s="27"/>
      <c r="R41" s="84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35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38"/>
      <c r="C44" s="39"/>
      <c r="D44" s="39"/>
      <c r="E44" s="40"/>
      <c r="F44" s="29">
        <v>22</v>
      </c>
      <c r="G44" s="15"/>
      <c r="H44" s="15"/>
      <c r="I44" s="61"/>
      <c r="J44" s="16"/>
      <c r="K44" s="16"/>
      <c r="L44" s="16"/>
      <c r="M44" s="16"/>
      <c r="N44" s="16"/>
      <c r="O44" s="16"/>
      <c r="P44" s="16"/>
      <c r="Q44" s="16"/>
      <c r="R44" s="84">
        <f t="shared" ref="R44:R45" si="22">SUM(J44:Q44)</f>
        <v>0</v>
      </c>
    </row>
    <row r="45" spans="2:18" ht="20.25" hidden="1" customHeight="1" x14ac:dyDescent="0.3">
      <c r="B45" s="28"/>
      <c r="C45" s="45"/>
      <c r="D45" s="31"/>
      <c r="E45" s="32"/>
      <c r="F45" s="29">
        <v>23</v>
      </c>
      <c r="G45" s="15"/>
      <c r="H45" s="16"/>
      <c r="I45" s="17"/>
      <c r="J45" s="27"/>
      <c r="K45" s="27"/>
      <c r="L45" s="27"/>
      <c r="M45" s="27"/>
      <c r="N45" s="27"/>
      <c r="O45" s="27"/>
      <c r="P45" s="27"/>
      <c r="Q45" s="27"/>
      <c r="R45" s="84">
        <f t="shared" si="22"/>
        <v>0</v>
      </c>
    </row>
    <row r="46" spans="2:18" ht="20.25" hidden="1" customHeight="1" x14ac:dyDescent="0.3">
      <c r="B46" s="28"/>
      <c r="C46" s="45"/>
      <c r="D46" s="31"/>
      <c r="E46" s="32"/>
      <c r="F46" s="29">
        <v>24</v>
      </c>
      <c r="G46" s="15"/>
      <c r="H46" s="16"/>
      <c r="I46" s="17"/>
      <c r="J46" s="27"/>
      <c r="K46" s="27"/>
      <c r="L46" s="27"/>
      <c r="M46" s="27"/>
      <c r="N46" s="27"/>
      <c r="O46" s="27"/>
      <c r="P46" s="27"/>
      <c r="Q46" s="27"/>
      <c r="R46" s="84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50" t="s">
        <v>83</v>
      </c>
      <c r="C67" s="51"/>
      <c r="D67" s="52"/>
      <c r="E67" s="52"/>
      <c r="F67" s="71"/>
      <c r="G67" s="52"/>
      <c r="H67" s="52"/>
      <c r="I67" s="52"/>
      <c r="J67" s="53">
        <f>SUM(J68)</f>
        <v>0</v>
      </c>
      <c r="K67" s="53">
        <f t="shared" ref="K67:R68" si="35">SUM(K68)</f>
        <v>0</v>
      </c>
      <c r="L67" s="53">
        <f t="shared" si="35"/>
        <v>0</v>
      </c>
      <c r="M67" s="53">
        <f t="shared" si="35"/>
        <v>0</v>
      </c>
      <c r="N67" s="53">
        <f t="shared" si="35"/>
        <v>0</v>
      </c>
      <c r="O67" s="53">
        <f t="shared" si="35"/>
        <v>0</v>
      </c>
      <c r="P67" s="53">
        <f t="shared" si="35"/>
        <v>0</v>
      </c>
      <c r="Q67" s="53">
        <f t="shared" si="35"/>
        <v>0</v>
      </c>
      <c r="R67" s="53">
        <f t="shared" si="35"/>
        <v>0</v>
      </c>
    </row>
    <row r="68" spans="2:18" s="12" customFormat="1" ht="33" hidden="1" customHeight="1" x14ac:dyDescent="0.2">
      <c r="B68" s="1665" t="s">
        <v>84</v>
      </c>
      <c r="C68" s="1666"/>
      <c r="D68" s="1666"/>
      <c r="E68" s="1666"/>
      <c r="F68" s="1666"/>
      <c r="G68" s="1666"/>
      <c r="H68" s="1666"/>
      <c r="I68" s="1666"/>
      <c r="J68" s="41">
        <f>SUM(J69)</f>
        <v>0</v>
      </c>
      <c r="K68" s="41">
        <f t="shared" si="35"/>
        <v>0</v>
      </c>
      <c r="L68" s="41">
        <f t="shared" si="35"/>
        <v>0</v>
      </c>
      <c r="M68" s="41">
        <f t="shared" si="35"/>
        <v>0</v>
      </c>
      <c r="N68" s="41">
        <f t="shared" si="35"/>
        <v>0</v>
      </c>
      <c r="O68" s="41">
        <f t="shared" si="35"/>
        <v>0</v>
      </c>
      <c r="P68" s="41">
        <f t="shared" si="35"/>
        <v>0</v>
      </c>
      <c r="Q68" s="41">
        <f t="shared" si="35"/>
        <v>0</v>
      </c>
      <c r="R68" s="41">
        <f t="shared" si="35"/>
        <v>0</v>
      </c>
    </row>
    <row r="69" spans="2:18" s="13" customFormat="1" ht="32.25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281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7" t="s">
        <v>86</v>
      </c>
      <c r="C85" s="1668"/>
      <c r="D85" s="1668"/>
      <c r="E85" s="1668"/>
      <c r="F85" s="1668"/>
      <c r="G85" s="1668"/>
      <c r="H85" s="1668"/>
      <c r="I85" s="1668"/>
      <c r="J85" s="53">
        <f>SUM(J86)</f>
        <v>0</v>
      </c>
      <c r="K85" s="53">
        <f t="shared" ref="K85:R86" si="43">SUM(K86)</f>
        <v>0</v>
      </c>
      <c r="L85" s="53">
        <f t="shared" si="43"/>
        <v>0</v>
      </c>
      <c r="M85" s="53">
        <f t="shared" si="43"/>
        <v>0</v>
      </c>
      <c r="N85" s="53">
        <f t="shared" si="43"/>
        <v>0</v>
      </c>
      <c r="O85" s="53">
        <f t="shared" si="43"/>
        <v>0</v>
      </c>
      <c r="P85" s="53">
        <f t="shared" si="43"/>
        <v>0</v>
      </c>
      <c r="Q85" s="53">
        <f t="shared" si="43"/>
        <v>0</v>
      </c>
      <c r="R85" s="53">
        <f t="shared" si="43"/>
        <v>0</v>
      </c>
    </row>
    <row r="86" spans="2:18" s="12" customFormat="1" ht="49.5" hidden="1" customHeight="1" x14ac:dyDescent="0.2">
      <c r="B86" s="1671" t="s">
        <v>87</v>
      </c>
      <c r="C86" s="1672"/>
      <c r="D86" s="1672"/>
      <c r="E86" s="1672"/>
      <c r="F86" s="1672"/>
      <c r="G86" s="1672"/>
      <c r="H86" s="1672"/>
      <c r="I86" s="1672"/>
      <c r="J86" s="41">
        <f>SUM(J87)</f>
        <v>0</v>
      </c>
      <c r="K86" s="41">
        <f t="shared" si="43"/>
        <v>0</v>
      </c>
      <c r="L86" s="41">
        <f t="shared" si="43"/>
        <v>0</v>
      </c>
      <c r="M86" s="41">
        <f t="shared" si="43"/>
        <v>0</v>
      </c>
      <c r="N86" s="41">
        <f t="shared" si="43"/>
        <v>0</v>
      </c>
      <c r="O86" s="41">
        <f t="shared" si="43"/>
        <v>0</v>
      </c>
      <c r="P86" s="41">
        <f t="shared" si="43"/>
        <v>0</v>
      </c>
      <c r="Q86" s="41">
        <f t="shared" si="43"/>
        <v>0</v>
      </c>
      <c r="R86" s="41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7" t="s">
        <v>88</v>
      </c>
      <c r="C103" s="1668"/>
      <c r="D103" s="1668"/>
      <c r="E103" s="1668"/>
      <c r="F103" s="1668"/>
      <c r="G103" s="1668"/>
      <c r="H103" s="1668"/>
      <c r="I103" s="1668"/>
      <c r="J103" s="53">
        <f>SUM(J104)</f>
        <v>0</v>
      </c>
      <c r="K103" s="53">
        <f t="shared" ref="K103:Q104" si="54">SUM(K104)</f>
        <v>0</v>
      </c>
      <c r="L103" s="53">
        <f t="shared" si="54"/>
        <v>0</v>
      </c>
      <c r="M103" s="53">
        <f t="shared" si="54"/>
        <v>0</v>
      </c>
      <c r="N103" s="53">
        <f t="shared" si="54"/>
        <v>0</v>
      </c>
      <c r="O103" s="53">
        <f t="shared" si="54"/>
        <v>0</v>
      </c>
      <c r="P103" s="53">
        <f t="shared" si="54"/>
        <v>0</v>
      </c>
      <c r="Q103" s="53">
        <f t="shared" si="54"/>
        <v>0</v>
      </c>
      <c r="R103" s="53">
        <f>SUM(R104)</f>
        <v>0</v>
      </c>
    </row>
    <row r="104" spans="2:18" s="12" customFormat="1" ht="32.25" hidden="1" customHeight="1" x14ac:dyDescent="0.2">
      <c r="B104" s="1669" t="s">
        <v>89</v>
      </c>
      <c r="C104" s="1670"/>
      <c r="D104" s="1670"/>
      <c r="E104" s="1670"/>
      <c r="F104" s="1670"/>
      <c r="G104" s="1670"/>
      <c r="H104" s="1670"/>
      <c r="I104" s="1670"/>
      <c r="J104" s="41">
        <f>SUM(J105)</f>
        <v>0</v>
      </c>
      <c r="K104" s="41">
        <f>SUM(K105)</f>
        <v>0</v>
      </c>
      <c r="L104" s="41">
        <f t="shared" si="54"/>
        <v>0</v>
      </c>
      <c r="M104" s="41">
        <f t="shared" si="54"/>
        <v>0</v>
      </c>
      <c r="N104" s="41">
        <f t="shared" si="54"/>
        <v>0</v>
      </c>
      <c r="O104" s="41">
        <f t="shared" si="54"/>
        <v>0</v>
      </c>
      <c r="P104" s="41">
        <f t="shared" si="54"/>
        <v>0</v>
      </c>
      <c r="Q104" s="41">
        <f t="shared" si="54"/>
        <v>0</v>
      </c>
      <c r="R104" s="41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7" t="s">
        <v>91</v>
      </c>
      <c r="C120" s="1668"/>
      <c r="D120" s="1668"/>
      <c r="E120" s="1668"/>
      <c r="F120" s="1668"/>
      <c r="G120" s="1668"/>
      <c r="H120" s="1668"/>
      <c r="I120" s="1668"/>
      <c r="J120" s="53">
        <f>SUM(J121)</f>
        <v>0</v>
      </c>
      <c r="K120" s="53">
        <f t="shared" ref="K120:R121" si="64">SUM(K121)</f>
        <v>0</v>
      </c>
      <c r="L120" s="53">
        <f t="shared" si="64"/>
        <v>0</v>
      </c>
      <c r="M120" s="53">
        <f t="shared" si="64"/>
        <v>0</v>
      </c>
      <c r="N120" s="53">
        <f t="shared" si="64"/>
        <v>0</v>
      </c>
      <c r="O120" s="53">
        <f t="shared" si="64"/>
        <v>0</v>
      </c>
      <c r="P120" s="53">
        <f t="shared" si="64"/>
        <v>0</v>
      </c>
      <c r="Q120" s="53">
        <f t="shared" si="64"/>
        <v>0</v>
      </c>
      <c r="R120" s="53">
        <f t="shared" si="64"/>
        <v>0</v>
      </c>
    </row>
    <row r="121" spans="2:18" s="12" customFormat="1" ht="48" hidden="1" customHeight="1" x14ac:dyDescent="0.2">
      <c r="B121" s="1665" t="s">
        <v>92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si="64"/>
        <v>0</v>
      </c>
      <c r="L121" s="41">
        <f t="shared" si="64"/>
        <v>0</v>
      </c>
      <c r="M121" s="41">
        <f t="shared" si="64"/>
        <v>0</v>
      </c>
      <c r="N121" s="41">
        <f t="shared" si="64"/>
        <v>0</v>
      </c>
      <c r="O121" s="41">
        <f t="shared" si="64"/>
        <v>0</v>
      </c>
      <c r="P121" s="41">
        <f t="shared" si="64"/>
        <v>0</v>
      </c>
      <c r="Q121" s="41">
        <f t="shared" si="64"/>
        <v>0</v>
      </c>
      <c r="R121" s="41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281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281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7" t="s">
        <v>93</v>
      </c>
      <c r="C147" s="1668"/>
      <c r="D147" s="1668"/>
      <c r="E147" s="1668"/>
      <c r="F147" s="1668"/>
      <c r="G147" s="1668"/>
      <c r="H147" s="1668"/>
      <c r="I147" s="1668"/>
      <c r="J147" s="53">
        <f>SUM(J148)</f>
        <v>0</v>
      </c>
      <c r="K147" s="53">
        <f t="shared" ref="K147:R148" si="76">SUM(K148)</f>
        <v>0</v>
      </c>
      <c r="L147" s="53">
        <f t="shared" si="76"/>
        <v>0</v>
      </c>
      <c r="M147" s="53">
        <f t="shared" si="76"/>
        <v>0</v>
      </c>
      <c r="N147" s="53">
        <f t="shared" si="76"/>
        <v>0</v>
      </c>
      <c r="O147" s="53">
        <f t="shared" si="76"/>
        <v>0</v>
      </c>
      <c r="P147" s="53">
        <f t="shared" si="76"/>
        <v>0</v>
      </c>
      <c r="Q147" s="53">
        <f t="shared" si="76"/>
        <v>0</v>
      </c>
      <c r="R147" s="53">
        <f t="shared" si="76"/>
        <v>0</v>
      </c>
    </row>
    <row r="148" spans="2:18" s="12" customFormat="1" ht="48.75" hidden="1" customHeight="1" x14ac:dyDescent="0.2">
      <c r="B148" s="1665" t="s">
        <v>94</v>
      </c>
      <c r="C148" s="1666"/>
      <c r="D148" s="1666"/>
      <c r="E148" s="1666"/>
      <c r="F148" s="1666"/>
      <c r="G148" s="1666"/>
      <c r="H148" s="1666"/>
      <c r="I148" s="1666"/>
      <c r="J148" s="41">
        <f>SUM(J149)</f>
        <v>0</v>
      </c>
      <c r="K148" s="41">
        <f t="shared" si="76"/>
        <v>0</v>
      </c>
      <c r="L148" s="41">
        <f t="shared" si="76"/>
        <v>0</v>
      </c>
      <c r="M148" s="41">
        <f t="shared" si="76"/>
        <v>0</v>
      </c>
      <c r="N148" s="41">
        <f t="shared" si="76"/>
        <v>0</v>
      </c>
      <c r="O148" s="41">
        <f t="shared" si="76"/>
        <v>0</v>
      </c>
      <c r="P148" s="41">
        <f t="shared" si="76"/>
        <v>0</v>
      </c>
      <c r="Q148" s="41">
        <f t="shared" si="76"/>
        <v>0</v>
      </c>
      <c r="R148" s="41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281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281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50" t="s">
        <v>95</v>
      </c>
      <c r="C172" s="51"/>
      <c r="D172" s="52"/>
      <c r="E172" s="52"/>
      <c r="F172" s="71"/>
      <c r="G172" s="52"/>
      <c r="H172" s="52"/>
      <c r="I172" s="52"/>
      <c r="J172" s="53">
        <f>SUM(J173)</f>
        <v>0</v>
      </c>
      <c r="K172" s="53">
        <f t="shared" ref="K172:R173" si="89">SUM(K173)</f>
        <v>2965600</v>
      </c>
      <c r="L172" s="53">
        <f t="shared" si="89"/>
        <v>1218660</v>
      </c>
      <c r="M172" s="53">
        <f t="shared" si="89"/>
        <v>175140</v>
      </c>
      <c r="N172" s="53">
        <f t="shared" si="89"/>
        <v>0</v>
      </c>
      <c r="O172" s="53">
        <f t="shared" si="89"/>
        <v>0</v>
      </c>
      <c r="P172" s="53">
        <f t="shared" si="89"/>
        <v>13450000</v>
      </c>
      <c r="Q172" s="53">
        <f t="shared" si="89"/>
        <v>0</v>
      </c>
      <c r="R172" s="53">
        <f t="shared" si="89"/>
        <v>17809400</v>
      </c>
    </row>
    <row r="173" spans="2:18" s="12" customFormat="1" ht="46.5" customHeight="1" x14ac:dyDescent="0.2">
      <c r="B173" s="1665" t="s">
        <v>96</v>
      </c>
      <c r="C173" s="1666"/>
      <c r="D173" s="1666"/>
      <c r="E173" s="1666"/>
      <c r="F173" s="1666"/>
      <c r="G173" s="1666"/>
      <c r="H173" s="1666"/>
      <c r="I173" s="1666"/>
      <c r="J173" s="41">
        <f>SUM(J174)</f>
        <v>0</v>
      </c>
      <c r="K173" s="41">
        <f t="shared" si="89"/>
        <v>2965600</v>
      </c>
      <c r="L173" s="41">
        <f t="shared" si="89"/>
        <v>1218660</v>
      </c>
      <c r="M173" s="41">
        <f t="shared" si="89"/>
        <v>175140</v>
      </c>
      <c r="N173" s="41">
        <f t="shared" si="89"/>
        <v>0</v>
      </c>
      <c r="O173" s="41">
        <f t="shared" si="89"/>
        <v>0</v>
      </c>
      <c r="P173" s="41">
        <f t="shared" si="89"/>
        <v>13450000</v>
      </c>
      <c r="Q173" s="41">
        <f t="shared" si="89"/>
        <v>0</v>
      </c>
      <c r="R173" s="41">
        <f t="shared" si="89"/>
        <v>17809400</v>
      </c>
    </row>
    <row r="174" spans="2:18" s="13" customFormat="1" ht="36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 t="shared" ref="J174:R174" si="90">SUM(J175+J183)</f>
        <v>0</v>
      </c>
      <c r="K174" s="86">
        <f t="shared" si="90"/>
        <v>2965600</v>
      </c>
      <c r="L174" s="86">
        <f t="shared" si="90"/>
        <v>1218660</v>
      </c>
      <c r="M174" s="86">
        <f t="shared" si="90"/>
        <v>175140</v>
      </c>
      <c r="N174" s="86">
        <f t="shared" si="90"/>
        <v>0</v>
      </c>
      <c r="O174" s="86">
        <f t="shared" si="90"/>
        <v>0</v>
      </c>
      <c r="P174" s="86">
        <f t="shared" si="90"/>
        <v>13450000</v>
      </c>
      <c r="Q174" s="86">
        <f t="shared" si="90"/>
        <v>0</v>
      </c>
      <c r="R174" s="86">
        <f t="shared" si="90"/>
        <v>17809400</v>
      </c>
    </row>
    <row r="175" spans="2:18" s="13" customFormat="1" x14ac:dyDescent="0.3">
      <c r="B175" s="35"/>
      <c r="C175" s="37"/>
      <c r="D175" s="281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75000</v>
      </c>
      <c r="L175" s="86">
        <f t="shared" si="91"/>
        <v>200180</v>
      </c>
      <c r="M175" s="86">
        <f t="shared" si="91"/>
        <v>35000</v>
      </c>
      <c r="N175" s="86">
        <f t="shared" si="91"/>
        <v>0</v>
      </c>
      <c r="O175" s="86">
        <f t="shared" si="91"/>
        <v>0</v>
      </c>
      <c r="P175" s="86">
        <f t="shared" si="91"/>
        <v>13450000</v>
      </c>
      <c r="Q175" s="86">
        <f t="shared" si="91"/>
        <v>0</v>
      </c>
      <c r="R175" s="86">
        <f t="shared" si="91"/>
        <v>13760180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 t="shared" ref="J176:R176" si="92">SUM(J177:J182)</f>
        <v>0</v>
      </c>
      <c r="K176" s="86">
        <f t="shared" si="92"/>
        <v>75000</v>
      </c>
      <c r="L176" s="86">
        <f t="shared" si="92"/>
        <v>200180</v>
      </c>
      <c r="M176" s="86">
        <f t="shared" si="92"/>
        <v>35000</v>
      </c>
      <c r="N176" s="86">
        <f t="shared" si="92"/>
        <v>0</v>
      </c>
      <c r="O176" s="86">
        <f t="shared" si="92"/>
        <v>0</v>
      </c>
      <c r="P176" s="86">
        <f t="shared" si="92"/>
        <v>13450000</v>
      </c>
      <c r="Q176" s="86">
        <f t="shared" si="92"/>
        <v>0</v>
      </c>
      <c r="R176" s="86">
        <f t="shared" si="92"/>
        <v>13760180</v>
      </c>
    </row>
    <row r="177" spans="2:18" s="195" customFormat="1" ht="31.5" x14ac:dyDescent="0.2">
      <c r="B177" s="38"/>
      <c r="C177" s="39"/>
      <c r="D177" s="39"/>
      <c r="E177" s="40"/>
      <c r="F177" s="29">
        <v>1</v>
      </c>
      <c r="G177" s="15" t="s">
        <v>1726</v>
      </c>
      <c r="H177" s="93" t="s">
        <v>1732</v>
      </c>
      <c r="I177" s="17" t="s">
        <v>112</v>
      </c>
      <c r="J177" s="16"/>
      <c r="K177" s="92"/>
      <c r="L177" s="92">
        <v>20000</v>
      </c>
      <c r="M177" s="92">
        <v>20000</v>
      </c>
      <c r="N177" s="16"/>
      <c r="O177" s="16"/>
      <c r="P177" s="16"/>
      <c r="Q177" s="16"/>
      <c r="R177" s="84">
        <f t="shared" ref="R177" si="93">SUM(J177:Q177)</f>
        <v>40000</v>
      </c>
    </row>
    <row r="178" spans="2:18" s="195" customFormat="1" ht="31.5" x14ac:dyDescent="0.2">
      <c r="B178" s="57"/>
      <c r="C178" s="58"/>
      <c r="D178" s="31"/>
      <c r="E178" s="32"/>
      <c r="F178" s="29">
        <v>2</v>
      </c>
      <c r="G178" s="15" t="s">
        <v>1727</v>
      </c>
      <c r="H178" s="93" t="s">
        <v>1732</v>
      </c>
      <c r="I178" s="17" t="s">
        <v>112</v>
      </c>
      <c r="J178" s="27"/>
      <c r="K178" s="27">
        <v>20000</v>
      </c>
      <c r="L178" s="27">
        <v>34480</v>
      </c>
      <c r="M178" s="27"/>
      <c r="N178" s="27"/>
      <c r="O178" s="27"/>
      <c r="P178" s="27"/>
      <c r="Q178" s="27"/>
      <c r="R178" s="84">
        <v>54480</v>
      </c>
    </row>
    <row r="179" spans="2:18" s="195" customFormat="1" ht="31.5" x14ac:dyDescent="0.2">
      <c r="B179" s="57"/>
      <c r="C179" s="58"/>
      <c r="D179" s="31"/>
      <c r="E179" s="32"/>
      <c r="F179" s="29">
        <v>3</v>
      </c>
      <c r="G179" s="15" t="s">
        <v>1728</v>
      </c>
      <c r="H179" s="93" t="s">
        <v>1732</v>
      </c>
      <c r="I179" s="17" t="s">
        <v>112</v>
      </c>
      <c r="J179" s="27"/>
      <c r="K179" s="27"/>
      <c r="L179" s="27">
        <v>10000</v>
      </c>
      <c r="M179" s="27"/>
      <c r="N179" s="27"/>
      <c r="O179" s="27"/>
      <c r="P179" s="27"/>
      <c r="Q179" s="27"/>
      <c r="R179" s="84">
        <v>10000</v>
      </c>
    </row>
    <row r="180" spans="2:18" s="195" customFormat="1" ht="31.5" x14ac:dyDescent="0.2">
      <c r="B180" s="57"/>
      <c r="C180" s="58"/>
      <c r="D180" s="31"/>
      <c r="E180" s="32"/>
      <c r="F180" s="29">
        <v>4</v>
      </c>
      <c r="G180" s="15" t="s">
        <v>1729</v>
      </c>
      <c r="H180" s="93" t="s">
        <v>1732</v>
      </c>
      <c r="I180" s="17" t="s">
        <v>112</v>
      </c>
      <c r="J180" s="27"/>
      <c r="K180" s="27">
        <v>35000</v>
      </c>
      <c r="L180" s="27">
        <v>69900</v>
      </c>
      <c r="M180" s="27">
        <v>10000</v>
      </c>
      <c r="N180" s="27"/>
      <c r="O180" s="27"/>
      <c r="P180" s="27"/>
      <c r="Q180" s="27"/>
      <c r="R180" s="84">
        <v>114900</v>
      </c>
    </row>
    <row r="181" spans="2:18" s="195" customFormat="1" ht="47.25" x14ac:dyDescent="0.2">
      <c r="B181" s="57"/>
      <c r="C181" s="58"/>
      <c r="D181" s="31"/>
      <c r="E181" s="32"/>
      <c r="F181" s="29">
        <v>5</v>
      </c>
      <c r="G181" s="15" t="s">
        <v>1730</v>
      </c>
      <c r="H181" s="93" t="s">
        <v>1732</v>
      </c>
      <c r="I181" s="17" t="s">
        <v>112</v>
      </c>
      <c r="J181" s="27"/>
      <c r="K181" s="27">
        <v>20000</v>
      </c>
      <c r="L181" s="27">
        <v>65800</v>
      </c>
      <c r="M181" s="27">
        <v>5000</v>
      </c>
      <c r="N181" s="27"/>
      <c r="O181" s="27"/>
      <c r="P181" s="27"/>
      <c r="Q181" s="27"/>
      <c r="R181" s="84">
        <v>90800</v>
      </c>
    </row>
    <row r="182" spans="2:18" s="195" customFormat="1" ht="31.5" x14ac:dyDescent="0.2">
      <c r="B182" s="19"/>
      <c r="C182" s="20"/>
      <c r="D182" s="62"/>
      <c r="E182" s="21"/>
      <c r="F182" s="29">
        <v>6</v>
      </c>
      <c r="G182" s="15" t="s">
        <v>1731</v>
      </c>
      <c r="H182" s="93" t="s">
        <v>1732</v>
      </c>
      <c r="I182" s="17" t="s">
        <v>112</v>
      </c>
      <c r="J182" s="27"/>
      <c r="K182" s="27"/>
      <c r="L182" s="27"/>
      <c r="M182" s="27"/>
      <c r="N182" s="27"/>
      <c r="O182" s="27"/>
      <c r="P182" s="27">
        <v>13450000</v>
      </c>
      <c r="Q182" s="27"/>
      <c r="R182" s="84">
        <f>SUM(J182:Q182)</f>
        <v>13450000</v>
      </c>
    </row>
    <row r="183" spans="2:18" s="13" customFormat="1" ht="36" customHeight="1" x14ac:dyDescent="0.3">
      <c r="B183" s="35"/>
      <c r="C183" s="37"/>
      <c r="D183" s="1661" t="s">
        <v>66</v>
      </c>
      <c r="E183" s="1661"/>
      <c r="F183" s="1661"/>
      <c r="G183" s="1661"/>
      <c r="H183" s="1661"/>
      <c r="I183" s="1661"/>
      <c r="J183" s="86">
        <f t="shared" ref="J183:R183" si="94">SUM(J184+J190)</f>
        <v>0</v>
      </c>
      <c r="K183" s="86">
        <f t="shared" si="94"/>
        <v>2890600</v>
      </c>
      <c r="L183" s="86">
        <f t="shared" si="94"/>
        <v>1018480</v>
      </c>
      <c r="M183" s="86">
        <f t="shared" si="94"/>
        <v>140140</v>
      </c>
      <c r="N183" s="86">
        <f t="shared" si="94"/>
        <v>0</v>
      </c>
      <c r="O183" s="86">
        <f t="shared" si="94"/>
        <v>0</v>
      </c>
      <c r="P183" s="86">
        <f t="shared" si="94"/>
        <v>0</v>
      </c>
      <c r="Q183" s="86">
        <f t="shared" si="94"/>
        <v>0</v>
      </c>
      <c r="R183" s="86">
        <f t="shared" si="94"/>
        <v>4049220</v>
      </c>
    </row>
    <row r="184" spans="2:18" s="13" customFormat="1" x14ac:dyDescent="0.3">
      <c r="B184" s="35"/>
      <c r="C184" s="37"/>
      <c r="D184" s="37"/>
      <c r="E184" s="281" t="s">
        <v>67</v>
      </c>
      <c r="F184" s="70"/>
      <c r="G184" s="33"/>
      <c r="H184" s="114"/>
      <c r="I184" s="322"/>
      <c r="J184" s="86">
        <f t="shared" ref="J184:R184" si="95">SUM(J185:J189)</f>
        <v>0</v>
      </c>
      <c r="K184" s="86">
        <f t="shared" si="95"/>
        <v>2668200</v>
      </c>
      <c r="L184" s="86">
        <f t="shared" si="95"/>
        <v>951520</v>
      </c>
      <c r="M184" s="86">
        <f t="shared" si="95"/>
        <v>111500</v>
      </c>
      <c r="N184" s="86">
        <f t="shared" si="95"/>
        <v>0</v>
      </c>
      <c r="O184" s="86">
        <f t="shared" si="95"/>
        <v>0</v>
      </c>
      <c r="P184" s="86">
        <f t="shared" si="95"/>
        <v>0</v>
      </c>
      <c r="Q184" s="86">
        <f t="shared" si="95"/>
        <v>0</v>
      </c>
      <c r="R184" s="86">
        <f t="shared" si="95"/>
        <v>3731220</v>
      </c>
    </row>
    <row r="185" spans="2:18" s="253" customFormat="1" ht="47.25" x14ac:dyDescent="0.25">
      <c r="B185" s="38"/>
      <c r="C185" s="39"/>
      <c r="D185" s="39"/>
      <c r="E185" s="40"/>
      <c r="F185" s="493">
        <v>7</v>
      </c>
      <c r="G185" s="125" t="s">
        <v>1733</v>
      </c>
      <c r="H185" s="93" t="s">
        <v>1732</v>
      </c>
      <c r="I185" s="17" t="s">
        <v>112</v>
      </c>
      <c r="J185" s="16"/>
      <c r="K185" s="92">
        <v>247200</v>
      </c>
      <c r="L185" s="502">
        <v>141120</v>
      </c>
      <c r="M185" s="92"/>
      <c r="N185" s="16"/>
      <c r="O185" s="16"/>
      <c r="P185" s="16"/>
      <c r="Q185" s="16"/>
      <c r="R185" s="84">
        <f t="shared" ref="R185:R186" si="96">SUM(J185:Q185)</f>
        <v>388320</v>
      </c>
    </row>
    <row r="186" spans="2:18" s="253" customFormat="1" ht="63" x14ac:dyDescent="0.25">
      <c r="B186" s="28"/>
      <c r="C186" s="45"/>
      <c r="D186" s="31"/>
      <c r="E186" s="32"/>
      <c r="F186" s="493">
        <v>8</v>
      </c>
      <c r="G186" s="125" t="s">
        <v>1734</v>
      </c>
      <c r="H186" s="93" t="s">
        <v>1732</v>
      </c>
      <c r="I186" s="17" t="s">
        <v>112</v>
      </c>
      <c r="J186" s="223"/>
      <c r="K186" s="92">
        <v>555000</v>
      </c>
      <c r="L186" s="502">
        <v>800000</v>
      </c>
      <c r="M186" s="92">
        <v>111500</v>
      </c>
      <c r="N186" s="16"/>
      <c r="O186" s="16"/>
      <c r="P186" s="16"/>
      <c r="Q186" s="16"/>
      <c r="R186" s="84">
        <f t="shared" si="96"/>
        <v>1466500</v>
      </c>
    </row>
    <row r="187" spans="2:18" s="253" customFormat="1" ht="47.25" x14ac:dyDescent="0.25">
      <c r="B187" s="28"/>
      <c r="C187" s="45"/>
      <c r="D187" s="31"/>
      <c r="E187" s="32"/>
      <c r="F187" s="493">
        <v>9</v>
      </c>
      <c r="G187" s="125" t="s">
        <v>1735</v>
      </c>
      <c r="H187" s="93" t="s">
        <v>1732</v>
      </c>
      <c r="I187" s="17" t="s">
        <v>112</v>
      </c>
      <c r="J187" s="223"/>
      <c r="K187" s="223">
        <v>136000</v>
      </c>
      <c r="L187" s="492">
        <v>10400</v>
      </c>
      <c r="M187" s="223"/>
      <c r="N187" s="223"/>
      <c r="O187" s="223"/>
      <c r="P187" s="223"/>
      <c r="Q187" s="223"/>
      <c r="R187" s="84">
        <f>SUM(J187:Q187)</f>
        <v>146400</v>
      </c>
    </row>
    <row r="188" spans="2:18" s="253" customFormat="1" ht="31.5" x14ac:dyDescent="0.25">
      <c r="B188" s="28"/>
      <c r="C188" s="45"/>
      <c r="D188" s="31"/>
      <c r="E188" s="32"/>
      <c r="F188" s="493">
        <v>10</v>
      </c>
      <c r="G188" s="125" t="s">
        <v>1736</v>
      </c>
      <c r="H188" s="93" t="s">
        <v>1732</v>
      </c>
      <c r="I188" s="17" t="s">
        <v>112</v>
      </c>
      <c r="J188" s="223"/>
      <c r="K188" s="92">
        <v>510000</v>
      </c>
      <c r="L188" s="92"/>
      <c r="M188" s="92"/>
      <c r="N188" s="16"/>
      <c r="O188" s="16"/>
      <c r="P188" s="16"/>
      <c r="Q188" s="16"/>
      <c r="R188" s="84">
        <v>510000</v>
      </c>
    </row>
    <row r="189" spans="2:18" s="253" customFormat="1" ht="31.5" x14ac:dyDescent="0.25">
      <c r="B189" s="28"/>
      <c r="C189" s="45"/>
      <c r="D189" s="31"/>
      <c r="E189" s="32"/>
      <c r="F189" s="493">
        <v>11</v>
      </c>
      <c r="G189" s="125" t="s">
        <v>1737</v>
      </c>
      <c r="H189" s="93" t="s">
        <v>1732</v>
      </c>
      <c r="I189" s="17" t="s">
        <v>112</v>
      </c>
      <c r="J189" s="223"/>
      <c r="K189" s="223">
        <v>1220000</v>
      </c>
      <c r="L189" s="223"/>
      <c r="M189" s="223"/>
      <c r="N189" s="223"/>
      <c r="O189" s="223"/>
      <c r="P189" s="223"/>
      <c r="Q189" s="223"/>
      <c r="R189" s="84">
        <f>SUM(J189:Q189)</f>
        <v>1220000</v>
      </c>
    </row>
    <row r="190" spans="2:18" s="13" customFormat="1" x14ac:dyDescent="0.3">
      <c r="B190" s="35"/>
      <c r="C190" s="37"/>
      <c r="D190" s="37"/>
      <c r="E190" s="281" t="s">
        <v>68</v>
      </c>
      <c r="F190" s="70"/>
      <c r="G190" s="33"/>
      <c r="H190" s="14"/>
      <c r="I190" s="56"/>
      <c r="J190" s="86">
        <f t="shared" ref="J190:R190" si="97">SUM(J191:J195)</f>
        <v>0</v>
      </c>
      <c r="K190" s="86">
        <f t="shared" si="97"/>
        <v>222400</v>
      </c>
      <c r="L190" s="86">
        <f t="shared" si="97"/>
        <v>66960</v>
      </c>
      <c r="M190" s="86">
        <f t="shared" si="97"/>
        <v>28640</v>
      </c>
      <c r="N190" s="86">
        <f t="shared" si="97"/>
        <v>0</v>
      </c>
      <c r="O190" s="86">
        <f t="shared" si="97"/>
        <v>0</v>
      </c>
      <c r="P190" s="86">
        <f t="shared" si="97"/>
        <v>0</v>
      </c>
      <c r="Q190" s="86">
        <f t="shared" si="97"/>
        <v>0</v>
      </c>
      <c r="R190" s="86">
        <f t="shared" si="97"/>
        <v>318000</v>
      </c>
    </row>
    <row r="191" spans="2:18" ht="31.5" x14ac:dyDescent="0.3">
      <c r="B191" s="38"/>
      <c r="C191" s="39"/>
      <c r="D191" s="39"/>
      <c r="E191" s="40"/>
      <c r="F191" s="29">
        <v>12</v>
      </c>
      <c r="G191" s="15" t="s">
        <v>1738</v>
      </c>
      <c r="H191" s="93" t="s">
        <v>1732</v>
      </c>
      <c r="I191" s="17" t="s">
        <v>112</v>
      </c>
      <c r="J191" s="16"/>
      <c r="K191" s="92">
        <v>7600</v>
      </c>
      <c r="L191" s="92">
        <v>14080</v>
      </c>
      <c r="M191" s="92">
        <v>13320</v>
      </c>
      <c r="N191" s="16"/>
      <c r="O191" s="16"/>
      <c r="P191" s="16"/>
      <c r="Q191" s="16"/>
      <c r="R191" s="84">
        <f t="shared" ref="R191:R192" si="98">SUM(J191:Q191)</f>
        <v>35000</v>
      </c>
    </row>
    <row r="192" spans="2:18" ht="31.5" x14ac:dyDescent="0.3">
      <c r="B192" s="28"/>
      <c r="C192" s="45"/>
      <c r="D192" s="31"/>
      <c r="E192" s="32"/>
      <c r="F192" s="29">
        <v>13</v>
      </c>
      <c r="G192" s="15" t="s">
        <v>1739</v>
      </c>
      <c r="H192" s="93" t="s">
        <v>1732</v>
      </c>
      <c r="I192" s="17" t="s">
        <v>112</v>
      </c>
      <c r="J192" s="27"/>
      <c r="K192" s="27">
        <v>58000</v>
      </c>
      <c r="L192" s="27"/>
      <c r="M192" s="27"/>
      <c r="N192" s="27"/>
      <c r="O192" s="27"/>
      <c r="P192" s="27"/>
      <c r="Q192" s="27"/>
      <c r="R192" s="84">
        <f t="shared" si="98"/>
        <v>58000</v>
      </c>
    </row>
    <row r="193" spans="2:18" ht="47.25" x14ac:dyDescent="0.3">
      <c r="B193" s="28"/>
      <c r="C193" s="45"/>
      <c r="D193" s="31"/>
      <c r="E193" s="32"/>
      <c r="F193" s="29">
        <v>14</v>
      </c>
      <c r="G193" s="15" t="s">
        <v>1740</v>
      </c>
      <c r="H193" s="93" t="s">
        <v>1732</v>
      </c>
      <c r="I193" s="17" t="s">
        <v>112</v>
      </c>
      <c r="J193" s="27"/>
      <c r="K193" s="27">
        <v>10800</v>
      </c>
      <c r="L193" s="27">
        <v>12080</v>
      </c>
      <c r="M193" s="27">
        <v>12120</v>
      </c>
      <c r="N193" s="27"/>
      <c r="O193" s="27"/>
      <c r="P193" s="27"/>
      <c r="Q193" s="27"/>
      <c r="R193" s="84">
        <v>35000</v>
      </c>
    </row>
    <row r="194" spans="2:18" ht="47.25" x14ac:dyDescent="0.3">
      <c r="B194" s="28"/>
      <c r="C194" s="45"/>
      <c r="D194" s="31"/>
      <c r="E194" s="32"/>
      <c r="F194" s="29">
        <v>15</v>
      </c>
      <c r="G194" s="15" t="s">
        <v>1741</v>
      </c>
      <c r="H194" s="93" t="s">
        <v>1732</v>
      </c>
      <c r="I194" s="17" t="s">
        <v>112</v>
      </c>
      <c r="J194" s="27"/>
      <c r="K194" s="27">
        <v>46000</v>
      </c>
      <c r="L194" s="27">
        <v>40800</v>
      </c>
      <c r="M194" s="27">
        <v>3200</v>
      </c>
      <c r="N194" s="27"/>
      <c r="O194" s="27"/>
      <c r="P194" s="27"/>
      <c r="Q194" s="27"/>
      <c r="R194" s="84">
        <v>90000</v>
      </c>
    </row>
    <row r="195" spans="2:18" ht="78.75" customHeight="1" x14ac:dyDescent="0.3">
      <c r="B195" s="67"/>
      <c r="C195" s="68"/>
      <c r="D195" s="62"/>
      <c r="E195" s="21"/>
      <c r="F195" s="29">
        <v>16</v>
      </c>
      <c r="G195" s="15" t="s">
        <v>1742</v>
      </c>
      <c r="H195" s="93" t="s">
        <v>1732</v>
      </c>
      <c r="I195" s="17" t="s">
        <v>112</v>
      </c>
      <c r="J195" s="27"/>
      <c r="K195" s="27">
        <v>100000</v>
      </c>
      <c r="L195" s="27"/>
      <c r="M195" s="27"/>
      <c r="N195" s="27"/>
      <c r="O195" s="27"/>
      <c r="P195" s="27"/>
      <c r="Q195" s="27"/>
      <c r="R195" s="84">
        <f>SUM(J195:Q195)</f>
        <v>100000</v>
      </c>
    </row>
    <row r="196" spans="2:18" s="12" customFormat="1" ht="18.75" customHeight="1" x14ac:dyDescent="0.2">
      <c r="B196" s="50" t="s">
        <v>97</v>
      </c>
      <c r="C196" s="51"/>
      <c r="D196" s="52"/>
      <c r="E196" s="52"/>
      <c r="F196" s="71"/>
      <c r="G196" s="52"/>
      <c r="H196" s="52"/>
      <c r="I196" s="52"/>
      <c r="J196" s="53">
        <f>SUM(J197)</f>
        <v>0</v>
      </c>
      <c r="K196" s="53">
        <f t="shared" ref="K196:R197" si="99">SUM(K197)</f>
        <v>0</v>
      </c>
      <c r="L196" s="53">
        <f t="shared" si="99"/>
        <v>130000</v>
      </c>
      <c r="M196" s="53">
        <f t="shared" si="99"/>
        <v>520000</v>
      </c>
      <c r="N196" s="53">
        <f t="shared" si="99"/>
        <v>0</v>
      </c>
      <c r="O196" s="53">
        <f t="shared" si="99"/>
        <v>0</v>
      </c>
      <c r="P196" s="53">
        <f t="shared" si="99"/>
        <v>0</v>
      </c>
      <c r="Q196" s="53">
        <f t="shared" si="99"/>
        <v>0</v>
      </c>
      <c r="R196" s="53">
        <f t="shared" si="99"/>
        <v>650000</v>
      </c>
    </row>
    <row r="197" spans="2:18" s="12" customFormat="1" ht="48.75" customHeight="1" x14ac:dyDescent="0.2">
      <c r="B197" s="1665" t="s">
        <v>98</v>
      </c>
      <c r="C197" s="1666"/>
      <c r="D197" s="1666"/>
      <c r="E197" s="1666"/>
      <c r="F197" s="1666"/>
      <c r="G197" s="1666"/>
      <c r="H197" s="1666"/>
      <c r="I197" s="1666"/>
      <c r="J197" s="41">
        <f>SUM(J198)</f>
        <v>0</v>
      </c>
      <c r="K197" s="41">
        <f t="shared" si="99"/>
        <v>0</v>
      </c>
      <c r="L197" s="41">
        <f t="shared" si="99"/>
        <v>130000</v>
      </c>
      <c r="M197" s="41">
        <f t="shared" si="99"/>
        <v>520000</v>
      </c>
      <c r="N197" s="41">
        <f t="shared" si="99"/>
        <v>0</v>
      </c>
      <c r="O197" s="41">
        <f t="shared" si="99"/>
        <v>0</v>
      </c>
      <c r="P197" s="41">
        <f t="shared" si="99"/>
        <v>0</v>
      </c>
      <c r="Q197" s="41">
        <f t="shared" si="99"/>
        <v>0</v>
      </c>
      <c r="R197" s="41">
        <f t="shared" si="99"/>
        <v>650000</v>
      </c>
    </row>
    <row r="198" spans="2:18" s="13" customFormat="1" ht="33" hidden="1" customHeight="1" x14ac:dyDescent="0.3">
      <c r="B198" s="35"/>
      <c r="C198" s="1661" t="s">
        <v>69</v>
      </c>
      <c r="D198" s="1661"/>
      <c r="E198" s="1661"/>
      <c r="F198" s="1661"/>
      <c r="G198" s="1661"/>
      <c r="H198" s="1661"/>
      <c r="I198" s="1661"/>
      <c r="J198" s="86">
        <f>SUM(J199+J206+J223)</f>
        <v>0</v>
      </c>
      <c r="K198" s="86">
        <f t="shared" ref="K198:R198" si="100">SUM(K199+K206+K223)</f>
        <v>0</v>
      </c>
      <c r="L198" s="86">
        <f t="shared" si="100"/>
        <v>130000</v>
      </c>
      <c r="M198" s="86">
        <f t="shared" si="100"/>
        <v>520000</v>
      </c>
      <c r="N198" s="86">
        <f t="shared" si="100"/>
        <v>0</v>
      </c>
      <c r="O198" s="86">
        <f t="shared" si="100"/>
        <v>0</v>
      </c>
      <c r="P198" s="86">
        <f t="shared" si="100"/>
        <v>0</v>
      </c>
      <c r="Q198" s="86">
        <f t="shared" si="100"/>
        <v>0</v>
      </c>
      <c r="R198" s="86">
        <f t="shared" si="100"/>
        <v>650000</v>
      </c>
    </row>
    <row r="199" spans="2:18" s="13" customFormat="1" hidden="1" x14ac:dyDescent="0.3">
      <c r="B199" s="35"/>
      <c r="C199" s="37"/>
      <c r="D199" s="281" t="s">
        <v>70</v>
      </c>
      <c r="E199" s="34"/>
      <c r="F199" s="70"/>
      <c r="G199" s="33"/>
      <c r="H199" s="14"/>
      <c r="I199" s="56"/>
      <c r="J199" s="86">
        <f>SUM(J200)</f>
        <v>0</v>
      </c>
      <c r="K199" s="86">
        <f t="shared" ref="K199:R199" si="101">SUM(K200)</f>
        <v>0</v>
      </c>
      <c r="L199" s="86">
        <f t="shared" si="101"/>
        <v>0</v>
      </c>
      <c r="M199" s="86">
        <f t="shared" si="101"/>
        <v>0</v>
      </c>
      <c r="N199" s="86">
        <f t="shared" si="101"/>
        <v>0</v>
      </c>
      <c r="O199" s="86">
        <f t="shared" si="101"/>
        <v>0</v>
      </c>
      <c r="P199" s="86">
        <f t="shared" si="101"/>
        <v>0</v>
      </c>
      <c r="Q199" s="86">
        <f t="shared" si="101"/>
        <v>0</v>
      </c>
      <c r="R199" s="86">
        <f t="shared" si="101"/>
        <v>0</v>
      </c>
    </row>
    <row r="200" spans="2:18" s="13" customFormat="1" hidden="1" x14ac:dyDescent="0.3">
      <c r="B200" s="35"/>
      <c r="C200" s="37"/>
      <c r="D200" s="37"/>
      <c r="E200" s="281" t="s">
        <v>71</v>
      </c>
      <c r="F200" s="72"/>
      <c r="G200" s="64"/>
      <c r="H200" s="64"/>
      <c r="I200" s="64"/>
      <c r="J200" s="86">
        <f>SUM(J201:J205)</f>
        <v>0</v>
      </c>
      <c r="K200" s="86">
        <f>SUM(K201:K205)</f>
        <v>0</v>
      </c>
      <c r="L200" s="86">
        <f t="shared" ref="L200:R200" si="102">SUM(L201:L205)</f>
        <v>0</v>
      </c>
      <c r="M200" s="86">
        <f t="shared" si="102"/>
        <v>0</v>
      </c>
      <c r="N200" s="86">
        <f t="shared" si="102"/>
        <v>0</v>
      </c>
      <c r="O200" s="86">
        <f>SUM(O201:O205)</f>
        <v>0</v>
      </c>
      <c r="P200" s="86">
        <f>SUM(P201:P205)</f>
        <v>0</v>
      </c>
      <c r="Q200" s="86">
        <f>SUM(Q201:Q205)</f>
        <v>0</v>
      </c>
      <c r="R200" s="86">
        <f t="shared" si="102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108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4" si="103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109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3"/>
        <v>0</v>
      </c>
    </row>
    <row r="203" spans="2:18" ht="25.5" hidden="1" customHeight="1" x14ac:dyDescent="0.3">
      <c r="B203" s="28"/>
      <c r="C203" s="45"/>
      <c r="D203" s="31"/>
      <c r="E203" s="32"/>
      <c r="F203" s="29">
        <v>110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103"/>
        <v>0</v>
      </c>
    </row>
    <row r="204" spans="2:18" ht="24.75" hidden="1" customHeight="1" x14ac:dyDescent="0.3">
      <c r="B204" s="28"/>
      <c r="C204" s="45"/>
      <c r="D204" s="31"/>
      <c r="E204" s="32"/>
      <c r="F204" s="29">
        <v>111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 t="shared" si="103"/>
        <v>0</v>
      </c>
    </row>
    <row r="205" spans="2:18" ht="25.5" hidden="1" customHeight="1" x14ac:dyDescent="0.3">
      <c r="B205" s="67"/>
      <c r="C205" s="68"/>
      <c r="D205" s="62"/>
      <c r="E205" s="21"/>
      <c r="F205" s="29">
        <v>112</v>
      </c>
      <c r="G205" s="15"/>
      <c r="H205" s="16"/>
      <c r="I205" s="17"/>
      <c r="J205" s="27"/>
      <c r="K205" s="27"/>
      <c r="L205" s="27"/>
      <c r="M205" s="27"/>
      <c r="N205" s="27"/>
      <c r="O205" s="27"/>
      <c r="P205" s="27"/>
      <c r="Q205" s="27"/>
      <c r="R205" s="84">
        <f>SUM(J205:Q205)</f>
        <v>0</v>
      </c>
    </row>
    <row r="206" spans="2:18" s="13" customFormat="1" ht="33" hidden="1" customHeight="1" x14ac:dyDescent="0.3">
      <c r="B206" s="35"/>
      <c r="C206" s="37"/>
      <c r="D206" s="1661" t="s">
        <v>72</v>
      </c>
      <c r="E206" s="1661"/>
      <c r="F206" s="1661"/>
      <c r="G206" s="1661"/>
      <c r="H206" s="1661"/>
      <c r="I206" s="1661"/>
      <c r="J206" s="86">
        <f>SUM(J207+J211+J215+J219)</f>
        <v>0</v>
      </c>
      <c r="K206" s="86">
        <f t="shared" ref="K206:R206" si="104">SUM(K207+K211+K215+K219)</f>
        <v>0</v>
      </c>
      <c r="L206" s="86">
        <f t="shared" si="104"/>
        <v>0</v>
      </c>
      <c r="M206" s="86">
        <f t="shared" si="104"/>
        <v>0</v>
      </c>
      <c r="N206" s="86">
        <f t="shared" si="104"/>
        <v>0</v>
      </c>
      <c r="O206" s="86">
        <f t="shared" si="104"/>
        <v>0</v>
      </c>
      <c r="P206" s="86">
        <f t="shared" si="104"/>
        <v>0</v>
      </c>
      <c r="Q206" s="86">
        <f t="shared" si="104"/>
        <v>0</v>
      </c>
      <c r="R206" s="86">
        <f t="shared" si="104"/>
        <v>0</v>
      </c>
    </row>
    <row r="207" spans="2:18" s="13" customFormat="1" ht="30.75" hidden="1" customHeight="1" x14ac:dyDescent="0.3">
      <c r="B207" s="35"/>
      <c r="C207" s="37"/>
      <c r="D207" s="37"/>
      <c r="E207" s="1662" t="s">
        <v>73</v>
      </c>
      <c r="F207" s="1662"/>
      <c r="G207" s="1662"/>
      <c r="H207" s="1662"/>
      <c r="I207" s="1662"/>
      <c r="J207" s="86">
        <f>SUM(J208:J210)</f>
        <v>0</v>
      </c>
      <c r="K207" s="86">
        <f t="shared" ref="K207:R207" si="105">SUM(K208:K210)</f>
        <v>0</v>
      </c>
      <c r="L207" s="86">
        <f t="shared" si="105"/>
        <v>0</v>
      </c>
      <c r="M207" s="86">
        <f t="shared" si="105"/>
        <v>0</v>
      </c>
      <c r="N207" s="86">
        <f t="shared" si="105"/>
        <v>0</v>
      </c>
      <c r="O207" s="86">
        <f t="shared" si="105"/>
        <v>0</v>
      </c>
      <c r="P207" s="86">
        <f t="shared" si="105"/>
        <v>0</v>
      </c>
      <c r="Q207" s="86">
        <f t="shared" si="105"/>
        <v>0</v>
      </c>
      <c r="R207" s="86">
        <f t="shared" si="105"/>
        <v>0</v>
      </c>
    </row>
    <row r="208" spans="2:18" ht="24.75" hidden="1" customHeight="1" x14ac:dyDescent="0.3">
      <c r="B208" s="38"/>
      <c r="C208" s="39"/>
      <c r="D208" s="39"/>
      <c r="E208" s="40"/>
      <c r="F208" s="29">
        <v>113</v>
      </c>
      <c r="G208" s="15"/>
      <c r="H208" s="15"/>
      <c r="I208" s="61"/>
      <c r="J208" s="16"/>
      <c r="K208" s="16"/>
      <c r="L208" s="16"/>
      <c r="M208" s="16"/>
      <c r="N208" s="16"/>
      <c r="O208" s="16"/>
      <c r="P208" s="16"/>
      <c r="Q208" s="16"/>
      <c r="R208" s="84">
        <f t="shared" ref="R208:R209" si="106">SUM(J208:Q208)</f>
        <v>0</v>
      </c>
    </row>
    <row r="209" spans="2:18" ht="24.75" hidden="1" customHeight="1" x14ac:dyDescent="0.3">
      <c r="B209" s="28"/>
      <c r="C209" s="45"/>
      <c r="D209" s="31"/>
      <c r="E209" s="32"/>
      <c r="F209" s="29">
        <v>114</v>
      </c>
      <c r="G209" s="15"/>
      <c r="H209" s="16"/>
      <c r="I209" s="17"/>
      <c r="J209" s="27"/>
      <c r="K209" s="27"/>
      <c r="L209" s="27"/>
      <c r="M209" s="27"/>
      <c r="N209" s="27"/>
      <c r="O209" s="27"/>
      <c r="P209" s="27"/>
      <c r="Q209" s="27"/>
      <c r="R209" s="84">
        <f t="shared" si="106"/>
        <v>0</v>
      </c>
    </row>
    <row r="210" spans="2:18" ht="24.75" hidden="1" customHeight="1" x14ac:dyDescent="0.3">
      <c r="B210" s="28"/>
      <c r="C210" s="45"/>
      <c r="D210" s="31"/>
      <c r="E210" s="32"/>
      <c r="F210" s="29">
        <v>115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>SUM(J210:Q210)</f>
        <v>0</v>
      </c>
    </row>
    <row r="211" spans="2:18" s="13" customFormat="1" hidden="1" x14ac:dyDescent="0.3">
      <c r="B211" s="35"/>
      <c r="C211" s="37"/>
      <c r="D211" s="37"/>
      <c r="E211" s="1663" t="s">
        <v>74</v>
      </c>
      <c r="F211" s="1663"/>
      <c r="G211" s="1663"/>
      <c r="H211" s="1663"/>
      <c r="I211" s="1663"/>
      <c r="J211" s="86">
        <f>SUM(J212:J214)</f>
        <v>0</v>
      </c>
      <c r="K211" s="86">
        <f t="shared" ref="K211:R211" si="107">SUM(K212:K214)</f>
        <v>0</v>
      </c>
      <c r="L211" s="86">
        <f t="shared" si="107"/>
        <v>0</v>
      </c>
      <c r="M211" s="86">
        <f t="shared" si="107"/>
        <v>0</v>
      </c>
      <c r="N211" s="86">
        <f t="shared" si="107"/>
        <v>0</v>
      </c>
      <c r="O211" s="86">
        <f t="shared" si="107"/>
        <v>0</v>
      </c>
      <c r="P211" s="86">
        <f t="shared" si="107"/>
        <v>0</v>
      </c>
      <c r="Q211" s="86">
        <f t="shared" si="107"/>
        <v>0</v>
      </c>
      <c r="R211" s="86">
        <f t="shared" si="107"/>
        <v>0</v>
      </c>
    </row>
    <row r="212" spans="2:18" ht="23.25" hidden="1" customHeight="1" x14ac:dyDescent="0.3">
      <c r="B212" s="38"/>
      <c r="C212" s="39"/>
      <c r="D212" s="39"/>
      <c r="E212" s="40"/>
      <c r="F212" s="29">
        <v>116</v>
      </c>
      <c r="G212" s="15"/>
      <c r="H212" s="15"/>
      <c r="I212" s="61"/>
      <c r="J212" s="16"/>
      <c r="K212" s="16"/>
      <c r="L212" s="16"/>
      <c r="M212" s="16"/>
      <c r="N212" s="16"/>
      <c r="O212" s="16"/>
      <c r="P212" s="16"/>
      <c r="Q212" s="16"/>
      <c r="R212" s="84">
        <f t="shared" ref="R212:R213" si="108">SUM(J212:Q212)</f>
        <v>0</v>
      </c>
    </row>
    <row r="213" spans="2:18" ht="23.25" hidden="1" customHeight="1" x14ac:dyDescent="0.3">
      <c r="B213" s="28"/>
      <c r="C213" s="45"/>
      <c r="D213" s="31"/>
      <c r="E213" s="32"/>
      <c r="F213" s="29">
        <v>117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 t="shared" si="108"/>
        <v>0</v>
      </c>
    </row>
    <row r="214" spans="2:18" ht="23.25" hidden="1" customHeight="1" x14ac:dyDescent="0.3">
      <c r="B214" s="28"/>
      <c r="C214" s="45"/>
      <c r="D214" s="31"/>
      <c r="E214" s="32"/>
      <c r="F214" s="29">
        <v>118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>SUM(J214:Q214)</f>
        <v>0</v>
      </c>
    </row>
    <row r="215" spans="2:18" s="13" customFormat="1" hidden="1" x14ac:dyDescent="0.3">
      <c r="B215" s="35"/>
      <c r="C215" s="37"/>
      <c r="D215" s="37"/>
      <c r="E215" s="281" t="s">
        <v>75</v>
      </c>
      <c r="F215" s="70"/>
      <c r="G215" s="33"/>
      <c r="H215" s="14"/>
      <c r="I215" s="56"/>
      <c r="J215" s="86">
        <f>SUM(J216:J218)</f>
        <v>0</v>
      </c>
      <c r="K215" s="86">
        <f t="shared" ref="K215:Q215" si="109">SUM(K216:K218)</f>
        <v>0</v>
      </c>
      <c r="L215" s="86">
        <f t="shared" si="109"/>
        <v>0</v>
      </c>
      <c r="M215" s="86">
        <f t="shared" si="109"/>
        <v>0</v>
      </c>
      <c r="N215" s="86">
        <f t="shared" si="109"/>
        <v>0</v>
      </c>
      <c r="O215" s="86">
        <f t="shared" si="109"/>
        <v>0</v>
      </c>
      <c r="P215" s="86">
        <f t="shared" si="109"/>
        <v>0</v>
      </c>
      <c r="Q215" s="86">
        <f t="shared" si="109"/>
        <v>0</v>
      </c>
      <c r="R215" s="86"/>
    </row>
    <row r="216" spans="2:18" ht="23.25" hidden="1" customHeight="1" x14ac:dyDescent="0.3">
      <c r="B216" s="38"/>
      <c r="C216" s="39"/>
      <c r="D216" s="39"/>
      <c r="E216" s="40"/>
      <c r="F216" s="29">
        <v>119</v>
      </c>
      <c r="G216" s="15"/>
      <c r="H216" s="15"/>
      <c r="I216" s="61"/>
      <c r="J216" s="16"/>
      <c r="K216" s="16"/>
      <c r="L216" s="16"/>
      <c r="M216" s="16"/>
      <c r="N216" s="16"/>
      <c r="O216" s="16"/>
      <c r="P216" s="16"/>
      <c r="Q216" s="16"/>
      <c r="R216" s="84">
        <f t="shared" ref="R216:R217" si="110">SUM(J216:Q216)</f>
        <v>0</v>
      </c>
    </row>
    <row r="217" spans="2:18" ht="23.25" hidden="1" customHeight="1" x14ac:dyDescent="0.3">
      <c r="B217" s="28"/>
      <c r="C217" s="45"/>
      <c r="D217" s="31"/>
      <c r="E217" s="32"/>
      <c r="F217" s="29">
        <v>120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 t="shared" si="110"/>
        <v>0</v>
      </c>
    </row>
    <row r="218" spans="2:18" ht="23.25" hidden="1" customHeight="1" x14ac:dyDescent="0.3">
      <c r="B218" s="28"/>
      <c r="C218" s="45"/>
      <c r="D218" s="31"/>
      <c r="E218" s="32"/>
      <c r="F218" s="29">
        <v>121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s="13" customFormat="1" hidden="1" x14ac:dyDescent="0.3">
      <c r="B219" s="35"/>
      <c r="C219" s="37"/>
      <c r="D219" s="37"/>
      <c r="E219" s="281" t="s">
        <v>76</v>
      </c>
      <c r="F219" s="70"/>
      <c r="G219" s="33"/>
      <c r="H219" s="14"/>
      <c r="I219" s="56"/>
      <c r="J219" s="86">
        <f>SUM(J220:J222)</f>
        <v>0</v>
      </c>
      <c r="K219" s="86">
        <f t="shared" ref="K219:Q219" si="111">SUM(K220:K222)</f>
        <v>0</v>
      </c>
      <c r="L219" s="86">
        <f t="shared" si="111"/>
        <v>0</v>
      </c>
      <c r="M219" s="86">
        <f t="shared" si="111"/>
        <v>0</v>
      </c>
      <c r="N219" s="86">
        <f t="shared" si="111"/>
        <v>0</v>
      </c>
      <c r="O219" s="86">
        <f t="shared" si="111"/>
        <v>0</v>
      </c>
      <c r="P219" s="86">
        <f t="shared" si="111"/>
        <v>0</v>
      </c>
      <c r="Q219" s="86">
        <f t="shared" si="111"/>
        <v>0</v>
      </c>
      <c r="R219" s="86">
        <f>SUM(R220:R222)</f>
        <v>0</v>
      </c>
    </row>
    <row r="220" spans="2:18" ht="21.75" hidden="1" customHeight="1" x14ac:dyDescent="0.3">
      <c r="B220" s="38"/>
      <c r="C220" s="39"/>
      <c r="D220" s="39"/>
      <c r="E220" s="40"/>
      <c r="F220" s="29">
        <v>122</v>
      </c>
      <c r="G220" s="15"/>
      <c r="H220" s="15"/>
      <c r="I220" s="61"/>
      <c r="J220" s="16"/>
      <c r="K220" s="16"/>
      <c r="L220" s="16"/>
      <c r="M220" s="16"/>
      <c r="N220" s="16"/>
      <c r="O220" s="16"/>
      <c r="P220" s="16"/>
      <c r="Q220" s="16"/>
      <c r="R220" s="84">
        <f t="shared" ref="R220:R221" si="112">SUM(J220:Q220)</f>
        <v>0</v>
      </c>
    </row>
    <row r="221" spans="2:18" ht="21.75" hidden="1" customHeight="1" x14ac:dyDescent="0.3">
      <c r="B221" s="28"/>
      <c r="C221" s="45"/>
      <c r="D221" s="31"/>
      <c r="E221" s="32"/>
      <c r="F221" s="29">
        <v>123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84">
        <f t="shared" si="112"/>
        <v>0</v>
      </c>
    </row>
    <row r="222" spans="2:18" ht="21.75" hidden="1" customHeight="1" x14ac:dyDescent="0.3">
      <c r="B222" s="67"/>
      <c r="C222" s="68"/>
      <c r="D222" s="62"/>
      <c r="E222" s="21"/>
      <c r="F222" s="29">
        <v>124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84">
        <f>SUM(J222:Q222)</f>
        <v>0</v>
      </c>
    </row>
    <row r="223" spans="2:18" s="13" customFormat="1" ht="16.5" customHeight="1" x14ac:dyDescent="0.3">
      <c r="B223" s="35"/>
      <c r="C223" s="37"/>
      <c r="D223" s="37"/>
      <c r="E223" s="47" t="s">
        <v>104</v>
      </c>
      <c r="F223" s="72"/>
      <c r="G223" s="64"/>
      <c r="H223" s="64"/>
      <c r="I223" s="64"/>
      <c r="J223" s="86">
        <f t="shared" ref="J223:R223" si="113">SUM(J224:J227)</f>
        <v>0</v>
      </c>
      <c r="K223" s="86">
        <f t="shared" si="113"/>
        <v>0</v>
      </c>
      <c r="L223" s="86">
        <f t="shared" si="113"/>
        <v>130000</v>
      </c>
      <c r="M223" s="86">
        <f t="shared" si="113"/>
        <v>520000</v>
      </c>
      <c r="N223" s="86">
        <f t="shared" si="113"/>
        <v>0</v>
      </c>
      <c r="O223" s="86">
        <f t="shared" si="113"/>
        <v>0</v>
      </c>
      <c r="P223" s="86">
        <f t="shared" si="113"/>
        <v>0</v>
      </c>
      <c r="Q223" s="86">
        <f t="shared" si="113"/>
        <v>0</v>
      </c>
      <c r="R223" s="86">
        <f t="shared" si="113"/>
        <v>650000</v>
      </c>
    </row>
    <row r="224" spans="2:18" ht="31.5" x14ac:dyDescent="0.3">
      <c r="B224" s="38"/>
      <c r="C224" s="39"/>
      <c r="D224" s="39"/>
      <c r="E224" s="40"/>
      <c r="F224" s="29">
        <v>17</v>
      </c>
      <c r="G224" s="15" t="s">
        <v>1743</v>
      </c>
      <c r="H224" s="93" t="s">
        <v>1732</v>
      </c>
      <c r="I224" s="17" t="s">
        <v>112</v>
      </c>
      <c r="J224" s="16"/>
      <c r="K224" s="16"/>
      <c r="L224" s="92">
        <v>10000</v>
      </c>
      <c r="M224" s="16"/>
      <c r="N224" s="16"/>
      <c r="O224" s="16"/>
      <c r="P224" s="16"/>
      <c r="Q224" s="16"/>
      <c r="R224" s="84">
        <f>SUM(J224:Q224)</f>
        <v>10000</v>
      </c>
    </row>
    <row r="225" spans="2:18" ht="31.5" x14ac:dyDescent="0.3">
      <c r="B225" s="28"/>
      <c r="C225" s="45"/>
      <c r="D225" s="31"/>
      <c r="E225" s="32"/>
      <c r="F225" s="29">
        <v>18</v>
      </c>
      <c r="G225" s="15" t="s">
        <v>1744</v>
      </c>
      <c r="H225" s="93" t="s">
        <v>1732</v>
      </c>
      <c r="I225" s="17" t="s">
        <v>112</v>
      </c>
      <c r="J225" s="27"/>
      <c r="K225" s="27"/>
      <c r="L225" s="27">
        <v>100000</v>
      </c>
      <c r="M225" s="27">
        <v>500000</v>
      </c>
      <c r="N225" s="27"/>
      <c r="O225" s="27"/>
      <c r="P225" s="27"/>
      <c r="Q225" s="27"/>
      <c r="R225" s="84">
        <f>SUM(J225:Q225)</f>
        <v>600000</v>
      </c>
    </row>
    <row r="226" spans="2:18" ht="47.25" x14ac:dyDescent="0.3">
      <c r="B226" s="28"/>
      <c r="C226" s="45"/>
      <c r="D226" s="31"/>
      <c r="E226" s="32"/>
      <c r="F226" s="29">
        <v>19</v>
      </c>
      <c r="G226" s="273" t="s">
        <v>1745</v>
      </c>
      <c r="H226" s="93" t="s">
        <v>1732</v>
      </c>
      <c r="I226" s="17" t="s">
        <v>112</v>
      </c>
      <c r="J226" s="27"/>
      <c r="K226" s="27"/>
      <c r="L226" s="27">
        <v>20000</v>
      </c>
      <c r="M226" s="27"/>
      <c r="N226" s="27"/>
      <c r="O226" s="27"/>
      <c r="P226" s="27"/>
      <c r="Q226" s="27"/>
      <c r="R226" s="84">
        <f>SUM(J226:Q226)</f>
        <v>20000</v>
      </c>
    </row>
    <row r="227" spans="2:18" ht="31.5" x14ac:dyDescent="0.3">
      <c r="B227" s="67"/>
      <c r="C227" s="68"/>
      <c r="D227" s="62"/>
      <c r="E227" s="21"/>
      <c r="F227" s="29">
        <v>20</v>
      </c>
      <c r="G227" s="268" t="s">
        <v>1648</v>
      </c>
      <c r="H227" s="93" t="s">
        <v>1732</v>
      </c>
      <c r="I227" s="17" t="s">
        <v>112</v>
      </c>
      <c r="J227" s="27"/>
      <c r="K227" s="27"/>
      <c r="L227" s="27"/>
      <c r="M227" s="27">
        <v>20000</v>
      </c>
      <c r="N227" s="27"/>
      <c r="O227" s="27"/>
      <c r="P227" s="27"/>
      <c r="Q227" s="27"/>
      <c r="R227" s="84">
        <f>SUM(J227:Q227)</f>
        <v>20000</v>
      </c>
    </row>
  </sheetData>
  <mergeCells count="71">
    <mergeCell ref="E211:I211"/>
    <mergeCell ref="E176:I176"/>
    <mergeCell ref="D183:I183"/>
    <mergeCell ref="B197:I197"/>
    <mergeCell ref="C198:I198"/>
    <mergeCell ref="D206:I206"/>
    <mergeCell ref="E207:I207"/>
    <mergeCell ref="C174:I174"/>
    <mergeCell ref="D128:I128"/>
    <mergeCell ref="E141:I141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E124:I124"/>
    <mergeCell ref="B104:I104"/>
    <mergeCell ref="C105:I105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B103:I103"/>
    <mergeCell ref="D77:I77"/>
    <mergeCell ref="E78:I78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D70:I70"/>
    <mergeCell ref="E43:I43"/>
    <mergeCell ref="C47:I47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B5:I5"/>
    <mergeCell ref="B3:G3"/>
    <mergeCell ref="B4:G4"/>
    <mergeCell ref="B1:R1"/>
    <mergeCell ref="D42:I42"/>
    <mergeCell ref="B6:I6"/>
    <mergeCell ref="C7:I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795" t="s">
        <v>1682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8"/>
  <sheetViews>
    <sheetView zoomScaleNormal="100" workbookViewId="0">
      <pane ySplit="4" topLeftCell="A5" activePane="bottomLeft" state="frozen"/>
      <selection activeCell="M25" sqref="M25"/>
      <selection pane="bottomLeft" activeCell="K220" sqref="K220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451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1683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45000</v>
      </c>
      <c r="L4" s="53">
        <f>SUM(L5+L26+L67+L85+L103+L120+L147+L172+L189)</f>
        <v>350000</v>
      </c>
      <c r="M4" s="53">
        <f t="shared" si="0"/>
        <v>200000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595000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0</v>
      </c>
      <c r="L176" s="86">
        <f t="shared" ref="L176:R176" si="92">SUM(L177:L179)</f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3" hidden="1" customHeight="1" x14ac:dyDescent="0.3">
      <c r="B177" s="38"/>
      <c r="C177" s="39"/>
      <c r="D177" s="39"/>
      <c r="E177" s="39"/>
      <c r="F177" s="60"/>
      <c r="G177" s="61"/>
      <c r="H177" s="16"/>
      <c r="I177" s="148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45000</v>
      </c>
      <c r="L189" s="95">
        <f t="shared" ref="L189:R190" si="99">SUM(L190)</f>
        <v>350000</v>
      </c>
      <c r="M189" s="95">
        <f t="shared" si="99"/>
        <v>200000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595000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45000</v>
      </c>
      <c r="L190" s="128">
        <f t="shared" si="99"/>
        <v>350000</v>
      </c>
      <c r="M190" s="128">
        <f t="shared" si="99"/>
        <v>200000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595000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45000</v>
      </c>
      <c r="L191" s="86">
        <f t="shared" ref="L191:Q191" si="100">SUM(L192+L199+L216)</f>
        <v>350000</v>
      </c>
      <c r="M191" s="86">
        <f t="shared" si="100"/>
        <v>200000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595000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SUM(J217:J218)</f>
        <v>0</v>
      </c>
      <c r="K216" s="86">
        <f t="shared" si="113"/>
        <v>45000</v>
      </c>
      <c r="L216" s="86">
        <f t="shared" si="113"/>
        <v>350000</v>
      </c>
      <c r="M216" s="86">
        <f t="shared" si="113"/>
        <v>200000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595000</v>
      </c>
    </row>
    <row r="217" spans="2:18" ht="33.75" customHeight="1" x14ac:dyDescent="0.3">
      <c r="B217" s="89"/>
      <c r="C217" s="90"/>
      <c r="D217" s="90"/>
      <c r="E217" s="90"/>
      <c r="F217" s="183">
        <v>1</v>
      </c>
      <c r="G217" s="15" t="s">
        <v>452</v>
      </c>
      <c r="H217" s="93" t="s">
        <v>453</v>
      </c>
      <c r="I217" s="17" t="s">
        <v>112</v>
      </c>
      <c r="J217" s="16"/>
      <c r="K217" s="92"/>
      <c r="L217" s="92">
        <v>150000</v>
      </c>
      <c r="M217" s="92">
        <v>150000</v>
      </c>
      <c r="N217" s="16"/>
      <c r="O217" s="16"/>
      <c r="P217" s="16"/>
      <c r="Q217" s="16"/>
      <c r="R217" s="84">
        <f>SUM(J217:Q217)</f>
        <v>300000</v>
      </c>
    </row>
    <row r="218" spans="2:18" ht="33.75" customHeight="1" x14ac:dyDescent="0.3">
      <c r="B218" s="89"/>
      <c r="C218" s="90"/>
      <c r="D218" s="90"/>
      <c r="E218" s="90"/>
      <c r="F218" s="60">
        <v>2</v>
      </c>
      <c r="G218" s="15" t="s">
        <v>454</v>
      </c>
      <c r="H218" s="93" t="s">
        <v>453</v>
      </c>
      <c r="I218" s="17" t="s">
        <v>112</v>
      </c>
      <c r="J218" s="16"/>
      <c r="K218" s="92">
        <v>45000</v>
      </c>
      <c r="L218" s="92">
        <v>200000</v>
      </c>
      <c r="M218" s="92">
        <v>50000</v>
      </c>
      <c r="N218" s="16"/>
      <c r="O218" s="16"/>
      <c r="P218" s="16"/>
      <c r="Q218" s="16"/>
      <c r="R218" s="84">
        <f t="shared" ref="R218" si="114">SUM(J218:Q218)</f>
        <v>295000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V22" sqref="V22"/>
    </sheetView>
  </sheetViews>
  <sheetFormatPr defaultRowHeight="14.25" x14ac:dyDescent="0.2"/>
  <sheetData>
    <row r="21" spans="1:9" ht="45.75" x14ac:dyDescent="0.65">
      <c r="A21" s="1795" t="s">
        <v>1685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1"/>
  <sheetViews>
    <sheetView zoomScaleNormal="100" workbookViewId="0">
      <pane ySplit="4" topLeftCell="A5" activePane="bottomLeft" state="frozen"/>
      <selection activeCell="M25" sqref="M25"/>
      <selection pane="bottomLeft" activeCell="E176" sqref="E176:I176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154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1686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1820800</v>
      </c>
      <c r="L4" s="53">
        <f>SUM(L5+L26+L67+L85+L103+L120+L147+L172+L189)</f>
        <v>20000</v>
      </c>
      <c r="M4" s="53">
        <f t="shared" si="0"/>
        <v>205000</v>
      </c>
      <c r="N4" s="53">
        <f t="shared" si="0"/>
        <v>0</v>
      </c>
      <c r="O4" s="53">
        <f t="shared" si="0"/>
        <v>0</v>
      </c>
      <c r="P4" s="53">
        <f t="shared" si="0"/>
        <v>648000</v>
      </c>
      <c r="Q4" s="53">
        <f t="shared" si="0"/>
        <v>0</v>
      </c>
      <c r="R4" s="53">
        <f t="shared" si="0"/>
        <v>2693800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43" customFormat="1" ht="19.5" customHeight="1" x14ac:dyDescent="0.2">
      <c r="B172" s="481" t="s">
        <v>95</v>
      </c>
      <c r="C172" s="482"/>
      <c r="D172" s="483"/>
      <c r="E172" s="483"/>
      <c r="F172" s="484"/>
      <c r="G172" s="483"/>
      <c r="H172" s="483"/>
      <c r="I172" s="483"/>
      <c r="J172" s="95">
        <f>SUM(J173)</f>
        <v>0</v>
      </c>
      <c r="K172" s="95">
        <f t="shared" ref="K172:R173" si="89">SUM(K173)</f>
        <v>10000</v>
      </c>
      <c r="L172" s="95">
        <f t="shared" si="89"/>
        <v>20000</v>
      </c>
      <c r="M172" s="95">
        <f t="shared" si="89"/>
        <v>25000</v>
      </c>
      <c r="N172" s="95">
        <f t="shared" si="89"/>
        <v>0</v>
      </c>
      <c r="O172" s="95">
        <f t="shared" si="89"/>
        <v>0</v>
      </c>
      <c r="P172" s="95">
        <f t="shared" si="89"/>
        <v>0</v>
      </c>
      <c r="Q172" s="95">
        <f t="shared" si="89"/>
        <v>0</v>
      </c>
      <c r="R172" s="95">
        <f t="shared" si="89"/>
        <v>55000</v>
      </c>
    </row>
    <row r="173" spans="2:18" s="43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128">
        <f>SUM(J174)</f>
        <v>0</v>
      </c>
      <c r="K173" s="128">
        <f>SUM(K174)</f>
        <v>10000</v>
      </c>
      <c r="L173" s="128">
        <f t="shared" si="89"/>
        <v>20000</v>
      </c>
      <c r="M173" s="128">
        <f t="shared" si="89"/>
        <v>25000</v>
      </c>
      <c r="N173" s="128">
        <f t="shared" si="89"/>
        <v>0</v>
      </c>
      <c r="O173" s="128">
        <f t="shared" si="89"/>
        <v>0</v>
      </c>
      <c r="P173" s="128">
        <f t="shared" si="89"/>
        <v>0</v>
      </c>
      <c r="Q173" s="128">
        <f t="shared" si="89"/>
        <v>0</v>
      </c>
      <c r="R173" s="128">
        <f t="shared" si="89"/>
        <v>55000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>SUM(K175+K180)</f>
        <v>10000</v>
      </c>
      <c r="L174" s="86">
        <f t="shared" ref="L174:R174" si="90">SUM(L175+L180)</f>
        <v>20000</v>
      </c>
      <c r="M174" s="86">
        <f t="shared" si="90"/>
        <v>25000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55000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10000</v>
      </c>
      <c r="L175" s="86">
        <f t="shared" si="91"/>
        <v>20000</v>
      </c>
      <c r="M175" s="86">
        <f t="shared" si="91"/>
        <v>25000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55000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10000</v>
      </c>
      <c r="L176" s="86">
        <f t="shared" si="92"/>
        <v>20000</v>
      </c>
      <c r="M176" s="86">
        <f t="shared" si="92"/>
        <v>25000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55000</v>
      </c>
    </row>
    <row r="177" spans="2:18" ht="33" customHeight="1" x14ac:dyDescent="0.3">
      <c r="B177" s="38"/>
      <c r="C177" s="39"/>
      <c r="D177" s="39"/>
      <c r="E177" s="39"/>
      <c r="F177" s="60">
        <v>1</v>
      </c>
      <c r="G177" s="61" t="s">
        <v>148</v>
      </c>
      <c r="H177" s="16" t="s">
        <v>149</v>
      </c>
      <c r="I177" s="17" t="s">
        <v>112</v>
      </c>
      <c r="J177" s="16"/>
      <c r="K177" s="92">
        <v>10000</v>
      </c>
      <c r="L177" s="92">
        <v>20000</v>
      </c>
      <c r="M177" s="92">
        <v>25000</v>
      </c>
      <c r="N177" s="16"/>
      <c r="O177" s="16"/>
      <c r="P177" s="16"/>
      <c r="Q177" s="16"/>
      <c r="R177" s="84">
        <f t="shared" ref="R177:R178" si="93">SUM(J177:Q177)</f>
        <v>55000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1810800</v>
      </c>
      <c r="L189" s="95">
        <f t="shared" ref="L189:R190" si="99">SUM(L190)</f>
        <v>0</v>
      </c>
      <c r="M189" s="95">
        <f t="shared" si="99"/>
        <v>180000</v>
      </c>
      <c r="N189" s="95">
        <f t="shared" si="99"/>
        <v>0</v>
      </c>
      <c r="O189" s="95">
        <f t="shared" si="99"/>
        <v>0</v>
      </c>
      <c r="P189" s="95">
        <f t="shared" si="99"/>
        <v>648000</v>
      </c>
      <c r="Q189" s="95">
        <f t="shared" si="99"/>
        <v>0</v>
      </c>
      <c r="R189" s="95">
        <f t="shared" si="99"/>
        <v>2638800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1810800</v>
      </c>
      <c r="L190" s="128">
        <f t="shared" si="99"/>
        <v>0</v>
      </c>
      <c r="M190" s="128">
        <f>SUM(M191)</f>
        <v>180000</v>
      </c>
      <c r="N190" s="128">
        <f t="shared" si="99"/>
        <v>0</v>
      </c>
      <c r="O190" s="128">
        <f t="shared" si="99"/>
        <v>0</v>
      </c>
      <c r="P190" s="128">
        <f t="shared" si="99"/>
        <v>648000</v>
      </c>
      <c r="Q190" s="128">
        <f t="shared" si="99"/>
        <v>0</v>
      </c>
      <c r="R190" s="128">
        <f>SUM(R191)</f>
        <v>2638800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1810800</v>
      </c>
      <c r="L191" s="86">
        <f t="shared" ref="L191:Q191" si="100">SUM(L192+L199+L216)</f>
        <v>0</v>
      </c>
      <c r="M191" s="86">
        <f t="shared" si="100"/>
        <v>180000</v>
      </c>
      <c r="N191" s="86">
        <f t="shared" si="100"/>
        <v>0</v>
      </c>
      <c r="O191" s="86">
        <f t="shared" si="100"/>
        <v>0</v>
      </c>
      <c r="P191" s="86">
        <f t="shared" si="100"/>
        <v>648000</v>
      </c>
      <c r="Q191" s="86">
        <f t="shared" si="100"/>
        <v>0</v>
      </c>
      <c r="R191" s="86">
        <f>SUM(R192+R199+R216)</f>
        <v>2638800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SUM(J217:J220)</f>
        <v>0</v>
      </c>
      <c r="K216" s="86">
        <f t="shared" si="113"/>
        <v>1810800</v>
      </c>
      <c r="L216" s="86">
        <f t="shared" si="113"/>
        <v>0</v>
      </c>
      <c r="M216" s="86">
        <f t="shared" si="113"/>
        <v>180000</v>
      </c>
      <c r="N216" s="86">
        <f t="shared" si="113"/>
        <v>0</v>
      </c>
      <c r="O216" s="86">
        <f t="shared" si="113"/>
        <v>0</v>
      </c>
      <c r="P216" s="86">
        <f t="shared" si="113"/>
        <v>648000</v>
      </c>
      <c r="Q216" s="86">
        <f t="shared" si="113"/>
        <v>0</v>
      </c>
      <c r="R216" s="86">
        <f t="shared" si="113"/>
        <v>2638800</v>
      </c>
    </row>
    <row r="217" spans="2:18" ht="34.5" customHeight="1" x14ac:dyDescent="0.3">
      <c r="B217" s="89"/>
      <c r="C217" s="90"/>
      <c r="D217" s="90"/>
      <c r="E217" s="90"/>
      <c r="F217" s="60">
        <v>2</v>
      </c>
      <c r="G217" s="15" t="s">
        <v>150</v>
      </c>
      <c r="H217" s="16" t="s">
        <v>149</v>
      </c>
      <c r="I217" s="17" t="s">
        <v>112</v>
      </c>
      <c r="J217" s="16"/>
      <c r="K217" s="16"/>
      <c r="L217" s="92"/>
      <c r="M217" s="92">
        <v>180000</v>
      </c>
      <c r="N217" s="16"/>
      <c r="O217" s="16"/>
      <c r="P217" s="16"/>
      <c r="Q217" s="16"/>
      <c r="R217" s="84">
        <f>SUM(J217:Q217)</f>
        <v>180000</v>
      </c>
    </row>
    <row r="218" spans="2:18" ht="30.75" customHeight="1" x14ac:dyDescent="0.3">
      <c r="B218" s="28"/>
      <c r="C218" s="122"/>
      <c r="D218" s="61"/>
      <c r="E218" s="61"/>
      <c r="F218" s="60">
        <v>3</v>
      </c>
      <c r="G218" s="15" t="s">
        <v>151</v>
      </c>
      <c r="H218" s="16" t="s">
        <v>149</v>
      </c>
      <c r="I218" s="17" t="s">
        <v>112</v>
      </c>
      <c r="J218" s="27"/>
      <c r="K218" s="27">
        <v>1050000</v>
      </c>
      <c r="L218" s="27"/>
      <c r="M218" s="27"/>
      <c r="N218" s="27"/>
      <c r="O218" s="27"/>
      <c r="P218" s="27"/>
      <c r="Q218" s="27"/>
      <c r="R218" s="84">
        <f>SUM(J218:Q218)</f>
        <v>1050000</v>
      </c>
    </row>
    <row r="219" spans="2:18" ht="31.5" customHeight="1" x14ac:dyDescent="0.3">
      <c r="B219" s="123"/>
      <c r="C219" s="122"/>
      <c r="D219" s="61"/>
      <c r="E219" s="61"/>
      <c r="F219" s="60">
        <v>4</v>
      </c>
      <c r="G219" s="15" t="s">
        <v>152</v>
      </c>
      <c r="H219" s="16" t="s">
        <v>149</v>
      </c>
      <c r="I219" s="17" t="s">
        <v>112</v>
      </c>
      <c r="J219" s="27"/>
      <c r="K219" s="27">
        <v>760800</v>
      </c>
      <c r="L219" s="27"/>
      <c r="M219" s="27"/>
      <c r="N219" s="27"/>
      <c r="O219" s="27"/>
      <c r="P219" s="27"/>
      <c r="Q219" s="27"/>
      <c r="R219" s="84">
        <f>SUM(J219:Q219)</f>
        <v>760800</v>
      </c>
    </row>
    <row r="220" spans="2:18" ht="31.5" customHeight="1" x14ac:dyDescent="0.3">
      <c r="B220" s="28"/>
      <c r="C220" s="122"/>
      <c r="D220" s="61"/>
      <c r="E220" s="61"/>
      <c r="F220" s="60">
        <v>5</v>
      </c>
      <c r="G220" s="15" t="s">
        <v>153</v>
      </c>
      <c r="H220" s="16" t="s">
        <v>149</v>
      </c>
      <c r="I220" s="17" t="s">
        <v>112</v>
      </c>
      <c r="J220" s="27"/>
      <c r="K220" s="27"/>
      <c r="L220" s="27"/>
      <c r="M220" s="27"/>
      <c r="N220" s="27"/>
      <c r="O220" s="27"/>
      <c r="P220" s="27">
        <v>648000</v>
      </c>
      <c r="Q220" s="27"/>
      <c r="R220" s="84">
        <f t="shared" ref="R220" si="114">SUM(J220:Q220)</f>
        <v>648000</v>
      </c>
    </row>
    <row r="221" spans="2:18" x14ac:dyDescent="0.3">
      <c r="B221" s="155"/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I25" sqref="I25"/>
    </sheetView>
  </sheetViews>
  <sheetFormatPr defaultRowHeight="14.25" x14ac:dyDescent="0.2"/>
  <sheetData>
    <row r="21" spans="1:9" ht="45.75" x14ac:dyDescent="0.65">
      <c r="A21" s="1795" t="s">
        <v>368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46"/>
  <sheetViews>
    <sheetView zoomScaleNormal="100" workbookViewId="0">
      <pane ySplit="4" topLeftCell="A5" activePane="bottomLeft" state="frozen"/>
      <selection activeCell="M25" sqref="M25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10.5" style="6" customWidth="1"/>
    <col min="9" max="9" width="9.125" style="222" customWidth="1"/>
    <col min="10" max="10" width="8.75" style="87" customWidth="1"/>
    <col min="11" max="16" width="9.125" style="87" customWidth="1"/>
    <col min="17" max="17" width="8.875" style="87" customWidth="1"/>
    <col min="18" max="18" width="9.125" style="87" customWidth="1"/>
    <col min="19" max="16384" width="9" style="7"/>
  </cols>
  <sheetData>
    <row r="1" spans="2:18" s="1" customFormat="1" ht="21" x14ac:dyDescent="0.35">
      <c r="B1" s="1673" t="s">
        <v>432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215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1687</v>
      </c>
      <c r="C4" s="1793"/>
      <c r="D4" s="1793"/>
      <c r="E4" s="1793"/>
      <c r="F4" s="1793"/>
      <c r="G4" s="1794"/>
      <c r="H4" s="103"/>
      <c r="I4" s="104"/>
      <c r="J4" s="53">
        <f t="shared" ref="J4:R4" si="0">SUM(J5+J52+J93+J111+J129+J146+J173+J198+J215)</f>
        <v>0</v>
      </c>
      <c r="K4" s="53">
        <f t="shared" si="0"/>
        <v>66400</v>
      </c>
      <c r="L4" s="53">
        <f>SUM(L5+L52+L93+L111+L129+L146+L173+L198+L215)</f>
        <v>729750</v>
      </c>
      <c r="M4" s="53">
        <f t="shared" si="0"/>
        <v>1615850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2412000</v>
      </c>
    </row>
    <row r="5" spans="2:18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48400</v>
      </c>
      <c r="L5" s="41">
        <f t="shared" si="1"/>
        <v>535650</v>
      </c>
      <c r="M5" s="41">
        <f t="shared" si="1"/>
        <v>1177950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1762000</v>
      </c>
    </row>
    <row r="6" spans="2:18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48400</v>
      </c>
      <c r="L6" s="25">
        <f t="shared" si="1"/>
        <v>535650</v>
      </c>
      <c r="M6" s="25">
        <f t="shared" si="1"/>
        <v>1177950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1762000</v>
      </c>
    </row>
    <row r="7" spans="2:18" s="13" customFormat="1" ht="47.25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48400</v>
      </c>
      <c r="L7" s="86">
        <f t="shared" si="2"/>
        <v>535650</v>
      </c>
      <c r="M7" s="86">
        <f t="shared" si="2"/>
        <v>1177950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1762000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216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216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48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47.25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SUM(J14+J44)</f>
        <v>0</v>
      </c>
      <c r="K13" s="85">
        <f t="shared" ref="K13:R13" si="5">SUM(K14+K44)</f>
        <v>48400</v>
      </c>
      <c r="L13" s="85">
        <f t="shared" si="5"/>
        <v>535650</v>
      </c>
      <c r="M13" s="85">
        <f t="shared" si="5"/>
        <v>1177950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1762000</v>
      </c>
    </row>
    <row r="14" spans="2:18" s="13" customFormat="1" ht="35.25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SUM(J15:J43)</f>
        <v>0</v>
      </c>
      <c r="K14" s="86">
        <f t="shared" ref="K14:R14" si="6">SUM(K15:K43)</f>
        <v>48400</v>
      </c>
      <c r="L14" s="86">
        <f t="shared" si="6"/>
        <v>535650</v>
      </c>
      <c r="M14" s="86">
        <f t="shared" si="6"/>
        <v>1177950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 t="shared" si="6"/>
        <v>1762000</v>
      </c>
    </row>
    <row r="15" spans="2:18" ht="32.25" customHeight="1" x14ac:dyDescent="0.3">
      <c r="B15" s="89"/>
      <c r="C15" s="90"/>
      <c r="D15" s="90"/>
      <c r="E15" s="90"/>
      <c r="F15" s="60">
        <v>1</v>
      </c>
      <c r="G15" s="15" t="s">
        <v>412</v>
      </c>
      <c r="H15" s="93" t="s">
        <v>381</v>
      </c>
      <c r="I15" s="145" t="s">
        <v>413</v>
      </c>
      <c r="J15" s="16"/>
      <c r="K15" s="153"/>
      <c r="L15" s="225">
        <v>110000</v>
      </c>
      <c r="M15" s="225">
        <v>50000</v>
      </c>
      <c r="N15" s="16"/>
      <c r="O15" s="16"/>
      <c r="P15" s="16"/>
      <c r="Q15" s="16"/>
      <c r="R15" s="84">
        <f>SUM(J15:Q15)</f>
        <v>160000</v>
      </c>
    </row>
    <row r="16" spans="2:18" ht="32.25" customHeight="1" x14ac:dyDescent="0.3">
      <c r="B16" s="57"/>
      <c r="C16" s="58"/>
      <c r="D16" s="58"/>
      <c r="E16" s="58"/>
      <c r="F16" s="141">
        <v>2</v>
      </c>
      <c r="G16" s="32" t="s">
        <v>385</v>
      </c>
      <c r="H16" s="16" t="s">
        <v>381</v>
      </c>
      <c r="I16" s="145" t="s">
        <v>414</v>
      </c>
      <c r="J16" s="223"/>
      <c r="K16" s="224"/>
      <c r="L16" s="224">
        <v>25000</v>
      </c>
      <c r="M16" s="224">
        <v>35000</v>
      </c>
      <c r="N16" s="16"/>
      <c r="O16" s="16"/>
      <c r="P16" s="16"/>
      <c r="Q16" s="16"/>
      <c r="R16" s="84">
        <f t="shared" ref="R16:R41" si="7">SUM(J16:Q16)</f>
        <v>60000</v>
      </c>
    </row>
    <row r="17" spans="2:18" ht="32.25" customHeight="1" x14ac:dyDescent="0.3">
      <c r="B17" s="89"/>
      <c r="C17" s="90"/>
      <c r="D17" s="90"/>
      <c r="E17" s="90"/>
      <c r="F17" s="60">
        <v>3</v>
      </c>
      <c r="G17" s="15" t="s">
        <v>386</v>
      </c>
      <c r="H17" s="16" t="s">
        <v>381</v>
      </c>
      <c r="I17" s="145" t="s">
        <v>415</v>
      </c>
      <c r="J17" s="223"/>
      <c r="K17" s="224">
        <v>4000</v>
      </c>
      <c r="L17" s="224">
        <v>34000</v>
      </c>
      <c r="M17" s="224">
        <v>12000</v>
      </c>
      <c r="N17" s="16"/>
      <c r="O17" s="16"/>
      <c r="P17" s="16"/>
      <c r="Q17" s="16"/>
      <c r="R17" s="84">
        <f t="shared" si="7"/>
        <v>50000</v>
      </c>
    </row>
    <row r="18" spans="2:18" ht="32.25" customHeight="1" x14ac:dyDescent="0.3">
      <c r="B18" s="57"/>
      <c r="C18" s="58"/>
      <c r="D18" s="58"/>
      <c r="E18" s="58"/>
      <c r="F18" s="141">
        <v>4</v>
      </c>
      <c r="G18" s="32" t="s">
        <v>387</v>
      </c>
      <c r="H18" s="93" t="s">
        <v>381</v>
      </c>
      <c r="I18" s="145" t="s">
        <v>416</v>
      </c>
      <c r="J18" s="16"/>
      <c r="K18" s="153">
        <v>5000</v>
      </c>
      <c r="L18" s="153">
        <v>47600</v>
      </c>
      <c r="M18" s="153">
        <v>27400</v>
      </c>
      <c r="N18" s="16"/>
      <c r="O18" s="16"/>
      <c r="P18" s="16"/>
      <c r="Q18" s="16"/>
      <c r="R18" s="84">
        <f t="shared" si="7"/>
        <v>80000</v>
      </c>
    </row>
    <row r="19" spans="2:18" ht="32.25" customHeight="1" x14ac:dyDescent="0.3">
      <c r="B19" s="89"/>
      <c r="C19" s="90"/>
      <c r="D19" s="90"/>
      <c r="E19" s="90"/>
      <c r="F19" s="60">
        <v>5</v>
      </c>
      <c r="G19" s="15" t="s">
        <v>388</v>
      </c>
      <c r="H19" s="16" t="s">
        <v>381</v>
      </c>
      <c r="I19" s="145" t="s">
        <v>417</v>
      </c>
      <c r="J19" s="223"/>
      <c r="K19" s="224">
        <v>12200</v>
      </c>
      <c r="L19" s="224">
        <v>65200</v>
      </c>
      <c r="M19" s="224">
        <v>2600</v>
      </c>
      <c r="N19" s="16"/>
      <c r="O19" s="16"/>
      <c r="P19" s="16"/>
      <c r="Q19" s="16"/>
      <c r="R19" s="84">
        <f t="shared" si="7"/>
        <v>80000</v>
      </c>
    </row>
    <row r="20" spans="2:18" ht="32.25" customHeight="1" x14ac:dyDescent="0.3">
      <c r="B20" s="57"/>
      <c r="C20" s="58"/>
      <c r="D20" s="58"/>
      <c r="E20" s="58"/>
      <c r="F20" s="141">
        <v>6</v>
      </c>
      <c r="G20" s="32" t="s">
        <v>389</v>
      </c>
      <c r="H20" s="16" t="s">
        <v>368</v>
      </c>
      <c r="I20" s="145" t="s">
        <v>418</v>
      </c>
      <c r="J20" s="223"/>
      <c r="K20" s="224"/>
      <c r="L20" s="224">
        <v>10000</v>
      </c>
      <c r="M20" s="224">
        <v>20000</v>
      </c>
      <c r="N20" s="16"/>
      <c r="O20" s="16"/>
      <c r="P20" s="16"/>
      <c r="Q20" s="16"/>
      <c r="R20" s="84">
        <f t="shared" si="7"/>
        <v>30000</v>
      </c>
    </row>
    <row r="21" spans="2:18" ht="32.25" customHeight="1" x14ac:dyDescent="0.3">
      <c r="B21" s="89"/>
      <c r="C21" s="90"/>
      <c r="D21" s="90"/>
      <c r="E21" s="90"/>
      <c r="F21" s="60">
        <v>7</v>
      </c>
      <c r="G21" s="15" t="s">
        <v>390</v>
      </c>
      <c r="H21" s="16" t="s">
        <v>368</v>
      </c>
      <c r="I21" s="16" t="s">
        <v>112</v>
      </c>
      <c r="J21" s="16"/>
      <c r="K21" s="153"/>
      <c r="L21" s="153"/>
      <c r="M21" s="225">
        <v>42000</v>
      </c>
      <c r="N21" s="16"/>
      <c r="O21" s="16"/>
      <c r="P21" s="16"/>
      <c r="Q21" s="16"/>
      <c r="R21" s="84">
        <f t="shared" si="7"/>
        <v>42000</v>
      </c>
    </row>
    <row r="22" spans="2:18" ht="32.25" customHeight="1" x14ac:dyDescent="0.3">
      <c r="B22" s="57"/>
      <c r="C22" s="58"/>
      <c r="D22" s="58"/>
      <c r="E22" s="58"/>
      <c r="F22" s="141">
        <v>8</v>
      </c>
      <c r="G22" s="32" t="s">
        <v>391</v>
      </c>
      <c r="H22" s="16" t="s">
        <v>368</v>
      </c>
      <c r="I22" s="16" t="s">
        <v>112</v>
      </c>
      <c r="J22" s="223"/>
      <c r="K22" s="224"/>
      <c r="L22" s="224"/>
      <c r="M22" s="224">
        <v>35000</v>
      </c>
      <c r="N22" s="16"/>
      <c r="O22" s="16"/>
      <c r="P22" s="16"/>
      <c r="Q22" s="16"/>
      <c r="R22" s="84">
        <f t="shared" si="7"/>
        <v>35000</v>
      </c>
    </row>
    <row r="23" spans="2:18" ht="32.25" customHeight="1" x14ac:dyDescent="0.3">
      <c r="B23" s="89"/>
      <c r="C23" s="90"/>
      <c r="D23" s="90"/>
      <c r="E23" s="90"/>
      <c r="F23" s="60">
        <v>9</v>
      </c>
      <c r="G23" s="15" t="s">
        <v>392</v>
      </c>
      <c r="H23" s="16" t="s">
        <v>383</v>
      </c>
      <c r="I23" s="16" t="s">
        <v>112</v>
      </c>
      <c r="J23" s="223"/>
      <c r="K23" s="224">
        <v>5000</v>
      </c>
      <c r="L23" s="224">
        <v>14800</v>
      </c>
      <c r="M23" s="224">
        <v>10200</v>
      </c>
      <c r="N23" s="16"/>
      <c r="O23" s="16"/>
      <c r="P23" s="16"/>
      <c r="Q23" s="16"/>
      <c r="R23" s="84">
        <f t="shared" si="7"/>
        <v>30000</v>
      </c>
    </row>
    <row r="24" spans="2:18" ht="32.25" customHeight="1" x14ac:dyDescent="0.3">
      <c r="B24" s="89"/>
      <c r="C24" s="90"/>
      <c r="D24" s="90"/>
      <c r="E24" s="90"/>
      <c r="F24" s="60">
        <v>10</v>
      </c>
      <c r="G24" s="15" t="s">
        <v>393</v>
      </c>
      <c r="H24" s="16" t="s">
        <v>394</v>
      </c>
      <c r="I24" s="145" t="s">
        <v>419</v>
      </c>
      <c r="J24" s="223"/>
      <c r="K24" s="224"/>
      <c r="L24" s="224">
        <v>13000</v>
      </c>
      <c r="M24" s="224">
        <v>7000</v>
      </c>
      <c r="N24" s="16"/>
      <c r="O24" s="16"/>
      <c r="P24" s="16"/>
      <c r="Q24" s="16"/>
      <c r="R24" s="84">
        <f t="shared" si="7"/>
        <v>20000</v>
      </c>
    </row>
    <row r="25" spans="2:18" ht="32.25" customHeight="1" x14ac:dyDescent="0.3">
      <c r="B25" s="57"/>
      <c r="C25" s="58"/>
      <c r="D25" s="58"/>
      <c r="E25" s="58"/>
      <c r="F25" s="141">
        <v>11</v>
      </c>
      <c r="G25" s="32" t="s">
        <v>395</v>
      </c>
      <c r="H25" s="16" t="s">
        <v>368</v>
      </c>
      <c r="I25" s="145" t="s">
        <v>420</v>
      </c>
      <c r="J25" s="223"/>
      <c r="K25" s="224"/>
      <c r="L25" s="224">
        <v>12000</v>
      </c>
      <c r="M25" s="224">
        <v>3000</v>
      </c>
      <c r="N25" s="16"/>
      <c r="O25" s="16"/>
      <c r="P25" s="16"/>
      <c r="Q25" s="16"/>
      <c r="R25" s="84">
        <f t="shared" si="7"/>
        <v>15000</v>
      </c>
    </row>
    <row r="26" spans="2:18" ht="32.25" customHeight="1" x14ac:dyDescent="0.3">
      <c r="B26" s="89"/>
      <c r="C26" s="90"/>
      <c r="D26" s="90"/>
      <c r="E26" s="90"/>
      <c r="F26" s="60">
        <v>12</v>
      </c>
      <c r="G26" s="15" t="s">
        <v>396</v>
      </c>
      <c r="H26" s="16" t="s">
        <v>383</v>
      </c>
      <c r="I26" s="145" t="s">
        <v>421</v>
      </c>
      <c r="J26" s="223"/>
      <c r="K26" s="224"/>
      <c r="L26" s="224"/>
      <c r="M26" s="224">
        <v>30000</v>
      </c>
      <c r="N26" s="16"/>
      <c r="O26" s="16"/>
      <c r="P26" s="16"/>
      <c r="Q26" s="16"/>
      <c r="R26" s="84">
        <f t="shared" si="7"/>
        <v>30000</v>
      </c>
    </row>
    <row r="27" spans="2:18" ht="32.25" customHeight="1" x14ac:dyDescent="0.3">
      <c r="B27" s="57"/>
      <c r="C27" s="58"/>
      <c r="D27" s="58"/>
      <c r="E27" s="58"/>
      <c r="F27" s="141">
        <v>13</v>
      </c>
      <c r="G27" s="32" t="s">
        <v>397</v>
      </c>
      <c r="H27" s="16" t="s">
        <v>368</v>
      </c>
      <c r="I27" s="16" t="s">
        <v>112</v>
      </c>
      <c r="J27" s="16"/>
      <c r="K27" s="153"/>
      <c r="L27" s="153"/>
      <c r="M27" s="225">
        <v>700000</v>
      </c>
      <c r="N27" s="16"/>
      <c r="O27" s="16"/>
      <c r="P27" s="16"/>
      <c r="Q27" s="16"/>
      <c r="R27" s="84">
        <f t="shared" si="7"/>
        <v>700000</v>
      </c>
    </row>
    <row r="28" spans="2:18" ht="32.25" customHeight="1" x14ac:dyDescent="0.3">
      <c r="B28" s="89"/>
      <c r="C28" s="90"/>
      <c r="D28" s="90"/>
      <c r="E28" s="90"/>
      <c r="F28" s="60">
        <v>14</v>
      </c>
      <c r="G28" s="15" t="s">
        <v>398</v>
      </c>
      <c r="H28" s="16" t="s">
        <v>383</v>
      </c>
      <c r="I28" s="145" t="s">
        <v>422</v>
      </c>
      <c r="J28" s="223"/>
      <c r="K28" s="224"/>
      <c r="L28" s="224">
        <v>4000</v>
      </c>
      <c r="M28" s="224">
        <v>16000</v>
      </c>
      <c r="N28" s="16"/>
      <c r="O28" s="16"/>
      <c r="P28" s="16"/>
      <c r="Q28" s="16"/>
      <c r="R28" s="84">
        <f t="shared" si="7"/>
        <v>20000</v>
      </c>
    </row>
    <row r="29" spans="2:18" ht="32.25" customHeight="1" x14ac:dyDescent="0.3">
      <c r="B29" s="57"/>
      <c r="C29" s="58"/>
      <c r="D29" s="58"/>
      <c r="E29" s="58"/>
      <c r="F29" s="141">
        <v>15</v>
      </c>
      <c r="G29" s="32" t="s">
        <v>399</v>
      </c>
      <c r="H29" s="16" t="s">
        <v>368</v>
      </c>
      <c r="I29" s="145" t="s">
        <v>423</v>
      </c>
      <c r="J29" s="223"/>
      <c r="K29" s="224"/>
      <c r="L29" s="224">
        <v>4000</v>
      </c>
      <c r="M29" s="224">
        <v>16000</v>
      </c>
      <c r="N29" s="16"/>
      <c r="O29" s="16"/>
      <c r="P29" s="16"/>
      <c r="Q29" s="16"/>
      <c r="R29" s="84">
        <f t="shared" si="7"/>
        <v>20000</v>
      </c>
    </row>
    <row r="30" spans="2:18" ht="32.25" customHeight="1" x14ac:dyDescent="0.3">
      <c r="B30" s="89"/>
      <c r="C30" s="90"/>
      <c r="D30" s="90"/>
      <c r="E30" s="90"/>
      <c r="F30" s="60">
        <v>16</v>
      </c>
      <c r="G30" s="15" t="s">
        <v>400</v>
      </c>
      <c r="H30" s="16" t="s">
        <v>368</v>
      </c>
      <c r="I30" s="145" t="s">
        <v>424</v>
      </c>
      <c r="J30" s="16"/>
      <c r="K30" s="153"/>
      <c r="L30" s="153">
        <v>12000</v>
      </c>
      <c r="M30" s="153">
        <v>8000</v>
      </c>
      <c r="N30" s="16"/>
      <c r="O30" s="16"/>
      <c r="P30" s="16"/>
      <c r="Q30" s="16"/>
      <c r="R30" s="84">
        <f t="shared" si="7"/>
        <v>20000</v>
      </c>
    </row>
    <row r="31" spans="2:18" ht="32.25" customHeight="1" x14ac:dyDescent="0.3">
      <c r="B31" s="57"/>
      <c r="C31" s="58"/>
      <c r="D31" s="58"/>
      <c r="E31" s="58"/>
      <c r="F31" s="141">
        <v>17</v>
      </c>
      <c r="G31" s="32" t="s">
        <v>401</v>
      </c>
      <c r="H31" s="16" t="s">
        <v>368</v>
      </c>
      <c r="I31" s="16" t="s">
        <v>112</v>
      </c>
      <c r="J31" s="223"/>
      <c r="K31" s="224"/>
      <c r="L31" s="224">
        <v>24000</v>
      </c>
      <c r="M31" s="224">
        <v>6000</v>
      </c>
      <c r="N31" s="16"/>
      <c r="O31" s="16"/>
      <c r="P31" s="16"/>
      <c r="Q31" s="16"/>
      <c r="R31" s="84">
        <f t="shared" si="7"/>
        <v>30000</v>
      </c>
    </row>
    <row r="32" spans="2:18" ht="32.25" customHeight="1" x14ac:dyDescent="0.3">
      <c r="B32" s="89"/>
      <c r="C32" s="90"/>
      <c r="D32" s="90"/>
      <c r="E32" s="90"/>
      <c r="F32" s="60">
        <v>18</v>
      </c>
      <c r="G32" s="15" t="s">
        <v>402</v>
      </c>
      <c r="H32" s="16" t="s">
        <v>394</v>
      </c>
      <c r="I32" s="16" t="s">
        <v>425</v>
      </c>
      <c r="J32" s="16"/>
      <c r="K32" s="153"/>
      <c r="L32" s="153">
        <v>12250</v>
      </c>
      <c r="M32" s="153">
        <v>7750</v>
      </c>
      <c r="N32" s="16"/>
      <c r="O32" s="16"/>
      <c r="P32" s="16"/>
      <c r="Q32" s="16"/>
      <c r="R32" s="84">
        <f t="shared" si="7"/>
        <v>20000</v>
      </c>
    </row>
    <row r="33" spans="2:18" ht="32.25" customHeight="1" x14ac:dyDescent="0.3">
      <c r="B33" s="57"/>
      <c r="C33" s="58"/>
      <c r="D33" s="58"/>
      <c r="E33" s="58"/>
      <c r="F33" s="141">
        <v>19</v>
      </c>
      <c r="G33" s="32" t="s">
        <v>403</v>
      </c>
      <c r="H33" s="16" t="s">
        <v>368</v>
      </c>
      <c r="I33" s="145" t="s">
        <v>426</v>
      </c>
      <c r="J33" s="223"/>
      <c r="K33" s="224"/>
      <c r="L33" s="224">
        <v>34000</v>
      </c>
      <c r="M33" s="224">
        <v>6000</v>
      </c>
      <c r="N33" s="223"/>
      <c r="O33" s="16"/>
      <c r="P33" s="16"/>
      <c r="Q33" s="16"/>
      <c r="R33" s="84">
        <f t="shared" si="7"/>
        <v>40000</v>
      </c>
    </row>
    <row r="34" spans="2:18" ht="32.25" customHeight="1" x14ac:dyDescent="0.3">
      <c r="B34" s="89"/>
      <c r="C34" s="90"/>
      <c r="D34" s="90"/>
      <c r="E34" s="90"/>
      <c r="F34" s="60">
        <v>20</v>
      </c>
      <c r="G34" s="15" t="s">
        <v>404</v>
      </c>
      <c r="H34" s="16" t="s">
        <v>368</v>
      </c>
      <c r="I34" s="145" t="s">
        <v>418</v>
      </c>
      <c r="J34" s="223"/>
      <c r="K34" s="224">
        <v>4800</v>
      </c>
      <c r="L34" s="224">
        <v>17000</v>
      </c>
      <c r="M34" s="224">
        <v>8200</v>
      </c>
      <c r="N34" s="223"/>
      <c r="O34" s="16"/>
      <c r="P34" s="16"/>
      <c r="Q34" s="16"/>
      <c r="R34" s="84">
        <f t="shared" si="7"/>
        <v>30000</v>
      </c>
    </row>
    <row r="35" spans="2:18" ht="32.25" customHeight="1" x14ac:dyDescent="0.3">
      <c r="B35" s="57"/>
      <c r="C35" s="58"/>
      <c r="D35" s="58"/>
      <c r="E35" s="58"/>
      <c r="F35" s="141">
        <v>21</v>
      </c>
      <c r="G35" s="32" t="s">
        <v>405</v>
      </c>
      <c r="H35" s="16" t="s">
        <v>368</v>
      </c>
      <c r="I35" s="145" t="s">
        <v>420</v>
      </c>
      <c r="J35" s="223"/>
      <c r="K35" s="224">
        <v>7200</v>
      </c>
      <c r="L35" s="224">
        <v>6000</v>
      </c>
      <c r="M35" s="224">
        <v>16800</v>
      </c>
      <c r="N35" s="16"/>
      <c r="O35" s="16"/>
      <c r="P35" s="16"/>
      <c r="Q35" s="16"/>
      <c r="R35" s="84">
        <f t="shared" si="7"/>
        <v>30000</v>
      </c>
    </row>
    <row r="36" spans="2:18" ht="32.25" customHeight="1" x14ac:dyDescent="0.3">
      <c r="B36" s="89"/>
      <c r="C36" s="90"/>
      <c r="D36" s="90"/>
      <c r="E36" s="90"/>
      <c r="F36" s="60">
        <v>22</v>
      </c>
      <c r="G36" s="15" t="s">
        <v>406</v>
      </c>
      <c r="H36" s="16" t="s">
        <v>368</v>
      </c>
      <c r="I36" s="16" t="s">
        <v>112</v>
      </c>
      <c r="J36" s="223"/>
      <c r="K36" s="224"/>
      <c r="L36" s="224">
        <v>17200</v>
      </c>
      <c r="M36" s="224">
        <v>32800</v>
      </c>
      <c r="N36" s="223"/>
      <c r="O36" s="16"/>
      <c r="P36" s="16"/>
      <c r="Q36" s="16"/>
      <c r="R36" s="84">
        <f t="shared" si="7"/>
        <v>50000</v>
      </c>
    </row>
    <row r="37" spans="2:18" ht="32.25" customHeight="1" x14ac:dyDescent="0.3">
      <c r="B37" s="57"/>
      <c r="C37" s="58"/>
      <c r="D37" s="58"/>
      <c r="E37" s="58"/>
      <c r="F37" s="141">
        <v>23</v>
      </c>
      <c r="G37" s="32" t="s">
        <v>407</v>
      </c>
      <c r="H37" s="16" t="s">
        <v>381</v>
      </c>
      <c r="I37" s="145" t="s">
        <v>427</v>
      </c>
      <c r="J37" s="223"/>
      <c r="K37" s="224">
        <v>3600</v>
      </c>
      <c r="L37" s="224">
        <v>26600</v>
      </c>
      <c r="M37" s="224">
        <v>29800</v>
      </c>
      <c r="N37" s="223"/>
      <c r="O37" s="16"/>
      <c r="P37" s="16"/>
      <c r="Q37" s="16"/>
      <c r="R37" s="84">
        <f t="shared" si="7"/>
        <v>60000</v>
      </c>
    </row>
    <row r="38" spans="2:18" ht="32.25" customHeight="1" x14ac:dyDescent="0.3">
      <c r="B38" s="89"/>
      <c r="C38" s="90"/>
      <c r="D38" s="90"/>
      <c r="E38" s="90"/>
      <c r="F38" s="60">
        <v>24</v>
      </c>
      <c r="G38" s="15" t="s">
        <v>408</v>
      </c>
      <c r="H38" s="16" t="s">
        <v>394</v>
      </c>
      <c r="I38" s="145" t="s">
        <v>428</v>
      </c>
      <c r="J38" s="223"/>
      <c r="K38" s="224">
        <v>1800</v>
      </c>
      <c r="L38" s="224">
        <v>11000</v>
      </c>
      <c r="M38" s="224">
        <v>17200</v>
      </c>
      <c r="N38" s="223"/>
      <c r="O38" s="16"/>
      <c r="P38" s="16"/>
      <c r="Q38" s="16"/>
      <c r="R38" s="84">
        <f t="shared" si="7"/>
        <v>30000</v>
      </c>
    </row>
    <row r="39" spans="2:18" ht="32.25" customHeight="1" x14ac:dyDescent="0.3">
      <c r="B39" s="57"/>
      <c r="C39" s="58"/>
      <c r="D39" s="58"/>
      <c r="E39" s="58"/>
      <c r="F39" s="141">
        <v>25</v>
      </c>
      <c r="G39" s="32" t="s">
        <v>409</v>
      </c>
      <c r="H39" s="16" t="s">
        <v>383</v>
      </c>
      <c r="I39" s="145" t="s">
        <v>429</v>
      </c>
      <c r="J39" s="223"/>
      <c r="K39" s="224">
        <v>4800</v>
      </c>
      <c r="L39" s="224">
        <v>9000</v>
      </c>
      <c r="M39" s="224">
        <v>16200</v>
      </c>
      <c r="N39" s="16"/>
      <c r="O39" s="16"/>
      <c r="P39" s="16"/>
      <c r="Q39" s="16"/>
      <c r="R39" s="84">
        <f t="shared" si="7"/>
        <v>30000</v>
      </c>
    </row>
    <row r="40" spans="2:18" ht="32.25" customHeight="1" x14ac:dyDescent="0.3">
      <c r="B40" s="89"/>
      <c r="C40" s="90"/>
      <c r="D40" s="90"/>
      <c r="E40" s="90"/>
      <c r="F40" s="60">
        <v>26</v>
      </c>
      <c r="G40" s="15" t="s">
        <v>410</v>
      </c>
      <c r="H40" s="16" t="s">
        <v>368</v>
      </c>
      <c r="I40" s="145" t="s">
        <v>430</v>
      </c>
      <c r="J40" s="16"/>
      <c r="K40" s="153"/>
      <c r="L40" s="153">
        <v>17000</v>
      </c>
      <c r="M40" s="153">
        <v>13000</v>
      </c>
      <c r="N40" s="16"/>
      <c r="O40" s="16"/>
      <c r="P40" s="16"/>
      <c r="Q40" s="16"/>
      <c r="R40" s="84">
        <f t="shared" si="7"/>
        <v>30000</v>
      </c>
    </row>
    <row r="41" spans="2:18" ht="32.25" customHeight="1" x14ac:dyDescent="0.3">
      <c r="B41" s="57"/>
      <c r="C41" s="58"/>
      <c r="D41" s="58"/>
      <c r="E41" s="58"/>
      <c r="F41" s="124">
        <v>27</v>
      </c>
      <c r="G41" s="21" t="s">
        <v>411</v>
      </c>
      <c r="H41" s="16" t="s">
        <v>394</v>
      </c>
      <c r="I41" s="145" t="s">
        <v>431</v>
      </c>
      <c r="J41" s="223"/>
      <c r="K41" s="224"/>
      <c r="L41" s="224">
        <v>10000</v>
      </c>
      <c r="M41" s="224">
        <v>10000</v>
      </c>
      <c r="N41" s="16"/>
      <c r="O41" s="16"/>
      <c r="P41" s="16"/>
      <c r="Q41" s="16"/>
      <c r="R41" s="84">
        <f t="shared" si="7"/>
        <v>20000</v>
      </c>
    </row>
    <row r="42" spans="2:18" ht="17.25" hidden="1" customHeight="1" x14ac:dyDescent="0.3">
      <c r="B42" s="28"/>
      <c r="C42" s="45"/>
      <c r="D42" s="31"/>
      <c r="E42" s="32"/>
      <c r="F42" s="60">
        <v>5</v>
      </c>
      <c r="G42" s="15"/>
      <c r="H42" s="16"/>
      <c r="I42" s="148"/>
      <c r="J42" s="27"/>
      <c r="K42" s="27"/>
      <c r="L42" s="27"/>
      <c r="M42" s="27"/>
      <c r="N42" s="27"/>
      <c r="O42" s="27"/>
      <c r="P42" s="27"/>
      <c r="Q42" s="27"/>
      <c r="R42" s="84">
        <f>SUM(J42:Q42)</f>
        <v>0</v>
      </c>
    </row>
    <row r="43" spans="2:18" ht="17.25" hidden="1" customHeight="1" x14ac:dyDescent="0.3">
      <c r="B43" s="67"/>
      <c r="C43" s="68"/>
      <c r="D43" s="62"/>
      <c r="E43" s="21"/>
      <c r="F43" s="60">
        <v>6</v>
      </c>
      <c r="G43" s="15"/>
      <c r="H43" s="16"/>
      <c r="I43" s="148"/>
      <c r="J43" s="27"/>
      <c r="K43" s="27"/>
      <c r="L43" s="27"/>
      <c r="M43" s="27"/>
      <c r="N43" s="27"/>
      <c r="O43" s="27"/>
      <c r="P43" s="27"/>
      <c r="Q43" s="27"/>
      <c r="R43" s="84">
        <f>SUM(J43:Q43)</f>
        <v>0</v>
      </c>
    </row>
    <row r="44" spans="2:18" s="13" customFormat="1" ht="21" hidden="1" customHeight="1" x14ac:dyDescent="0.3">
      <c r="B44" s="76"/>
      <c r="C44" s="77"/>
      <c r="D44" s="77"/>
      <c r="E44" s="78" t="s">
        <v>16</v>
      </c>
      <c r="F44" s="70"/>
      <c r="G44" s="33"/>
      <c r="H44" s="14"/>
      <c r="I44" s="217"/>
      <c r="J44" s="86">
        <f>SUM(J45:J47)</f>
        <v>0</v>
      </c>
      <c r="K44" s="86">
        <f t="shared" ref="K44:R44" si="8">SUM(K45:K47)</f>
        <v>0</v>
      </c>
      <c r="L44" s="86">
        <f t="shared" si="8"/>
        <v>0</v>
      </c>
      <c r="M44" s="86">
        <f t="shared" si="8"/>
        <v>0</v>
      </c>
      <c r="N44" s="86">
        <f t="shared" si="8"/>
        <v>0</v>
      </c>
      <c r="O44" s="86">
        <f t="shared" si="8"/>
        <v>0</v>
      </c>
      <c r="P44" s="86">
        <f t="shared" si="8"/>
        <v>0</v>
      </c>
      <c r="Q44" s="86">
        <f t="shared" si="8"/>
        <v>0</v>
      </c>
      <c r="R44" s="86">
        <f t="shared" si="8"/>
        <v>0</v>
      </c>
    </row>
    <row r="45" spans="2:18" ht="19.5" hidden="1" customHeight="1" x14ac:dyDescent="0.3">
      <c r="B45" s="38"/>
      <c r="C45" s="39"/>
      <c r="D45" s="39"/>
      <c r="E45" s="40"/>
      <c r="F45" s="29">
        <v>7</v>
      </c>
      <c r="G45" s="15"/>
      <c r="H45" s="15"/>
      <c r="I45" s="216"/>
      <c r="J45" s="16"/>
      <c r="K45" s="16"/>
      <c r="L45" s="16"/>
      <c r="M45" s="16"/>
      <c r="N45" s="16"/>
      <c r="O45" s="16"/>
      <c r="P45" s="16"/>
      <c r="Q45" s="16"/>
      <c r="R45" s="84">
        <f>SUM(J45:Q45)</f>
        <v>0</v>
      </c>
    </row>
    <row r="46" spans="2:18" ht="19.5" hidden="1" customHeight="1" x14ac:dyDescent="0.3">
      <c r="B46" s="57"/>
      <c r="C46" s="58"/>
      <c r="D46" s="58"/>
      <c r="E46" s="59"/>
      <c r="F46" s="29">
        <v>8</v>
      </c>
      <c r="G46" s="15"/>
      <c r="H46" s="15"/>
      <c r="I46" s="216"/>
      <c r="J46" s="16"/>
      <c r="K46" s="16"/>
      <c r="L46" s="16"/>
      <c r="M46" s="16"/>
      <c r="N46" s="16"/>
      <c r="O46" s="16"/>
      <c r="P46" s="16"/>
      <c r="Q46" s="16"/>
      <c r="R46" s="84">
        <f t="shared" ref="R46" si="9">SUM(J46:Q46)</f>
        <v>0</v>
      </c>
    </row>
    <row r="47" spans="2:18" ht="19.5" hidden="1" customHeight="1" x14ac:dyDescent="0.3">
      <c r="B47" s="67"/>
      <c r="C47" s="68"/>
      <c r="D47" s="62"/>
      <c r="E47" s="21"/>
      <c r="F47" s="29">
        <v>9</v>
      </c>
      <c r="G47" s="15"/>
      <c r="H47" s="16"/>
      <c r="I47" s="148"/>
      <c r="J47" s="27"/>
      <c r="K47" s="27"/>
      <c r="L47" s="27"/>
      <c r="M47" s="27"/>
      <c r="N47" s="27"/>
      <c r="O47" s="27"/>
      <c r="P47" s="27"/>
      <c r="Q47" s="27"/>
      <c r="R47" s="84">
        <f>SUM(J47:Q47)</f>
        <v>0</v>
      </c>
    </row>
    <row r="48" spans="2:18" s="13" customFormat="1" ht="21" hidden="1" customHeight="1" x14ac:dyDescent="0.3">
      <c r="B48" s="76"/>
      <c r="C48" s="77"/>
      <c r="D48" s="77"/>
      <c r="E48" s="78" t="s">
        <v>99</v>
      </c>
      <c r="F48" s="80"/>
      <c r="G48" s="33"/>
      <c r="H48" s="14"/>
      <c r="I48" s="217"/>
      <c r="J48" s="86">
        <f>SUM(J49:J51)</f>
        <v>0</v>
      </c>
      <c r="K48" s="86">
        <f t="shared" ref="K48:R48" si="10">SUM(K49:K51)</f>
        <v>0</v>
      </c>
      <c r="L48" s="86">
        <f t="shared" si="10"/>
        <v>0</v>
      </c>
      <c r="M48" s="86">
        <f t="shared" si="10"/>
        <v>0</v>
      </c>
      <c r="N48" s="86">
        <f t="shared" si="10"/>
        <v>0</v>
      </c>
      <c r="O48" s="86">
        <f t="shared" si="10"/>
        <v>0</v>
      </c>
      <c r="P48" s="86">
        <f t="shared" si="10"/>
        <v>0</v>
      </c>
      <c r="Q48" s="86">
        <f t="shared" si="10"/>
        <v>0</v>
      </c>
      <c r="R48" s="86">
        <f t="shared" si="10"/>
        <v>0</v>
      </c>
    </row>
    <row r="49" spans="2:18" ht="19.5" hidden="1" customHeight="1" x14ac:dyDescent="0.3">
      <c r="B49" s="38"/>
      <c r="C49" s="39"/>
      <c r="D49" s="39"/>
      <c r="E49" s="40"/>
      <c r="F49" s="29">
        <v>10</v>
      </c>
      <c r="G49" s="15"/>
      <c r="H49" s="15"/>
      <c r="I49" s="216"/>
      <c r="J49" s="16"/>
      <c r="K49" s="16"/>
      <c r="L49" s="16"/>
      <c r="M49" s="16"/>
      <c r="N49" s="16"/>
      <c r="O49" s="16"/>
      <c r="P49" s="16"/>
      <c r="Q49" s="16"/>
      <c r="R49" s="84">
        <f>SUM(J49:Q49)</f>
        <v>0</v>
      </c>
    </row>
    <row r="50" spans="2:18" ht="19.5" hidden="1" customHeight="1" x14ac:dyDescent="0.3">
      <c r="B50" s="57"/>
      <c r="C50" s="58"/>
      <c r="D50" s="58"/>
      <c r="E50" s="59"/>
      <c r="F50" s="29">
        <v>11</v>
      </c>
      <c r="G50" s="15"/>
      <c r="H50" s="15"/>
      <c r="I50" s="216"/>
      <c r="J50" s="16"/>
      <c r="K50" s="16"/>
      <c r="L50" s="16"/>
      <c r="M50" s="16"/>
      <c r="N50" s="16"/>
      <c r="O50" s="16"/>
      <c r="P50" s="16"/>
      <c r="Q50" s="16"/>
      <c r="R50" s="84">
        <f>SUM(J50:Q50)</f>
        <v>0</v>
      </c>
    </row>
    <row r="51" spans="2:18" ht="19.5" hidden="1" customHeight="1" x14ac:dyDescent="0.3">
      <c r="B51" s="28"/>
      <c r="C51" s="45"/>
      <c r="D51" s="31"/>
      <c r="E51" s="32"/>
      <c r="F51" s="29">
        <v>12</v>
      </c>
      <c r="G51" s="15"/>
      <c r="H51" s="16"/>
      <c r="I51" s="148"/>
      <c r="J51" s="27"/>
      <c r="K51" s="27"/>
      <c r="L51" s="27"/>
      <c r="M51" s="27"/>
      <c r="N51" s="27"/>
      <c r="O51" s="27"/>
      <c r="P51" s="27"/>
      <c r="Q51" s="27"/>
      <c r="R51" s="84">
        <f>SUM(J51:Q51)</f>
        <v>0</v>
      </c>
    </row>
    <row r="52" spans="2:18" s="43" customFormat="1" ht="35.25" customHeight="1" x14ac:dyDescent="0.2">
      <c r="B52" s="1665" t="s">
        <v>81</v>
      </c>
      <c r="C52" s="1666"/>
      <c r="D52" s="1666"/>
      <c r="E52" s="1666"/>
      <c r="F52" s="1666"/>
      <c r="G52" s="1666"/>
      <c r="H52" s="1666"/>
      <c r="I52" s="1666"/>
      <c r="J52" s="95">
        <f>SUM(J53)</f>
        <v>0</v>
      </c>
      <c r="K52" s="95">
        <f t="shared" ref="K52:R52" si="11">SUM(K53)</f>
        <v>0</v>
      </c>
      <c r="L52" s="95">
        <f t="shared" si="11"/>
        <v>15000</v>
      </c>
      <c r="M52" s="95">
        <f t="shared" si="11"/>
        <v>65000</v>
      </c>
      <c r="N52" s="95">
        <f t="shared" si="11"/>
        <v>0</v>
      </c>
      <c r="O52" s="95">
        <f t="shared" si="11"/>
        <v>0</v>
      </c>
      <c r="P52" s="95">
        <f t="shared" si="11"/>
        <v>0</v>
      </c>
      <c r="Q52" s="95">
        <f t="shared" si="11"/>
        <v>0</v>
      </c>
      <c r="R52" s="95">
        <f t="shared" si="11"/>
        <v>80000</v>
      </c>
    </row>
    <row r="53" spans="2:18" s="43" customFormat="1" ht="35.25" customHeight="1" x14ac:dyDescent="0.2">
      <c r="B53" s="1799" t="s">
        <v>115</v>
      </c>
      <c r="C53" s="1661"/>
      <c r="D53" s="1661"/>
      <c r="E53" s="1661"/>
      <c r="F53" s="1661"/>
      <c r="G53" s="1661"/>
      <c r="H53" s="1661"/>
      <c r="I53" s="1661"/>
      <c r="J53" s="128">
        <f>SUM(J54+J73)</f>
        <v>0</v>
      </c>
      <c r="K53" s="128">
        <f t="shared" ref="K53:R53" si="12">SUM(K54+K73)</f>
        <v>0</v>
      </c>
      <c r="L53" s="128">
        <f t="shared" si="12"/>
        <v>15000</v>
      </c>
      <c r="M53" s="128">
        <f t="shared" si="12"/>
        <v>65000</v>
      </c>
      <c r="N53" s="128">
        <f t="shared" si="12"/>
        <v>0</v>
      </c>
      <c r="O53" s="128">
        <f t="shared" si="12"/>
        <v>0</v>
      </c>
      <c r="P53" s="128">
        <f t="shared" si="12"/>
        <v>0</v>
      </c>
      <c r="Q53" s="128">
        <f t="shared" si="12"/>
        <v>0</v>
      </c>
      <c r="R53" s="128">
        <f t="shared" si="12"/>
        <v>80000</v>
      </c>
    </row>
    <row r="54" spans="2:18" s="13" customFormat="1" ht="50.25" hidden="1" customHeight="1" x14ac:dyDescent="0.3">
      <c r="B54" s="35"/>
      <c r="C54" s="1661" t="s">
        <v>26</v>
      </c>
      <c r="D54" s="1661"/>
      <c r="E54" s="1661"/>
      <c r="F54" s="1661"/>
      <c r="G54" s="1661"/>
      <c r="H54" s="1661"/>
      <c r="I54" s="1661"/>
      <c r="J54" s="86">
        <f>SUM(J55+J68)</f>
        <v>0</v>
      </c>
      <c r="K54" s="86">
        <f t="shared" ref="K54:R54" si="13">SUM(K55+K68)</f>
        <v>0</v>
      </c>
      <c r="L54" s="86">
        <f t="shared" si="13"/>
        <v>0</v>
      </c>
      <c r="M54" s="86">
        <f t="shared" si="13"/>
        <v>0</v>
      </c>
      <c r="N54" s="86">
        <f t="shared" si="13"/>
        <v>0</v>
      </c>
      <c r="O54" s="86">
        <f t="shared" si="13"/>
        <v>0</v>
      </c>
      <c r="P54" s="86">
        <f t="shared" si="13"/>
        <v>0</v>
      </c>
      <c r="Q54" s="86">
        <f t="shared" si="13"/>
        <v>0</v>
      </c>
      <c r="R54" s="86">
        <f t="shared" si="13"/>
        <v>0</v>
      </c>
    </row>
    <row r="55" spans="2:18" s="13" customFormat="1" ht="35.25" hidden="1" customHeight="1" x14ac:dyDescent="0.3">
      <c r="B55" s="35"/>
      <c r="C55" s="37"/>
      <c r="D55" s="1661" t="s">
        <v>17</v>
      </c>
      <c r="E55" s="1661"/>
      <c r="F55" s="1661"/>
      <c r="G55" s="1661"/>
      <c r="H55" s="1661"/>
      <c r="I55" s="1661"/>
      <c r="J55" s="86">
        <f>SUM(J56+J60+J64)</f>
        <v>0</v>
      </c>
      <c r="K55" s="86">
        <f t="shared" ref="K55:R55" si="14">SUM(K56+K60+K64)</f>
        <v>0</v>
      </c>
      <c r="L55" s="86">
        <f t="shared" si="14"/>
        <v>0</v>
      </c>
      <c r="M55" s="86">
        <f t="shared" si="14"/>
        <v>0</v>
      </c>
      <c r="N55" s="86">
        <f t="shared" si="14"/>
        <v>0</v>
      </c>
      <c r="O55" s="86">
        <f t="shared" si="14"/>
        <v>0</v>
      </c>
      <c r="P55" s="86">
        <f t="shared" si="14"/>
        <v>0</v>
      </c>
      <c r="Q55" s="86">
        <f t="shared" si="14"/>
        <v>0</v>
      </c>
      <c r="R55" s="86">
        <f t="shared" si="14"/>
        <v>0</v>
      </c>
    </row>
    <row r="56" spans="2:18" s="13" customFormat="1" ht="48.75" hidden="1" customHeight="1" x14ac:dyDescent="0.3">
      <c r="B56" s="35"/>
      <c r="C56" s="37"/>
      <c r="D56" s="37"/>
      <c r="E56" s="1661" t="s">
        <v>18</v>
      </c>
      <c r="F56" s="1661"/>
      <c r="G56" s="1661"/>
      <c r="H56" s="1661"/>
      <c r="I56" s="1661"/>
      <c r="J56" s="86">
        <f>SUM(J57:J59)</f>
        <v>0</v>
      </c>
      <c r="K56" s="86">
        <f t="shared" ref="K56:R56" si="15">SUM(K57:K59)</f>
        <v>0</v>
      </c>
      <c r="L56" s="86">
        <f t="shared" si="15"/>
        <v>0</v>
      </c>
      <c r="M56" s="86">
        <f t="shared" si="15"/>
        <v>0</v>
      </c>
      <c r="N56" s="86">
        <f t="shared" si="15"/>
        <v>0</v>
      </c>
      <c r="O56" s="86">
        <f t="shared" si="15"/>
        <v>0</v>
      </c>
      <c r="P56" s="86">
        <f t="shared" si="15"/>
        <v>0</v>
      </c>
      <c r="Q56" s="86">
        <f t="shared" si="15"/>
        <v>0</v>
      </c>
      <c r="R56" s="86">
        <f t="shared" si="15"/>
        <v>0</v>
      </c>
    </row>
    <row r="57" spans="2:18" ht="23.25" hidden="1" customHeight="1" x14ac:dyDescent="0.3">
      <c r="B57" s="119"/>
      <c r="C57" s="105"/>
      <c r="D57" s="105"/>
      <c r="E57" s="106"/>
      <c r="F57" s="107">
        <v>13</v>
      </c>
      <c r="G57" s="108"/>
      <c r="H57" s="108"/>
      <c r="I57" s="218"/>
      <c r="J57" s="14"/>
      <c r="K57" s="14"/>
      <c r="L57" s="14"/>
      <c r="M57" s="14"/>
      <c r="N57" s="14"/>
      <c r="O57" s="14"/>
      <c r="P57" s="14"/>
      <c r="Q57" s="14"/>
      <c r="R57" s="110">
        <f t="shared" ref="R57:R58" si="16">SUM(J57:Q57)</f>
        <v>0</v>
      </c>
    </row>
    <row r="58" spans="2:18" ht="23.25" hidden="1" customHeight="1" x14ac:dyDescent="0.3">
      <c r="B58" s="120"/>
      <c r="C58" s="111"/>
      <c r="D58" s="112"/>
      <c r="E58" s="113"/>
      <c r="F58" s="107">
        <v>14</v>
      </c>
      <c r="G58" s="108"/>
      <c r="H58" s="14"/>
      <c r="I58" s="219"/>
      <c r="J58" s="115"/>
      <c r="K58" s="115"/>
      <c r="L58" s="115"/>
      <c r="M58" s="115"/>
      <c r="N58" s="115"/>
      <c r="O58" s="115"/>
      <c r="P58" s="115"/>
      <c r="Q58" s="115"/>
      <c r="R58" s="110">
        <f t="shared" si="16"/>
        <v>0</v>
      </c>
    </row>
    <row r="59" spans="2:18" ht="23.25" hidden="1" customHeight="1" x14ac:dyDescent="0.3">
      <c r="B59" s="121"/>
      <c r="C59" s="116"/>
      <c r="D59" s="117"/>
      <c r="E59" s="118"/>
      <c r="F59" s="107">
        <v>15</v>
      </c>
      <c r="G59" s="108"/>
      <c r="H59" s="14"/>
      <c r="I59" s="219"/>
      <c r="J59" s="115"/>
      <c r="K59" s="115"/>
      <c r="L59" s="115"/>
      <c r="M59" s="115"/>
      <c r="N59" s="115"/>
      <c r="O59" s="115"/>
      <c r="P59" s="115"/>
      <c r="Q59" s="115"/>
      <c r="R59" s="110">
        <f>SUM(J59:Q59)</f>
        <v>0</v>
      </c>
    </row>
    <row r="60" spans="2:18" s="13" customFormat="1" ht="23.25" hidden="1" customHeight="1" x14ac:dyDescent="0.3">
      <c r="B60" s="35"/>
      <c r="C60" s="37"/>
      <c r="D60" s="37"/>
      <c r="E60" s="36" t="s">
        <v>19</v>
      </c>
      <c r="F60" s="70"/>
      <c r="G60" s="33"/>
      <c r="H60" s="14"/>
      <c r="I60" s="217"/>
      <c r="J60" s="86">
        <f>SUM(J61:J63)</f>
        <v>0</v>
      </c>
      <c r="K60" s="86">
        <f t="shared" ref="K60:R60" si="17">SUM(K61:K63)</f>
        <v>0</v>
      </c>
      <c r="L60" s="86">
        <f t="shared" si="17"/>
        <v>0</v>
      </c>
      <c r="M60" s="86">
        <f t="shared" si="17"/>
        <v>0</v>
      </c>
      <c r="N60" s="86">
        <f t="shared" si="17"/>
        <v>0</v>
      </c>
      <c r="O60" s="86">
        <f t="shared" si="17"/>
        <v>0</v>
      </c>
      <c r="P60" s="86">
        <f t="shared" si="17"/>
        <v>0</v>
      </c>
      <c r="Q60" s="86">
        <f t="shared" si="17"/>
        <v>0</v>
      </c>
      <c r="R60" s="86">
        <f t="shared" si="17"/>
        <v>0</v>
      </c>
    </row>
    <row r="61" spans="2:18" ht="23.25" hidden="1" customHeight="1" x14ac:dyDescent="0.3">
      <c r="B61" s="119"/>
      <c r="C61" s="105"/>
      <c r="D61" s="105"/>
      <c r="E61" s="106"/>
      <c r="F61" s="107">
        <v>16</v>
      </c>
      <c r="G61" s="108"/>
      <c r="H61" s="108"/>
      <c r="I61" s="218"/>
      <c r="J61" s="14"/>
      <c r="K61" s="14"/>
      <c r="L61" s="14"/>
      <c r="M61" s="14"/>
      <c r="N61" s="14"/>
      <c r="O61" s="14"/>
      <c r="P61" s="14"/>
      <c r="Q61" s="14"/>
      <c r="R61" s="110">
        <f t="shared" ref="R61:R62" si="18">SUM(J61:Q61)</f>
        <v>0</v>
      </c>
    </row>
    <row r="62" spans="2:18" ht="23.25" hidden="1" customHeight="1" x14ac:dyDescent="0.3">
      <c r="B62" s="120"/>
      <c r="C62" s="111"/>
      <c r="D62" s="112"/>
      <c r="E62" s="113"/>
      <c r="F62" s="107">
        <v>17</v>
      </c>
      <c r="G62" s="108"/>
      <c r="H62" s="14"/>
      <c r="I62" s="219"/>
      <c r="J62" s="115"/>
      <c r="K62" s="115"/>
      <c r="L62" s="115"/>
      <c r="M62" s="115"/>
      <c r="N62" s="115"/>
      <c r="O62" s="115"/>
      <c r="P62" s="115"/>
      <c r="Q62" s="115"/>
      <c r="R62" s="110">
        <f t="shared" si="18"/>
        <v>0</v>
      </c>
    </row>
    <row r="63" spans="2:18" ht="23.25" hidden="1" customHeight="1" x14ac:dyDescent="0.3">
      <c r="B63" s="121"/>
      <c r="C63" s="116"/>
      <c r="D63" s="117"/>
      <c r="E63" s="118"/>
      <c r="F63" s="107">
        <v>18</v>
      </c>
      <c r="G63" s="108"/>
      <c r="H63" s="14"/>
      <c r="I63" s="219"/>
      <c r="J63" s="115"/>
      <c r="K63" s="115"/>
      <c r="L63" s="115"/>
      <c r="M63" s="115"/>
      <c r="N63" s="115"/>
      <c r="O63" s="115"/>
      <c r="P63" s="115"/>
      <c r="Q63" s="115"/>
      <c r="R63" s="110">
        <f>SUM(J63:Q63)</f>
        <v>0</v>
      </c>
    </row>
    <row r="64" spans="2:18" s="13" customFormat="1" ht="23.25" hidden="1" customHeight="1" x14ac:dyDescent="0.3">
      <c r="B64" s="35"/>
      <c r="C64" s="37"/>
      <c r="D64" s="37"/>
      <c r="E64" s="36" t="s">
        <v>20</v>
      </c>
      <c r="F64" s="70"/>
      <c r="G64" s="33"/>
      <c r="H64" s="14"/>
      <c r="I64" s="217"/>
      <c r="J64" s="86">
        <f>SUM(J65:J67)</f>
        <v>0</v>
      </c>
      <c r="K64" s="86">
        <f t="shared" ref="K64:R64" si="19">SUM(K65:K67)</f>
        <v>0</v>
      </c>
      <c r="L64" s="86">
        <f t="shared" si="19"/>
        <v>0</v>
      </c>
      <c r="M64" s="86">
        <f t="shared" si="19"/>
        <v>0</v>
      </c>
      <c r="N64" s="86">
        <f t="shared" si="19"/>
        <v>0</v>
      </c>
      <c r="O64" s="86">
        <f t="shared" si="19"/>
        <v>0</v>
      </c>
      <c r="P64" s="86">
        <f t="shared" si="19"/>
        <v>0</v>
      </c>
      <c r="Q64" s="86">
        <f t="shared" si="19"/>
        <v>0</v>
      </c>
      <c r="R64" s="86">
        <f t="shared" si="19"/>
        <v>0</v>
      </c>
    </row>
    <row r="65" spans="2:18" ht="23.25" hidden="1" customHeight="1" x14ac:dyDescent="0.3">
      <c r="B65" s="119"/>
      <c r="C65" s="105"/>
      <c r="D65" s="105"/>
      <c r="E65" s="106"/>
      <c r="F65" s="107">
        <v>19</v>
      </c>
      <c r="G65" s="108"/>
      <c r="H65" s="108"/>
      <c r="I65" s="218"/>
      <c r="J65" s="14"/>
      <c r="K65" s="14"/>
      <c r="L65" s="14"/>
      <c r="M65" s="14"/>
      <c r="N65" s="14"/>
      <c r="O65" s="14"/>
      <c r="P65" s="14"/>
      <c r="Q65" s="14"/>
      <c r="R65" s="110">
        <f t="shared" ref="R65:R66" si="20">SUM(J65:Q65)</f>
        <v>0</v>
      </c>
    </row>
    <row r="66" spans="2:18" ht="23.25" hidden="1" customHeight="1" x14ac:dyDescent="0.3">
      <c r="B66" s="120"/>
      <c r="C66" s="111"/>
      <c r="D66" s="112"/>
      <c r="E66" s="113"/>
      <c r="F66" s="107">
        <v>20</v>
      </c>
      <c r="G66" s="108"/>
      <c r="H66" s="14"/>
      <c r="I66" s="219"/>
      <c r="J66" s="115"/>
      <c r="K66" s="115"/>
      <c r="L66" s="115"/>
      <c r="M66" s="115"/>
      <c r="N66" s="115"/>
      <c r="O66" s="115"/>
      <c r="P66" s="115"/>
      <c r="Q66" s="115"/>
      <c r="R66" s="110">
        <f t="shared" si="20"/>
        <v>0</v>
      </c>
    </row>
    <row r="67" spans="2:18" ht="23.25" hidden="1" customHeight="1" x14ac:dyDescent="0.3">
      <c r="B67" s="120"/>
      <c r="C67" s="111"/>
      <c r="D67" s="112"/>
      <c r="E67" s="113"/>
      <c r="F67" s="107">
        <v>21</v>
      </c>
      <c r="G67" s="108"/>
      <c r="H67" s="14"/>
      <c r="I67" s="219"/>
      <c r="J67" s="115"/>
      <c r="K67" s="115"/>
      <c r="L67" s="115"/>
      <c r="M67" s="115"/>
      <c r="N67" s="115"/>
      <c r="O67" s="115"/>
      <c r="P67" s="115"/>
      <c r="Q67" s="115"/>
      <c r="R67" s="110">
        <f>SUM(J67:Q67)</f>
        <v>0</v>
      </c>
    </row>
    <row r="68" spans="2:18" s="43" customFormat="1" ht="49.5" hidden="1" customHeight="1" x14ac:dyDescent="0.2">
      <c r="B68" s="42"/>
      <c r="C68" s="46"/>
      <c r="D68" s="1661" t="s">
        <v>21</v>
      </c>
      <c r="E68" s="1661"/>
      <c r="F68" s="1661"/>
      <c r="G68" s="1661"/>
      <c r="H68" s="1661"/>
      <c r="I68" s="1661"/>
      <c r="J68" s="85">
        <f>SUM(J69)</f>
        <v>0</v>
      </c>
      <c r="K68" s="85">
        <f t="shared" ref="K68:R68" si="21">SUM(K69)</f>
        <v>0</v>
      </c>
      <c r="L68" s="85">
        <f t="shared" si="21"/>
        <v>0</v>
      </c>
      <c r="M68" s="85">
        <f t="shared" si="21"/>
        <v>0</v>
      </c>
      <c r="N68" s="85">
        <f t="shared" si="21"/>
        <v>0</v>
      </c>
      <c r="O68" s="85">
        <f t="shared" si="21"/>
        <v>0</v>
      </c>
      <c r="P68" s="85">
        <f t="shared" si="21"/>
        <v>0</v>
      </c>
      <c r="Q68" s="85">
        <f t="shared" si="21"/>
        <v>0</v>
      </c>
      <c r="R68" s="85">
        <f t="shared" si="21"/>
        <v>0</v>
      </c>
    </row>
    <row r="69" spans="2:18" s="13" customFormat="1" ht="36" hidden="1" customHeight="1" x14ac:dyDescent="0.3">
      <c r="B69" s="96"/>
      <c r="C69" s="37"/>
      <c r="D69" s="37"/>
      <c r="E69" s="1661" t="s">
        <v>22</v>
      </c>
      <c r="F69" s="1661"/>
      <c r="G69" s="1661"/>
      <c r="H69" s="1661"/>
      <c r="I69" s="1661"/>
      <c r="J69" s="86">
        <f>SUM(J70:J72)</f>
        <v>0</v>
      </c>
      <c r="K69" s="86">
        <f t="shared" ref="K69:R69" si="22">SUM(K70:K72)</f>
        <v>0</v>
      </c>
      <c r="L69" s="86">
        <f t="shared" si="22"/>
        <v>0</v>
      </c>
      <c r="M69" s="86">
        <f t="shared" si="22"/>
        <v>0</v>
      </c>
      <c r="N69" s="86">
        <f t="shared" si="22"/>
        <v>0</v>
      </c>
      <c r="O69" s="86">
        <f t="shared" si="22"/>
        <v>0</v>
      </c>
      <c r="P69" s="86">
        <f t="shared" si="22"/>
        <v>0</v>
      </c>
      <c r="Q69" s="86">
        <f t="shared" si="22"/>
        <v>0</v>
      </c>
      <c r="R69" s="86">
        <f t="shared" si="22"/>
        <v>0</v>
      </c>
    </row>
    <row r="70" spans="2:18" ht="20.25" hidden="1" customHeight="1" x14ac:dyDescent="0.3">
      <c r="B70" s="101"/>
      <c r="C70" s="105"/>
      <c r="D70" s="105"/>
      <c r="E70" s="106"/>
      <c r="F70" s="107">
        <v>22</v>
      </c>
      <c r="G70" s="108"/>
      <c r="H70" s="108"/>
      <c r="I70" s="218"/>
      <c r="J70" s="14"/>
      <c r="K70" s="14"/>
      <c r="L70" s="14"/>
      <c r="M70" s="14"/>
      <c r="N70" s="14"/>
      <c r="O70" s="14"/>
      <c r="P70" s="14"/>
      <c r="Q70" s="14"/>
      <c r="R70" s="110">
        <f t="shared" ref="R70:R71" si="23">SUM(J70:Q70)</f>
        <v>0</v>
      </c>
    </row>
    <row r="71" spans="2:18" ht="20.25" hidden="1" customHeight="1" x14ac:dyDescent="0.3">
      <c r="B71" s="102"/>
      <c r="C71" s="111"/>
      <c r="D71" s="112"/>
      <c r="E71" s="113"/>
      <c r="F71" s="107">
        <v>23</v>
      </c>
      <c r="G71" s="108"/>
      <c r="H71" s="14"/>
      <c r="I71" s="219"/>
      <c r="J71" s="115"/>
      <c r="K71" s="115"/>
      <c r="L71" s="115"/>
      <c r="M71" s="115"/>
      <c r="N71" s="115"/>
      <c r="O71" s="115"/>
      <c r="P71" s="115"/>
      <c r="Q71" s="115"/>
      <c r="R71" s="110">
        <f t="shared" si="23"/>
        <v>0</v>
      </c>
    </row>
    <row r="72" spans="2:18" ht="20.25" hidden="1" customHeight="1" x14ac:dyDescent="0.3">
      <c r="B72" s="102"/>
      <c r="C72" s="111"/>
      <c r="D72" s="112"/>
      <c r="E72" s="113"/>
      <c r="F72" s="107">
        <v>24</v>
      </c>
      <c r="G72" s="108"/>
      <c r="H72" s="14"/>
      <c r="I72" s="219"/>
      <c r="J72" s="115"/>
      <c r="K72" s="115"/>
      <c r="L72" s="115"/>
      <c r="M72" s="115"/>
      <c r="N72" s="115"/>
      <c r="O72" s="115"/>
      <c r="P72" s="115"/>
      <c r="Q72" s="115"/>
      <c r="R72" s="110">
        <f>SUM(J72:Q72)</f>
        <v>0</v>
      </c>
    </row>
    <row r="73" spans="2:18" s="13" customFormat="1" ht="30.75" customHeight="1" x14ac:dyDescent="0.3">
      <c r="B73" s="35"/>
      <c r="C73" s="1662" t="s">
        <v>25</v>
      </c>
      <c r="D73" s="1662"/>
      <c r="E73" s="1662"/>
      <c r="F73" s="1662"/>
      <c r="G73" s="1662"/>
      <c r="H73" s="1662"/>
      <c r="I73" s="1662"/>
      <c r="J73" s="86">
        <f>SUM(J74+J79+J84)</f>
        <v>0</v>
      </c>
      <c r="K73" s="86">
        <f t="shared" ref="K73:R73" si="24">SUM(K74+K79+K84)</f>
        <v>0</v>
      </c>
      <c r="L73" s="86">
        <f t="shared" si="24"/>
        <v>15000</v>
      </c>
      <c r="M73" s="86">
        <f t="shared" si="24"/>
        <v>65000</v>
      </c>
      <c r="N73" s="86">
        <f t="shared" si="24"/>
        <v>0</v>
      </c>
      <c r="O73" s="86">
        <f t="shared" si="24"/>
        <v>0</v>
      </c>
      <c r="P73" s="86">
        <f t="shared" si="24"/>
        <v>0</v>
      </c>
      <c r="Q73" s="86">
        <f t="shared" si="24"/>
        <v>0</v>
      </c>
      <c r="R73" s="86">
        <f t="shared" si="24"/>
        <v>80000</v>
      </c>
    </row>
    <row r="74" spans="2:18" s="13" customFormat="1" ht="49.5" hidden="1" customHeight="1" x14ac:dyDescent="0.3">
      <c r="B74" s="35"/>
      <c r="C74" s="37"/>
      <c r="D74" s="1662" t="s">
        <v>24</v>
      </c>
      <c r="E74" s="1662"/>
      <c r="F74" s="1662"/>
      <c r="G74" s="1662"/>
      <c r="H74" s="1662"/>
      <c r="I74" s="1662"/>
      <c r="J74" s="86">
        <f>SUM(J75)</f>
        <v>0</v>
      </c>
      <c r="K74" s="86">
        <f t="shared" ref="K74:R74" si="25">SUM(K75)</f>
        <v>0</v>
      </c>
      <c r="L74" s="86">
        <f t="shared" si="25"/>
        <v>0</v>
      </c>
      <c r="M74" s="86">
        <f t="shared" si="25"/>
        <v>0</v>
      </c>
      <c r="N74" s="86">
        <f t="shared" si="25"/>
        <v>0</v>
      </c>
      <c r="O74" s="86">
        <f t="shared" si="25"/>
        <v>0</v>
      </c>
      <c r="P74" s="86">
        <f t="shared" si="25"/>
        <v>0</v>
      </c>
      <c r="Q74" s="86">
        <f t="shared" si="25"/>
        <v>0</v>
      </c>
      <c r="R74" s="86">
        <f t="shared" si="25"/>
        <v>0</v>
      </c>
    </row>
    <row r="75" spans="2:18" s="13" customFormat="1" ht="33" hidden="1" customHeight="1" x14ac:dyDescent="0.3">
      <c r="B75" s="35"/>
      <c r="C75" s="37"/>
      <c r="D75" s="37"/>
      <c r="E75" s="1661" t="s">
        <v>23</v>
      </c>
      <c r="F75" s="1661"/>
      <c r="G75" s="1661"/>
      <c r="H75" s="1661"/>
      <c r="I75" s="1661"/>
      <c r="J75" s="86">
        <f>SUM(J76:J78)</f>
        <v>0</v>
      </c>
      <c r="K75" s="86">
        <f t="shared" ref="K75:R75" si="26">SUM(K76:K78)</f>
        <v>0</v>
      </c>
      <c r="L75" s="86">
        <f t="shared" si="26"/>
        <v>0</v>
      </c>
      <c r="M75" s="86">
        <f t="shared" si="26"/>
        <v>0</v>
      </c>
      <c r="N75" s="86">
        <f t="shared" si="26"/>
        <v>0</v>
      </c>
      <c r="O75" s="86">
        <f t="shared" si="26"/>
        <v>0</v>
      </c>
      <c r="P75" s="86">
        <f t="shared" si="26"/>
        <v>0</v>
      </c>
      <c r="Q75" s="86">
        <f t="shared" si="26"/>
        <v>0</v>
      </c>
      <c r="R75" s="86">
        <f t="shared" si="26"/>
        <v>0</v>
      </c>
    </row>
    <row r="76" spans="2:18" ht="21.75" hidden="1" customHeight="1" x14ac:dyDescent="0.3">
      <c r="B76" s="38"/>
      <c r="C76" s="39"/>
      <c r="D76" s="39"/>
      <c r="E76" s="40"/>
      <c r="F76" s="29">
        <v>25</v>
      </c>
      <c r="G76" s="15"/>
      <c r="H76" s="15"/>
      <c r="I76" s="216"/>
      <c r="J76" s="16"/>
      <c r="K76" s="16"/>
      <c r="L76" s="16"/>
      <c r="M76" s="16"/>
      <c r="N76" s="16"/>
      <c r="O76" s="16"/>
      <c r="P76" s="16"/>
      <c r="Q76" s="16"/>
      <c r="R76" s="84">
        <f t="shared" ref="R76:R77" si="27">SUM(J76:Q76)</f>
        <v>0</v>
      </c>
    </row>
    <row r="77" spans="2:18" ht="21.75" hidden="1" customHeight="1" x14ac:dyDescent="0.3">
      <c r="B77" s="28"/>
      <c r="C77" s="45"/>
      <c r="D77" s="31"/>
      <c r="E77" s="32"/>
      <c r="F77" s="29">
        <v>26</v>
      </c>
      <c r="G77" s="15"/>
      <c r="H77" s="16"/>
      <c r="I77" s="148"/>
      <c r="J77" s="27"/>
      <c r="K77" s="27"/>
      <c r="L77" s="27"/>
      <c r="M77" s="27"/>
      <c r="N77" s="27"/>
      <c r="O77" s="27"/>
      <c r="P77" s="27"/>
      <c r="Q77" s="27"/>
      <c r="R77" s="84">
        <f t="shared" si="27"/>
        <v>0</v>
      </c>
    </row>
    <row r="78" spans="2:18" ht="39" hidden="1" customHeight="1" x14ac:dyDescent="0.3">
      <c r="B78" s="67"/>
      <c r="C78" s="68"/>
      <c r="D78" s="62"/>
      <c r="E78" s="21"/>
      <c r="F78" s="29">
        <v>27</v>
      </c>
      <c r="G78" s="15"/>
      <c r="H78" s="16"/>
      <c r="I78" s="148"/>
      <c r="J78" s="27"/>
      <c r="K78" s="27"/>
      <c r="L78" s="27"/>
      <c r="M78" s="27"/>
      <c r="N78" s="27"/>
      <c r="O78" s="27"/>
      <c r="P78" s="27"/>
      <c r="Q78" s="27"/>
      <c r="R78" s="84">
        <f>SUM(J78:Q78)</f>
        <v>0</v>
      </c>
    </row>
    <row r="79" spans="2:18" s="13" customFormat="1" ht="48.75" hidden="1" customHeight="1" x14ac:dyDescent="0.3">
      <c r="B79" s="35"/>
      <c r="C79" s="37"/>
      <c r="D79" s="1661" t="s">
        <v>27</v>
      </c>
      <c r="E79" s="1661"/>
      <c r="F79" s="1661"/>
      <c r="G79" s="1661"/>
      <c r="H79" s="1661"/>
      <c r="I79" s="1661"/>
      <c r="J79" s="86">
        <f>SUM(J80)</f>
        <v>0</v>
      </c>
      <c r="K79" s="86">
        <f t="shared" ref="K79:R79" si="28">SUM(K80)</f>
        <v>0</v>
      </c>
      <c r="L79" s="86">
        <f t="shared" si="28"/>
        <v>0</v>
      </c>
      <c r="M79" s="86">
        <f t="shared" si="28"/>
        <v>0</v>
      </c>
      <c r="N79" s="86">
        <f t="shared" si="28"/>
        <v>0</v>
      </c>
      <c r="O79" s="86">
        <f t="shared" si="28"/>
        <v>0</v>
      </c>
      <c r="P79" s="86">
        <f t="shared" si="28"/>
        <v>0</v>
      </c>
      <c r="Q79" s="86">
        <f t="shared" si="28"/>
        <v>0</v>
      </c>
      <c r="R79" s="86">
        <f t="shared" si="28"/>
        <v>0</v>
      </c>
    </row>
    <row r="80" spans="2:18" s="13" customFormat="1" ht="32.25" hidden="1" customHeight="1" x14ac:dyDescent="0.3">
      <c r="B80" s="35"/>
      <c r="C80" s="37"/>
      <c r="D80" s="37"/>
      <c r="E80" s="1661" t="s">
        <v>28</v>
      </c>
      <c r="F80" s="1661"/>
      <c r="G80" s="1661"/>
      <c r="H80" s="1661"/>
      <c r="I80" s="1661"/>
      <c r="J80" s="86">
        <f>SUM(J81:J83)</f>
        <v>0</v>
      </c>
      <c r="K80" s="86">
        <f t="shared" ref="K80:R80" si="29">SUM(K81:K83)</f>
        <v>0</v>
      </c>
      <c r="L80" s="86">
        <f t="shared" si="29"/>
        <v>0</v>
      </c>
      <c r="M80" s="86">
        <f t="shared" si="29"/>
        <v>0</v>
      </c>
      <c r="N80" s="86">
        <f t="shared" si="29"/>
        <v>0</v>
      </c>
      <c r="O80" s="86">
        <f t="shared" si="29"/>
        <v>0</v>
      </c>
      <c r="P80" s="86">
        <f t="shared" si="29"/>
        <v>0</v>
      </c>
      <c r="Q80" s="86">
        <f t="shared" si="29"/>
        <v>0</v>
      </c>
      <c r="R80" s="86">
        <f t="shared" si="29"/>
        <v>0</v>
      </c>
    </row>
    <row r="81" spans="2:18" ht="20.25" hidden="1" customHeight="1" x14ac:dyDescent="0.3">
      <c r="B81" s="38"/>
      <c r="C81" s="39"/>
      <c r="D81" s="39"/>
      <c r="E81" s="40"/>
      <c r="F81" s="29">
        <v>28</v>
      </c>
      <c r="G81" s="15"/>
      <c r="H81" s="15"/>
      <c r="I81" s="216"/>
      <c r="J81" s="16"/>
      <c r="K81" s="16"/>
      <c r="L81" s="16"/>
      <c r="M81" s="16"/>
      <c r="N81" s="16"/>
      <c r="O81" s="16"/>
      <c r="P81" s="16"/>
      <c r="Q81" s="16"/>
      <c r="R81" s="84">
        <f t="shared" ref="R81:R82" si="30">SUM(J81:Q81)</f>
        <v>0</v>
      </c>
    </row>
    <row r="82" spans="2:18" ht="20.25" hidden="1" customHeight="1" x14ac:dyDescent="0.3">
      <c r="B82" s="28"/>
      <c r="C82" s="45"/>
      <c r="D82" s="31"/>
      <c r="E82" s="32"/>
      <c r="F82" s="29">
        <v>29</v>
      </c>
      <c r="G82" s="15"/>
      <c r="H82" s="16"/>
      <c r="I82" s="148"/>
      <c r="J82" s="27"/>
      <c r="K82" s="27"/>
      <c r="L82" s="27"/>
      <c r="M82" s="27"/>
      <c r="N82" s="27"/>
      <c r="O82" s="27"/>
      <c r="P82" s="27"/>
      <c r="Q82" s="27"/>
      <c r="R82" s="84">
        <f t="shared" si="30"/>
        <v>0</v>
      </c>
    </row>
    <row r="83" spans="2:18" ht="20.25" hidden="1" customHeight="1" x14ac:dyDescent="0.3">
      <c r="B83" s="28"/>
      <c r="C83" s="45"/>
      <c r="D83" s="31"/>
      <c r="E83" s="32"/>
      <c r="F83" s="29">
        <v>30</v>
      </c>
      <c r="G83" s="15"/>
      <c r="H83" s="16"/>
      <c r="I83" s="148"/>
      <c r="J83" s="27"/>
      <c r="K83" s="27"/>
      <c r="L83" s="27"/>
      <c r="M83" s="27"/>
      <c r="N83" s="27"/>
      <c r="O83" s="27"/>
      <c r="P83" s="27"/>
      <c r="Q83" s="27"/>
      <c r="R83" s="84">
        <f>SUM(J83:Q83)</f>
        <v>0</v>
      </c>
    </row>
    <row r="84" spans="2:18" s="13" customFormat="1" ht="33.75" customHeight="1" x14ac:dyDescent="0.3">
      <c r="B84" s="35"/>
      <c r="C84" s="37"/>
      <c r="D84" s="1661" t="s">
        <v>29</v>
      </c>
      <c r="E84" s="1661"/>
      <c r="F84" s="1661"/>
      <c r="G84" s="1661"/>
      <c r="H84" s="1661"/>
      <c r="I84" s="1661"/>
      <c r="J84" s="86">
        <f>SUM(J85+J89)</f>
        <v>0</v>
      </c>
      <c r="K84" s="86">
        <f t="shared" ref="K84:R84" si="31">SUM(K85+K89)</f>
        <v>0</v>
      </c>
      <c r="L84" s="86">
        <f t="shared" si="31"/>
        <v>15000</v>
      </c>
      <c r="M84" s="86">
        <f t="shared" si="31"/>
        <v>65000</v>
      </c>
      <c r="N84" s="86">
        <f t="shared" si="31"/>
        <v>0</v>
      </c>
      <c r="O84" s="86">
        <f t="shared" si="31"/>
        <v>0</v>
      </c>
      <c r="P84" s="86">
        <f t="shared" si="31"/>
        <v>0</v>
      </c>
      <c r="Q84" s="86">
        <f t="shared" si="31"/>
        <v>0</v>
      </c>
      <c r="R84" s="86">
        <f t="shared" si="31"/>
        <v>80000</v>
      </c>
    </row>
    <row r="85" spans="2:18" s="13" customFormat="1" ht="33.75" customHeight="1" x14ac:dyDescent="0.3">
      <c r="B85" s="35"/>
      <c r="C85" s="37"/>
      <c r="D85" s="37"/>
      <c r="E85" s="1661" t="s">
        <v>30</v>
      </c>
      <c r="F85" s="1661"/>
      <c r="G85" s="1661"/>
      <c r="H85" s="1661"/>
      <c r="I85" s="1661"/>
      <c r="J85" s="86">
        <f>SUM(J86:J88)</f>
        <v>0</v>
      </c>
      <c r="K85" s="86">
        <f t="shared" ref="K85:R85" si="32">SUM(K86:K88)</f>
        <v>0</v>
      </c>
      <c r="L85" s="86">
        <f t="shared" si="32"/>
        <v>15000</v>
      </c>
      <c r="M85" s="86">
        <f t="shared" si="32"/>
        <v>65000</v>
      </c>
      <c r="N85" s="86">
        <f t="shared" si="32"/>
        <v>0</v>
      </c>
      <c r="O85" s="86">
        <f t="shared" si="32"/>
        <v>0</v>
      </c>
      <c r="P85" s="86">
        <f t="shared" si="32"/>
        <v>0</v>
      </c>
      <c r="Q85" s="86">
        <f t="shared" si="32"/>
        <v>0</v>
      </c>
      <c r="R85" s="86">
        <f t="shared" si="32"/>
        <v>80000</v>
      </c>
    </row>
    <row r="86" spans="2:18" ht="31.5" customHeight="1" x14ac:dyDescent="0.3">
      <c r="B86" s="38"/>
      <c r="C86" s="39"/>
      <c r="D86" s="39"/>
      <c r="E86" s="39"/>
      <c r="F86" s="183">
        <v>28</v>
      </c>
      <c r="G86" s="184" t="s">
        <v>370</v>
      </c>
      <c r="H86" s="16" t="s">
        <v>368</v>
      </c>
      <c r="I86" s="16" t="s">
        <v>112</v>
      </c>
      <c r="J86" s="223"/>
      <c r="K86" s="224"/>
      <c r="L86" s="224">
        <v>5000</v>
      </c>
      <c r="M86" s="224">
        <v>15000</v>
      </c>
      <c r="N86" s="16"/>
      <c r="O86" s="16"/>
      <c r="P86" s="16"/>
      <c r="Q86" s="16"/>
      <c r="R86" s="84">
        <f t="shared" ref="R86:R87" si="33">SUM(J86:Q86)</f>
        <v>20000</v>
      </c>
    </row>
    <row r="87" spans="2:18" ht="30.75" customHeight="1" x14ac:dyDescent="0.3">
      <c r="B87" s="123"/>
      <c r="C87" s="122"/>
      <c r="D87" s="61"/>
      <c r="E87" s="61"/>
      <c r="F87" s="60">
        <v>29</v>
      </c>
      <c r="G87" s="15" t="s">
        <v>371</v>
      </c>
      <c r="H87" s="16" t="s">
        <v>368</v>
      </c>
      <c r="I87" s="16" t="s">
        <v>112</v>
      </c>
      <c r="J87" s="223"/>
      <c r="K87" s="224"/>
      <c r="L87" s="224">
        <v>5000</v>
      </c>
      <c r="M87" s="224">
        <v>25000</v>
      </c>
      <c r="N87" s="27"/>
      <c r="O87" s="27"/>
      <c r="P87" s="27"/>
      <c r="Q87" s="27"/>
      <c r="R87" s="84">
        <f t="shared" si="33"/>
        <v>30000</v>
      </c>
    </row>
    <row r="88" spans="2:18" ht="30" customHeight="1" x14ac:dyDescent="0.3">
      <c r="B88" s="28"/>
      <c r="C88" s="45"/>
      <c r="D88" s="31"/>
      <c r="E88" s="62"/>
      <c r="F88" s="124">
        <v>30</v>
      </c>
      <c r="G88" s="21" t="s">
        <v>372</v>
      </c>
      <c r="H88" s="16" t="s">
        <v>368</v>
      </c>
      <c r="I88" s="16" t="s">
        <v>112</v>
      </c>
      <c r="J88" s="223"/>
      <c r="K88" s="224"/>
      <c r="L88" s="224">
        <v>5000</v>
      </c>
      <c r="M88" s="224">
        <v>25000</v>
      </c>
      <c r="N88" s="27"/>
      <c r="O88" s="27"/>
      <c r="P88" s="27"/>
      <c r="Q88" s="27"/>
      <c r="R88" s="84">
        <f>SUM(J88:Q88)</f>
        <v>30000</v>
      </c>
    </row>
    <row r="89" spans="2:18" s="13" customFormat="1" ht="33" hidden="1" customHeight="1" x14ac:dyDescent="0.3">
      <c r="B89" s="35"/>
      <c r="C89" s="37"/>
      <c r="D89" s="37"/>
      <c r="E89" s="1662" t="s">
        <v>31</v>
      </c>
      <c r="F89" s="1662"/>
      <c r="G89" s="1662"/>
      <c r="H89" s="1662"/>
      <c r="I89" s="1662"/>
      <c r="J89" s="86">
        <f t="shared" ref="J89:R89" si="34">SUM(J90:J92)</f>
        <v>0</v>
      </c>
      <c r="K89" s="86">
        <f t="shared" si="34"/>
        <v>0</v>
      </c>
      <c r="L89" s="86">
        <f t="shared" si="34"/>
        <v>0</v>
      </c>
      <c r="M89" s="86">
        <f t="shared" si="34"/>
        <v>0</v>
      </c>
      <c r="N89" s="86">
        <f t="shared" si="34"/>
        <v>0</v>
      </c>
      <c r="O89" s="86">
        <f t="shared" si="34"/>
        <v>0</v>
      </c>
      <c r="P89" s="86">
        <f t="shared" si="34"/>
        <v>0</v>
      </c>
      <c r="Q89" s="86">
        <f t="shared" si="34"/>
        <v>0</v>
      </c>
      <c r="R89" s="86">
        <f t="shared" si="34"/>
        <v>0</v>
      </c>
    </row>
    <row r="90" spans="2:18" ht="23.25" hidden="1" customHeight="1" x14ac:dyDescent="0.3">
      <c r="B90" s="38"/>
      <c r="C90" s="39"/>
      <c r="D90" s="39"/>
      <c r="E90" s="40"/>
      <c r="F90" s="29">
        <v>34</v>
      </c>
      <c r="G90" s="15"/>
      <c r="H90" s="15"/>
      <c r="I90" s="216"/>
      <c r="J90" s="27"/>
      <c r="K90" s="27"/>
      <c r="L90" s="27"/>
      <c r="M90" s="27"/>
      <c r="N90" s="27"/>
      <c r="O90" s="27"/>
      <c r="P90" s="27"/>
      <c r="Q90" s="27"/>
      <c r="R90" s="84">
        <f>SUM(J90:Q90)</f>
        <v>0</v>
      </c>
    </row>
    <row r="91" spans="2:18" ht="23.25" hidden="1" customHeight="1" x14ac:dyDescent="0.3">
      <c r="B91" s="57"/>
      <c r="C91" s="58"/>
      <c r="D91" s="58"/>
      <c r="E91" s="59"/>
      <c r="F91" s="29">
        <v>35</v>
      </c>
      <c r="G91" s="15"/>
      <c r="H91" s="15"/>
      <c r="I91" s="216"/>
      <c r="J91" s="16"/>
      <c r="K91" s="16"/>
      <c r="L91" s="16"/>
      <c r="M91" s="16"/>
      <c r="N91" s="16"/>
      <c r="O91" s="16"/>
      <c r="P91" s="16"/>
      <c r="Q91" s="16"/>
      <c r="R91" s="84">
        <f t="shared" ref="R91:R92" si="35">SUM(J91:Q91)</f>
        <v>0</v>
      </c>
    </row>
    <row r="92" spans="2:18" ht="23.25" hidden="1" customHeight="1" x14ac:dyDescent="0.3">
      <c r="B92" s="19"/>
      <c r="C92" s="20"/>
      <c r="D92" s="20"/>
      <c r="E92" s="79"/>
      <c r="F92" s="29">
        <v>36</v>
      </c>
      <c r="G92" s="15"/>
      <c r="H92" s="15"/>
      <c r="I92" s="216"/>
      <c r="J92" s="16"/>
      <c r="K92" s="16"/>
      <c r="L92" s="16"/>
      <c r="M92" s="16"/>
      <c r="N92" s="16"/>
      <c r="O92" s="16"/>
      <c r="P92" s="16"/>
      <c r="Q92" s="16"/>
      <c r="R92" s="84">
        <f t="shared" si="35"/>
        <v>0</v>
      </c>
    </row>
    <row r="93" spans="2:18" s="12" customFormat="1" ht="18.75" customHeight="1" x14ac:dyDescent="0.2">
      <c r="B93" s="137" t="s">
        <v>83</v>
      </c>
      <c r="C93" s="44"/>
      <c r="D93" s="135"/>
      <c r="E93" s="135"/>
      <c r="F93" s="136"/>
      <c r="G93" s="135"/>
      <c r="H93" s="135"/>
      <c r="I93" s="220"/>
      <c r="J93" s="41">
        <f>SUM(J94)</f>
        <v>0</v>
      </c>
      <c r="K93" s="41">
        <f t="shared" ref="K93:R94" si="36">SUM(K94)</f>
        <v>0</v>
      </c>
      <c r="L93" s="41">
        <f t="shared" si="36"/>
        <v>0</v>
      </c>
      <c r="M93" s="41">
        <f t="shared" si="36"/>
        <v>0</v>
      </c>
      <c r="N93" s="41">
        <f t="shared" si="36"/>
        <v>0</v>
      </c>
      <c r="O93" s="41">
        <f t="shared" si="36"/>
        <v>0</v>
      </c>
      <c r="P93" s="41">
        <f t="shared" si="36"/>
        <v>0</v>
      </c>
      <c r="Q93" s="41">
        <f t="shared" si="36"/>
        <v>0</v>
      </c>
      <c r="R93" s="41">
        <f t="shared" si="36"/>
        <v>0</v>
      </c>
    </row>
    <row r="94" spans="2:18" s="12" customFormat="1" ht="33" customHeight="1" x14ac:dyDescent="0.2">
      <c r="B94" s="1799" t="s">
        <v>116</v>
      </c>
      <c r="C94" s="1661"/>
      <c r="D94" s="1661"/>
      <c r="E94" s="1661"/>
      <c r="F94" s="1661"/>
      <c r="G94" s="1661"/>
      <c r="H94" s="1661"/>
      <c r="I94" s="1661"/>
      <c r="J94" s="25">
        <f>SUM(J95)</f>
        <v>0</v>
      </c>
      <c r="K94" s="25">
        <f t="shared" si="36"/>
        <v>0</v>
      </c>
      <c r="L94" s="25">
        <f t="shared" si="36"/>
        <v>0</v>
      </c>
      <c r="M94" s="25">
        <f t="shared" si="36"/>
        <v>0</v>
      </c>
      <c r="N94" s="25">
        <f t="shared" si="36"/>
        <v>0</v>
      </c>
      <c r="O94" s="25">
        <f t="shared" si="36"/>
        <v>0</v>
      </c>
      <c r="P94" s="25">
        <f t="shared" si="36"/>
        <v>0</v>
      </c>
      <c r="Q94" s="25">
        <f t="shared" si="36"/>
        <v>0</v>
      </c>
      <c r="R94" s="25">
        <f t="shared" si="36"/>
        <v>0</v>
      </c>
    </row>
    <row r="95" spans="2:18" s="13" customFormat="1" ht="33" hidden="1" customHeight="1" x14ac:dyDescent="0.3">
      <c r="B95" s="35"/>
      <c r="C95" s="1661" t="s">
        <v>32</v>
      </c>
      <c r="D95" s="1661"/>
      <c r="E95" s="1661"/>
      <c r="F95" s="1661"/>
      <c r="G95" s="1661"/>
      <c r="H95" s="1661"/>
      <c r="I95" s="1661"/>
      <c r="J95" s="86">
        <f t="shared" ref="J95:R95" si="37">SUM(J96+J103)</f>
        <v>0</v>
      </c>
      <c r="K95" s="86">
        <f t="shared" si="37"/>
        <v>0</v>
      </c>
      <c r="L95" s="86">
        <f t="shared" si="37"/>
        <v>0</v>
      </c>
      <c r="M95" s="86">
        <f t="shared" si="37"/>
        <v>0</v>
      </c>
      <c r="N95" s="86">
        <f t="shared" si="37"/>
        <v>0</v>
      </c>
      <c r="O95" s="86">
        <f t="shared" si="37"/>
        <v>0</v>
      </c>
      <c r="P95" s="86">
        <f t="shared" si="37"/>
        <v>0</v>
      </c>
      <c r="Q95" s="86">
        <f t="shared" si="37"/>
        <v>0</v>
      </c>
      <c r="R95" s="86">
        <f t="shared" si="37"/>
        <v>0</v>
      </c>
    </row>
    <row r="96" spans="2:18" s="13" customFormat="1" ht="34.5" hidden="1" customHeight="1" x14ac:dyDescent="0.3">
      <c r="B96" s="35"/>
      <c r="C96" s="37"/>
      <c r="D96" s="1661" t="s">
        <v>33</v>
      </c>
      <c r="E96" s="1661"/>
      <c r="F96" s="1661"/>
      <c r="G96" s="1661"/>
      <c r="H96" s="1661"/>
      <c r="I96" s="1661"/>
      <c r="J96" s="86">
        <f>SUM(J97)</f>
        <v>0</v>
      </c>
      <c r="K96" s="86">
        <f t="shared" ref="K96:R96" si="38">SUM(K97)</f>
        <v>0</v>
      </c>
      <c r="L96" s="86">
        <f t="shared" si="38"/>
        <v>0</v>
      </c>
      <c r="M96" s="86">
        <f t="shared" si="38"/>
        <v>0</v>
      </c>
      <c r="N96" s="86">
        <f t="shared" si="38"/>
        <v>0</v>
      </c>
      <c r="O96" s="86">
        <f t="shared" si="38"/>
        <v>0</v>
      </c>
      <c r="P96" s="86">
        <f t="shared" si="38"/>
        <v>0</v>
      </c>
      <c r="Q96" s="86">
        <f t="shared" si="38"/>
        <v>0</v>
      </c>
      <c r="R96" s="86">
        <f t="shared" si="38"/>
        <v>0</v>
      </c>
    </row>
    <row r="97" spans="2:18" s="13" customFormat="1" hidden="1" x14ac:dyDescent="0.3">
      <c r="B97" s="35"/>
      <c r="C97" s="37"/>
      <c r="D97" s="37"/>
      <c r="E97" s="36" t="s">
        <v>34</v>
      </c>
      <c r="F97" s="70"/>
      <c r="G97" s="33"/>
      <c r="H97" s="14"/>
      <c r="I97" s="217"/>
      <c r="J97" s="86">
        <f>SUM(J98:J102)</f>
        <v>0</v>
      </c>
      <c r="K97" s="86">
        <f t="shared" ref="K97:R97" si="39">SUM(K98:K102)</f>
        <v>0</v>
      </c>
      <c r="L97" s="86">
        <f t="shared" si="39"/>
        <v>0</v>
      </c>
      <c r="M97" s="86">
        <f t="shared" si="39"/>
        <v>0</v>
      </c>
      <c r="N97" s="86">
        <f t="shared" si="39"/>
        <v>0</v>
      </c>
      <c r="O97" s="86">
        <f t="shared" si="39"/>
        <v>0</v>
      </c>
      <c r="P97" s="86">
        <f t="shared" si="39"/>
        <v>0</v>
      </c>
      <c r="Q97" s="86">
        <f t="shared" si="39"/>
        <v>0</v>
      </c>
      <c r="R97" s="86">
        <f t="shared" si="39"/>
        <v>0</v>
      </c>
    </row>
    <row r="98" spans="2:18" ht="25.5" hidden="1" customHeight="1" x14ac:dyDescent="0.3">
      <c r="B98" s="38"/>
      <c r="C98" s="39"/>
      <c r="D98" s="39"/>
      <c r="E98" s="40"/>
      <c r="F98" s="29">
        <v>37</v>
      </c>
      <c r="G98" s="15"/>
      <c r="H98" s="15"/>
      <c r="I98" s="216"/>
      <c r="J98" s="16"/>
      <c r="K98" s="16"/>
      <c r="L98" s="16"/>
      <c r="M98" s="16"/>
      <c r="N98" s="16"/>
      <c r="O98" s="16"/>
      <c r="P98" s="16"/>
      <c r="Q98" s="16"/>
      <c r="R98" s="84">
        <f>SUM(J98:Q98)</f>
        <v>0</v>
      </c>
    </row>
    <row r="99" spans="2:18" ht="25.5" hidden="1" customHeight="1" x14ac:dyDescent="0.3">
      <c r="B99" s="28"/>
      <c r="C99" s="45"/>
      <c r="D99" s="31"/>
      <c r="E99" s="32"/>
      <c r="F99" s="29">
        <v>38</v>
      </c>
      <c r="G99" s="15"/>
      <c r="H99" s="16"/>
      <c r="I99" s="148"/>
      <c r="J99" s="27"/>
      <c r="K99" s="27"/>
      <c r="L99" s="27"/>
      <c r="M99" s="27"/>
      <c r="N99" s="27"/>
      <c r="O99" s="27"/>
      <c r="P99" s="27"/>
      <c r="Q99" s="27"/>
      <c r="R99" s="84">
        <f>SUM(J99:Q99)</f>
        <v>0</v>
      </c>
    </row>
    <row r="100" spans="2:18" ht="25.5" hidden="1" customHeight="1" x14ac:dyDescent="0.3">
      <c r="B100" s="28"/>
      <c r="C100" s="45"/>
      <c r="D100" s="31"/>
      <c r="E100" s="32"/>
      <c r="F100" s="29">
        <v>39</v>
      </c>
      <c r="G100" s="15"/>
      <c r="H100" s="16"/>
      <c r="I100" s="148"/>
      <c r="J100" s="16"/>
      <c r="K100" s="16"/>
      <c r="L100" s="16"/>
      <c r="M100" s="16"/>
      <c r="N100" s="16"/>
      <c r="O100" s="16"/>
      <c r="P100" s="16"/>
      <c r="Q100" s="16"/>
      <c r="R100" s="84">
        <f>SUM(J100:Q100)</f>
        <v>0</v>
      </c>
    </row>
    <row r="101" spans="2:18" ht="25.5" hidden="1" customHeight="1" x14ac:dyDescent="0.3">
      <c r="B101" s="57"/>
      <c r="C101" s="58"/>
      <c r="D101" s="58"/>
      <c r="E101" s="59"/>
      <c r="F101" s="29">
        <v>40</v>
      </c>
      <c r="G101" s="15"/>
      <c r="H101" s="15"/>
      <c r="I101" s="216"/>
      <c r="J101" s="16"/>
      <c r="K101" s="16"/>
      <c r="L101" s="16"/>
      <c r="M101" s="16"/>
      <c r="N101" s="16"/>
      <c r="O101" s="16"/>
      <c r="P101" s="16"/>
      <c r="Q101" s="16"/>
      <c r="R101" s="84">
        <f t="shared" ref="R101" si="40">SUM(J101:Q101)</f>
        <v>0</v>
      </c>
    </row>
    <row r="102" spans="2:18" ht="25.5" hidden="1" customHeight="1" x14ac:dyDescent="0.3">
      <c r="B102" s="57"/>
      <c r="C102" s="58"/>
      <c r="D102" s="58"/>
      <c r="E102" s="59"/>
      <c r="F102" s="29">
        <v>41</v>
      </c>
      <c r="G102" s="15"/>
      <c r="H102" s="15"/>
      <c r="I102" s="216"/>
      <c r="J102" s="16"/>
      <c r="K102" s="16"/>
      <c r="L102" s="16"/>
      <c r="M102" s="16"/>
      <c r="N102" s="16"/>
      <c r="O102" s="16"/>
      <c r="P102" s="16"/>
      <c r="Q102" s="16"/>
      <c r="R102" s="84">
        <f>SUM(J102:Q102)</f>
        <v>0</v>
      </c>
    </row>
    <row r="103" spans="2:18" s="13" customFormat="1" ht="21" hidden="1" customHeight="1" x14ac:dyDescent="0.3">
      <c r="B103" s="35"/>
      <c r="C103" s="37"/>
      <c r="D103" s="1663" t="s">
        <v>35</v>
      </c>
      <c r="E103" s="1663"/>
      <c r="F103" s="1663"/>
      <c r="G103" s="1663"/>
      <c r="H103" s="1663"/>
      <c r="I103" s="1663"/>
      <c r="J103" s="86">
        <f>SUM(J104)</f>
        <v>0</v>
      </c>
      <c r="K103" s="86">
        <f t="shared" ref="K103:Q103" si="41">SUM(K104)</f>
        <v>0</v>
      </c>
      <c r="L103" s="86">
        <f t="shared" si="41"/>
        <v>0</v>
      </c>
      <c r="M103" s="86">
        <f t="shared" si="41"/>
        <v>0</v>
      </c>
      <c r="N103" s="86">
        <f t="shared" si="41"/>
        <v>0</v>
      </c>
      <c r="O103" s="86">
        <f t="shared" si="41"/>
        <v>0</v>
      </c>
      <c r="P103" s="86">
        <f t="shared" si="41"/>
        <v>0</v>
      </c>
      <c r="Q103" s="86">
        <f t="shared" si="41"/>
        <v>0</v>
      </c>
      <c r="R103" s="86">
        <f>SUM(R104)</f>
        <v>0</v>
      </c>
    </row>
    <row r="104" spans="2:18" s="13" customFormat="1" ht="21" hidden="1" customHeight="1" x14ac:dyDescent="0.3">
      <c r="B104" s="35"/>
      <c r="C104" s="37"/>
      <c r="D104" s="37"/>
      <c r="E104" s="1662" t="s">
        <v>36</v>
      </c>
      <c r="F104" s="1662"/>
      <c r="G104" s="1662"/>
      <c r="H104" s="1662"/>
      <c r="I104" s="1662"/>
      <c r="J104" s="86">
        <f>SUM(J105:J110)</f>
        <v>0</v>
      </c>
      <c r="K104" s="86">
        <f t="shared" ref="K104:R104" si="42">SUM(K105:K110)</f>
        <v>0</v>
      </c>
      <c r="L104" s="86">
        <f t="shared" si="42"/>
        <v>0</v>
      </c>
      <c r="M104" s="86">
        <f t="shared" si="42"/>
        <v>0</v>
      </c>
      <c r="N104" s="86">
        <f t="shared" si="42"/>
        <v>0</v>
      </c>
      <c r="O104" s="86">
        <f t="shared" si="42"/>
        <v>0</v>
      </c>
      <c r="P104" s="86">
        <f t="shared" si="42"/>
        <v>0</v>
      </c>
      <c r="Q104" s="86">
        <f t="shared" si="42"/>
        <v>0</v>
      </c>
      <c r="R104" s="86">
        <f t="shared" si="42"/>
        <v>0</v>
      </c>
    </row>
    <row r="105" spans="2:18" ht="25.5" hidden="1" customHeight="1" x14ac:dyDescent="0.3">
      <c r="B105" s="38"/>
      <c r="C105" s="39"/>
      <c r="D105" s="39"/>
      <c r="E105" s="40"/>
      <c r="F105" s="29">
        <v>42</v>
      </c>
      <c r="G105" s="15"/>
      <c r="H105" s="15"/>
      <c r="I105" s="216"/>
      <c r="J105" s="16"/>
      <c r="K105" s="16"/>
      <c r="L105" s="16"/>
      <c r="M105" s="16"/>
      <c r="N105" s="16"/>
      <c r="O105" s="16"/>
      <c r="P105" s="16"/>
      <c r="Q105" s="16"/>
      <c r="R105" s="84">
        <f>SUM(J105:Q105)</f>
        <v>0</v>
      </c>
    </row>
    <row r="106" spans="2:18" ht="25.5" hidden="1" customHeight="1" x14ac:dyDescent="0.3">
      <c r="B106" s="57"/>
      <c r="C106" s="58"/>
      <c r="D106" s="58"/>
      <c r="E106" s="59"/>
      <c r="F106" s="29">
        <v>43</v>
      </c>
      <c r="G106" s="15"/>
      <c r="H106" s="15"/>
      <c r="I106" s="216"/>
      <c r="J106" s="16"/>
      <c r="K106" s="16"/>
      <c r="L106" s="16"/>
      <c r="M106" s="16"/>
      <c r="N106" s="16"/>
      <c r="O106" s="16"/>
      <c r="P106" s="16"/>
      <c r="Q106" s="16"/>
      <c r="R106" s="84">
        <f t="shared" ref="R106:R110" si="43">SUM(J106:Q106)</f>
        <v>0</v>
      </c>
    </row>
    <row r="107" spans="2:18" ht="25.5" hidden="1" customHeight="1" x14ac:dyDescent="0.3">
      <c r="B107" s="57"/>
      <c r="C107" s="58"/>
      <c r="D107" s="58"/>
      <c r="E107" s="59"/>
      <c r="F107" s="29">
        <v>44</v>
      </c>
      <c r="G107" s="15"/>
      <c r="H107" s="15"/>
      <c r="I107" s="216"/>
      <c r="J107" s="16"/>
      <c r="K107" s="16"/>
      <c r="L107" s="16"/>
      <c r="M107" s="16"/>
      <c r="N107" s="16"/>
      <c r="O107" s="16"/>
      <c r="P107" s="16"/>
      <c r="Q107" s="16"/>
      <c r="R107" s="84">
        <f t="shared" si="43"/>
        <v>0</v>
      </c>
    </row>
    <row r="108" spans="2:18" ht="25.5" hidden="1" customHeight="1" x14ac:dyDescent="0.3">
      <c r="B108" s="57"/>
      <c r="C108" s="58"/>
      <c r="D108" s="58"/>
      <c r="E108" s="59"/>
      <c r="F108" s="29">
        <v>45</v>
      </c>
      <c r="G108" s="15"/>
      <c r="H108" s="15"/>
      <c r="I108" s="216"/>
      <c r="J108" s="16"/>
      <c r="K108" s="16"/>
      <c r="L108" s="16"/>
      <c r="M108" s="16"/>
      <c r="N108" s="16"/>
      <c r="O108" s="16"/>
      <c r="P108" s="16"/>
      <c r="Q108" s="16"/>
      <c r="R108" s="84">
        <f t="shared" si="43"/>
        <v>0</v>
      </c>
    </row>
    <row r="109" spans="2:18" ht="25.5" hidden="1" customHeight="1" x14ac:dyDescent="0.3">
      <c r="B109" s="57"/>
      <c r="C109" s="58"/>
      <c r="D109" s="58"/>
      <c r="E109" s="59"/>
      <c r="F109" s="29">
        <v>46</v>
      </c>
      <c r="G109" s="15"/>
      <c r="H109" s="15"/>
      <c r="I109" s="216"/>
      <c r="J109" s="16"/>
      <c r="K109" s="16"/>
      <c r="L109" s="16"/>
      <c r="M109" s="16"/>
      <c r="N109" s="16"/>
      <c r="O109" s="16"/>
      <c r="P109" s="16"/>
      <c r="Q109" s="16"/>
      <c r="R109" s="84">
        <f t="shared" si="43"/>
        <v>0</v>
      </c>
    </row>
    <row r="110" spans="2:18" ht="25.5" hidden="1" customHeight="1" x14ac:dyDescent="0.3">
      <c r="B110" s="19"/>
      <c r="C110" s="20"/>
      <c r="D110" s="20"/>
      <c r="E110" s="79"/>
      <c r="F110" s="29">
        <v>47</v>
      </c>
      <c r="G110" s="15"/>
      <c r="H110" s="15"/>
      <c r="I110" s="216"/>
      <c r="J110" s="16"/>
      <c r="K110" s="16"/>
      <c r="L110" s="16"/>
      <c r="M110" s="16"/>
      <c r="N110" s="16"/>
      <c r="O110" s="16"/>
      <c r="P110" s="16"/>
      <c r="Q110" s="16"/>
      <c r="R110" s="84">
        <f t="shared" si="43"/>
        <v>0</v>
      </c>
    </row>
    <row r="111" spans="2:18" s="12" customFormat="1" ht="34.5" customHeight="1" x14ac:dyDescent="0.2">
      <c r="B111" s="1665" t="s">
        <v>86</v>
      </c>
      <c r="C111" s="1666"/>
      <c r="D111" s="1666"/>
      <c r="E111" s="1666"/>
      <c r="F111" s="1666"/>
      <c r="G111" s="1666"/>
      <c r="H111" s="1666"/>
      <c r="I111" s="1666"/>
      <c r="J111" s="41">
        <f>SUM(J112)</f>
        <v>0</v>
      </c>
      <c r="K111" s="41">
        <f t="shared" ref="K111:R112" si="44">SUM(K112)</f>
        <v>0</v>
      </c>
      <c r="L111" s="41">
        <f t="shared" si="44"/>
        <v>0</v>
      </c>
      <c r="M111" s="41">
        <f t="shared" si="44"/>
        <v>0</v>
      </c>
      <c r="N111" s="41">
        <f t="shared" si="44"/>
        <v>0</v>
      </c>
      <c r="O111" s="41">
        <f t="shared" si="44"/>
        <v>0</v>
      </c>
      <c r="P111" s="41">
        <f t="shared" si="44"/>
        <v>0</v>
      </c>
      <c r="Q111" s="41">
        <f t="shared" si="44"/>
        <v>0</v>
      </c>
      <c r="R111" s="41">
        <f t="shared" si="44"/>
        <v>0</v>
      </c>
    </row>
    <row r="112" spans="2:18" s="12" customFormat="1" ht="49.5" customHeight="1" x14ac:dyDescent="0.2">
      <c r="B112" s="1798" t="s">
        <v>117</v>
      </c>
      <c r="C112" s="1774"/>
      <c r="D112" s="1774"/>
      <c r="E112" s="1774"/>
      <c r="F112" s="1774"/>
      <c r="G112" s="1774"/>
      <c r="H112" s="1774"/>
      <c r="I112" s="1774"/>
      <c r="J112" s="25">
        <f>SUM(J113)</f>
        <v>0</v>
      </c>
      <c r="K112" s="25">
        <f t="shared" si="44"/>
        <v>0</v>
      </c>
      <c r="L112" s="25">
        <f t="shared" si="44"/>
        <v>0</v>
      </c>
      <c r="M112" s="25">
        <f t="shared" si="44"/>
        <v>0</v>
      </c>
      <c r="N112" s="25">
        <f t="shared" si="44"/>
        <v>0</v>
      </c>
      <c r="O112" s="25">
        <f t="shared" si="44"/>
        <v>0</v>
      </c>
      <c r="P112" s="25">
        <f t="shared" si="44"/>
        <v>0</v>
      </c>
      <c r="Q112" s="25">
        <f t="shared" si="44"/>
        <v>0</v>
      </c>
      <c r="R112" s="25">
        <f t="shared" si="44"/>
        <v>0</v>
      </c>
    </row>
    <row r="113" spans="2:18" s="13" customFormat="1" ht="36.75" hidden="1" customHeight="1" x14ac:dyDescent="0.3">
      <c r="B113" s="35"/>
      <c r="C113" s="1661" t="s">
        <v>37</v>
      </c>
      <c r="D113" s="1661"/>
      <c r="E113" s="1661"/>
      <c r="F113" s="1661"/>
      <c r="G113" s="1661"/>
      <c r="H113" s="1661"/>
      <c r="I113" s="1661"/>
      <c r="J113" s="86">
        <f>SUM(J114+J119+J124)</f>
        <v>0</v>
      </c>
      <c r="K113" s="86">
        <f t="shared" ref="K113:R113" si="45">SUM(K114+K119+K124)</f>
        <v>0</v>
      </c>
      <c r="L113" s="86">
        <f t="shared" si="45"/>
        <v>0</v>
      </c>
      <c r="M113" s="86">
        <f t="shared" si="45"/>
        <v>0</v>
      </c>
      <c r="N113" s="86">
        <f t="shared" si="45"/>
        <v>0</v>
      </c>
      <c r="O113" s="86">
        <f t="shared" si="45"/>
        <v>0</v>
      </c>
      <c r="P113" s="86">
        <f t="shared" si="45"/>
        <v>0</v>
      </c>
      <c r="Q113" s="86">
        <f t="shared" si="45"/>
        <v>0</v>
      </c>
      <c r="R113" s="86">
        <f t="shared" si="45"/>
        <v>0</v>
      </c>
    </row>
    <row r="114" spans="2:18" s="13" customFormat="1" ht="47.25" hidden="1" customHeight="1" x14ac:dyDescent="0.3">
      <c r="B114" s="35"/>
      <c r="C114" s="37"/>
      <c r="D114" s="1661" t="s">
        <v>38</v>
      </c>
      <c r="E114" s="1661"/>
      <c r="F114" s="1661"/>
      <c r="G114" s="1661"/>
      <c r="H114" s="1661"/>
      <c r="I114" s="1661"/>
      <c r="J114" s="86">
        <f>SUM(J115)</f>
        <v>0</v>
      </c>
      <c r="K114" s="86">
        <f t="shared" ref="K114:R114" si="46">SUM(K115)</f>
        <v>0</v>
      </c>
      <c r="L114" s="86">
        <f t="shared" si="46"/>
        <v>0</v>
      </c>
      <c r="M114" s="86">
        <f t="shared" si="46"/>
        <v>0</v>
      </c>
      <c r="N114" s="86">
        <f t="shared" si="46"/>
        <v>0</v>
      </c>
      <c r="O114" s="86">
        <f t="shared" si="46"/>
        <v>0</v>
      </c>
      <c r="P114" s="86">
        <f t="shared" si="46"/>
        <v>0</v>
      </c>
      <c r="Q114" s="86">
        <f t="shared" si="46"/>
        <v>0</v>
      </c>
      <c r="R114" s="86">
        <f t="shared" si="46"/>
        <v>0</v>
      </c>
    </row>
    <row r="115" spans="2:18" s="13" customFormat="1" ht="32.25" hidden="1" customHeight="1" x14ac:dyDescent="0.3">
      <c r="B115" s="35"/>
      <c r="C115" s="37"/>
      <c r="D115" s="37"/>
      <c r="E115" s="1661" t="s">
        <v>39</v>
      </c>
      <c r="F115" s="1661"/>
      <c r="G115" s="1661"/>
      <c r="H115" s="1661"/>
      <c r="I115" s="1661"/>
      <c r="J115" s="86">
        <f>SUM(J116:J118)</f>
        <v>0</v>
      </c>
      <c r="K115" s="86">
        <f t="shared" ref="K115:R115" si="47">SUM(K116:K118)</f>
        <v>0</v>
      </c>
      <c r="L115" s="86">
        <f t="shared" si="47"/>
        <v>0</v>
      </c>
      <c r="M115" s="86">
        <f t="shared" si="47"/>
        <v>0</v>
      </c>
      <c r="N115" s="86">
        <f t="shared" si="47"/>
        <v>0</v>
      </c>
      <c r="O115" s="86">
        <f t="shared" si="47"/>
        <v>0</v>
      </c>
      <c r="P115" s="86">
        <f t="shared" si="47"/>
        <v>0</v>
      </c>
      <c r="Q115" s="86">
        <f t="shared" si="47"/>
        <v>0</v>
      </c>
      <c r="R115" s="86">
        <f t="shared" si="47"/>
        <v>0</v>
      </c>
    </row>
    <row r="116" spans="2:18" ht="22.5" hidden="1" customHeight="1" x14ac:dyDescent="0.3">
      <c r="B116" s="38"/>
      <c r="C116" s="39"/>
      <c r="D116" s="39"/>
      <c r="E116" s="40"/>
      <c r="F116" s="29">
        <v>48</v>
      </c>
      <c r="G116" s="15"/>
      <c r="H116" s="15"/>
      <c r="I116" s="216"/>
      <c r="J116" s="16"/>
      <c r="K116" s="16"/>
      <c r="L116" s="16"/>
      <c r="M116" s="16"/>
      <c r="N116" s="16"/>
      <c r="O116" s="16"/>
      <c r="P116" s="16"/>
      <c r="Q116" s="16"/>
      <c r="R116" s="84">
        <f t="shared" ref="R116" si="48">SUM(J116:Q116)</f>
        <v>0</v>
      </c>
    </row>
    <row r="117" spans="2:18" ht="22.5" hidden="1" customHeight="1" x14ac:dyDescent="0.3">
      <c r="B117" s="28"/>
      <c r="C117" s="45"/>
      <c r="D117" s="31"/>
      <c r="E117" s="32"/>
      <c r="F117" s="29">
        <v>49</v>
      </c>
      <c r="G117" s="15"/>
      <c r="H117" s="16"/>
      <c r="I117" s="148"/>
      <c r="J117" s="27"/>
      <c r="K117" s="27"/>
      <c r="L117" s="27"/>
      <c r="M117" s="27"/>
      <c r="N117" s="27"/>
      <c r="O117" s="27"/>
      <c r="P117" s="27"/>
      <c r="Q117" s="27"/>
      <c r="R117" s="84">
        <f>SUM(J117:Q117)</f>
        <v>0</v>
      </c>
    </row>
    <row r="118" spans="2:18" ht="22.5" hidden="1" customHeight="1" x14ac:dyDescent="0.3">
      <c r="B118" s="28"/>
      <c r="C118" s="45"/>
      <c r="D118" s="31"/>
      <c r="E118" s="32"/>
      <c r="F118" s="29">
        <v>50</v>
      </c>
      <c r="G118" s="15"/>
      <c r="H118" s="16"/>
      <c r="I118" s="148"/>
      <c r="J118" s="27"/>
      <c r="K118" s="27"/>
      <c r="L118" s="27"/>
      <c r="M118" s="27"/>
      <c r="N118" s="27"/>
      <c r="O118" s="27"/>
      <c r="P118" s="27"/>
      <c r="Q118" s="27"/>
      <c r="R118" s="84">
        <f>SUM(J118:Q118)</f>
        <v>0</v>
      </c>
    </row>
    <row r="119" spans="2:18" s="13" customFormat="1" ht="47.25" hidden="1" customHeight="1" x14ac:dyDescent="0.3">
      <c r="B119" s="35"/>
      <c r="C119" s="37"/>
      <c r="D119" s="1661" t="s">
        <v>40</v>
      </c>
      <c r="E119" s="1661"/>
      <c r="F119" s="1661"/>
      <c r="G119" s="1661"/>
      <c r="H119" s="1661"/>
      <c r="I119" s="1661"/>
      <c r="J119" s="86">
        <f>SUM(J120)</f>
        <v>0</v>
      </c>
      <c r="K119" s="86">
        <f t="shared" ref="K119:R119" si="49">SUM(K120)</f>
        <v>0</v>
      </c>
      <c r="L119" s="86">
        <f t="shared" si="49"/>
        <v>0</v>
      </c>
      <c r="M119" s="86">
        <f t="shared" si="49"/>
        <v>0</v>
      </c>
      <c r="N119" s="86">
        <f t="shared" si="49"/>
        <v>0</v>
      </c>
      <c r="O119" s="86">
        <f t="shared" si="49"/>
        <v>0</v>
      </c>
      <c r="P119" s="86">
        <f t="shared" si="49"/>
        <v>0</v>
      </c>
      <c r="Q119" s="86">
        <f t="shared" si="49"/>
        <v>0</v>
      </c>
      <c r="R119" s="86">
        <f t="shared" si="49"/>
        <v>0</v>
      </c>
    </row>
    <row r="120" spans="2:18" s="13" customFormat="1" ht="34.5" hidden="1" customHeight="1" x14ac:dyDescent="0.3">
      <c r="B120" s="35"/>
      <c r="C120" s="37"/>
      <c r="D120" s="37"/>
      <c r="E120" s="1661" t="s">
        <v>41</v>
      </c>
      <c r="F120" s="1661"/>
      <c r="G120" s="1661"/>
      <c r="H120" s="1661"/>
      <c r="I120" s="1661"/>
      <c r="J120" s="86">
        <f>SUM(J121:J123)</f>
        <v>0</v>
      </c>
      <c r="K120" s="86">
        <f t="shared" ref="K120:R120" si="50">SUM(K121:K123)</f>
        <v>0</v>
      </c>
      <c r="L120" s="86">
        <f t="shared" si="50"/>
        <v>0</v>
      </c>
      <c r="M120" s="86">
        <f t="shared" si="50"/>
        <v>0</v>
      </c>
      <c r="N120" s="86">
        <f t="shared" si="50"/>
        <v>0</v>
      </c>
      <c r="O120" s="86">
        <f t="shared" si="50"/>
        <v>0</v>
      </c>
      <c r="P120" s="86">
        <f t="shared" si="50"/>
        <v>0</v>
      </c>
      <c r="Q120" s="86">
        <f t="shared" si="50"/>
        <v>0</v>
      </c>
      <c r="R120" s="86">
        <f t="shared" si="50"/>
        <v>0</v>
      </c>
    </row>
    <row r="121" spans="2:18" ht="24.75" hidden="1" customHeight="1" x14ac:dyDescent="0.3">
      <c r="B121" s="38"/>
      <c r="C121" s="39"/>
      <c r="D121" s="39"/>
      <c r="E121" s="40"/>
      <c r="F121" s="29">
        <v>51</v>
      </c>
      <c r="G121" s="15"/>
      <c r="H121" s="15"/>
      <c r="I121" s="216"/>
      <c r="J121" s="16"/>
      <c r="K121" s="16"/>
      <c r="L121" s="16"/>
      <c r="M121" s="16"/>
      <c r="N121" s="16"/>
      <c r="O121" s="16"/>
      <c r="P121" s="16"/>
      <c r="Q121" s="16"/>
      <c r="R121" s="84">
        <f t="shared" ref="R121:R122" si="51">SUM(J121:Q121)</f>
        <v>0</v>
      </c>
    </row>
    <row r="122" spans="2:18" ht="24.75" hidden="1" customHeight="1" x14ac:dyDescent="0.3">
      <c r="B122" s="28"/>
      <c r="C122" s="45"/>
      <c r="D122" s="31"/>
      <c r="E122" s="32"/>
      <c r="F122" s="29">
        <v>52</v>
      </c>
      <c r="G122" s="15"/>
      <c r="H122" s="16"/>
      <c r="I122" s="148"/>
      <c r="J122" s="27"/>
      <c r="K122" s="27"/>
      <c r="L122" s="27"/>
      <c r="M122" s="27"/>
      <c r="N122" s="27"/>
      <c r="O122" s="27"/>
      <c r="P122" s="27"/>
      <c r="Q122" s="27"/>
      <c r="R122" s="84">
        <f t="shared" si="51"/>
        <v>0</v>
      </c>
    </row>
    <row r="123" spans="2:18" ht="34.5" hidden="1" customHeight="1" x14ac:dyDescent="0.3">
      <c r="B123" s="67"/>
      <c r="C123" s="68"/>
      <c r="D123" s="62"/>
      <c r="E123" s="21"/>
      <c r="F123" s="29">
        <v>53</v>
      </c>
      <c r="G123" s="15"/>
      <c r="H123" s="16"/>
      <c r="I123" s="148"/>
      <c r="J123" s="27"/>
      <c r="K123" s="27"/>
      <c r="L123" s="27"/>
      <c r="M123" s="27"/>
      <c r="N123" s="27"/>
      <c r="O123" s="27"/>
      <c r="P123" s="27"/>
      <c r="Q123" s="27"/>
      <c r="R123" s="84">
        <f>SUM(J123:Q123)</f>
        <v>0</v>
      </c>
    </row>
    <row r="124" spans="2:18" s="13" customFormat="1" ht="31.5" hidden="1" customHeight="1" x14ac:dyDescent="0.3">
      <c r="B124" s="35"/>
      <c r="C124" s="37"/>
      <c r="D124" s="1661" t="s">
        <v>42</v>
      </c>
      <c r="E124" s="1661"/>
      <c r="F124" s="1661"/>
      <c r="G124" s="1661"/>
      <c r="H124" s="1661"/>
      <c r="I124" s="1661"/>
      <c r="J124" s="86">
        <f>SUM(J125)</f>
        <v>0</v>
      </c>
      <c r="K124" s="86">
        <f t="shared" ref="K124:R124" si="52">SUM(K125)</f>
        <v>0</v>
      </c>
      <c r="L124" s="86">
        <f t="shared" si="52"/>
        <v>0</v>
      </c>
      <c r="M124" s="86">
        <f t="shared" si="52"/>
        <v>0</v>
      </c>
      <c r="N124" s="86">
        <f t="shared" si="52"/>
        <v>0</v>
      </c>
      <c r="O124" s="86">
        <f t="shared" si="52"/>
        <v>0</v>
      </c>
      <c r="P124" s="86">
        <f t="shared" si="52"/>
        <v>0</v>
      </c>
      <c r="Q124" s="86">
        <f t="shared" si="52"/>
        <v>0</v>
      </c>
      <c r="R124" s="86">
        <f t="shared" si="52"/>
        <v>0</v>
      </c>
    </row>
    <row r="125" spans="2:18" s="13" customFormat="1" ht="34.5" hidden="1" customHeight="1" x14ac:dyDescent="0.3">
      <c r="B125" s="35"/>
      <c r="C125" s="37"/>
      <c r="D125" s="37"/>
      <c r="E125" s="1661" t="s">
        <v>43</v>
      </c>
      <c r="F125" s="1661"/>
      <c r="G125" s="1661"/>
      <c r="H125" s="1661"/>
      <c r="I125" s="1661"/>
      <c r="J125" s="86">
        <f>SUM(J126:J128)</f>
        <v>0</v>
      </c>
      <c r="K125" s="86">
        <f t="shared" ref="K125:R125" si="53">SUM(K126:K128)</f>
        <v>0</v>
      </c>
      <c r="L125" s="86">
        <f t="shared" si="53"/>
        <v>0</v>
      </c>
      <c r="M125" s="86">
        <f t="shared" si="53"/>
        <v>0</v>
      </c>
      <c r="N125" s="86">
        <f t="shared" si="53"/>
        <v>0</v>
      </c>
      <c r="O125" s="86">
        <f t="shared" si="53"/>
        <v>0</v>
      </c>
      <c r="P125" s="86">
        <f t="shared" si="53"/>
        <v>0</v>
      </c>
      <c r="Q125" s="86">
        <f t="shared" si="53"/>
        <v>0</v>
      </c>
      <c r="R125" s="86">
        <f t="shared" si="53"/>
        <v>0</v>
      </c>
    </row>
    <row r="126" spans="2:18" ht="20.25" hidden="1" customHeight="1" x14ac:dyDescent="0.3">
      <c r="B126" s="38"/>
      <c r="C126" s="39"/>
      <c r="D126" s="39"/>
      <c r="E126" s="40"/>
      <c r="F126" s="29">
        <v>54</v>
      </c>
      <c r="G126" s="15"/>
      <c r="H126" s="15"/>
      <c r="I126" s="216"/>
      <c r="J126" s="16"/>
      <c r="K126" s="16"/>
      <c r="L126" s="16"/>
      <c r="M126" s="16"/>
      <c r="N126" s="16"/>
      <c r="O126" s="16"/>
      <c r="P126" s="16"/>
      <c r="Q126" s="16"/>
      <c r="R126" s="84">
        <f t="shared" ref="R126:R127" si="54">SUM(J126:Q126)</f>
        <v>0</v>
      </c>
    </row>
    <row r="127" spans="2:18" ht="20.25" hidden="1" customHeight="1" x14ac:dyDescent="0.3">
      <c r="B127" s="28"/>
      <c r="C127" s="45"/>
      <c r="D127" s="31"/>
      <c r="E127" s="32"/>
      <c r="F127" s="29">
        <v>55</v>
      </c>
      <c r="G127" s="15"/>
      <c r="H127" s="16"/>
      <c r="I127" s="148"/>
      <c r="J127" s="27"/>
      <c r="K127" s="27"/>
      <c r="L127" s="27"/>
      <c r="M127" s="27"/>
      <c r="N127" s="27"/>
      <c r="O127" s="27"/>
      <c r="P127" s="27"/>
      <c r="Q127" s="27"/>
      <c r="R127" s="84">
        <f t="shared" si="54"/>
        <v>0</v>
      </c>
    </row>
    <row r="128" spans="2:18" ht="20.25" hidden="1" customHeight="1" x14ac:dyDescent="0.3">
      <c r="B128" s="28"/>
      <c r="C128" s="45"/>
      <c r="D128" s="31"/>
      <c r="E128" s="32"/>
      <c r="F128" s="29">
        <v>56</v>
      </c>
      <c r="G128" s="15"/>
      <c r="H128" s="16"/>
      <c r="I128" s="148"/>
      <c r="J128" s="27"/>
      <c r="K128" s="27"/>
      <c r="L128" s="27"/>
      <c r="M128" s="27"/>
      <c r="N128" s="27"/>
      <c r="O128" s="27"/>
      <c r="P128" s="27"/>
      <c r="Q128" s="27"/>
      <c r="R128" s="84">
        <f>SUM(J128:Q128)</f>
        <v>0</v>
      </c>
    </row>
    <row r="129" spans="2:18" s="12" customFormat="1" ht="33" customHeight="1" x14ac:dyDescent="0.2">
      <c r="B129" s="1665" t="s">
        <v>88</v>
      </c>
      <c r="C129" s="1666"/>
      <c r="D129" s="1666"/>
      <c r="E129" s="1666"/>
      <c r="F129" s="1666"/>
      <c r="G129" s="1666"/>
      <c r="H129" s="1666"/>
      <c r="I129" s="1666"/>
      <c r="J129" s="41">
        <f>SUM(J130)</f>
        <v>0</v>
      </c>
      <c r="K129" s="41">
        <f t="shared" ref="K129:Q130" si="55">SUM(K130)</f>
        <v>3600</v>
      </c>
      <c r="L129" s="41">
        <f t="shared" si="55"/>
        <v>8500</v>
      </c>
      <c r="M129" s="41">
        <f t="shared" si="55"/>
        <v>17900</v>
      </c>
      <c r="N129" s="41">
        <f t="shared" si="55"/>
        <v>0</v>
      </c>
      <c r="O129" s="41">
        <f t="shared" si="55"/>
        <v>0</v>
      </c>
      <c r="P129" s="41">
        <f t="shared" si="55"/>
        <v>0</v>
      </c>
      <c r="Q129" s="41">
        <f t="shared" si="55"/>
        <v>0</v>
      </c>
      <c r="R129" s="41">
        <f>SUM(R130)</f>
        <v>30000</v>
      </c>
    </row>
    <row r="130" spans="2:18" s="12" customFormat="1" ht="32.25" customHeight="1" x14ac:dyDescent="0.2">
      <c r="B130" s="1796" t="s">
        <v>118</v>
      </c>
      <c r="C130" s="1797"/>
      <c r="D130" s="1797"/>
      <c r="E130" s="1797"/>
      <c r="F130" s="1797"/>
      <c r="G130" s="1797"/>
      <c r="H130" s="1797"/>
      <c r="I130" s="1797"/>
      <c r="J130" s="25">
        <f>SUM(J131)</f>
        <v>0</v>
      </c>
      <c r="K130" s="25">
        <f>SUM(K131)</f>
        <v>3600</v>
      </c>
      <c r="L130" s="25">
        <f t="shared" si="55"/>
        <v>8500</v>
      </c>
      <c r="M130" s="25">
        <f t="shared" si="55"/>
        <v>17900</v>
      </c>
      <c r="N130" s="25">
        <f t="shared" si="55"/>
        <v>0</v>
      </c>
      <c r="O130" s="25">
        <f t="shared" si="55"/>
        <v>0</v>
      </c>
      <c r="P130" s="25">
        <f t="shared" si="55"/>
        <v>0</v>
      </c>
      <c r="Q130" s="25">
        <f t="shared" si="55"/>
        <v>0</v>
      </c>
      <c r="R130" s="25">
        <f>SUM(R131)</f>
        <v>30000</v>
      </c>
    </row>
    <row r="131" spans="2:18" s="13" customFormat="1" ht="48.75" customHeight="1" x14ac:dyDescent="0.3">
      <c r="B131" s="35"/>
      <c r="C131" s="1661" t="s">
        <v>44</v>
      </c>
      <c r="D131" s="1661"/>
      <c r="E131" s="1661"/>
      <c r="F131" s="1661"/>
      <c r="G131" s="1661"/>
      <c r="H131" s="1661"/>
      <c r="I131" s="1661"/>
      <c r="J131" s="86">
        <f>SUM(J132+J141)</f>
        <v>0</v>
      </c>
      <c r="K131" s="86">
        <f t="shared" ref="K131:O131" si="56">SUM(K132+K141)</f>
        <v>3600</v>
      </c>
      <c r="L131" s="86">
        <f>SUM(L132+L141)</f>
        <v>8500</v>
      </c>
      <c r="M131" s="86">
        <f t="shared" si="56"/>
        <v>17900</v>
      </c>
      <c r="N131" s="86">
        <f>SUM(N132+N141)</f>
        <v>0</v>
      </c>
      <c r="O131" s="86">
        <f t="shared" si="56"/>
        <v>0</v>
      </c>
      <c r="P131" s="86">
        <f>SUM(P132+P141)</f>
        <v>0</v>
      </c>
      <c r="Q131" s="86">
        <f>SUM(Q132+Q141)</f>
        <v>0</v>
      </c>
      <c r="R131" s="86">
        <f>SUM(R132+R141)</f>
        <v>30000</v>
      </c>
    </row>
    <row r="132" spans="2:18" s="13" customFormat="1" ht="32.25" customHeight="1" x14ac:dyDescent="0.3">
      <c r="B132" s="35"/>
      <c r="C132" s="37"/>
      <c r="D132" s="1661" t="s">
        <v>45</v>
      </c>
      <c r="E132" s="1661"/>
      <c r="F132" s="1661"/>
      <c r="G132" s="1661"/>
      <c r="H132" s="1661"/>
      <c r="I132" s="1661"/>
      <c r="J132" s="86">
        <f>SUM(J133+J137)</f>
        <v>0</v>
      </c>
      <c r="K132" s="86">
        <f t="shared" ref="K132:Q132" si="57">SUM(K133+K137)</f>
        <v>3600</v>
      </c>
      <c r="L132" s="86">
        <f t="shared" si="57"/>
        <v>8500</v>
      </c>
      <c r="M132" s="86">
        <f t="shared" si="57"/>
        <v>17900</v>
      </c>
      <c r="N132" s="86">
        <f t="shared" si="57"/>
        <v>0</v>
      </c>
      <c r="O132" s="86">
        <f t="shared" si="57"/>
        <v>0</v>
      </c>
      <c r="P132" s="86">
        <f t="shared" si="57"/>
        <v>0</v>
      </c>
      <c r="Q132" s="86">
        <f t="shared" si="57"/>
        <v>0</v>
      </c>
      <c r="R132" s="86">
        <f>SUM(R133+R137)</f>
        <v>30000</v>
      </c>
    </row>
    <row r="133" spans="2:18" s="13" customFormat="1" ht="35.25" customHeight="1" x14ac:dyDescent="0.3">
      <c r="B133" s="35"/>
      <c r="C133" s="37"/>
      <c r="D133" s="37"/>
      <c r="E133" s="1661" t="s">
        <v>46</v>
      </c>
      <c r="F133" s="1661"/>
      <c r="G133" s="1661"/>
      <c r="H133" s="1661"/>
      <c r="I133" s="1661"/>
      <c r="J133" s="86">
        <f>SUM(J134:J136)</f>
        <v>0</v>
      </c>
      <c r="K133" s="86">
        <f t="shared" ref="K133:R133" si="58">SUM(K134:K136)</f>
        <v>3600</v>
      </c>
      <c r="L133" s="86">
        <f t="shared" si="58"/>
        <v>8500</v>
      </c>
      <c r="M133" s="86">
        <f t="shared" si="58"/>
        <v>17900</v>
      </c>
      <c r="N133" s="86">
        <f t="shared" si="58"/>
        <v>0</v>
      </c>
      <c r="O133" s="86">
        <f t="shared" si="58"/>
        <v>0</v>
      </c>
      <c r="P133" s="86">
        <f t="shared" si="58"/>
        <v>0</v>
      </c>
      <c r="Q133" s="86">
        <f t="shared" si="58"/>
        <v>0</v>
      </c>
      <c r="R133" s="86">
        <f t="shared" si="58"/>
        <v>30000</v>
      </c>
    </row>
    <row r="134" spans="2:18" ht="33.75" customHeight="1" x14ac:dyDescent="0.3">
      <c r="B134" s="38"/>
      <c r="C134" s="39"/>
      <c r="D134" s="39"/>
      <c r="E134" s="39"/>
      <c r="F134" s="60">
        <v>31</v>
      </c>
      <c r="G134" s="15" t="s">
        <v>367</v>
      </c>
      <c r="H134" s="93" t="s">
        <v>368</v>
      </c>
      <c r="I134" s="145" t="s">
        <v>369</v>
      </c>
      <c r="J134" s="16"/>
      <c r="K134" s="92">
        <v>3600</v>
      </c>
      <c r="L134" s="92">
        <v>8500</v>
      </c>
      <c r="M134" s="92">
        <v>17900</v>
      </c>
      <c r="N134" s="16"/>
      <c r="O134" s="16"/>
      <c r="P134" s="16"/>
      <c r="Q134" s="16"/>
      <c r="R134" s="84">
        <f t="shared" ref="R134:R135" si="59">SUM(J134:Q134)</f>
        <v>30000</v>
      </c>
    </row>
    <row r="135" spans="2:18" ht="19.5" hidden="1" customHeight="1" x14ac:dyDescent="0.3">
      <c r="B135" s="28"/>
      <c r="C135" s="45"/>
      <c r="D135" s="31"/>
      <c r="E135" s="32"/>
      <c r="F135" s="29">
        <v>58</v>
      </c>
      <c r="G135" s="15"/>
      <c r="H135" s="16"/>
      <c r="I135" s="148"/>
      <c r="J135" s="27"/>
      <c r="K135" s="27"/>
      <c r="L135" s="27"/>
      <c r="M135" s="27"/>
      <c r="N135" s="27"/>
      <c r="O135" s="27"/>
      <c r="P135" s="27"/>
      <c r="Q135" s="27"/>
      <c r="R135" s="84">
        <f t="shared" si="59"/>
        <v>0</v>
      </c>
    </row>
    <row r="136" spans="2:18" ht="19.5" hidden="1" customHeight="1" x14ac:dyDescent="0.3">
      <c r="B136" s="67"/>
      <c r="C136" s="68"/>
      <c r="D136" s="62"/>
      <c r="E136" s="21"/>
      <c r="F136" s="29">
        <v>59</v>
      </c>
      <c r="G136" s="15"/>
      <c r="H136" s="16"/>
      <c r="I136" s="148"/>
      <c r="J136" s="27"/>
      <c r="K136" s="27"/>
      <c r="L136" s="27"/>
      <c r="M136" s="27"/>
      <c r="N136" s="27"/>
      <c r="O136" s="27"/>
      <c r="P136" s="27"/>
      <c r="Q136" s="27"/>
      <c r="R136" s="84">
        <f>SUM(J136:Q136)</f>
        <v>0</v>
      </c>
    </row>
    <row r="137" spans="2:18" s="13" customFormat="1" ht="34.5" hidden="1" customHeight="1" x14ac:dyDescent="0.3">
      <c r="B137" s="35"/>
      <c r="C137" s="37"/>
      <c r="D137" s="37"/>
      <c r="E137" s="1661" t="s">
        <v>47</v>
      </c>
      <c r="F137" s="1661"/>
      <c r="G137" s="1661"/>
      <c r="H137" s="1661"/>
      <c r="I137" s="1661"/>
      <c r="J137" s="86">
        <f>SUM(J138:J140)</f>
        <v>0</v>
      </c>
      <c r="K137" s="86">
        <f t="shared" ref="K137:R137" si="60">SUM(K138:K140)</f>
        <v>0</v>
      </c>
      <c r="L137" s="86">
        <f t="shared" si="60"/>
        <v>0</v>
      </c>
      <c r="M137" s="86">
        <f t="shared" si="60"/>
        <v>0</v>
      </c>
      <c r="N137" s="86">
        <f t="shared" si="60"/>
        <v>0</v>
      </c>
      <c r="O137" s="86">
        <f t="shared" si="60"/>
        <v>0</v>
      </c>
      <c r="P137" s="86">
        <f t="shared" si="60"/>
        <v>0</v>
      </c>
      <c r="Q137" s="86">
        <f t="shared" si="60"/>
        <v>0</v>
      </c>
      <c r="R137" s="86">
        <f t="shared" si="60"/>
        <v>0</v>
      </c>
    </row>
    <row r="138" spans="2:18" ht="19.5" hidden="1" customHeight="1" x14ac:dyDescent="0.3">
      <c r="B138" s="38"/>
      <c r="C138" s="39"/>
      <c r="D138" s="39"/>
      <c r="E138" s="40"/>
      <c r="F138" s="29">
        <v>60</v>
      </c>
      <c r="G138" s="15"/>
      <c r="H138" s="15"/>
      <c r="I138" s="216"/>
      <c r="J138" s="16"/>
      <c r="K138" s="16"/>
      <c r="L138" s="16"/>
      <c r="M138" s="16"/>
      <c r="N138" s="16"/>
      <c r="O138" s="16"/>
      <c r="P138" s="16"/>
      <c r="Q138" s="16"/>
      <c r="R138" s="84">
        <f t="shared" ref="R138:R139" si="61">SUM(J138:Q138)</f>
        <v>0</v>
      </c>
    </row>
    <row r="139" spans="2:18" ht="19.5" hidden="1" customHeight="1" x14ac:dyDescent="0.3">
      <c r="B139" s="28"/>
      <c r="C139" s="45"/>
      <c r="D139" s="31"/>
      <c r="E139" s="32"/>
      <c r="F139" s="29">
        <v>61</v>
      </c>
      <c r="G139" s="15"/>
      <c r="H139" s="16"/>
      <c r="I139" s="148"/>
      <c r="J139" s="27"/>
      <c r="K139" s="27"/>
      <c r="L139" s="27"/>
      <c r="M139" s="27"/>
      <c r="N139" s="27"/>
      <c r="O139" s="27"/>
      <c r="P139" s="27"/>
      <c r="Q139" s="27"/>
      <c r="R139" s="84">
        <f t="shared" si="61"/>
        <v>0</v>
      </c>
    </row>
    <row r="140" spans="2:18" ht="19.5" hidden="1" customHeight="1" x14ac:dyDescent="0.3">
      <c r="B140" s="67"/>
      <c r="C140" s="68"/>
      <c r="D140" s="62"/>
      <c r="E140" s="21"/>
      <c r="F140" s="29">
        <v>62</v>
      </c>
      <c r="G140" s="15"/>
      <c r="H140" s="16"/>
      <c r="I140" s="148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4.5" hidden="1" customHeight="1" x14ac:dyDescent="0.3">
      <c r="B141" s="35"/>
      <c r="C141" s="37"/>
      <c r="D141" s="1662" t="s">
        <v>48</v>
      </c>
      <c r="E141" s="1662"/>
      <c r="F141" s="1662"/>
      <c r="G141" s="1662"/>
      <c r="H141" s="1662"/>
      <c r="I141" s="1662"/>
      <c r="J141" s="86">
        <f>SUM(J142)</f>
        <v>0</v>
      </c>
      <c r="K141" s="86">
        <f t="shared" ref="K141:R141" si="62">SUM(K142)</f>
        <v>0</v>
      </c>
      <c r="L141" s="86">
        <f t="shared" si="62"/>
        <v>0</v>
      </c>
      <c r="M141" s="86">
        <f t="shared" si="62"/>
        <v>0</v>
      </c>
      <c r="N141" s="86">
        <f t="shared" si="62"/>
        <v>0</v>
      </c>
      <c r="O141" s="86">
        <f t="shared" si="62"/>
        <v>0</v>
      </c>
      <c r="P141" s="86">
        <f t="shared" si="62"/>
        <v>0</v>
      </c>
      <c r="Q141" s="86">
        <f t="shared" si="62"/>
        <v>0</v>
      </c>
      <c r="R141" s="86">
        <f t="shared" si="62"/>
        <v>0</v>
      </c>
    </row>
    <row r="142" spans="2:18" s="13" customFormat="1" ht="49.5" hidden="1" customHeight="1" x14ac:dyDescent="0.3">
      <c r="B142" s="35"/>
      <c r="C142" s="37"/>
      <c r="D142" s="37"/>
      <c r="E142" s="1661" t="s">
        <v>49</v>
      </c>
      <c r="F142" s="1661"/>
      <c r="G142" s="1661"/>
      <c r="H142" s="1661"/>
      <c r="I142" s="1661"/>
      <c r="J142" s="86">
        <f>SUM(J143:J145)</f>
        <v>0</v>
      </c>
      <c r="K142" s="86">
        <f t="shared" ref="K142:P142" si="63">SUM(K143:K145)</f>
        <v>0</v>
      </c>
      <c r="L142" s="86">
        <f t="shared" si="63"/>
        <v>0</v>
      </c>
      <c r="M142" s="86">
        <f t="shared" si="63"/>
        <v>0</v>
      </c>
      <c r="N142" s="86">
        <f t="shared" si="63"/>
        <v>0</v>
      </c>
      <c r="O142" s="86">
        <f t="shared" si="63"/>
        <v>0</v>
      </c>
      <c r="P142" s="86">
        <f t="shared" si="63"/>
        <v>0</v>
      </c>
      <c r="Q142" s="86">
        <f>SUM(Q143:Q145)</f>
        <v>0</v>
      </c>
      <c r="R142" s="86">
        <f>SUM(R143:R145)</f>
        <v>0</v>
      </c>
    </row>
    <row r="143" spans="2:18" ht="21.75" hidden="1" customHeight="1" x14ac:dyDescent="0.3">
      <c r="B143" s="38"/>
      <c r="C143" s="39"/>
      <c r="D143" s="39"/>
      <c r="E143" s="40"/>
      <c r="F143" s="29">
        <v>63</v>
      </c>
      <c r="G143" s="15"/>
      <c r="H143" s="15"/>
      <c r="I143" s="216"/>
      <c r="J143" s="16"/>
      <c r="K143" s="16"/>
      <c r="L143" s="16"/>
      <c r="M143" s="16"/>
      <c r="N143" s="16"/>
      <c r="O143" s="16"/>
      <c r="P143" s="16"/>
      <c r="Q143" s="16"/>
      <c r="R143" s="84">
        <f t="shared" ref="R143:R144" si="64">SUM(J143:Q143)</f>
        <v>0</v>
      </c>
    </row>
    <row r="144" spans="2:18" ht="21.75" hidden="1" customHeight="1" x14ac:dyDescent="0.3">
      <c r="B144" s="28"/>
      <c r="C144" s="45"/>
      <c r="D144" s="31"/>
      <c r="E144" s="32"/>
      <c r="F144" s="29">
        <v>64</v>
      </c>
      <c r="G144" s="15"/>
      <c r="H144" s="16"/>
      <c r="I144" s="148"/>
      <c r="J144" s="27"/>
      <c r="K144" s="27"/>
      <c r="L144" s="27"/>
      <c r="M144" s="27"/>
      <c r="N144" s="27"/>
      <c r="O144" s="27"/>
      <c r="P144" s="27"/>
      <c r="Q144" s="27"/>
      <c r="R144" s="84">
        <f t="shared" si="64"/>
        <v>0</v>
      </c>
    </row>
    <row r="145" spans="2:18" ht="21.75" hidden="1" customHeight="1" x14ac:dyDescent="0.3">
      <c r="B145" s="28"/>
      <c r="C145" s="45"/>
      <c r="D145" s="31"/>
      <c r="E145" s="32"/>
      <c r="F145" s="29">
        <v>65</v>
      </c>
      <c r="G145" s="15"/>
      <c r="H145" s="16"/>
      <c r="I145" s="148"/>
      <c r="J145" s="27"/>
      <c r="K145" s="27"/>
      <c r="L145" s="27"/>
      <c r="M145" s="27"/>
      <c r="N145" s="27"/>
      <c r="O145" s="27"/>
      <c r="P145" s="27"/>
      <c r="Q145" s="27"/>
      <c r="R145" s="84">
        <f>SUM(J145:Q145)</f>
        <v>0</v>
      </c>
    </row>
    <row r="146" spans="2:18" s="12" customFormat="1" ht="34.5" customHeight="1" x14ac:dyDescent="0.2">
      <c r="B146" s="1665" t="s">
        <v>433</v>
      </c>
      <c r="C146" s="1666"/>
      <c r="D146" s="1666"/>
      <c r="E146" s="1666"/>
      <c r="F146" s="1666"/>
      <c r="G146" s="1666"/>
      <c r="H146" s="1666"/>
      <c r="I146" s="1666"/>
      <c r="J146" s="41">
        <f>SUM(J147)</f>
        <v>0</v>
      </c>
      <c r="K146" s="41">
        <f t="shared" ref="K146:R147" si="65">SUM(K147)</f>
        <v>0</v>
      </c>
      <c r="L146" s="41">
        <f t="shared" si="65"/>
        <v>0</v>
      </c>
      <c r="M146" s="41">
        <f t="shared" si="65"/>
        <v>0</v>
      </c>
      <c r="N146" s="41">
        <f t="shared" si="65"/>
        <v>0</v>
      </c>
      <c r="O146" s="41">
        <f t="shared" si="65"/>
        <v>0</v>
      </c>
      <c r="P146" s="41">
        <f t="shared" si="65"/>
        <v>0</v>
      </c>
      <c r="Q146" s="41">
        <f t="shared" si="65"/>
        <v>0</v>
      </c>
      <c r="R146" s="41">
        <f t="shared" si="65"/>
        <v>0</v>
      </c>
    </row>
    <row r="147" spans="2:18" s="12" customFormat="1" ht="48" customHeight="1" x14ac:dyDescent="0.2">
      <c r="B147" s="1785" t="s">
        <v>119</v>
      </c>
      <c r="C147" s="1724"/>
      <c r="D147" s="1724"/>
      <c r="E147" s="1724"/>
      <c r="F147" s="1724"/>
      <c r="G147" s="1724"/>
      <c r="H147" s="1724"/>
      <c r="I147" s="1724"/>
      <c r="J147" s="25">
        <f>SUM(J148)</f>
        <v>0</v>
      </c>
      <c r="K147" s="25">
        <f t="shared" si="65"/>
        <v>0</v>
      </c>
      <c r="L147" s="25">
        <f t="shared" si="65"/>
        <v>0</v>
      </c>
      <c r="M147" s="25">
        <f t="shared" si="65"/>
        <v>0</v>
      </c>
      <c r="N147" s="25">
        <f t="shared" si="65"/>
        <v>0</v>
      </c>
      <c r="O147" s="25">
        <f t="shared" si="65"/>
        <v>0</v>
      </c>
      <c r="P147" s="25">
        <f t="shared" si="65"/>
        <v>0</v>
      </c>
      <c r="Q147" s="25">
        <f t="shared" si="65"/>
        <v>0</v>
      </c>
      <c r="R147" s="25">
        <f>SUM(R148)</f>
        <v>0</v>
      </c>
    </row>
    <row r="148" spans="2:18" s="13" customFormat="1" ht="49.5" hidden="1" customHeight="1" x14ac:dyDescent="0.3">
      <c r="B148" s="35"/>
      <c r="C148" s="1661" t="s">
        <v>50</v>
      </c>
      <c r="D148" s="1661"/>
      <c r="E148" s="1661"/>
      <c r="F148" s="1661"/>
      <c r="G148" s="1661"/>
      <c r="H148" s="1661"/>
      <c r="I148" s="1661"/>
      <c r="J148" s="86">
        <f>SUM(J149+J154)</f>
        <v>0</v>
      </c>
      <c r="K148" s="86">
        <f t="shared" ref="K148:R148" si="66">SUM(K149+K154)</f>
        <v>0</v>
      </c>
      <c r="L148" s="86">
        <f t="shared" si="66"/>
        <v>0</v>
      </c>
      <c r="M148" s="86">
        <f t="shared" si="66"/>
        <v>0</v>
      </c>
      <c r="N148" s="86">
        <f t="shared" si="66"/>
        <v>0</v>
      </c>
      <c r="O148" s="86">
        <f t="shared" si="66"/>
        <v>0</v>
      </c>
      <c r="P148" s="86">
        <f t="shared" si="66"/>
        <v>0</v>
      </c>
      <c r="Q148" s="86">
        <f t="shared" si="66"/>
        <v>0</v>
      </c>
      <c r="R148" s="86">
        <f t="shared" si="66"/>
        <v>0</v>
      </c>
    </row>
    <row r="149" spans="2:18" s="13" customFormat="1" ht="36" hidden="1" customHeight="1" x14ac:dyDescent="0.3">
      <c r="B149" s="35"/>
      <c r="C149" s="37"/>
      <c r="D149" s="1662" t="s">
        <v>51</v>
      </c>
      <c r="E149" s="1662"/>
      <c r="F149" s="1662"/>
      <c r="G149" s="1662"/>
      <c r="H149" s="1662"/>
      <c r="I149" s="1662"/>
      <c r="J149" s="86">
        <f>SUM(J150)</f>
        <v>0</v>
      </c>
      <c r="K149" s="86">
        <f t="shared" ref="K149:R149" si="67">SUM(K150)</f>
        <v>0</v>
      </c>
      <c r="L149" s="86">
        <f t="shared" si="67"/>
        <v>0</v>
      </c>
      <c r="M149" s="86">
        <f t="shared" si="67"/>
        <v>0</v>
      </c>
      <c r="N149" s="86">
        <f t="shared" si="67"/>
        <v>0</v>
      </c>
      <c r="O149" s="86">
        <f t="shared" si="67"/>
        <v>0</v>
      </c>
      <c r="P149" s="86">
        <f t="shared" si="67"/>
        <v>0</v>
      </c>
      <c r="Q149" s="86">
        <f t="shared" si="67"/>
        <v>0</v>
      </c>
      <c r="R149" s="86">
        <f t="shared" si="67"/>
        <v>0</v>
      </c>
    </row>
    <row r="150" spans="2:18" s="13" customFormat="1" ht="32.25" hidden="1" customHeight="1" x14ac:dyDescent="0.3">
      <c r="B150" s="35"/>
      <c r="C150" s="37"/>
      <c r="D150" s="37"/>
      <c r="E150" s="1662" t="s">
        <v>52</v>
      </c>
      <c r="F150" s="1662"/>
      <c r="G150" s="1662"/>
      <c r="H150" s="1662"/>
      <c r="I150" s="1662"/>
      <c r="J150" s="86">
        <f>SUM(J151:J153)</f>
        <v>0</v>
      </c>
      <c r="K150" s="86">
        <f t="shared" ref="K150:R150" si="68">SUM(K151:K153)</f>
        <v>0</v>
      </c>
      <c r="L150" s="86">
        <f t="shared" si="68"/>
        <v>0</v>
      </c>
      <c r="M150" s="86">
        <f t="shared" si="68"/>
        <v>0</v>
      </c>
      <c r="N150" s="86">
        <f t="shared" si="68"/>
        <v>0</v>
      </c>
      <c r="O150" s="86">
        <f t="shared" si="68"/>
        <v>0</v>
      </c>
      <c r="P150" s="86">
        <f t="shared" si="68"/>
        <v>0</v>
      </c>
      <c r="Q150" s="86">
        <f t="shared" si="68"/>
        <v>0</v>
      </c>
      <c r="R150" s="86">
        <f t="shared" si="68"/>
        <v>0</v>
      </c>
    </row>
    <row r="151" spans="2:18" ht="22.5" hidden="1" customHeight="1" x14ac:dyDescent="0.3">
      <c r="B151" s="38"/>
      <c r="C151" s="39"/>
      <c r="D151" s="39"/>
      <c r="E151" s="40"/>
      <c r="F151" s="29">
        <v>66</v>
      </c>
      <c r="G151" s="15"/>
      <c r="H151" s="15"/>
      <c r="I151" s="216"/>
      <c r="J151" s="16"/>
      <c r="K151" s="16"/>
      <c r="L151" s="16"/>
      <c r="M151" s="16"/>
      <c r="N151" s="16"/>
      <c r="O151" s="16"/>
      <c r="P151" s="16"/>
      <c r="Q151" s="16"/>
      <c r="R151" s="84">
        <f t="shared" ref="R151:R152" si="69">SUM(J151:Q151)</f>
        <v>0</v>
      </c>
    </row>
    <row r="152" spans="2:18" ht="22.5" hidden="1" customHeight="1" x14ac:dyDescent="0.3">
      <c r="B152" s="28"/>
      <c r="C152" s="45"/>
      <c r="D152" s="31"/>
      <c r="E152" s="32"/>
      <c r="F152" s="29">
        <v>67</v>
      </c>
      <c r="G152" s="15"/>
      <c r="H152" s="16"/>
      <c r="I152" s="148"/>
      <c r="J152" s="27"/>
      <c r="K152" s="27"/>
      <c r="L152" s="27"/>
      <c r="M152" s="27"/>
      <c r="N152" s="27"/>
      <c r="O152" s="27"/>
      <c r="P152" s="27"/>
      <c r="Q152" s="27"/>
      <c r="R152" s="84">
        <f t="shared" si="69"/>
        <v>0</v>
      </c>
    </row>
    <row r="153" spans="2:18" ht="33.75" hidden="1" customHeight="1" x14ac:dyDescent="0.3">
      <c r="B153" s="67"/>
      <c r="C153" s="68"/>
      <c r="D153" s="62"/>
      <c r="E153" s="21"/>
      <c r="F153" s="29">
        <v>68</v>
      </c>
      <c r="G153" s="15"/>
      <c r="H153" s="16"/>
      <c r="I153" s="148"/>
      <c r="J153" s="27"/>
      <c r="K153" s="27"/>
      <c r="L153" s="27"/>
      <c r="M153" s="27"/>
      <c r="N153" s="27"/>
      <c r="O153" s="27"/>
      <c r="P153" s="27"/>
      <c r="Q153" s="27"/>
      <c r="R153" s="84">
        <f>SUM(J153:Q153)</f>
        <v>0</v>
      </c>
    </row>
    <row r="154" spans="2:18" s="13" customFormat="1" ht="46.5" hidden="1" customHeight="1" x14ac:dyDescent="0.3">
      <c r="B154" s="35"/>
      <c r="C154" s="37"/>
      <c r="D154" s="1662" t="s">
        <v>53</v>
      </c>
      <c r="E154" s="1662"/>
      <c r="F154" s="1662"/>
      <c r="G154" s="1662"/>
      <c r="H154" s="1662"/>
      <c r="I154" s="1662"/>
      <c r="J154" s="86">
        <f t="shared" ref="J154:R154" si="70">SUM(J155+J161+J167)</f>
        <v>0</v>
      </c>
      <c r="K154" s="86">
        <f t="shared" si="70"/>
        <v>0</v>
      </c>
      <c r="L154" s="86">
        <f t="shared" si="70"/>
        <v>0</v>
      </c>
      <c r="M154" s="86">
        <f t="shared" si="70"/>
        <v>0</v>
      </c>
      <c r="N154" s="86">
        <f t="shared" si="70"/>
        <v>0</v>
      </c>
      <c r="O154" s="86">
        <f t="shared" si="70"/>
        <v>0</v>
      </c>
      <c r="P154" s="86">
        <f t="shared" si="70"/>
        <v>0</v>
      </c>
      <c r="Q154" s="86">
        <f t="shared" si="70"/>
        <v>0</v>
      </c>
      <c r="R154" s="86">
        <f t="shared" si="70"/>
        <v>0</v>
      </c>
    </row>
    <row r="155" spans="2:18" s="13" customFormat="1" hidden="1" x14ac:dyDescent="0.3">
      <c r="B155" s="35"/>
      <c r="C155" s="37"/>
      <c r="D155" s="37"/>
      <c r="E155" s="36" t="s">
        <v>54</v>
      </c>
      <c r="F155" s="70"/>
      <c r="G155" s="33"/>
      <c r="H155" s="14"/>
      <c r="I155" s="217"/>
      <c r="J155" s="86">
        <f>SUM(J156:J160)</f>
        <v>0</v>
      </c>
      <c r="K155" s="86">
        <f>SUM(K156:K160)</f>
        <v>0</v>
      </c>
      <c r="L155" s="86">
        <f t="shared" ref="L155:Q155" si="71">SUM(L156:L160)</f>
        <v>0</v>
      </c>
      <c r="M155" s="86">
        <f t="shared" si="71"/>
        <v>0</v>
      </c>
      <c r="N155" s="86">
        <f t="shared" si="71"/>
        <v>0</v>
      </c>
      <c r="O155" s="86">
        <f t="shared" si="71"/>
        <v>0</v>
      </c>
      <c r="P155" s="86">
        <f t="shared" si="71"/>
        <v>0</v>
      </c>
      <c r="Q155" s="86">
        <f t="shared" si="71"/>
        <v>0</v>
      </c>
      <c r="R155" s="86">
        <f>SUM(R156:R160)</f>
        <v>0</v>
      </c>
    </row>
    <row r="156" spans="2:18" ht="19.5" hidden="1" customHeight="1" x14ac:dyDescent="0.3">
      <c r="B156" s="38"/>
      <c r="C156" s="39"/>
      <c r="D156" s="39"/>
      <c r="E156" s="40"/>
      <c r="F156" s="29">
        <v>69</v>
      </c>
      <c r="G156" s="15"/>
      <c r="H156" s="15"/>
      <c r="I156" s="216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9" si="72">SUM(J156:Q156)</f>
        <v>0</v>
      </c>
    </row>
    <row r="157" spans="2:18" ht="19.5" hidden="1" customHeight="1" x14ac:dyDescent="0.3">
      <c r="B157" s="28"/>
      <c r="C157" s="45"/>
      <c r="D157" s="31"/>
      <c r="E157" s="32"/>
      <c r="F157" s="29">
        <v>70</v>
      </c>
      <c r="G157" s="15"/>
      <c r="H157" s="16"/>
      <c r="I157" s="148"/>
      <c r="J157" s="27"/>
      <c r="K157" s="27"/>
      <c r="L157" s="27"/>
      <c r="M157" s="27"/>
      <c r="N157" s="27"/>
      <c r="O157" s="27"/>
      <c r="P157" s="27"/>
      <c r="Q157" s="27"/>
      <c r="R157" s="84">
        <f t="shared" si="72"/>
        <v>0</v>
      </c>
    </row>
    <row r="158" spans="2:18" ht="19.5" hidden="1" customHeight="1" x14ac:dyDescent="0.3">
      <c r="B158" s="28"/>
      <c r="C158" s="45"/>
      <c r="D158" s="31"/>
      <c r="E158" s="32"/>
      <c r="F158" s="29">
        <v>71</v>
      </c>
      <c r="G158" s="15"/>
      <c r="H158" s="16"/>
      <c r="I158" s="148"/>
      <c r="J158" s="27"/>
      <c r="K158" s="27"/>
      <c r="L158" s="27"/>
      <c r="M158" s="27"/>
      <c r="N158" s="27"/>
      <c r="O158" s="27"/>
      <c r="P158" s="27"/>
      <c r="Q158" s="27"/>
      <c r="R158" s="84">
        <f t="shared" si="72"/>
        <v>0</v>
      </c>
    </row>
    <row r="159" spans="2:18" ht="22.5" hidden="1" customHeight="1" x14ac:dyDescent="0.3">
      <c r="B159" s="57"/>
      <c r="C159" s="58"/>
      <c r="D159" s="58"/>
      <c r="E159" s="59"/>
      <c r="F159" s="29">
        <v>72</v>
      </c>
      <c r="G159" s="15"/>
      <c r="H159" s="15"/>
      <c r="I159" s="216"/>
      <c r="J159" s="16"/>
      <c r="K159" s="16"/>
      <c r="L159" s="16"/>
      <c r="M159" s="16"/>
      <c r="N159" s="16"/>
      <c r="O159" s="16"/>
      <c r="P159" s="16"/>
      <c r="Q159" s="16"/>
      <c r="R159" s="84">
        <f t="shared" si="72"/>
        <v>0</v>
      </c>
    </row>
    <row r="160" spans="2:18" ht="22.5" hidden="1" customHeight="1" x14ac:dyDescent="0.3">
      <c r="B160" s="28"/>
      <c r="C160" s="45"/>
      <c r="D160" s="31"/>
      <c r="E160" s="32"/>
      <c r="F160" s="29">
        <v>73</v>
      </c>
      <c r="G160" s="15"/>
      <c r="H160" s="16"/>
      <c r="I160" s="148"/>
      <c r="J160" s="27"/>
      <c r="K160" s="27"/>
      <c r="L160" s="27"/>
      <c r="M160" s="27"/>
      <c r="N160" s="27"/>
      <c r="O160" s="27"/>
      <c r="P160" s="27"/>
      <c r="Q160" s="27"/>
      <c r="R160" s="84">
        <f>SUM(J160:Q160)</f>
        <v>0</v>
      </c>
    </row>
    <row r="161" spans="2:18" s="13" customFormat="1" hidden="1" x14ac:dyDescent="0.3">
      <c r="B161" s="35"/>
      <c r="C161" s="37"/>
      <c r="D161" s="37"/>
      <c r="E161" s="36" t="s">
        <v>55</v>
      </c>
      <c r="F161" s="70"/>
      <c r="G161" s="33"/>
      <c r="H161" s="14"/>
      <c r="I161" s="217"/>
      <c r="J161" s="86">
        <f>SUM(J162:J166)</f>
        <v>0</v>
      </c>
      <c r="K161" s="86">
        <f t="shared" ref="K161:R161" si="73">SUM(K162:K166)</f>
        <v>0</v>
      </c>
      <c r="L161" s="86">
        <f t="shared" si="73"/>
        <v>0</v>
      </c>
      <c r="M161" s="86">
        <f t="shared" si="73"/>
        <v>0</v>
      </c>
      <c r="N161" s="86">
        <f t="shared" si="73"/>
        <v>0</v>
      </c>
      <c r="O161" s="86">
        <f t="shared" si="73"/>
        <v>0</v>
      </c>
      <c r="P161" s="86">
        <f t="shared" si="73"/>
        <v>0</v>
      </c>
      <c r="Q161" s="86">
        <f t="shared" si="73"/>
        <v>0</v>
      </c>
      <c r="R161" s="86">
        <f t="shared" si="73"/>
        <v>0</v>
      </c>
    </row>
    <row r="162" spans="2:18" ht="22.5" hidden="1" customHeight="1" x14ac:dyDescent="0.3">
      <c r="B162" s="38"/>
      <c r="C162" s="39"/>
      <c r="D162" s="39"/>
      <c r="E162" s="40"/>
      <c r="F162" s="29">
        <v>74</v>
      </c>
      <c r="G162" s="15"/>
      <c r="H162" s="15"/>
      <c r="I162" s="216"/>
      <c r="J162" s="16"/>
      <c r="K162" s="16"/>
      <c r="L162" s="16"/>
      <c r="M162" s="16"/>
      <c r="N162" s="16"/>
      <c r="O162" s="16"/>
      <c r="P162" s="16"/>
      <c r="Q162" s="16"/>
      <c r="R162" s="84">
        <f t="shared" ref="R162:R165" si="74">SUM(J162:Q162)</f>
        <v>0</v>
      </c>
    </row>
    <row r="163" spans="2:18" ht="22.5" hidden="1" customHeight="1" x14ac:dyDescent="0.3">
      <c r="B163" s="28"/>
      <c r="C163" s="45"/>
      <c r="D163" s="31"/>
      <c r="E163" s="32"/>
      <c r="F163" s="29">
        <v>75</v>
      </c>
      <c r="G163" s="15"/>
      <c r="H163" s="16"/>
      <c r="I163" s="148"/>
      <c r="J163" s="27"/>
      <c r="K163" s="27"/>
      <c r="L163" s="27"/>
      <c r="M163" s="27"/>
      <c r="N163" s="27"/>
      <c r="O163" s="27"/>
      <c r="P163" s="27"/>
      <c r="Q163" s="27"/>
      <c r="R163" s="84">
        <f t="shared" si="74"/>
        <v>0</v>
      </c>
    </row>
    <row r="164" spans="2:18" ht="22.5" hidden="1" customHeight="1" x14ac:dyDescent="0.3">
      <c r="B164" s="28"/>
      <c r="C164" s="45"/>
      <c r="D164" s="31"/>
      <c r="E164" s="32"/>
      <c r="F164" s="29">
        <v>76</v>
      </c>
      <c r="G164" s="15"/>
      <c r="H164" s="16"/>
      <c r="I164" s="148"/>
      <c r="J164" s="27"/>
      <c r="K164" s="27"/>
      <c r="L164" s="27"/>
      <c r="M164" s="27"/>
      <c r="N164" s="27"/>
      <c r="O164" s="27"/>
      <c r="P164" s="27"/>
      <c r="Q164" s="27"/>
      <c r="R164" s="84">
        <f t="shared" si="74"/>
        <v>0</v>
      </c>
    </row>
    <row r="165" spans="2:18" ht="22.5" hidden="1" customHeight="1" x14ac:dyDescent="0.3">
      <c r="B165" s="57"/>
      <c r="C165" s="58"/>
      <c r="D165" s="58"/>
      <c r="E165" s="59"/>
      <c r="F165" s="29">
        <v>77</v>
      </c>
      <c r="G165" s="15"/>
      <c r="H165" s="15"/>
      <c r="I165" s="216"/>
      <c r="J165" s="16"/>
      <c r="K165" s="16"/>
      <c r="L165" s="16"/>
      <c r="M165" s="16"/>
      <c r="N165" s="16"/>
      <c r="O165" s="16"/>
      <c r="P165" s="16"/>
      <c r="Q165" s="16"/>
      <c r="R165" s="84">
        <f t="shared" si="74"/>
        <v>0</v>
      </c>
    </row>
    <row r="166" spans="2:18" ht="22.5" hidden="1" customHeight="1" x14ac:dyDescent="0.3">
      <c r="B166" s="28"/>
      <c r="C166" s="45"/>
      <c r="D166" s="31"/>
      <c r="E166" s="32"/>
      <c r="F166" s="29">
        <v>78</v>
      </c>
      <c r="G166" s="15"/>
      <c r="H166" s="16"/>
      <c r="I166" s="148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0.75" hidden="1" customHeight="1" x14ac:dyDescent="0.3">
      <c r="B167" s="35"/>
      <c r="C167" s="37"/>
      <c r="D167" s="37"/>
      <c r="E167" s="1661" t="s">
        <v>90</v>
      </c>
      <c r="F167" s="1661"/>
      <c r="G167" s="1661"/>
      <c r="H167" s="1661"/>
      <c r="I167" s="1661"/>
      <c r="J167" s="86">
        <f t="shared" ref="J167:R167" si="75">SUM(J168:J172)</f>
        <v>0</v>
      </c>
      <c r="K167" s="86">
        <f t="shared" si="75"/>
        <v>0</v>
      </c>
      <c r="L167" s="86">
        <f t="shared" si="75"/>
        <v>0</v>
      </c>
      <c r="M167" s="86">
        <f t="shared" si="75"/>
        <v>0</v>
      </c>
      <c r="N167" s="86">
        <f t="shared" si="75"/>
        <v>0</v>
      </c>
      <c r="O167" s="86">
        <f t="shared" si="75"/>
        <v>0</v>
      </c>
      <c r="P167" s="86">
        <f t="shared" si="75"/>
        <v>0</v>
      </c>
      <c r="Q167" s="86">
        <f t="shared" si="75"/>
        <v>0</v>
      </c>
      <c r="R167" s="86">
        <f t="shared" si="75"/>
        <v>0</v>
      </c>
    </row>
    <row r="168" spans="2:18" ht="22.5" hidden="1" customHeight="1" x14ac:dyDescent="0.3">
      <c r="B168" s="38"/>
      <c r="C168" s="39"/>
      <c r="D168" s="39"/>
      <c r="E168" s="40"/>
      <c r="F168" s="29">
        <v>79</v>
      </c>
      <c r="G168" s="15"/>
      <c r="H168" s="15"/>
      <c r="I168" s="216"/>
      <c r="J168" s="16"/>
      <c r="K168" s="16"/>
      <c r="L168" s="16"/>
      <c r="M168" s="16"/>
      <c r="N168" s="16"/>
      <c r="O168" s="16"/>
      <c r="P168" s="16"/>
      <c r="Q168" s="16"/>
      <c r="R168" s="84">
        <f t="shared" ref="R168:R171" si="76">SUM(J168:Q168)</f>
        <v>0</v>
      </c>
    </row>
    <row r="169" spans="2:18" ht="22.5" hidden="1" customHeight="1" x14ac:dyDescent="0.3">
      <c r="B169" s="28"/>
      <c r="C169" s="45"/>
      <c r="D169" s="31"/>
      <c r="E169" s="32"/>
      <c r="F169" s="29">
        <v>80</v>
      </c>
      <c r="G169" s="15"/>
      <c r="H169" s="16"/>
      <c r="I169" s="148"/>
      <c r="J169" s="27"/>
      <c r="K169" s="27"/>
      <c r="L169" s="27"/>
      <c r="M169" s="27"/>
      <c r="N169" s="27"/>
      <c r="O169" s="27"/>
      <c r="P169" s="27"/>
      <c r="Q169" s="27"/>
      <c r="R169" s="84">
        <f t="shared" si="76"/>
        <v>0</v>
      </c>
    </row>
    <row r="170" spans="2:18" ht="22.5" hidden="1" customHeight="1" x14ac:dyDescent="0.3">
      <c r="B170" s="28"/>
      <c r="C170" s="45"/>
      <c r="D170" s="31"/>
      <c r="E170" s="32"/>
      <c r="F170" s="29">
        <v>81</v>
      </c>
      <c r="G170" s="15"/>
      <c r="H170" s="16"/>
      <c r="I170" s="148"/>
      <c r="J170" s="27"/>
      <c r="K170" s="27"/>
      <c r="L170" s="27"/>
      <c r="M170" s="27"/>
      <c r="N170" s="27"/>
      <c r="O170" s="27"/>
      <c r="P170" s="27"/>
      <c r="Q170" s="27"/>
      <c r="R170" s="84">
        <f t="shared" si="76"/>
        <v>0</v>
      </c>
    </row>
    <row r="171" spans="2:18" ht="22.5" hidden="1" customHeight="1" x14ac:dyDescent="0.3">
      <c r="B171" s="57"/>
      <c r="C171" s="58"/>
      <c r="D171" s="58"/>
      <c r="E171" s="59"/>
      <c r="F171" s="29">
        <v>82</v>
      </c>
      <c r="G171" s="15"/>
      <c r="H171" s="15"/>
      <c r="I171" s="216"/>
      <c r="J171" s="16"/>
      <c r="K171" s="16"/>
      <c r="L171" s="16"/>
      <c r="M171" s="16"/>
      <c r="N171" s="16"/>
      <c r="O171" s="16"/>
      <c r="P171" s="16"/>
      <c r="Q171" s="16"/>
      <c r="R171" s="84">
        <f t="shared" si="76"/>
        <v>0</v>
      </c>
    </row>
    <row r="172" spans="2:18" ht="22.5" hidden="1" customHeight="1" x14ac:dyDescent="0.3">
      <c r="B172" s="67"/>
      <c r="C172" s="68"/>
      <c r="D172" s="62"/>
      <c r="E172" s="21"/>
      <c r="F172" s="29">
        <v>83</v>
      </c>
      <c r="G172" s="15"/>
      <c r="H172" s="16"/>
      <c r="I172" s="148"/>
      <c r="J172" s="27"/>
      <c r="K172" s="27"/>
      <c r="L172" s="27"/>
      <c r="M172" s="27"/>
      <c r="N172" s="27"/>
      <c r="O172" s="27"/>
      <c r="P172" s="27"/>
      <c r="Q172" s="27"/>
      <c r="R172" s="84">
        <f>SUM(J172:Q172)</f>
        <v>0</v>
      </c>
    </row>
    <row r="173" spans="2:18" s="12" customFormat="1" ht="33.75" customHeight="1" x14ac:dyDescent="0.2">
      <c r="B173" s="1665" t="s">
        <v>93</v>
      </c>
      <c r="C173" s="1666"/>
      <c r="D173" s="1666"/>
      <c r="E173" s="1666"/>
      <c r="F173" s="1666"/>
      <c r="G173" s="1666"/>
      <c r="H173" s="1666"/>
      <c r="I173" s="1666"/>
      <c r="J173" s="41">
        <f>SUM(J174)</f>
        <v>0</v>
      </c>
      <c r="K173" s="41">
        <f t="shared" ref="K173:R174" si="77">SUM(K174)</f>
        <v>0</v>
      </c>
      <c r="L173" s="41">
        <f t="shared" si="77"/>
        <v>120000</v>
      </c>
      <c r="M173" s="41">
        <f t="shared" si="77"/>
        <v>200000</v>
      </c>
      <c r="N173" s="41">
        <f t="shared" si="77"/>
        <v>0</v>
      </c>
      <c r="O173" s="41">
        <f t="shared" si="77"/>
        <v>0</v>
      </c>
      <c r="P173" s="41">
        <f t="shared" si="77"/>
        <v>0</v>
      </c>
      <c r="Q173" s="41">
        <f t="shared" si="77"/>
        <v>0</v>
      </c>
      <c r="R173" s="41">
        <f t="shared" si="77"/>
        <v>320000</v>
      </c>
    </row>
    <row r="174" spans="2:18" s="12" customFormat="1" ht="48.75" customHeight="1" x14ac:dyDescent="0.2">
      <c r="B174" s="1785" t="s">
        <v>120</v>
      </c>
      <c r="C174" s="1724"/>
      <c r="D174" s="1724"/>
      <c r="E174" s="1724"/>
      <c r="F174" s="1724"/>
      <c r="G174" s="1724"/>
      <c r="H174" s="1724"/>
      <c r="I174" s="1724"/>
      <c r="J174" s="25">
        <f>SUM(J175)</f>
        <v>0</v>
      </c>
      <c r="K174" s="25">
        <f t="shared" si="77"/>
        <v>0</v>
      </c>
      <c r="L174" s="25">
        <f t="shared" si="77"/>
        <v>120000</v>
      </c>
      <c r="M174" s="25">
        <f t="shared" si="77"/>
        <v>200000</v>
      </c>
      <c r="N174" s="25">
        <f t="shared" si="77"/>
        <v>0</v>
      </c>
      <c r="O174" s="25">
        <f t="shared" si="77"/>
        <v>0</v>
      </c>
      <c r="P174" s="25">
        <f t="shared" si="77"/>
        <v>0</v>
      </c>
      <c r="Q174" s="25">
        <f t="shared" si="77"/>
        <v>0</v>
      </c>
      <c r="R174" s="25">
        <f>SUM(R175)</f>
        <v>320000</v>
      </c>
    </row>
    <row r="175" spans="2:18" s="13" customFormat="1" ht="32.25" customHeight="1" x14ac:dyDescent="0.3">
      <c r="B175" s="35"/>
      <c r="C175" s="1661" t="s">
        <v>56</v>
      </c>
      <c r="D175" s="1661"/>
      <c r="E175" s="1661"/>
      <c r="F175" s="1661"/>
      <c r="G175" s="1661"/>
      <c r="H175" s="1661"/>
      <c r="I175" s="1661"/>
      <c r="J175" s="86">
        <f>SUM(J176+J193)</f>
        <v>0</v>
      </c>
      <c r="K175" s="86">
        <f t="shared" ref="K175:Q175" si="78">SUM(K176+K193)</f>
        <v>0</v>
      </c>
      <c r="L175" s="86">
        <f t="shared" si="78"/>
        <v>120000</v>
      </c>
      <c r="M175" s="86">
        <f t="shared" si="78"/>
        <v>200000</v>
      </c>
      <c r="N175" s="86">
        <f t="shared" si="78"/>
        <v>0</v>
      </c>
      <c r="O175" s="86">
        <f t="shared" si="78"/>
        <v>0</v>
      </c>
      <c r="P175" s="86">
        <f t="shared" si="78"/>
        <v>0</v>
      </c>
      <c r="Q175" s="86">
        <f t="shared" si="78"/>
        <v>0</v>
      </c>
      <c r="R175" s="86">
        <f>SUM(R176+R193)</f>
        <v>320000</v>
      </c>
    </row>
    <row r="176" spans="2:18" s="13" customFormat="1" ht="50.25" customHeight="1" x14ac:dyDescent="0.3">
      <c r="B176" s="35"/>
      <c r="C176" s="37"/>
      <c r="D176" s="1661" t="s">
        <v>78</v>
      </c>
      <c r="E176" s="1661"/>
      <c r="F176" s="1661"/>
      <c r="G176" s="1661"/>
      <c r="H176" s="1661"/>
      <c r="I176" s="1661"/>
      <c r="J176" s="86">
        <f>SUM(J177+J181+J185+J189)</f>
        <v>0</v>
      </c>
      <c r="K176" s="86">
        <f t="shared" ref="K176:R176" si="79">SUM(K177+K181+K185+K189)</f>
        <v>0</v>
      </c>
      <c r="L176" s="86">
        <f t="shared" si="79"/>
        <v>120000</v>
      </c>
      <c r="M176" s="86">
        <f t="shared" si="79"/>
        <v>200000</v>
      </c>
      <c r="N176" s="86">
        <f t="shared" si="79"/>
        <v>0</v>
      </c>
      <c r="O176" s="86">
        <f t="shared" si="79"/>
        <v>0</v>
      </c>
      <c r="P176" s="86">
        <f t="shared" si="79"/>
        <v>0</v>
      </c>
      <c r="Q176" s="86">
        <f t="shared" si="79"/>
        <v>0</v>
      </c>
      <c r="R176" s="86">
        <f t="shared" si="79"/>
        <v>320000</v>
      </c>
    </row>
    <row r="177" spans="2:18" s="13" customFormat="1" ht="32.25" customHeight="1" x14ac:dyDescent="0.3">
      <c r="B177" s="35"/>
      <c r="C177" s="37"/>
      <c r="D177" s="37"/>
      <c r="E177" s="1661" t="s">
        <v>57</v>
      </c>
      <c r="F177" s="1661"/>
      <c r="G177" s="1661"/>
      <c r="H177" s="1661"/>
      <c r="I177" s="1661"/>
      <c r="J177" s="86">
        <f>SUM(J178:J180)</f>
        <v>0</v>
      </c>
      <c r="K177" s="86">
        <f t="shared" ref="K177:R177" si="80">SUM(K178:K180)</f>
        <v>0</v>
      </c>
      <c r="L177" s="86">
        <f>SUM(L178:L180)</f>
        <v>120000</v>
      </c>
      <c r="M177" s="86">
        <f t="shared" si="80"/>
        <v>200000</v>
      </c>
      <c r="N177" s="86">
        <f t="shared" si="80"/>
        <v>0</v>
      </c>
      <c r="O177" s="86">
        <f t="shared" si="80"/>
        <v>0</v>
      </c>
      <c r="P177" s="86">
        <f t="shared" si="80"/>
        <v>0</v>
      </c>
      <c r="Q177" s="86">
        <f t="shared" si="80"/>
        <v>0</v>
      </c>
      <c r="R177" s="86">
        <f t="shared" si="80"/>
        <v>320000</v>
      </c>
    </row>
    <row r="178" spans="2:18" ht="36.75" customHeight="1" x14ac:dyDescent="0.3">
      <c r="B178" s="38"/>
      <c r="C178" s="39"/>
      <c r="D178" s="39"/>
      <c r="E178" s="39"/>
      <c r="F178" s="183">
        <v>32</v>
      </c>
      <c r="G178" s="184" t="s">
        <v>377</v>
      </c>
      <c r="H178" s="16" t="s">
        <v>368</v>
      </c>
      <c r="I178" s="16" t="s">
        <v>112</v>
      </c>
      <c r="J178" s="223"/>
      <c r="K178" s="224"/>
      <c r="L178" s="224">
        <v>100000</v>
      </c>
      <c r="M178" s="224">
        <v>200000</v>
      </c>
      <c r="N178" s="16"/>
      <c r="O178" s="16"/>
      <c r="P178" s="16"/>
      <c r="Q178" s="16"/>
      <c r="R178" s="84">
        <f t="shared" ref="R178:R179" si="81">SUM(J178:Q178)</f>
        <v>300000</v>
      </c>
    </row>
    <row r="179" spans="2:18" ht="37.5" customHeight="1" x14ac:dyDescent="0.3">
      <c r="B179" s="123"/>
      <c r="C179" s="122"/>
      <c r="D179" s="61"/>
      <c r="E179" s="61"/>
      <c r="F179" s="60">
        <v>33</v>
      </c>
      <c r="G179" s="15" t="s">
        <v>384</v>
      </c>
      <c r="H179" s="16" t="s">
        <v>368</v>
      </c>
      <c r="I179" s="16" t="s">
        <v>112</v>
      </c>
      <c r="J179" s="223"/>
      <c r="K179" s="224"/>
      <c r="L179" s="224">
        <v>20000</v>
      </c>
      <c r="M179" s="224"/>
      <c r="N179" s="223"/>
      <c r="O179" s="223"/>
      <c r="P179" s="223"/>
      <c r="Q179" s="223"/>
      <c r="R179" s="84">
        <f t="shared" si="81"/>
        <v>20000</v>
      </c>
    </row>
    <row r="180" spans="2:18" ht="20.25" hidden="1" customHeight="1" x14ac:dyDescent="0.3">
      <c r="B180" s="28"/>
      <c r="C180" s="45"/>
      <c r="D180" s="31"/>
      <c r="E180" s="32"/>
      <c r="F180" s="154">
        <v>86</v>
      </c>
      <c r="G180" s="21"/>
      <c r="H180" s="16"/>
      <c r="I180" s="148"/>
      <c r="J180" s="27"/>
      <c r="K180" s="27"/>
      <c r="L180" s="27"/>
      <c r="M180" s="27"/>
      <c r="N180" s="27"/>
      <c r="O180" s="27"/>
      <c r="P180" s="27"/>
      <c r="Q180" s="27"/>
      <c r="R180" s="84">
        <f>SUM(J180:Q180)</f>
        <v>0</v>
      </c>
    </row>
    <row r="181" spans="2:18" s="13" customFormat="1" ht="33.75" hidden="1" customHeight="1" x14ac:dyDescent="0.3">
      <c r="B181" s="35"/>
      <c r="C181" s="37"/>
      <c r="D181" s="37"/>
      <c r="E181" s="1661" t="s">
        <v>58</v>
      </c>
      <c r="F181" s="1661"/>
      <c r="G181" s="1661"/>
      <c r="H181" s="1661"/>
      <c r="I181" s="1661"/>
      <c r="J181" s="86">
        <f>SUM(J182:J184)</f>
        <v>0</v>
      </c>
      <c r="K181" s="86">
        <f t="shared" ref="K181:R181" si="82">SUM(K182:K184)</f>
        <v>0</v>
      </c>
      <c r="L181" s="86">
        <f t="shared" si="82"/>
        <v>0</v>
      </c>
      <c r="M181" s="86">
        <f t="shared" si="82"/>
        <v>0</v>
      </c>
      <c r="N181" s="86">
        <f t="shared" si="82"/>
        <v>0</v>
      </c>
      <c r="O181" s="86">
        <f t="shared" si="82"/>
        <v>0</v>
      </c>
      <c r="P181" s="86">
        <f t="shared" si="82"/>
        <v>0</v>
      </c>
      <c r="Q181" s="86">
        <f t="shared" si="82"/>
        <v>0</v>
      </c>
      <c r="R181" s="86">
        <f t="shared" si="82"/>
        <v>0</v>
      </c>
    </row>
    <row r="182" spans="2:18" ht="21" hidden="1" customHeight="1" x14ac:dyDescent="0.3">
      <c r="B182" s="38"/>
      <c r="C182" s="39"/>
      <c r="D182" s="39"/>
      <c r="E182" s="40"/>
      <c r="F182" s="29">
        <v>87</v>
      </c>
      <c r="G182" s="15"/>
      <c r="H182" s="15"/>
      <c r="I182" s="216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83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88</v>
      </c>
      <c r="G183" s="15"/>
      <c r="H183" s="16"/>
      <c r="I183" s="148"/>
      <c r="J183" s="27"/>
      <c r="K183" s="27"/>
      <c r="L183" s="27"/>
      <c r="M183" s="27"/>
      <c r="N183" s="27"/>
      <c r="O183" s="27"/>
      <c r="P183" s="27"/>
      <c r="Q183" s="27"/>
      <c r="R183" s="84">
        <f t="shared" si="83"/>
        <v>0</v>
      </c>
    </row>
    <row r="184" spans="2:18" ht="21" hidden="1" customHeight="1" x14ac:dyDescent="0.3">
      <c r="B184" s="28"/>
      <c r="C184" s="45"/>
      <c r="D184" s="31"/>
      <c r="E184" s="32"/>
      <c r="F184" s="29">
        <v>89</v>
      </c>
      <c r="G184" s="15"/>
      <c r="H184" s="16"/>
      <c r="I184" s="148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59</v>
      </c>
      <c r="F185" s="70"/>
      <c r="G185" s="33"/>
      <c r="H185" s="14"/>
      <c r="I185" s="217"/>
      <c r="J185" s="86">
        <f>SUM(J186:J188)</f>
        <v>0</v>
      </c>
      <c r="K185" s="86">
        <f t="shared" ref="K185:R185" si="84">SUM(K186:K188)</f>
        <v>0</v>
      </c>
      <c r="L185" s="86">
        <f t="shared" si="84"/>
        <v>0</v>
      </c>
      <c r="M185" s="86">
        <f t="shared" si="84"/>
        <v>0</v>
      </c>
      <c r="N185" s="86">
        <f t="shared" si="84"/>
        <v>0</v>
      </c>
      <c r="O185" s="86">
        <f t="shared" si="84"/>
        <v>0</v>
      </c>
      <c r="P185" s="86">
        <f t="shared" si="84"/>
        <v>0</v>
      </c>
      <c r="Q185" s="86">
        <f t="shared" si="84"/>
        <v>0</v>
      </c>
      <c r="R185" s="86">
        <f t="shared" si="84"/>
        <v>0</v>
      </c>
    </row>
    <row r="186" spans="2:18" ht="24.75" hidden="1" customHeight="1" x14ac:dyDescent="0.3">
      <c r="B186" s="38"/>
      <c r="C186" s="39"/>
      <c r="D186" s="39"/>
      <c r="E186" s="40"/>
      <c r="F186" s="29">
        <v>90</v>
      </c>
      <c r="G186" s="15"/>
      <c r="H186" s="15"/>
      <c r="I186" s="216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85">SUM(J186:Q186)</f>
        <v>0</v>
      </c>
    </row>
    <row r="187" spans="2:18" ht="24.75" hidden="1" customHeight="1" x14ac:dyDescent="0.3">
      <c r="B187" s="28"/>
      <c r="C187" s="45"/>
      <c r="D187" s="31"/>
      <c r="E187" s="32"/>
      <c r="F187" s="29">
        <v>91</v>
      </c>
      <c r="G187" s="15"/>
      <c r="H187" s="16"/>
      <c r="I187" s="148"/>
      <c r="J187" s="27"/>
      <c r="K187" s="27"/>
      <c r="L187" s="27"/>
      <c r="M187" s="27"/>
      <c r="N187" s="27"/>
      <c r="O187" s="27"/>
      <c r="P187" s="27"/>
      <c r="Q187" s="27"/>
      <c r="R187" s="84">
        <f t="shared" si="85"/>
        <v>0</v>
      </c>
    </row>
    <row r="188" spans="2:18" ht="24.75" hidden="1" customHeight="1" x14ac:dyDescent="0.3">
      <c r="B188" s="67"/>
      <c r="C188" s="68"/>
      <c r="D188" s="62"/>
      <c r="E188" s="21"/>
      <c r="F188" s="29">
        <v>92</v>
      </c>
      <c r="G188" s="15"/>
      <c r="H188" s="16"/>
      <c r="I188" s="148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3" customFormat="1" ht="30.75" hidden="1" customHeight="1" x14ac:dyDescent="0.3">
      <c r="B189" s="35"/>
      <c r="C189" s="37"/>
      <c r="D189" s="37"/>
      <c r="E189" s="1662" t="s">
        <v>60</v>
      </c>
      <c r="F189" s="1662"/>
      <c r="G189" s="1662"/>
      <c r="H189" s="1662"/>
      <c r="I189" s="1662"/>
      <c r="J189" s="86">
        <f>SUM(J190:J192)</f>
        <v>0</v>
      </c>
      <c r="K189" s="86">
        <f t="shared" ref="K189:R189" si="86">SUM(K190:K192)</f>
        <v>0</v>
      </c>
      <c r="L189" s="86">
        <f t="shared" si="86"/>
        <v>0</v>
      </c>
      <c r="M189" s="86">
        <f t="shared" si="86"/>
        <v>0</v>
      </c>
      <c r="N189" s="86">
        <f t="shared" si="86"/>
        <v>0</v>
      </c>
      <c r="O189" s="86">
        <f t="shared" si="86"/>
        <v>0</v>
      </c>
      <c r="P189" s="86">
        <f t="shared" si="86"/>
        <v>0</v>
      </c>
      <c r="Q189" s="86">
        <f t="shared" si="86"/>
        <v>0</v>
      </c>
      <c r="R189" s="86">
        <f t="shared" si="86"/>
        <v>0</v>
      </c>
    </row>
    <row r="190" spans="2:18" ht="22.5" hidden="1" customHeight="1" x14ac:dyDescent="0.3">
      <c r="B190" s="38"/>
      <c r="C190" s="39"/>
      <c r="D190" s="39"/>
      <c r="E190" s="40"/>
      <c r="F190" s="29">
        <v>93</v>
      </c>
      <c r="G190" s="15"/>
      <c r="H190" s="15"/>
      <c r="I190" s="216"/>
      <c r="J190" s="16"/>
      <c r="K190" s="16"/>
      <c r="L190" s="16"/>
      <c r="M190" s="16"/>
      <c r="N190" s="16"/>
      <c r="O190" s="16"/>
      <c r="P190" s="16"/>
      <c r="Q190" s="16"/>
      <c r="R190" s="84">
        <f t="shared" ref="R190:R191" si="87">SUM(J190:Q190)</f>
        <v>0</v>
      </c>
    </row>
    <row r="191" spans="2:18" ht="22.5" hidden="1" customHeight="1" x14ac:dyDescent="0.3">
      <c r="B191" s="28"/>
      <c r="C191" s="45"/>
      <c r="D191" s="31"/>
      <c r="E191" s="32"/>
      <c r="F191" s="29">
        <v>94</v>
      </c>
      <c r="G191" s="15"/>
      <c r="H191" s="16"/>
      <c r="I191" s="148"/>
      <c r="J191" s="27"/>
      <c r="K191" s="27"/>
      <c r="L191" s="27"/>
      <c r="M191" s="27"/>
      <c r="N191" s="27"/>
      <c r="O191" s="27"/>
      <c r="P191" s="27"/>
      <c r="Q191" s="27"/>
      <c r="R191" s="84">
        <f t="shared" si="87"/>
        <v>0</v>
      </c>
    </row>
    <row r="192" spans="2:18" ht="22.5" hidden="1" customHeight="1" x14ac:dyDescent="0.3">
      <c r="B192" s="28"/>
      <c r="C192" s="45"/>
      <c r="D192" s="31"/>
      <c r="E192" s="32"/>
      <c r="F192" s="29">
        <v>95</v>
      </c>
      <c r="G192" s="15"/>
      <c r="H192" s="16"/>
      <c r="I192" s="148"/>
      <c r="J192" s="27"/>
      <c r="K192" s="27"/>
      <c r="L192" s="27"/>
      <c r="M192" s="27"/>
      <c r="N192" s="27"/>
      <c r="O192" s="27"/>
      <c r="P192" s="27"/>
      <c r="Q192" s="27"/>
      <c r="R192" s="84">
        <f>SUM(J192:Q192)</f>
        <v>0</v>
      </c>
    </row>
    <row r="193" spans="2:18" s="13" customFormat="1" ht="33.75" hidden="1" customHeight="1" x14ac:dyDescent="0.3">
      <c r="B193" s="35"/>
      <c r="C193" s="37"/>
      <c r="D193" s="1661" t="s">
        <v>61</v>
      </c>
      <c r="E193" s="1661"/>
      <c r="F193" s="1661"/>
      <c r="G193" s="1661"/>
      <c r="H193" s="1661"/>
      <c r="I193" s="1661"/>
      <c r="J193" s="86">
        <f>SUM(J194)</f>
        <v>0</v>
      </c>
      <c r="K193" s="86">
        <f t="shared" ref="K193:R193" si="88">SUM(K194)</f>
        <v>0</v>
      </c>
      <c r="L193" s="86">
        <f t="shared" si="88"/>
        <v>0</v>
      </c>
      <c r="M193" s="86">
        <f t="shared" si="88"/>
        <v>0</v>
      </c>
      <c r="N193" s="86">
        <f t="shared" si="88"/>
        <v>0</v>
      </c>
      <c r="O193" s="86">
        <f t="shared" si="88"/>
        <v>0</v>
      </c>
      <c r="P193" s="86">
        <f t="shared" si="88"/>
        <v>0</v>
      </c>
      <c r="Q193" s="86">
        <f t="shared" si="88"/>
        <v>0</v>
      </c>
      <c r="R193" s="86">
        <f t="shared" si="88"/>
        <v>0</v>
      </c>
    </row>
    <row r="194" spans="2:18" s="13" customFormat="1" hidden="1" x14ac:dyDescent="0.3">
      <c r="B194" s="35"/>
      <c r="C194" s="37"/>
      <c r="D194" s="37"/>
      <c r="E194" s="36" t="s">
        <v>62</v>
      </c>
      <c r="F194" s="70"/>
      <c r="G194" s="33"/>
      <c r="H194" s="14"/>
      <c r="I194" s="217"/>
      <c r="J194" s="86">
        <f>SUM(J195:J197)</f>
        <v>0</v>
      </c>
      <c r="K194" s="86">
        <f t="shared" ref="K194:Q194" si="89">SUM(K195:K197)</f>
        <v>0</v>
      </c>
      <c r="L194" s="86">
        <f t="shared" si="89"/>
        <v>0</v>
      </c>
      <c r="M194" s="86">
        <f t="shared" si="89"/>
        <v>0</v>
      </c>
      <c r="N194" s="86">
        <f t="shared" si="89"/>
        <v>0</v>
      </c>
      <c r="O194" s="86">
        <f t="shared" si="89"/>
        <v>0</v>
      </c>
      <c r="P194" s="86">
        <f t="shared" si="89"/>
        <v>0</v>
      </c>
      <c r="Q194" s="86">
        <f t="shared" si="89"/>
        <v>0</v>
      </c>
      <c r="R194" s="86">
        <f>SUM(R195:R197)</f>
        <v>0</v>
      </c>
    </row>
    <row r="195" spans="2:18" ht="22.5" hidden="1" customHeight="1" x14ac:dyDescent="0.3">
      <c r="B195" s="38"/>
      <c r="C195" s="39"/>
      <c r="D195" s="39"/>
      <c r="E195" s="40"/>
      <c r="F195" s="29">
        <v>96</v>
      </c>
      <c r="G195" s="15"/>
      <c r="H195" s="15"/>
      <c r="I195" s="216"/>
      <c r="J195" s="16"/>
      <c r="K195" s="16"/>
      <c r="L195" s="16"/>
      <c r="M195" s="16"/>
      <c r="N195" s="16"/>
      <c r="O195" s="16"/>
      <c r="P195" s="16"/>
      <c r="Q195" s="16"/>
      <c r="R195" s="84">
        <f>SUM(J195:Q195)</f>
        <v>0</v>
      </c>
    </row>
    <row r="196" spans="2:18" ht="22.5" hidden="1" customHeight="1" x14ac:dyDescent="0.3">
      <c r="B196" s="28"/>
      <c r="C196" s="45"/>
      <c r="D196" s="31"/>
      <c r="E196" s="32"/>
      <c r="F196" s="29">
        <v>97</v>
      </c>
      <c r="G196" s="15"/>
      <c r="H196" s="16"/>
      <c r="I196" s="148"/>
      <c r="J196" s="27"/>
      <c r="K196" s="27"/>
      <c r="L196" s="27"/>
      <c r="M196" s="27"/>
      <c r="N196" s="27"/>
      <c r="O196" s="27"/>
      <c r="P196" s="27"/>
      <c r="Q196" s="27"/>
      <c r="R196" s="84">
        <f>SUM(J196:Q196)</f>
        <v>0</v>
      </c>
    </row>
    <row r="197" spans="2:18" ht="21" hidden="1" customHeight="1" x14ac:dyDescent="0.3">
      <c r="B197" s="28"/>
      <c r="C197" s="45"/>
      <c r="D197" s="31"/>
      <c r="E197" s="32"/>
      <c r="F197" s="29">
        <v>98</v>
      </c>
      <c r="G197" s="15"/>
      <c r="H197" s="16"/>
      <c r="I197" s="148"/>
      <c r="J197" s="27"/>
      <c r="K197" s="27"/>
      <c r="L197" s="27"/>
      <c r="M197" s="27"/>
      <c r="N197" s="27"/>
      <c r="O197" s="27"/>
      <c r="P197" s="27"/>
      <c r="Q197" s="27"/>
      <c r="R197" s="84">
        <f>SUM(J197:Q197)</f>
        <v>0</v>
      </c>
    </row>
    <row r="198" spans="2:18" s="12" customFormat="1" ht="18.75" customHeight="1" x14ac:dyDescent="0.2">
      <c r="B198" s="137" t="s">
        <v>95</v>
      </c>
      <c r="C198" s="44"/>
      <c r="D198" s="135"/>
      <c r="E198" s="135"/>
      <c r="F198" s="136"/>
      <c r="G198" s="135"/>
      <c r="H198" s="135"/>
      <c r="I198" s="220"/>
      <c r="J198" s="41">
        <f>SUM(J199)</f>
        <v>0</v>
      </c>
      <c r="K198" s="41">
        <f t="shared" ref="K198:R199" si="90">SUM(K199)</f>
        <v>0</v>
      </c>
      <c r="L198" s="41">
        <f t="shared" si="90"/>
        <v>0</v>
      </c>
      <c r="M198" s="41">
        <f t="shared" si="90"/>
        <v>0</v>
      </c>
      <c r="N198" s="41">
        <f t="shared" si="90"/>
        <v>0</v>
      </c>
      <c r="O198" s="41">
        <f t="shared" si="90"/>
        <v>0</v>
      </c>
      <c r="P198" s="41">
        <f t="shared" si="90"/>
        <v>0</v>
      </c>
      <c r="Q198" s="41">
        <f t="shared" si="90"/>
        <v>0</v>
      </c>
      <c r="R198" s="41">
        <f t="shared" si="90"/>
        <v>0</v>
      </c>
    </row>
    <row r="199" spans="2:18" s="12" customFormat="1" ht="46.5" customHeight="1" x14ac:dyDescent="0.2">
      <c r="B199" s="1785" t="s">
        <v>121</v>
      </c>
      <c r="C199" s="1724"/>
      <c r="D199" s="1724"/>
      <c r="E199" s="1724"/>
      <c r="F199" s="1724"/>
      <c r="G199" s="1724"/>
      <c r="H199" s="1724"/>
      <c r="I199" s="1724"/>
      <c r="J199" s="25">
        <f>SUM(J200)</f>
        <v>0</v>
      </c>
      <c r="K199" s="25">
        <f t="shared" si="90"/>
        <v>0</v>
      </c>
      <c r="L199" s="25">
        <f t="shared" si="90"/>
        <v>0</v>
      </c>
      <c r="M199" s="25">
        <f t="shared" si="90"/>
        <v>0</v>
      </c>
      <c r="N199" s="25">
        <f t="shared" si="90"/>
        <v>0</v>
      </c>
      <c r="O199" s="25">
        <f t="shared" si="90"/>
        <v>0</v>
      </c>
      <c r="P199" s="25">
        <f t="shared" si="90"/>
        <v>0</v>
      </c>
      <c r="Q199" s="25">
        <f t="shared" si="90"/>
        <v>0</v>
      </c>
      <c r="R199" s="25">
        <f t="shared" si="90"/>
        <v>0</v>
      </c>
    </row>
    <row r="200" spans="2:18" s="13" customFormat="1" ht="31.5" hidden="1" customHeight="1" x14ac:dyDescent="0.3">
      <c r="B200" s="35"/>
      <c r="C200" s="1661" t="s">
        <v>63</v>
      </c>
      <c r="D200" s="1661"/>
      <c r="E200" s="1661"/>
      <c r="F200" s="1661"/>
      <c r="G200" s="1661"/>
      <c r="H200" s="1661"/>
      <c r="I200" s="1661"/>
      <c r="J200" s="86">
        <f>SUM(J201+J206)</f>
        <v>0</v>
      </c>
      <c r="K200" s="86">
        <f t="shared" ref="K200:R200" si="91">SUM(K201+K206)</f>
        <v>0</v>
      </c>
      <c r="L200" s="86">
        <f t="shared" si="91"/>
        <v>0</v>
      </c>
      <c r="M200" s="86">
        <f t="shared" si="91"/>
        <v>0</v>
      </c>
      <c r="N200" s="86">
        <f t="shared" si="91"/>
        <v>0</v>
      </c>
      <c r="O200" s="86">
        <f t="shared" si="91"/>
        <v>0</v>
      </c>
      <c r="P200" s="86">
        <f t="shared" si="91"/>
        <v>0</v>
      </c>
      <c r="Q200" s="86">
        <f t="shared" si="91"/>
        <v>0</v>
      </c>
      <c r="R200" s="86">
        <f t="shared" si="91"/>
        <v>0</v>
      </c>
    </row>
    <row r="201" spans="2:18" s="13" customFormat="1" hidden="1" x14ac:dyDescent="0.3">
      <c r="B201" s="35"/>
      <c r="C201" s="37"/>
      <c r="D201" s="36" t="s">
        <v>64</v>
      </c>
      <c r="E201" s="34"/>
      <c r="F201" s="70"/>
      <c r="G201" s="33"/>
      <c r="H201" s="14"/>
      <c r="I201" s="217"/>
      <c r="J201" s="86">
        <f>SUM(J202)</f>
        <v>0</v>
      </c>
      <c r="K201" s="86">
        <f t="shared" ref="K201:R201" si="92">SUM(K202)</f>
        <v>0</v>
      </c>
      <c r="L201" s="86">
        <f t="shared" si="92"/>
        <v>0</v>
      </c>
      <c r="M201" s="86">
        <f t="shared" si="92"/>
        <v>0</v>
      </c>
      <c r="N201" s="86">
        <f t="shared" si="92"/>
        <v>0</v>
      </c>
      <c r="O201" s="86">
        <f t="shared" si="92"/>
        <v>0</v>
      </c>
      <c r="P201" s="86">
        <f t="shared" si="92"/>
        <v>0</v>
      </c>
      <c r="Q201" s="86">
        <f t="shared" si="92"/>
        <v>0</v>
      </c>
      <c r="R201" s="86">
        <f t="shared" si="92"/>
        <v>0</v>
      </c>
    </row>
    <row r="202" spans="2:18" s="13" customFormat="1" ht="31.5" hidden="1" customHeight="1" x14ac:dyDescent="0.3">
      <c r="B202" s="35"/>
      <c r="C202" s="37"/>
      <c r="D202" s="37"/>
      <c r="E202" s="1662" t="s">
        <v>65</v>
      </c>
      <c r="F202" s="1662"/>
      <c r="G202" s="1662"/>
      <c r="H202" s="1662"/>
      <c r="I202" s="1662"/>
      <c r="J202" s="86">
        <f>SUM(J203:J205)</f>
        <v>0</v>
      </c>
      <c r="K202" s="86">
        <f t="shared" ref="K202:R202" si="93">SUM(K203:K205)</f>
        <v>0</v>
      </c>
      <c r="L202" s="86">
        <f t="shared" si="93"/>
        <v>0</v>
      </c>
      <c r="M202" s="86">
        <f t="shared" si="93"/>
        <v>0</v>
      </c>
      <c r="N202" s="86">
        <f t="shared" si="93"/>
        <v>0</v>
      </c>
      <c r="O202" s="86">
        <f t="shared" si="93"/>
        <v>0</v>
      </c>
      <c r="P202" s="86">
        <f t="shared" si="93"/>
        <v>0</v>
      </c>
      <c r="Q202" s="86">
        <f t="shared" si="93"/>
        <v>0</v>
      </c>
      <c r="R202" s="86">
        <f t="shared" si="93"/>
        <v>0</v>
      </c>
    </row>
    <row r="203" spans="2:18" ht="30" hidden="1" customHeight="1" x14ac:dyDescent="0.3">
      <c r="B203" s="38"/>
      <c r="C203" s="39"/>
      <c r="D203" s="39"/>
      <c r="E203" s="39"/>
      <c r="F203" s="60"/>
      <c r="G203" s="61"/>
      <c r="H203" s="16"/>
      <c r="I203" s="148"/>
      <c r="J203" s="16"/>
      <c r="K203" s="92"/>
      <c r="L203" s="92"/>
      <c r="M203" s="92"/>
      <c r="N203" s="16"/>
      <c r="O203" s="16"/>
      <c r="P203" s="16"/>
      <c r="Q203" s="16"/>
      <c r="R203" s="84"/>
    </row>
    <row r="204" spans="2:18" ht="23.25" hidden="1" customHeight="1" x14ac:dyDescent="0.3">
      <c r="B204" s="28"/>
      <c r="C204" s="45"/>
      <c r="D204" s="31"/>
      <c r="E204" s="32"/>
      <c r="F204" s="29">
        <v>100</v>
      </c>
      <c r="G204" s="15"/>
      <c r="H204" s="16"/>
      <c r="I204" s="148"/>
      <c r="J204" s="27"/>
      <c r="K204" s="27"/>
      <c r="L204" s="27"/>
      <c r="M204" s="27"/>
      <c r="N204" s="27"/>
      <c r="O204" s="27"/>
      <c r="P204" s="27"/>
      <c r="Q204" s="27"/>
      <c r="R204" s="84">
        <f t="shared" ref="R204" si="94">SUM(J204:Q204)</f>
        <v>0</v>
      </c>
    </row>
    <row r="205" spans="2:18" ht="23.25" hidden="1" customHeight="1" x14ac:dyDescent="0.3">
      <c r="B205" s="67"/>
      <c r="C205" s="68"/>
      <c r="D205" s="62"/>
      <c r="E205" s="21"/>
      <c r="F205" s="29">
        <v>101</v>
      </c>
      <c r="G205" s="15"/>
      <c r="H205" s="16"/>
      <c r="I205" s="148"/>
      <c r="J205" s="27"/>
      <c r="K205" s="27"/>
      <c r="L205" s="27"/>
      <c r="M205" s="27"/>
      <c r="N205" s="27"/>
      <c r="O205" s="27"/>
      <c r="P205" s="27"/>
      <c r="Q205" s="27"/>
      <c r="R205" s="84">
        <f>SUM(J205:Q205)</f>
        <v>0</v>
      </c>
    </row>
    <row r="206" spans="2:18" s="13" customFormat="1" ht="36" hidden="1" customHeight="1" x14ac:dyDescent="0.3">
      <c r="B206" s="35"/>
      <c r="C206" s="37"/>
      <c r="D206" s="1661" t="s">
        <v>66</v>
      </c>
      <c r="E206" s="1661"/>
      <c r="F206" s="1661"/>
      <c r="G206" s="1661"/>
      <c r="H206" s="1661"/>
      <c r="I206" s="1661"/>
      <c r="J206" s="86">
        <f>SUM(J207+J211)</f>
        <v>0</v>
      </c>
      <c r="K206" s="86">
        <f t="shared" ref="K206:R206" si="95">SUM(K207+K211)</f>
        <v>0</v>
      </c>
      <c r="L206" s="86">
        <f t="shared" si="95"/>
        <v>0</v>
      </c>
      <c r="M206" s="86">
        <f t="shared" si="95"/>
        <v>0</v>
      </c>
      <c r="N206" s="86">
        <f t="shared" si="95"/>
        <v>0</v>
      </c>
      <c r="O206" s="86">
        <f>SUM(O207+O211)</f>
        <v>0</v>
      </c>
      <c r="P206" s="86">
        <f t="shared" si="95"/>
        <v>0</v>
      </c>
      <c r="Q206" s="86">
        <f t="shared" si="95"/>
        <v>0</v>
      </c>
      <c r="R206" s="86">
        <f t="shared" si="95"/>
        <v>0</v>
      </c>
    </row>
    <row r="207" spans="2:18" s="13" customFormat="1" hidden="1" x14ac:dyDescent="0.3">
      <c r="B207" s="35"/>
      <c r="C207" s="37"/>
      <c r="D207" s="37"/>
      <c r="E207" s="36" t="s">
        <v>67</v>
      </c>
      <c r="F207" s="70"/>
      <c r="G207" s="33"/>
      <c r="H207" s="14"/>
      <c r="I207" s="217"/>
      <c r="J207" s="86">
        <f>SUM(J208:J210)</f>
        <v>0</v>
      </c>
      <c r="K207" s="86">
        <f t="shared" ref="K207:R207" si="96">SUM(K208:K210)</f>
        <v>0</v>
      </c>
      <c r="L207" s="86">
        <f t="shared" si="96"/>
        <v>0</v>
      </c>
      <c r="M207" s="86">
        <f t="shared" si="96"/>
        <v>0</v>
      </c>
      <c r="N207" s="86">
        <f t="shared" si="96"/>
        <v>0</v>
      </c>
      <c r="O207" s="86">
        <f t="shared" si="96"/>
        <v>0</v>
      </c>
      <c r="P207" s="86">
        <f t="shared" si="96"/>
        <v>0</v>
      </c>
      <c r="Q207" s="86">
        <f t="shared" si="96"/>
        <v>0</v>
      </c>
      <c r="R207" s="86">
        <f t="shared" si="96"/>
        <v>0</v>
      </c>
    </row>
    <row r="208" spans="2:18" ht="21" hidden="1" customHeight="1" x14ac:dyDescent="0.3">
      <c r="B208" s="38"/>
      <c r="C208" s="39"/>
      <c r="D208" s="39"/>
      <c r="E208" s="40"/>
      <c r="F208" s="29">
        <v>102</v>
      </c>
      <c r="G208" s="15"/>
      <c r="H208" s="15"/>
      <c r="I208" s="216"/>
      <c r="J208" s="16"/>
      <c r="K208" s="16"/>
      <c r="L208" s="16"/>
      <c r="M208" s="16"/>
      <c r="N208" s="16"/>
      <c r="O208" s="16"/>
      <c r="P208" s="16"/>
      <c r="Q208" s="16"/>
      <c r="R208" s="84">
        <f t="shared" ref="R208:R209" si="97">SUM(J208:Q208)</f>
        <v>0</v>
      </c>
    </row>
    <row r="209" spans="2:18" ht="21" hidden="1" customHeight="1" x14ac:dyDescent="0.3">
      <c r="B209" s="28"/>
      <c r="C209" s="45"/>
      <c r="D209" s="31"/>
      <c r="E209" s="32"/>
      <c r="F209" s="29">
        <v>103</v>
      </c>
      <c r="G209" s="15"/>
      <c r="H209" s="16"/>
      <c r="I209" s="148"/>
      <c r="J209" s="27"/>
      <c r="K209" s="27"/>
      <c r="L209" s="27"/>
      <c r="M209" s="27"/>
      <c r="N209" s="27"/>
      <c r="O209" s="27"/>
      <c r="P209" s="27"/>
      <c r="Q209" s="27"/>
      <c r="R209" s="84">
        <f t="shared" si="97"/>
        <v>0</v>
      </c>
    </row>
    <row r="210" spans="2:18" ht="21" hidden="1" customHeight="1" x14ac:dyDescent="0.3">
      <c r="B210" s="28"/>
      <c r="C210" s="45"/>
      <c r="D210" s="31"/>
      <c r="E210" s="32"/>
      <c r="F210" s="29">
        <v>104</v>
      </c>
      <c r="G210" s="15"/>
      <c r="H210" s="16"/>
      <c r="I210" s="148"/>
      <c r="J210" s="27"/>
      <c r="K210" s="27"/>
      <c r="L210" s="27"/>
      <c r="M210" s="27"/>
      <c r="N210" s="27"/>
      <c r="O210" s="27"/>
      <c r="P210" s="27"/>
      <c r="Q210" s="27"/>
      <c r="R210" s="84">
        <f>SUM(J210:Q210)</f>
        <v>0</v>
      </c>
    </row>
    <row r="211" spans="2:18" s="13" customFormat="1" hidden="1" x14ac:dyDescent="0.3">
      <c r="B211" s="35"/>
      <c r="C211" s="37"/>
      <c r="D211" s="37"/>
      <c r="E211" s="36" t="s">
        <v>68</v>
      </c>
      <c r="F211" s="70"/>
      <c r="G211" s="33"/>
      <c r="H211" s="14"/>
      <c r="I211" s="217"/>
      <c r="J211" s="86">
        <f>SUM(J212:J214)</f>
        <v>0</v>
      </c>
      <c r="K211" s="86">
        <f t="shared" ref="K211:Q211" si="98">SUM(K212:K214)</f>
        <v>0</v>
      </c>
      <c r="L211" s="86">
        <f t="shared" si="98"/>
        <v>0</v>
      </c>
      <c r="M211" s="86">
        <f t="shared" si="98"/>
        <v>0</v>
      </c>
      <c r="N211" s="86">
        <f t="shared" si="98"/>
        <v>0</v>
      </c>
      <c r="O211" s="86">
        <f t="shared" si="98"/>
        <v>0</v>
      </c>
      <c r="P211" s="86">
        <f t="shared" si="98"/>
        <v>0</v>
      </c>
      <c r="Q211" s="86">
        <f t="shared" si="98"/>
        <v>0</v>
      </c>
      <c r="R211" s="86">
        <f>SUM(R212:R214)</f>
        <v>0</v>
      </c>
    </row>
    <row r="212" spans="2:18" ht="21" hidden="1" customHeight="1" x14ac:dyDescent="0.3">
      <c r="B212" s="38"/>
      <c r="C212" s="39"/>
      <c r="D212" s="39"/>
      <c r="E212" s="40"/>
      <c r="F212" s="29">
        <v>105</v>
      </c>
      <c r="G212" s="15"/>
      <c r="H212" s="15"/>
      <c r="I212" s="216"/>
      <c r="J212" s="16"/>
      <c r="K212" s="16"/>
      <c r="L212" s="16"/>
      <c r="M212" s="16"/>
      <c r="N212" s="16"/>
      <c r="O212" s="16"/>
      <c r="P212" s="16"/>
      <c r="Q212" s="16"/>
      <c r="R212" s="84">
        <f t="shared" ref="R212:R213" si="99">SUM(J212:Q212)</f>
        <v>0</v>
      </c>
    </row>
    <row r="213" spans="2:18" ht="21" hidden="1" customHeight="1" x14ac:dyDescent="0.3">
      <c r="B213" s="28"/>
      <c r="C213" s="45"/>
      <c r="D213" s="31"/>
      <c r="E213" s="32"/>
      <c r="F213" s="29">
        <v>106</v>
      </c>
      <c r="G213" s="15"/>
      <c r="H213" s="16"/>
      <c r="I213" s="148"/>
      <c r="J213" s="27"/>
      <c r="K213" s="27"/>
      <c r="L213" s="27"/>
      <c r="M213" s="27"/>
      <c r="N213" s="27"/>
      <c r="O213" s="27"/>
      <c r="P213" s="27"/>
      <c r="Q213" s="27"/>
      <c r="R213" s="84">
        <f t="shared" si="99"/>
        <v>0</v>
      </c>
    </row>
    <row r="214" spans="2:18" ht="21" hidden="1" customHeight="1" x14ac:dyDescent="0.3">
      <c r="B214" s="28"/>
      <c r="C214" s="45"/>
      <c r="D214" s="31"/>
      <c r="E214" s="32"/>
      <c r="F214" s="29">
        <v>107</v>
      </c>
      <c r="G214" s="15"/>
      <c r="H214" s="16"/>
      <c r="I214" s="148"/>
      <c r="J214" s="27"/>
      <c r="K214" s="27"/>
      <c r="L214" s="27"/>
      <c r="M214" s="27"/>
      <c r="N214" s="27"/>
      <c r="O214" s="27"/>
      <c r="P214" s="27"/>
      <c r="Q214" s="27"/>
      <c r="R214" s="84">
        <f>SUM(J214:Q214)</f>
        <v>0</v>
      </c>
    </row>
    <row r="215" spans="2:18" s="12" customFormat="1" ht="18.75" customHeight="1" x14ac:dyDescent="0.2">
      <c r="B215" s="137" t="s">
        <v>97</v>
      </c>
      <c r="C215" s="44"/>
      <c r="D215" s="135"/>
      <c r="E215" s="135"/>
      <c r="F215" s="136"/>
      <c r="G215" s="135"/>
      <c r="H215" s="135"/>
      <c r="I215" s="220"/>
      <c r="J215" s="95">
        <f>SUM(J216)</f>
        <v>0</v>
      </c>
      <c r="K215" s="95">
        <f>SUM(K216)</f>
        <v>14400</v>
      </c>
      <c r="L215" s="95">
        <f t="shared" ref="L215:R216" si="100">SUM(L216)</f>
        <v>50600</v>
      </c>
      <c r="M215" s="95">
        <f t="shared" si="100"/>
        <v>155000</v>
      </c>
      <c r="N215" s="95">
        <f t="shared" si="100"/>
        <v>0</v>
      </c>
      <c r="O215" s="95">
        <f t="shared" si="100"/>
        <v>0</v>
      </c>
      <c r="P215" s="95">
        <f t="shared" si="100"/>
        <v>0</v>
      </c>
      <c r="Q215" s="95">
        <f t="shared" si="100"/>
        <v>0</v>
      </c>
      <c r="R215" s="95">
        <f t="shared" si="100"/>
        <v>220000</v>
      </c>
    </row>
    <row r="216" spans="2:18" s="12" customFormat="1" ht="48.75" customHeight="1" x14ac:dyDescent="0.2">
      <c r="B216" s="1785" t="s">
        <v>145</v>
      </c>
      <c r="C216" s="1724"/>
      <c r="D216" s="1724"/>
      <c r="E216" s="1724"/>
      <c r="F216" s="1724"/>
      <c r="G216" s="1724"/>
      <c r="H216" s="1724"/>
      <c r="I216" s="1724"/>
      <c r="J216" s="128">
        <f>SUM(J217)</f>
        <v>0</v>
      </c>
      <c r="K216" s="128">
        <f>SUM(K217)</f>
        <v>14400</v>
      </c>
      <c r="L216" s="128">
        <f t="shared" si="100"/>
        <v>50600</v>
      </c>
      <c r="M216" s="128">
        <f t="shared" si="100"/>
        <v>155000</v>
      </c>
      <c r="N216" s="128">
        <f t="shared" si="100"/>
        <v>0</v>
      </c>
      <c r="O216" s="128">
        <f t="shared" si="100"/>
        <v>0</v>
      </c>
      <c r="P216" s="128">
        <f t="shared" si="100"/>
        <v>0</v>
      </c>
      <c r="Q216" s="128">
        <f t="shared" si="100"/>
        <v>0</v>
      </c>
      <c r="R216" s="128">
        <f>SUM(R217)</f>
        <v>220000</v>
      </c>
    </row>
    <row r="217" spans="2:18" s="13" customFormat="1" ht="33" customHeight="1" x14ac:dyDescent="0.3">
      <c r="B217" s="35"/>
      <c r="C217" s="1661" t="s">
        <v>69</v>
      </c>
      <c r="D217" s="1661"/>
      <c r="E217" s="1661"/>
      <c r="F217" s="1661"/>
      <c r="G217" s="1661"/>
      <c r="H217" s="1661"/>
      <c r="I217" s="1661"/>
      <c r="J217" s="86">
        <f>SUM(J218+J225+J242)</f>
        <v>0</v>
      </c>
      <c r="K217" s="86">
        <f t="shared" ref="K217:R217" si="101">SUM(K218+K225+K242)</f>
        <v>14400</v>
      </c>
      <c r="L217" s="86">
        <f t="shared" si="101"/>
        <v>50600</v>
      </c>
      <c r="M217" s="86">
        <f t="shared" si="101"/>
        <v>155000</v>
      </c>
      <c r="N217" s="86">
        <f t="shared" si="101"/>
        <v>0</v>
      </c>
      <c r="O217" s="86">
        <f t="shared" si="101"/>
        <v>0</v>
      </c>
      <c r="P217" s="86">
        <f t="shared" si="101"/>
        <v>0</v>
      </c>
      <c r="Q217" s="86">
        <f t="shared" si="101"/>
        <v>0</v>
      </c>
      <c r="R217" s="86">
        <f t="shared" si="101"/>
        <v>220000</v>
      </c>
    </row>
    <row r="218" spans="2:18" s="13" customFormat="1" x14ac:dyDescent="0.3">
      <c r="B218" s="35"/>
      <c r="C218" s="37"/>
      <c r="D218" s="36" t="s">
        <v>70</v>
      </c>
      <c r="E218" s="34"/>
      <c r="F218" s="70"/>
      <c r="G218" s="33"/>
      <c r="H218" s="14"/>
      <c r="I218" s="217"/>
      <c r="J218" s="86">
        <f>SUM(J219)</f>
        <v>0</v>
      </c>
      <c r="K218" s="86">
        <f t="shared" ref="K218:R218" si="102">SUM(K219)</f>
        <v>14400</v>
      </c>
      <c r="L218" s="86">
        <f t="shared" si="102"/>
        <v>14000</v>
      </c>
      <c r="M218" s="86">
        <f t="shared" si="102"/>
        <v>21600</v>
      </c>
      <c r="N218" s="86">
        <f t="shared" si="102"/>
        <v>0</v>
      </c>
      <c r="O218" s="86">
        <f t="shared" si="102"/>
        <v>0</v>
      </c>
      <c r="P218" s="86">
        <f t="shared" si="102"/>
        <v>0</v>
      </c>
      <c r="Q218" s="86">
        <f t="shared" si="102"/>
        <v>0</v>
      </c>
      <c r="R218" s="86">
        <f t="shared" si="102"/>
        <v>50000</v>
      </c>
    </row>
    <row r="219" spans="2:18" s="13" customFormat="1" x14ac:dyDescent="0.3">
      <c r="B219" s="35"/>
      <c r="C219" s="37"/>
      <c r="D219" s="37"/>
      <c r="E219" s="36" t="s">
        <v>71</v>
      </c>
      <c r="F219" s="72"/>
      <c r="G219" s="64"/>
      <c r="H219" s="64"/>
      <c r="I219" s="221"/>
      <c r="J219" s="86">
        <f>SUM(J220:J224)</f>
        <v>0</v>
      </c>
      <c r="K219" s="86">
        <f t="shared" ref="K219:R219" si="103">SUM(K220:K224)</f>
        <v>14400</v>
      </c>
      <c r="L219" s="86">
        <f t="shared" si="103"/>
        <v>14000</v>
      </c>
      <c r="M219" s="86">
        <f t="shared" si="103"/>
        <v>21600</v>
      </c>
      <c r="N219" s="86">
        <f t="shared" si="103"/>
        <v>0</v>
      </c>
      <c r="O219" s="86">
        <f t="shared" si="103"/>
        <v>0</v>
      </c>
      <c r="P219" s="86">
        <f t="shared" si="103"/>
        <v>0</v>
      </c>
      <c r="Q219" s="86">
        <f t="shared" si="103"/>
        <v>0</v>
      </c>
      <c r="R219" s="86">
        <f t="shared" si="103"/>
        <v>50000</v>
      </c>
    </row>
    <row r="220" spans="2:18" ht="32.25" customHeight="1" x14ac:dyDescent="0.3">
      <c r="B220" s="89"/>
      <c r="C220" s="90"/>
      <c r="D220" s="90"/>
      <c r="E220" s="90"/>
      <c r="F220" s="60">
        <v>34</v>
      </c>
      <c r="G220" s="15" t="s">
        <v>373</v>
      </c>
      <c r="H220" s="16" t="s">
        <v>368</v>
      </c>
      <c r="I220" s="145" t="s">
        <v>375</v>
      </c>
      <c r="J220" s="16"/>
      <c r="K220" s="153">
        <v>7200</v>
      </c>
      <c r="L220" s="153">
        <v>3500</v>
      </c>
      <c r="M220" s="153">
        <v>19300</v>
      </c>
      <c r="N220" s="16"/>
      <c r="O220" s="16"/>
      <c r="P220" s="16"/>
      <c r="Q220" s="16"/>
      <c r="R220" s="84">
        <f t="shared" ref="R220:R223" si="104">SUM(J220:Q220)</f>
        <v>30000</v>
      </c>
    </row>
    <row r="221" spans="2:18" ht="32.25" customHeight="1" x14ac:dyDescent="0.3">
      <c r="B221" s="28"/>
      <c r="C221" s="45"/>
      <c r="D221" s="31"/>
      <c r="E221" s="31"/>
      <c r="F221" s="124">
        <v>35</v>
      </c>
      <c r="G221" s="21" t="s">
        <v>374</v>
      </c>
      <c r="H221" s="16" t="s">
        <v>368</v>
      </c>
      <c r="I221" s="145" t="s">
        <v>376</v>
      </c>
      <c r="J221" s="223"/>
      <c r="K221" s="224">
        <v>7200</v>
      </c>
      <c r="L221" s="224">
        <v>10500</v>
      </c>
      <c r="M221" s="224">
        <v>2300</v>
      </c>
      <c r="N221" s="27"/>
      <c r="O221" s="27"/>
      <c r="P221" s="27"/>
      <c r="Q221" s="27"/>
      <c r="R221" s="84">
        <f t="shared" si="104"/>
        <v>20000</v>
      </c>
    </row>
    <row r="222" spans="2:18" ht="25.5" hidden="1" customHeight="1" x14ac:dyDescent="0.3">
      <c r="B222" s="28"/>
      <c r="C222" s="45"/>
      <c r="D222" s="31"/>
      <c r="E222" s="32"/>
      <c r="F222" s="29">
        <v>110</v>
      </c>
      <c r="G222" s="15"/>
      <c r="H222" s="16"/>
      <c r="I222" s="148"/>
      <c r="J222" s="27"/>
      <c r="K222" s="27"/>
      <c r="L222" s="27"/>
      <c r="M222" s="27"/>
      <c r="N222" s="27"/>
      <c r="O222" s="27"/>
      <c r="P222" s="27"/>
      <c r="Q222" s="27"/>
      <c r="R222" s="84">
        <f t="shared" si="104"/>
        <v>0</v>
      </c>
    </row>
    <row r="223" spans="2:18" ht="24.75" hidden="1" customHeight="1" x14ac:dyDescent="0.3">
      <c r="B223" s="28"/>
      <c r="C223" s="45"/>
      <c r="D223" s="31"/>
      <c r="E223" s="32"/>
      <c r="F223" s="29">
        <v>111</v>
      </c>
      <c r="G223" s="15"/>
      <c r="H223" s="16"/>
      <c r="I223" s="148"/>
      <c r="J223" s="27"/>
      <c r="K223" s="27"/>
      <c r="L223" s="27"/>
      <c r="M223" s="27"/>
      <c r="N223" s="27"/>
      <c r="O223" s="27"/>
      <c r="P223" s="27"/>
      <c r="Q223" s="27"/>
      <c r="R223" s="84">
        <f t="shared" si="104"/>
        <v>0</v>
      </c>
    </row>
    <row r="224" spans="2:18" ht="25.5" hidden="1" customHeight="1" x14ac:dyDescent="0.3">
      <c r="B224" s="67"/>
      <c r="C224" s="68"/>
      <c r="D224" s="62"/>
      <c r="E224" s="21"/>
      <c r="F224" s="29">
        <v>112</v>
      </c>
      <c r="G224" s="15"/>
      <c r="H224" s="16"/>
      <c r="I224" s="148"/>
      <c r="J224" s="27"/>
      <c r="K224" s="27"/>
      <c r="L224" s="27"/>
      <c r="M224" s="27"/>
      <c r="N224" s="27"/>
      <c r="O224" s="27"/>
      <c r="P224" s="27"/>
      <c r="Q224" s="27"/>
      <c r="R224" s="84">
        <f>SUM(J224:Q224)</f>
        <v>0</v>
      </c>
    </row>
    <row r="225" spans="2:18" s="13" customFormat="1" ht="33" hidden="1" customHeight="1" x14ac:dyDescent="0.3">
      <c r="B225" s="35"/>
      <c r="C225" s="37"/>
      <c r="D225" s="1661" t="s">
        <v>72</v>
      </c>
      <c r="E225" s="1661"/>
      <c r="F225" s="1661"/>
      <c r="G225" s="1661"/>
      <c r="H225" s="1661"/>
      <c r="I225" s="1661"/>
      <c r="J225" s="86">
        <f>SUM(J226+J230+J234+J238)</f>
        <v>0</v>
      </c>
      <c r="K225" s="86">
        <f t="shared" ref="K225:R225" si="105">SUM(K226+K230+K234+K238)</f>
        <v>0</v>
      </c>
      <c r="L225" s="86">
        <f t="shared" si="105"/>
        <v>0</v>
      </c>
      <c r="M225" s="86">
        <f t="shared" si="105"/>
        <v>0</v>
      </c>
      <c r="N225" s="86">
        <f t="shared" si="105"/>
        <v>0</v>
      </c>
      <c r="O225" s="86">
        <f t="shared" si="105"/>
        <v>0</v>
      </c>
      <c r="P225" s="86">
        <f t="shared" si="105"/>
        <v>0</v>
      </c>
      <c r="Q225" s="86">
        <f t="shared" si="105"/>
        <v>0</v>
      </c>
      <c r="R225" s="86">
        <f t="shared" si="105"/>
        <v>0</v>
      </c>
    </row>
    <row r="226" spans="2:18" s="13" customFormat="1" ht="30.75" hidden="1" customHeight="1" x14ac:dyDescent="0.3">
      <c r="B226" s="35"/>
      <c r="C226" s="37"/>
      <c r="D226" s="37"/>
      <c r="E226" s="1662" t="s">
        <v>73</v>
      </c>
      <c r="F226" s="1662"/>
      <c r="G226" s="1662"/>
      <c r="H226" s="1662"/>
      <c r="I226" s="1662"/>
      <c r="J226" s="86">
        <f>SUM(J227:J229)</f>
        <v>0</v>
      </c>
      <c r="K226" s="86">
        <f t="shared" ref="K226:R226" si="106">SUM(K227:K229)</f>
        <v>0</v>
      </c>
      <c r="L226" s="86">
        <f t="shared" si="106"/>
        <v>0</v>
      </c>
      <c r="M226" s="86">
        <f t="shared" si="106"/>
        <v>0</v>
      </c>
      <c r="N226" s="86">
        <f t="shared" si="106"/>
        <v>0</v>
      </c>
      <c r="O226" s="86">
        <f t="shared" si="106"/>
        <v>0</v>
      </c>
      <c r="P226" s="86">
        <f t="shared" si="106"/>
        <v>0</v>
      </c>
      <c r="Q226" s="86">
        <f t="shared" si="106"/>
        <v>0</v>
      </c>
      <c r="R226" s="86">
        <f t="shared" si="106"/>
        <v>0</v>
      </c>
    </row>
    <row r="227" spans="2:18" ht="24.75" hidden="1" customHeight="1" x14ac:dyDescent="0.3">
      <c r="B227" s="38"/>
      <c r="C227" s="39"/>
      <c r="D227" s="39"/>
      <c r="E227" s="40"/>
      <c r="F227" s="29">
        <v>113</v>
      </c>
      <c r="G227" s="15"/>
      <c r="H227" s="15"/>
      <c r="I227" s="216"/>
      <c r="J227" s="16"/>
      <c r="K227" s="16"/>
      <c r="L227" s="16"/>
      <c r="M227" s="16"/>
      <c r="N227" s="16"/>
      <c r="O227" s="16"/>
      <c r="P227" s="16"/>
      <c r="Q227" s="16"/>
      <c r="R227" s="84">
        <f t="shared" ref="R227:R228" si="107">SUM(J227:Q227)</f>
        <v>0</v>
      </c>
    </row>
    <row r="228" spans="2:18" ht="24.75" hidden="1" customHeight="1" x14ac:dyDescent="0.3">
      <c r="B228" s="28"/>
      <c r="C228" s="45"/>
      <c r="D228" s="31"/>
      <c r="E228" s="32"/>
      <c r="F228" s="29">
        <v>114</v>
      </c>
      <c r="G228" s="15"/>
      <c r="H228" s="16"/>
      <c r="I228" s="148"/>
      <c r="J228" s="27"/>
      <c r="K228" s="27"/>
      <c r="L228" s="27"/>
      <c r="M228" s="27"/>
      <c r="N228" s="27"/>
      <c r="O228" s="27"/>
      <c r="P228" s="27"/>
      <c r="Q228" s="27"/>
      <c r="R228" s="84">
        <f t="shared" si="107"/>
        <v>0</v>
      </c>
    </row>
    <row r="229" spans="2:18" ht="24.75" hidden="1" customHeight="1" x14ac:dyDescent="0.3">
      <c r="B229" s="28"/>
      <c r="C229" s="45"/>
      <c r="D229" s="31"/>
      <c r="E229" s="32"/>
      <c r="F229" s="29">
        <v>115</v>
      </c>
      <c r="G229" s="15"/>
      <c r="H229" s="16"/>
      <c r="I229" s="148"/>
      <c r="J229" s="27"/>
      <c r="K229" s="27"/>
      <c r="L229" s="27"/>
      <c r="M229" s="27"/>
      <c r="N229" s="27"/>
      <c r="O229" s="27"/>
      <c r="P229" s="27"/>
      <c r="Q229" s="27"/>
      <c r="R229" s="84">
        <f>SUM(J229:Q229)</f>
        <v>0</v>
      </c>
    </row>
    <row r="230" spans="2:18" s="13" customFormat="1" hidden="1" x14ac:dyDescent="0.3">
      <c r="B230" s="35"/>
      <c r="C230" s="37"/>
      <c r="D230" s="37"/>
      <c r="E230" s="1663" t="s">
        <v>74</v>
      </c>
      <c r="F230" s="1663"/>
      <c r="G230" s="1663"/>
      <c r="H230" s="1663"/>
      <c r="I230" s="1663"/>
      <c r="J230" s="86">
        <f>SUM(J231:J233)</f>
        <v>0</v>
      </c>
      <c r="K230" s="86">
        <f t="shared" ref="K230:R230" si="108">SUM(K231:K233)</f>
        <v>0</v>
      </c>
      <c r="L230" s="86">
        <f t="shared" si="108"/>
        <v>0</v>
      </c>
      <c r="M230" s="86">
        <f t="shared" si="108"/>
        <v>0</v>
      </c>
      <c r="N230" s="86">
        <f t="shared" si="108"/>
        <v>0</v>
      </c>
      <c r="O230" s="86">
        <f t="shared" si="108"/>
        <v>0</v>
      </c>
      <c r="P230" s="86">
        <f t="shared" si="108"/>
        <v>0</v>
      </c>
      <c r="Q230" s="86">
        <f t="shared" si="108"/>
        <v>0</v>
      </c>
      <c r="R230" s="86">
        <f t="shared" si="108"/>
        <v>0</v>
      </c>
    </row>
    <row r="231" spans="2:18" ht="23.25" hidden="1" customHeight="1" x14ac:dyDescent="0.3">
      <c r="B231" s="38"/>
      <c r="C231" s="39"/>
      <c r="D231" s="39"/>
      <c r="E231" s="40"/>
      <c r="F231" s="29">
        <v>116</v>
      </c>
      <c r="G231" s="15"/>
      <c r="H231" s="15"/>
      <c r="I231" s="216"/>
      <c r="J231" s="16"/>
      <c r="K231" s="16"/>
      <c r="L231" s="16"/>
      <c r="M231" s="16"/>
      <c r="N231" s="16"/>
      <c r="O231" s="16"/>
      <c r="P231" s="16"/>
      <c r="Q231" s="16"/>
      <c r="R231" s="84">
        <f t="shared" ref="R231:R232" si="109">SUM(J231:Q231)</f>
        <v>0</v>
      </c>
    </row>
    <row r="232" spans="2:18" ht="23.25" hidden="1" customHeight="1" x14ac:dyDescent="0.3">
      <c r="B232" s="28"/>
      <c r="C232" s="45"/>
      <c r="D232" s="31"/>
      <c r="E232" s="32"/>
      <c r="F232" s="29">
        <v>117</v>
      </c>
      <c r="G232" s="15"/>
      <c r="H232" s="16"/>
      <c r="I232" s="148"/>
      <c r="J232" s="27"/>
      <c r="K232" s="27"/>
      <c r="L232" s="27"/>
      <c r="M232" s="27"/>
      <c r="N232" s="27"/>
      <c r="O232" s="27"/>
      <c r="P232" s="27"/>
      <c r="Q232" s="27"/>
      <c r="R232" s="84">
        <f t="shared" si="109"/>
        <v>0</v>
      </c>
    </row>
    <row r="233" spans="2:18" ht="23.25" hidden="1" customHeight="1" x14ac:dyDescent="0.3">
      <c r="B233" s="28"/>
      <c r="C233" s="45"/>
      <c r="D233" s="31"/>
      <c r="E233" s="32"/>
      <c r="F233" s="29">
        <v>118</v>
      </c>
      <c r="G233" s="15"/>
      <c r="H233" s="16"/>
      <c r="I233" s="148"/>
      <c r="J233" s="27"/>
      <c r="K233" s="27"/>
      <c r="L233" s="27"/>
      <c r="M233" s="27"/>
      <c r="N233" s="27"/>
      <c r="O233" s="27"/>
      <c r="P233" s="27"/>
      <c r="Q233" s="27"/>
      <c r="R233" s="84">
        <f>SUM(J233:Q233)</f>
        <v>0</v>
      </c>
    </row>
    <row r="234" spans="2:18" s="13" customFormat="1" hidden="1" x14ac:dyDescent="0.3">
      <c r="B234" s="35"/>
      <c r="C234" s="37"/>
      <c r="D234" s="37"/>
      <c r="E234" s="36" t="s">
        <v>75</v>
      </c>
      <c r="F234" s="70"/>
      <c r="G234" s="33"/>
      <c r="H234" s="14"/>
      <c r="I234" s="217"/>
      <c r="J234" s="86">
        <f>SUM(J235:J237)</f>
        <v>0</v>
      </c>
      <c r="K234" s="86">
        <f t="shared" ref="K234:Q234" si="110">SUM(K235:K237)</f>
        <v>0</v>
      </c>
      <c r="L234" s="86">
        <f t="shared" si="110"/>
        <v>0</v>
      </c>
      <c r="M234" s="86">
        <f t="shared" si="110"/>
        <v>0</v>
      </c>
      <c r="N234" s="86">
        <f t="shared" si="110"/>
        <v>0</v>
      </c>
      <c r="O234" s="86">
        <f t="shared" si="110"/>
        <v>0</v>
      </c>
      <c r="P234" s="86">
        <f t="shared" si="110"/>
        <v>0</v>
      </c>
      <c r="Q234" s="86">
        <f t="shared" si="110"/>
        <v>0</v>
      </c>
      <c r="R234" s="86"/>
    </row>
    <row r="235" spans="2:18" ht="23.25" hidden="1" customHeight="1" x14ac:dyDescent="0.3">
      <c r="B235" s="38"/>
      <c r="C235" s="39"/>
      <c r="D235" s="39"/>
      <c r="E235" s="40"/>
      <c r="F235" s="29">
        <v>119</v>
      </c>
      <c r="G235" s="15"/>
      <c r="H235" s="15"/>
      <c r="I235" s="216"/>
      <c r="J235" s="16"/>
      <c r="K235" s="16"/>
      <c r="L235" s="16"/>
      <c r="M235" s="16"/>
      <c r="N235" s="16"/>
      <c r="O235" s="16"/>
      <c r="P235" s="16"/>
      <c r="Q235" s="16"/>
      <c r="R235" s="84">
        <f t="shared" ref="R235:R236" si="111">SUM(J235:Q235)</f>
        <v>0</v>
      </c>
    </row>
    <row r="236" spans="2:18" ht="23.25" hidden="1" customHeight="1" x14ac:dyDescent="0.3">
      <c r="B236" s="28"/>
      <c r="C236" s="45"/>
      <c r="D236" s="31"/>
      <c r="E236" s="32"/>
      <c r="F236" s="29">
        <v>120</v>
      </c>
      <c r="G236" s="15"/>
      <c r="H236" s="16"/>
      <c r="I236" s="148"/>
      <c r="J236" s="27"/>
      <c r="K236" s="27"/>
      <c r="L236" s="27"/>
      <c r="M236" s="27"/>
      <c r="N236" s="27"/>
      <c r="O236" s="27"/>
      <c r="P236" s="27"/>
      <c r="Q236" s="27"/>
      <c r="R236" s="84">
        <f t="shared" si="111"/>
        <v>0</v>
      </c>
    </row>
    <row r="237" spans="2:18" ht="23.25" hidden="1" customHeight="1" x14ac:dyDescent="0.3">
      <c r="B237" s="28"/>
      <c r="C237" s="45"/>
      <c r="D237" s="31"/>
      <c r="E237" s="32"/>
      <c r="F237" s="29">
        <v>121</v>
      </c>
      <c r="G237" s="15"/>
      <c r="H237" s="16"/>
      <c r="I237" s="148"/>
      <c r="J237" s="27"/>
      <c r="K237" s="27"/>
      <c r="L237" s="27"/>
      <c r="M237" s="27"/>
      <c r="N237" s="27"/>
      <c r="O237" s="27"/>
      <c r="P237" s="27"/>
      <c r="Q237" s="27"/>
      <c r="R237" s="84">
        <f>SUM(J237:Q237)</f>
        <v>0</v>
      </c>
    </row>
    <row r="238" spans="2:18" s="13" customFormat="1" hidden="1" x14ac:dyDescent="0.3">
      <c r="B238" s="35"/>
      <c r="C238" s="37"/>
      <c r="D238" s="37"/>
      <c r="E238" s="36" t="s">
        <v>76</v>
      </c>
      <c r="F238" s="70"/>
      <c r="G238" s="33"/>
      <c r="H238" s="14"/>
      <c r="I238" s="217"/>
      <c r="J238" s="86">
        <f>SUM(J239:J241)</f>
        <v>0</v>
      </c>
      <c r="K238" s="86">
        <f t="shared" ref="K238:Q238" si="112">SUM(K239:K241)</f>
        <v>0</v>
      </c>
      <c r="L238" s="86">
        <f t="shared" si="112"/>
        <v>0</v>
      </c>
      <c r="M238" s="86">
        <f t="shared" si="112"/>
        <v>0</v>
      </c>
      <c r="N238" s="86">
        <f t="shared" si="112"/>
        <v>0</v>
      </c>
      <c r="O238" s="86">
        <f t="shared" si="112"/>
        <v>0</v>
      </c>
      <c r="P238" s="86">
        <f t="shared" si="112"/>
        <v>0</v>
      </c>
      <c r="Q238" s="86">
        <f t="shared" si="112"/>
        <v>0</v>
      </c>
      <c r="R238" s="86">
        <f>SUM(R239:R241)</f>
        <v>0</v>
      </c>
    </row>
    <row r="239" spans="2:18" ht="21.75" hidden="1" customHeight="1" x14ac:dyDescent="0.3">
      <c r="B239" s="38"/>
      <c r="C239" s="39"/>
      <c r="D239" s="39"/>
      <c r="E239" s="40"/>
      <c r="F239" s="29">
        <v>122</v>
      </c>
      <c r="G239" s="15"/>
      <c r="H239" s="15"/>
      <c r="I239" s="216"/>
      <c r="J239" s="16"/>
      <c r="K239" s="16"/>
      <c r="L239" s="16"/>
      <c r="M239" s="16"/>
      <c r="N239" s="16"/>
      <c r="O239" s="16"/>
      <c r="P239" s="16"/>
      <c r="Q239" s="16"/>
      <c r="R239" s="84">
        <f t="shared" ref="R239:R240" si="113">SUM(J239:Q239)</f>
        <v>0</v>
      </c>
    </row>
    <row r="240" spans="2:18" ht="21.75" hidden="1" customHeight="1" x14ac:dyDescent="0.3">
      <c r="B240" s="28"/>
      <c r="C240" s="45"/>
      <c r="D240" s="31"/>
      <c r="E240" s="32"/>
      <c r="F240" s="29">
        <v>123</v>
      </c>
      <c r="G240" s="15"/>
      <c r="H240" s="16"/>
      <c r="I240" s="148"/>
      <c r="J240" s="27"/>
      <c r="K240" s="27"/>
      <c r="L240" s="27"/>
      <c r="M240" s="27"/>
      <c r="N240" s="27"/>
      <c r="O240" s="27"/>
      <c r="P240" s="27"/>
      <c r="Q240" s="27"/>
      <c r="R240" s="84">
        <f t="shared" si="113"/>
        <v>0</v>
      </c>
    </row>
    <row r="241" spans="2:18" ht="21.75" hidden="1" customHeight="1" x14ac:dyDescent="0.3">
      <c r="B241" s="67"/>
      <c r="C241" s="68"/>
      <c r="D241" s="62"/>
      <c r="E241" s="21"/>
      <c r="F241" s="29">
        <v>124</v>
      </c>
      <c r="G241" s="15"/>
      <c r="H241" s="16"/>
      <c r="I241" s="148"/>
      <c r="J241" s="27"/>
      <c r="K241" s="27"/>
      <c r="L241" s="27"/>
      <c r="M241" s="27"/>
      <c r="N241" s="27"/>
      <c r="O241" s="27"/>
      <c r="P241" s="27"/>
      <c r="Q241" s="27"/>
      <c r="R241" s="84">
        <f>SUM(J241:Q241)</f>
        <v>0</v>
      </c>
    </row>
    <row r="242" spans="2:18" s="13" customFormat="1" ht="16.5" customHeight="1" x14ac:dyDescent="0.3">
      <c r="B242" s="35"/>
      <c r="C242" s="37"/>
      <c r="D242" s="37"/>
      <c r="E242" s="47" t="s">
        <v>104</v>
      </c>
      <c r="F242" s="72"/>
      <c r="G242" s="64"/>
      <c r="H242" s="64"/>
      <c r="I242" s="221"/>
      <c r="J242" s="86">
        <f>SUM(J243:J246)</f>
        <v>0</v>
      </c>
      <c r="K242" s="86">
        <f t="shared" ref="K242:R242" si="114">SUM(K243:K246)</f>
        <v>0</v>
      </c>
      <c r="L242" s="86">
        <f t="shared" si="114"/>
        <v>36600</v>
      </c>
      <c r="M242" s="86">
        <f t="shared" si="114"/>
        <v>133400</v>
      </c>
      <c r="N242" s="86">
        <f t="shared" si="114"/>
        <v>0</v>
      </c>
      <c r="O242" s="86">
        <f t="shared" si="114"/>
        <v>0</v>
      </c>
      <c r="P242" s="86">
        <f t="shared" si="114"/>
        <v>0</v>
      </c>
      <c r="Q242" s="86">
        <f t="shared" si="114"/>
        <v>0</v>
      </c>
      <c r="R242" s="86">
        <f t="shared" si="114"/>
        <v>170000</v>
      </c>
    </row>
    <row r="243" spans="2:18" ht="34.5" customHeight="1" x14ac:dyDescent="0.3">
      <c r="B243" s="89"/>
      <c r="C243" s="90"/>
      <c r="D243" s="90"/>
      <c r="E243" s="90"/>
      <c r="F243" s="60">
        <v>36</v>
      </c>
      <c r="G243" s="15" t="s">
        <v>378</v>
      </c>
      <c r="H243" s="16" t="s">
        <v>368</v>
      </c>
      <c r="I243" s="16" t="s">
        <v>112</v>
      </c>
      <c r="J243" s="223"/>
      <c r="K243" s="224"/>
      <c r="L243" s="224">
        <v>6600</v>
      </c>
      <c r="M243" s="224">
        <v>13400</v>
      </c>
      <c r="N243" s="16"/>
      <c r="O243" s="16"/>
      <c r="P243" s="16"/>
      <c r="Q243" s="16"/>
      <c r="R243" s="84">
        <f>SUM(J243:Q243)</f>
        <v>20000</v>
      </c>
    </row>
    <row r="244" spans="2:18" ht="31.5" customHeight="1" x14ac:dyDescent="0.3">
      <c r="B244" s="123"/>
      <c r="C244" s="122"/>
      <c r="D244" s="61"/>
      <c r="E244" s="61"/>
      <c r="F244" s="60">
        <v>37</v>
      </c>
      <c r="G244" s="15" t="s">
        <v>380</v>
      </c>
      <c r="H244" s="16" t="s">
        <v>381</v>
      </c>
      <c r="I244" s="16" t="s">
        <v>112</v>
      </c>
      <c r="J244" s="223"/>
      <c r="K244" s="224"/>
      <c r="L244" s="224">
        <v>20000</v>
      </c>
      <c r="M244" s="224">
        <v>60000</v>
      </c>
      <c r="N244" s="27"/>
      <c r="O244" s="27"/>
      <c r="P244" s="27"/>
      <c r="Q244" s="27"/>
      <c r="R244" s="84">
        <f t="shared" ref="R244:R245" si="115">SUM(J244:Q244)</f>
        <v>80000</v>
      </c>
    </row>
    <row r="245" spans="2:18" ht="31.5" customHeight="1" x14ac:dyDescent="0.3">
      <c r="B245" s="123"/>
      <c r="C245" s="122"/>
      <c r="D245" s="61"/>
      <c r="E245" s="61"/>
      <c r="F245" s="60">
        <v>38</v>
      </c>
      <c r="G245" s="15" t="s">
        <v>382</v>
      </c>
      <c r="H245" s="16" t="s">
        <v>383</v>
      </c>
      <c r="I245" s="16" t="s">
        <v>112</v>
      </c>
      <c r="J245" s="223"/>
      <c r="K245" s="224"/>
      <c r="L245" s="224">
        <v>10000</v>
      </c>
      <c r="M245" s="224">
        <v>30000</v>
      </c>
      <c r="N245" s="27"/>
      <c r="O245" s="27"/>
      <c r="P245" s="27"/>
      <c r="Q245" s="27"/>
      <c r="R245" s="84">
        <f t="shared" si="115"/>
        <v>40000</v>
      </c>
    </row>
    <row r="246" spans="2:18" ht="31.5" customHeight="1" x14ac:dyDescent="0.3">
      <c r="B246" s="123"/>
      <c r="C246" s="122"/>
      <c r="D246" s="61"/>
      <c r="E246" s="61"/>
      <c r="F246" s="60">
        <v>39</v>
      </c>
      <c r="G246" s="15" t="s">
        <v>379</v>
      </c>
      <c r="H246" s="16" t="s">
        <v>368</v>
      </c>
      <c r="I246" s="145" t="s">
        <v>434</v>
      </c>
      <c r="J246" s="223"/>
      <c r="K246" s="224"/>
      <c r="L246" s="224"/>
      <c r="M246" s="224">
        <v>30000</v>
      </c>
      <c r="N246" s="27"/>
      <c r="O246" s="27"/>
      <c r="P246" s="27"/>
      <c r="Q246" s="27"/>
      <c r="R246" s="84">
        <f>SUM(J246:Q246)</f>
        <v>30000</v>
      </c>
    </row>
  </sheetData>
  <mergeCells count="71">
    <mergeCell ref="B216:I216"/>
    <mergeCell ref="C217:I217"/>
    <mergeCell ref="D225:I225"/>
    <mergeCell ref="E226:I226"/>
    <mergeCell ref="E230:I230"/>
    <mergeCell ref="D206:I206"/>
    <mergeCell ref="B173:I173"/>
    <mergeCell ref="B174:I174"/>
    <mergeCell ref="C175:I175"/>
    <mergeCell ref="D176:I176"/>
    <mergeCell ref="E177:I177"/>
    <mergeCell ref="E181:I181"/>
    <mergeCell ref="E189:I189"/>
    <mergeCell ref="D193:I193"/>
    <mergeCell ref="B199:I199"/>
    <mergeCell ref="C200:I200"/>
    <mergeCell ref="E202:I202"/>
    <mergeCell ref="E167:I167"/>
    <mergeCell ref="D132:I132"/>
    <mergeCell ref="E133:I133"/>
    <mergeCell ref="E137:I137"/>
    <mergeCell ref="D141:I141"/>
    <mergeCell ref="E142:I142"/>
    <mergeCell ref="B146:I146"/>
    <mergeCell ref="B147:I147"/>
    <mergeCell ref="C148:I148"/>
    <mergeCell ref="D149:I149"/>
    <mergeCell ref="E150:I150"/>
    <mergeCell ref="D154:I154"/>
    <mergeCell ref="C131:I131"/>
    <mergeCell ref="B111:I111"/>
    <mergeCell ref="B112:I112"/>
    <mergeCell ref="C113:I113"/>
    <mergeCell ref="D114:I114"/>
    <mergeCell ref="E115:I115"/>
    <mergeCell ref="D119:I119"/>
    <mergeCell ref="E120:I120"/>
    <mergeCell ref="D124:I124"/>
    <mergeCell ref="E125:I125"/>
    <mergeCell ref="B129:I129"/>
    <mergeCell ref="B130:I130"/>
    <mergeCell ref="E104:I104"/>
    <mergeCell ref="D74:I74"/>
    <mergeCell ref="E75:I75"/>
    <mergeCell ref="D79:I79"/>
    <mergeCell ref="E80:I80"/>
    <mergeCell ref="D84:I84"/>
    <mergeCell ref="E85:I85"/>
    <mergeCell ref="E89:I89"/>
    <mergeCell ref="B94:I94"/>
    <mergeCell ref="C95:I95"/>
    <mergeCell ref="D96:I96"/>
    <mergeCell ref="D103:I103"/>
    <mergeCell ref="C73:I73"/>
    <mergeCell ref="D8:I8"/>
    <mergeCell ref="E9:I9"/>
    <mergeCell ref="D13:I13"/>
    <mergeCell ref="E14:I14"/>
    <mergeCell ref="B52:I52"/>
    <mergeCell ref="B53:I53"/>
    <mergeCell ref="C54:I54"/>
    <mergeCell ref="D55:I55"/>
    <mergeCell ref="E56:I56"/>
    <mergeCell ref="D68:I68"/>
    <mergeCell ref="E69:I69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1688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07"/>
  <sheetViews>
    <sheetView topLeftCell="A98" zoomScale="80" zoomScaleNormal="80" workbookViewId="0">
      <selection activeCell="M62" sqref="M62"/>
    </sheetView>
  </sheetViews>
  <sheetFormatPr defaultRowHeight="19.5" x14ac:dyDescent="0.3"/>
  <cols>
    <col min="1" max="1" width="1.625" style="906" customWidth="1"/>
    <col min="2" max="2" width="7.625" style="906" customWidth="1"/>
    <col min="3" max="3" width="7.25" style="906" customWidth="1"/>
    <col min="4" max="4" width="19.375" style="932" customWidth="1"/>
    <col min="5" max="5" width="8" style="906" customWidth="1"/>
    <col min="6" max="6" width="41.125" style="932" customWidth="1"/>
    <col min="7" max="16384" width="9" style="906"/>
  </cols>
  <sheetData>
    <row r="1" spans="2:6" s="794" customFormat="1" ht="23.25" x14ac:dyDescent="0.35">
      <c r="B1" s="1716" t="s">
        <v>2617</v>
      </c>
      <c r="C1" s="1716"/>
      <c r="D1" s="1716"/>
      <c r="E1" s="1716"/>
      <c r="F1" s="1716"/>
    </row>
    <row r="3" spans="2:6" s="907" customFormat="1" x14ac:dyDescent="0.3">
      <c r="B3" s="1690" t="s">
        <v>2363</v>
      </c>
      <c r="C3" s="1690" t="s">
        <v>1876</v>
      </c>
      <c r="D3" s="1691" t="s">
        <v>2364</v>
      </c>
      <c r="E3" s="1690" t="s">
        <v>1876</v>
      </c>
      <c r="F3" s="1690" t="s">
        <v>2365</v>
      </c>
    </row>
    <row r="4" spans="2:6" x14ac:dyDescent="0.3">
      <c r="B4" s="1690"/>
      <c r="C4" s="1690"/>
      <c r="D4" s="1691"/>
      <c r="E4" s="1690"/>
      <c r="F4" s="1690"/>
    </row>
    <row r="5" spans="2:6" ht="26.25" customHeight="1" x14ac:dyDescent="0.3">
      <c r="B5" s="908" t="s">
        <v>2367</v>
      </c>
      <c r="C5" s="909" t="s">
        <v>2368</v>
      </c>
      <c r="D5" s="971" t="s">
        <v>1763</v>
      </c>
      <c r="E5" s="909"/>
      <c r="F5" s="911"/>
    </row>
    <row r="6" spans="2:6" ht="22.5" customHeight="1" x14ac:dyDescent="0.3">
      <c r="B6" s="912"/>
      <c r="C6" s="913"/>
      <c r="D6" s="914"/>
      <c r="E6" s="915" t="s">
        <v>2371</v>
      </c>
      <c r="F6" s="916" t="s">
        <v>2372</v>
      </c>
    </row>
    <row r="7" spans="2:6" ht="22.5" customHeight="1" x14ac:dyDescent="0.3">
      <c r="B7" s="917"/>
      <c r="C7" s="918"/>
      <c r="D7" s="919"/>
      <c r="E7" s="920" t="s">
        <v>2375</v>
      </c>
      <c r="F7" s="921" t="s">
        <v>1064</v>
      </c>
    </row>
    <row r="8" spans="2:6" ht="22.5" customHeight="1" x14ac:dyDescent="0.3">
      <c r="B8" s="917"/>
      <c r="C8" s="918"/>
      <c r="D8" s="919"/>
      <c r="E8" s="920" t="s">
        <v>2377</v>
      </c>
      <c r="F8" s="921" t="s">
        <v>1075</v>
      </c>
    </row>
    <row r="9" spans="2:6" ht="22.5" customHeight="1" x14ac:dyDescent="0.3">
      <c r="B9" s="917"/>
      <c r="C9" s="918"/>
      <c r="D9" s="919"/>
      <c r="E9" s="920" t="s">
        <v>2379</v>
      </c>
      <c r="F9" s="921" t="s">
        <v>2380</v>
      </c>
    </row>
    <row r="10" spans="2:6" ht="22.5" customHeight="1" x14ac:dyDescent="0.3">
      <c r="B10" s="917"/>
      <c r="C10" s="918"/>
      <c r="D10" s="919"/>
      <c r="E10" s="920" t="s">
        <v>2383</v>
      </c>
      <c r="F10" s="921" t="s">
        <v>2384</v>
      </c>
    </row>
    <row r="11" spans="2:6" ht="22.5" customHeight="1" x14ac:dyDescent="0.3">
      <c r="B11" s="917"/>
      <c r="C11" s="918"/>
      <c r="D11" s="919"/>
      <c r="E11" s="920" t="s">
        <v>2387</v>
      </c>
      <c r="F11" s="921" t="s">
        <v>2388</v>
      </c>
    </row>
    <row r="12" spans="2:6" ht="22.5" customHeight="1" x14ac:dyDescent="0.3">
      <c r="B12" s="917"/>
      <c r="C12" s="918"/>
      <c r="D12" s="919"/>
      <c r="E12" s="920" t="s">
        <v>2390</v>
      </c>
      <c r="F12" s="921" t="s">
        <v>2391</v>
      </c>
    </row>
    <row r="13" spans="2:6" ht="22.5" customHeight="1" x14ac:dyDescent="0.3">
      <c r="B13" s="917"/>
      <c r="C13" s="918"/>
      <c r="D13" s="919"/>
      <c r="E13" s="920" t="s">
        <v>2393</v>
      </c>
      <c r="F13" s="921" t="s">
        <v>2394</v>
      </c>
    </row>
    <row r="14" spans="2:6" ht="22.5" customHeight="1" x14ac:dyDescent="0.3">
      <c r="B14" s="917"/>
      <c r="C14" s="918"/>
      <c r="D14" s="919"/>
      <c r="E14" s="920" t="s">
        <v>2396</v>
      </c>
      <c r="F14" s="921" t="s">
        <v>1461</v>
      </c>
    </row>
    <row r="15" spans="2:6" ht="22.5" customHeight="1" x14ac:dyDescent="0.3">
      <c r="B15" s="917"/>
      <c r="C15" s="918"/>
      <c r="D15" s="919"/>
      <c r="E15" s="920" t="s">
        <v>2398</v>
      </c>
      <c r="F15" s="921" t="s">
        <v>2399</v>
      </c>
    </row>
    <row r="16" spans="2:6" ht="22.5" customHeight="1" x14ac:dyDescent="0.3">
      <c r="B16" s="917"/>
      <c r="C16" s="918"/>
      <c r="D16" s="919"/>
      <c r="E16" s="920" t="s">
        <v>2401</v>
      </c>
      <c r="F16" s="921" t="s">
        <v>1610</v>
      </c>
    </row>
    <row r="17" spans="2:6" ht="22.5" customHeight="1" x14ac:dyDescent="0.3">
      <c r="B17" s="917"/>
      <c r="C17" s="918"/>
      <c r="D17" s="919"/>
      <c r="E17" s="920" t="s">
        <v>2404</v>
      </c>
      <c r="F17" s="921" t="s">
        <v>2405</v>
      </c>
    </row>
    <row r="18" spans="2:6" ht="22.5" customHeight="1" x14ac:dyDescent="0.3">
      <c r="B18" s="917"/>
      <c r="C18" s="918"/>
      <c r="D18" s="919"/>
      <c r="E18" s="920" t="s">
        <v>2407</v>
      </c>
      <c r="F18" s="921" t="s">
        <v>2408</v>
      </c>
    </row>
    <row r="19" spans="2:6" ht="22.5" customHeight="1" x14ac:dyDescent="0.3">
      <c r="B19" s="917"/>
      <c r="C19" s="918"/>
      <c r="D19" s="919"/>
      <c r="E19" s="922" t="s">
        <v>2411</v>
      </c>
      <c r="F19" s="923" t="s">
        <v>2412</v>
      </c>
    </row>
    <row r="20" spans="2:6" ht="22.5" customHeight="1" x14ac:dyDescent="0.3">
      <c r="B20" s="917"/>
      <c r="C20" s="918"/>
      <c r="D20" s="919"/>
      <c r="E20" s="922" t="s">
        <v>2414</v>
      </c>
      <c r="F20" s="923" t="s">
        <v>521</v>
      </c>
    </row>
    <row r="21" spans="2:6" ht="22.5" customHeight="1" x14ac:dyDescent="0.3">
      <c r="B21" s="917"/>
      <c r="C21" s="918"/>
      <c r="D21" s="919"/>
      <c r="E21" s="922" t="s">
        <v>2416</v>
      </c>
      <c r="F21" s="923" t="s">
        <v>469</v>
      </c>
    </row>
    <row r="22" spans="2:6" ht="22.5" customHeight="1" x14ac:dyDescent="0.3">
      <c r="B22" s="917"/>
      <c r="C22" s="918"/>
      <c r="D22" s="919"/>
      <c r="E22" s="922" t="s">
        <v>2418</v>
      </c>
      <c r="F22" s="923" t="s">
        <v>528</v>
      </c>
    </row>
    <row r="23" spans="2:6" ht="22.5" customHeight="1" x14ac:dyDescent="0.3">
      <c r="B23" s="917"/>
      <c r="C23" s="918"/>
      <c r="D23" s="919"/>
      <c r="E23" s="920" t="s">
        <v>2421</v>
      </c>
      <c r="F23" s="921" t="s">
        <v>2422</v>
      </c>
    </row>
    <row r="24" spans="2:6" ht="22.5" customHeight="1" x14ac:dyDescent="0.3">
      <c r="B24" s="917"/>
      <c r="C24" s="918"/>
      <c r="D24" s="919"/>
      <c r="E24" s="920" t="s">
        <v>2425</v>
      </c>
      <c r="F24" s="921" t="s">
        <v>2426</v>
      </c>
    </row>
    <row r="25" spans="2:6" ht="22.5" customHeight="1" x14ac:dyDescent="0.3">
      <c r="B25" s="917"/>
      <c r="C25" s="918"/>
      <c r="D25" s="919"/>
      <c r="E25" s="920" t="s">
        <v>2428</v>
      </c>
      <c r="F25" s="921" t="s">
        <v>2429</v>
      </c>
    </row>
    <row r="26" spans="2:6" ht="22.5" customHeight="1" x14ac:dyDescent="0.3">
      <c r="B26" s="917"/>
      <c r="C26" s="918"/>
      <c r="D26" s="919"/>
      <c r="E26" s="920" t="s">
        <v>2431</v>
      </c>
      <c r="F26" s="921" t="s">
        <v>2432</v>
      </c>
    </row>
    <row r="27" spans="2:6" ht="22.5" customHeight="1" x14ac:dyDescent="0.3">
      <c r="B27" s="917"/>
      <c r="C27" s="918"/>
      <c r="D27" s="919"/>
      <c r="E27" s="920" t="s">
        <v>2434</v>
      </c>
      <c r="F27" s="921" t="s">
        <v>2435</v>
      </c>
    </row>
    <row r="28" spans="2:6" ht="22.5" customHeight="1" x14ac:dyDescent="0.3">
      <c r="B28" s="917"/>
      <c r="C28" s="918"/>
      <c r="D28" s="919"/>
      <c r="E28" s="920" t="s">
        <v>2437</v>
      </c>
      <c r="F28" s="921" t="s">
        <v>2438</v>
      </c>
    </row>
    <row r="29" spans="2:6" ht="22.5" customHeight="1" x14ac:dyDescent="0.3">
      <c r="B29" s="917"/>
      <c r="C29" s="918"/>
      <c r="D29" s="919"/>
      <c r="E29" s="920" t="s">
        <v>2441</v>
      </c>
      <c r="F29" s="921" t="s">
        <v>2442</v>
      </c>
    </row>
    <row r="30" spans="2:6" ht="22.5" customHeight="1" x14ac:dyDescent="0.3">
      <c r="B30" s="917"/>
      <c r="C30" s="918"/>
      <c r="D30" s="919"/>
      <c r="E30" s="920" t="s">
        <v>2444</v>
      </c>
      <c r="F30" s="921" t="s">
        <v>2445</v>
      </c>
    </row>
    <row r="31" spans="2:6" ht="22.5" customHeight="1" x14ac:dyDescent="0.3">
      <c r="B31" s="917"/>
      <c r="C31" s="918"/>
      <c r="D31" s="919"/>
      <c r="E31" s="920" t="s">
        <v>2446</v>
      </c>
      <c r="F31" s="921" t="s">
        <v>2447</v>
      </c>
    </row>
    <row r="32" spans="2:6" ht="22.5" customHeight="1" x14ac:dyDescent="0.3">
      <c r="B32" s="924"/>
      <c r="C32" s="925"/>
      <c r="D32" s="926"/>
      <c r="E32" s="927" t="s">
        <v>2448</v>
      </c>
      <c r="F32" s="928" t="s">
        <v>2449</v>
      </c>
    </row>
    <row r="33" spans="2:6" s="907" customFormat="1" x14ac:dyDescent="0.3">
      <c r="B33" s="1690" t="s">
        <v>2363</v>
      </c>
      <c r="C33" s="1690" t="s">
        <v>1876</v>
      </c>
      <c r="D33" s="1691" t="s">
        <v>2364</v>
      </c>
      <c r="E33" s="1690" t="s">
        <v>1876</v>
      </c>
      <c r="F33" s="1690" t="s">
        <v>2365</v>
      </c>
    </row>
    <row r="34" spans="2:6" x14ac:dyDescent="0.3">
      <c r="B34" s="1690"/>
      <c r="C34" s="1690"/>
      <c r="D34" s="1691"/>
      <c r="E34" s="1690"/>
      <c r="F34" s="1690"/>
    </row>
    <row r="35" spans="2:6" s="931" customFormat="1" ht="29.25" customHeight="1" x14ac:dyDescent="0.2">
      <c r="B35" s="955" t="s">
        <v>2367</v>
      </c>
      <c r="C35" s="956" t="s">
        <v>2451</v>
      </c>
      <c r="D35" s="970" t="s">
        <v>1760</v>
      </c>
      <c r="E35" s="956"/>
      <c r="F35" s="957"/>
    </row>
    <row r="36" spans="2:6" ht="24" customHeight="1" x14ac:dyDescent="0.3">
      <c r="B36" s="912"/>
      <c r="C36" s="913"/>
      <c r="D36" s="914"/>
      <c r="E36" s="915" t="s">
        <v>2371</v>
      </c>
      <c r="F36" s="916" t="s">
        <v>2454</v>
      </c>
    </row>
    <row r="37" spans="2:6" ht="24" customHeight="1" x14ac:dyDescent="0.3">
      <c r="B37" s="917"/>
      <c r="C37" s="918"/>
      <c r="D37" s="919"/>
      <c r="E37" s="920" t="s">
        <v>2375</v>
      </c>
      <c r="F37" s="921" t="s">
        <v>1064</v>
      </c>
    </row>
    <row r="38" spans="2:6" ht="24" customHeight="1" x14ac:dyDescent="0.3">
      <c r="B38" s="917"/>
      <c r="C38" s="918"/>
      <c r="D38" s="919"/>
      <c r="E38" s="920" t="s">
        <v>2377</v>
      </c>
      <c r="F38" s="921" t="s">
        <v>1075</v>
      </c>
    </row>
    <row r="39" spans="2:6" ht="24" customHeight="1" x14ac:dyDescent="0.3">
      <c r="B39" s="917"/>
      <c r="C39" s="918"/>
      <c r="D39" s="919"/>
      <c r="E39" s="920" t="s">
        <v>2379</v>
      </c>
      <c r="F39" s="921" t="s">
        <v>1088</v>
      </c>
    </row>
    <row r="40" spans="2:6" ht="24" customHeight="1" x14ac:dyDescent="0.3">
      <c r="B40" s="917"/>
      <c r="C40" s="918"/>
      <c r="D40" s="919"/>
      <c r="E40" s="920" t="s">
        <v>2383</v>
      </c>
      <c r="F40" s="921" t="s">
        <v>1070</v>
      </c>
    </row>
    <row r="41" spans="2:6" ht="24" customHeight="1" x14ac:dyDescent="0.3">
      <c r="B41" s="917"/>
      <c r="C41" s="918"/>
      <c r="D41" s="919"/>
      <c r="E41" s="920" t="s">
        <v>2387</v>
      </c>
      <c r="F41" s="921" t="s">
        <v>2463</v>
      </c>
    </row>
    <row r="42" spans="2:6" ht="24" customHeight="1" x14ac:dyDescent="0.3">
      <c r="B42" s="917"/>
      <c r="C42" s="918"/>
      <c r="D42" s="919"/>
      <c r="E42" s="920" t="s">
        <v>2390</v>
      </c>
      <c r="F42" s="921" t="s">
        <v>1066</v>
      </c>
    </row>
    <row r="43" spans="2:6" ht="24" customHeight="1" x14ac:dyDescent="0.3">
      <c r="B43" s="917"/>
      <c r="C43" s="918"/>
      <c r="D43" s="919"/>
      <c r="E43" s="920" t="s">
        <v>2393</v>
      </c>
      <c r="F43" s="921" t="s">
        <v>1073</v>
      </c>
    </row>
    <row r="44" spans="2:6" ht="24" customHeight="1" x14ac:dyDescent="0.3">
      <c r="B44" s="917"/>
      <c r="C44" s="918"/>
      <c r="D44" s="919"/>
      <c r="E44" s="920" t="s">
        <v>2396</v>
      </c>
      <c r="F44" s="921" t="s">
        <v>1068</v>
      </c>
    </row>
    <row r="45" spans="2:6" ht="24" customHeight="1" x14ac:dyDescent="0.3">
      <c r="B45" s="917"/>
      <c r="C45" s="918"/>
      <c r="D45" s="919"/>
      <c r="E45" s="920" t="s">
        <v>2398</v>
      </c>
      <c r="F45" s="921" t="s">
        <v>2473</v>
      </c>
    </row>
    <row r="46" spans="2:6" ht="24" customHeight="1" x14ac:dyDescent="0.3">
      <c r="B46" s="917"/>
      <c r="C46" s="918"/>
      <c r="D46" s="919"/>
      <c r="E46" s="922" t="s">
        <v>2401</v>
      </c>
      <c r="F46" s="923" t="s">
        <v>2475</v>
      </c>
    </row>
    <row r="47" spans="2:6" ht="24" customHeight="1" x14ac:dyDescent="0.3">
      <c r="B47" s="917"/>
      <c r="C47" s="918"/>
      <c r="D47" s="919"/>
      <c r="E47" s="922" t="s">
        <v>2411</v>
      </c>
      <c r="F47" s="923" t="s">
        <v>1223</v>
      </c>
    </row>
    <row r="48" spans="2:6" ht="24" customHeight="1" x14ac:dyDescent="0.3">
      <c r="B48" s="917"/>
      <c r="C48" s="918"/>
      <c r="D48" s="919"/>
      <c r="E48" s="922" t="s">
        <v>2414</v>
      </c>
      <c r="F48" s="923" t="s">
        <v>1225</v>
      </c>
    </row>
    <row r="49" spans="2:6" s="954" customFormat="1" ht="24" customHeight="1" x14ac:dyDescent="0.3">
      <c r="B49" s="958"/>
      <c r="C49" s="959"/>
      <c r="D49" s="960"/>
      <c r="E49" s="961" t="s">
        <v>2416</v>
      </c>
      <c r="F49" s="962" t="s">
        <v>1766</v>
      </c>
    </row>
    <row r="50" spans="2:6" s="954" customFormat="1" ht="24" customHeight="1" x14ac:dyDescent="0.3">
      <c r="B50" s="958"/>
      <c r="C50" s="959"/>
      <c r="D50" s="960"/>
      <c r="E50" s="961" t="s">
        <v>2421</v>
      </c>
      <c r="F50" s="962" t="s">
        <v>2480</v>
      </c>
    </row>
    <row r="51" spans="2:6" s="954" customFormat="1" ht="24" customHeight="1" x14ac:dyDescent="0.3">
      <c r="B51" s="963"/>
      <c r="C51" s="964"/>
      <c r="D51" s="965"/>
      <c r="E51" s="966" t="s">
        <v>2441</v>
      </c>
      <c r="F51" s="967" t="s">
        <v>2445</v>
      </c>
    </row>
    <row r="52" spans="2:6" s="931" customFormat="1" ht="32.25" customHeight="1" x14ac:dyDescent="0.2">
      <c r="B52" s="955"/>
      <c r="C52" s="956" t="s">
        <v>2482</v>
      </c>
      <c r="D52" s="971" t="s">
        <v>1759</v>
      </c>
      <c r="E52" s="956"/>
      <c r="F52" s="957"/>
    </row>
    <row r="53" spans="2:6" ht="21" customHeight="1" x14ac:dyDescent="0.3">
      <c r="B53" s="912"/>
      <c r="C53" s="913"/>
      <c r="D53" s="914"/>
      <c r="E53" s="915" t="s">
        <v>2371</v>
      </c>
      <c r="F53" s="916" t="s">
        <v>2485</v>
      </c>
    </row>
    <row r="54" spans="2:6" ht="21" customHeight="1" x14ac:dyDescent="0.3">
      <c r="B54" s="917"/>
      <c r="C54" s="918"/>
      <c r="D54" s="919"/>
      <c r="E54" s="920" t="s">
        <v>2375</v>
      </c>
      <c r="F54" s="921" t="s">
        <v>2487</v>
      </c>
    </row>
    <row r="55" spans="2:6" ht="21" customHeight="1" x14ac:dyDescent="0.3">
      <c r="B55" s="917"/>
      <c r="C55" s="918"/>
      <c r="D55" s="919"/>
      <c r="E55" s="920" t="s">
        <v>2377</v>
      </c>
      <c r="F55" s="921" t="s">
        <v>2490</v>
      </c>
    </row>
    <row r="56" spans="2:6" ht="21" customHeight="1" x14ac:dyDescent="0.3">
      <c r="B56" s="917"/>
      <c r="C56" s="918"/>
      <c r="D56" s="919"/>
      <c r="E56" s="920" t="s">
        <v>2379</v>
      </c>
      <c r="F56" s="921" t="s">
        <v>2492</v>
      </c>
    </row>
    <row r="57" spans="2:6" ht="21" customHeight="1" x14ac:dyDescent="0.3">
      <c r="B57" s="917"/>
      <c r="C57" s="918"/>
      <c r="D57" s="919"/>
      <c r="E57" s="920" t="s">
        <v>2383</v>
      </c>
      <c r="F57" s="921" t="s">
        <v>2495</v>
      </c>
    </row>
    <row r="58" spans="2:6" ht="21" customHeight="1" x14ac:dyDescent="0.3">
      <c r="B58" s="917"/>
      <c r="C58" s="918"/>
      <c r="D58" s="919"/>
      <c r="E58" s="920" t="s">
        <v>2387</v>
      </c>
      <c r="F58" s="921" t="s">
        <v>2497</v>
      </c>
    </row>
    <row r="59" spans="2:6" ht="21" customHeight="1" x14ac:dyDescent="0.3">
      <c r="B59" s="917"/>
      <c r="C59" s="918"/>
      <c r="D59" s="919"/>
      <c r="E59" s="920" t="s">
        <v>2390</v>
      </c>
      <c r="F59" s="921" t="s">
        <v>2500</v>
      </c>
    </row>
    <row r="60" spans="2:6" ht="21" customHeight="1" x14ac:dyDescent="0.3">
      <c r="B60" s="917"/>
      <c r="C60" s="918"/>
      <c r="D60" s="919"/>
      <c r="E60" s="920" t="s">
        <v>2393</v>
      </c>
      <c r="F60" s="921" t="s">
        <v>2502</v>
      </c>
    </row>
    <row r="61" spans="2:6" ht="21" customHeight="1" x14ac:dyDescent="0.3">
      <c r="B61" s="917"/>
      <c r="C61" s="918"/>
      <c r="D61" s="919"/>
      <c r="E61" s="920" t="s">
        <v>2396</v>
      </c>
      <c r="F61" s="921" t="s">
        <v>2505</v>
      </c>
    </row>
    <row r="62" spans="2:6" ht="21" customHeight="1" x14ac:dyDescent="0.3">
      <c r="B62" s="917"/>
      <c r="C62" s="918"/>
      <c r="D62" s="919"/>
      <c r="E62" s="920" t="s">
        <v>2398</v>
      </c>
      <c r="F62" s="921" t="s">
        <v>2508</v>
      </c>
    </row>
    <row r="63" spans="2:6" ht="30.75" customHeight="1" x14ac:dyDescent="0.3">
      <c r="B63" s="924"/>
      <c r="C63" s="925"/>
      <c r="D63" s="926"/>
      <c r="E63" s="927" t="s">
        <v>2421</v>
      </c>
      <c r="F63" s="928" t="s">
        <v>2511</v>
      </c>
    </row>
    <row r="64" spans="2:6" s="907" customFormat="1" x14ac:dyDescent="0.3">
      <c r="B64" s="1690" t="s">
        <v>2363</v>
      </c>
      <c r="C64" s="1690" t="s">
        <v>1876</v>
      </c>
      <c r="D64" s="1691" t="s">
        <v>2364</v>
      </c>
      <c r="E64" s="1690" t="s">
        <v>1876</v>
      </c>
      <c r="F64" s="1690" t="s">
        <v>2365</v>
      </c>
    </row>
    <row r="65" spans="2:6" x14ac:dyDescent="0.3">
      <c r="B65" s="1690"/>
      <c r="C65" s="1690"/>
      <c r="D65" s="1691"/>
      <c r="E65" s="1690"/>
      <c r="F65" s="1690"/>
    </row>
    <row r="66" spans="2:6" ht="30" customHeight="1" x14ac:dyDescent="0.3">
      <c r="B66" s="908"/>
      <c r="C66" s="909" t="s">
        <v>2514</v>
      </c>
      <c r="D66" s="972" t="s">
        <v>1467</v>
      </c>
      <c r="E66" s="956"/>
      <c r="F66" s="957"/>
    </row>
    <row r="67" spans="2:6" ht="21.75" customHeight="1" x14ac:dyDescent="0.3">
      <c r="B67" s="912"/>
      <c r="C67" s="913"/>
      <c r="D67" s="914"/>
      <c r="E67" s="915" t="s">
        <v>2371</v>
      </c>
      <c r="F67" s="916" t="s">
        <v>2517</v>
      </c>
    </row>
    <row r="68" spans="2:6" ht="21.75" customHeight="1" x14ac:dyDescent="0.3">
      <c r="B68" s="917"/>
      <c r="C68" s="918"/>
      <c r="D68" s="919"/>
      <c r="E68" s="920" t="s">
        <v>2375</v>
      </c>
      <c r="F68" s="921" t="s">
        <v>1461</v>
      </c>
    </row>
    <row r="69" spans="2:6" ht="21.75" customHeight="1" x14ac:dyDescent="0.3">
      <c r="B69" s="917"/>
      <c r="C69" s="918"/>
      <c r="D69" s="919"/>
      <c r="E69" s="920" t="s">
        <v>2377</v>
      </c>
      <c r="F69" s="921" t="s">
        <v>1543</v>
      </c>
    </row>
    <row r="70" spans="2:6" ht="21.75" customHeight="1" x14ac:dyDescent="0.3">
      <c r="B70" s="917"/>
      <c r="C70" s="918"/>
      <c r="D70" s="919"/>
      <c r="E70" s="920" t="s">
        <v>2379</v>
      </c>
      <c r="F70" s="921" t="s">
        <v>1503</v>
      </c>
    </row>
    <row r="71" spans="2:6" ht="21.75" customHeight="1" x14ac:dyDescent="0.3">
      <c r="B71" s="917"/>
      <c r="C71" s="918"/>
      <c r="D71" s="919"/>
      <c r="E71" s="920" t="s">
        <v>2383</v>
      </c>
      <c r="F71" s="921" t="s">
        <v>2524</v>
      </c>
    </row>
    <row r="72" spans="2:6" ht="21.75" customHeight="1" x14ac:dyDescent="0.3">
      <c r="B72" s="917"/>
      <c r="C72" s="918"/>
      <c r="D72" s="919"/>
      <c r="E72" s="920" t="s">
        <v>2387</v>
      </c>
      <c r="F72" s="921" t="s">
        <v>2527</v>
      </c>
    </row>
    <row r="73" spans="2:6" ht="21.75" customHeight="1" x14ac:dyDescent="0.3">
      <c r="B73" s="917"/>
      <c r="C73" s="918"/>
      <c r="D73" s="919"/>
      <c r="E73" s="920" t="s">
        <v>2390</v>
      </c>
      <c r="F73" s="921" t="s">
        <v>1456</v>
      </c>
    </row>
    <row r="74" spans="2:6" ht="21.75" customHeight="1" x14ac:dyDescent="0.3">
      <c r="B74" s="917"/>
      <c r="C74" s="918"/>
      <c r="D74" s="919"/>
      <c r="E74" s="920" t="s">
        <v>2393</v>
      </c>
      <c r="F74" s="921" t="s">
        <v>1452</v>
      </c>
    </row>
    <row r="75" spans="2:6" ht="21.75" customHeight="1" x14ac:dyDescent="0.3">
      <c r="B75" s="917"/>
      <c r="C75" s="918"/>
      <c r="D75" s="919"/>
      <c r="E75" s="920" t="s">
        <v>2396</v>
      </c>
      <c r="F75" s="921" t="s">
        <v>2528</v>
      </c>
    </row>
    <row r="76" spans="2:6" ht="21.75" customHeight="1" x14ac:dyDescent="0.3">
      <c r="B76" s="917"/>
      <c r="C76" s="918"/>
      <c r="D76" s="919"/>
      <c r="E76" s="920" t="s">
        <v>2398</v>
      </c>
      <c r="F76" s="921" t="s">
        <v>2529</v>
      </c>
    </row>
    <row r="77" spans="2:6" ht="21.75" customHeight="1" x14ac:dyDescent="0.3">
      <c r="B77" s="917"/>
      <c r="C77" s="918"/>
      <c r="D77" s="919"/>
      <c r="E77" s="920" t="s">
        <v>2401</v>
      </c>
      <c r="F77" s="921" t="s">
        <v>1520</v>
      </c>
    </row>
    <row r="78" spans="2:6" s="954" customFormat="1" ht="21.75" customHeight="1" x14ac:dyDescent="0.3">
      <c r="B78" s="958"/>
      <c r="C78" s="959"/>
      <c r="D78" s="968"/>
      <c r="E78" s="961" t="s">
        <v>2404</v>
      </c>
      <c r="F78" s="962" t="s">
        <v>1539</v>
      </c>
    </row>
    <row r="79" spans="2:6" s="954" customFormat="1" ht="21.75" customHeight="1" x14ac:dyDescent="0.3">
      <c r="B79" s="958"/>
      <c r="C79" s="959"/>
      <c r="D79" s="960"/>
      <c r="E79" s="961" t="s">
        <v>2448</v>
      </c>
      <c r="F79" s="962" t="s">
        <v>1549</v>
      </c>
    </row>
    <row r="80" spans="2:6" s="954" customFormat="1" ht="21.75" customHeight="1" x14ac:dyDescent="0.3">
      <c r="B80" s="958"/>
      <c r="C80" s="959"/>
      <c r="D80" s="960"/>
      <c r="E80" s="961" t="s">
        <v>2411</v>
      </c>
      <c r="F80" s="962" t="s">
        <v>2530</v>
      </c>
    </row>
    <row r="81" spans="2:13" s="954" customFormat="1" ht="21.75" customHeight="1" x14ac:dyDescent="0.3">
      <c r="B81" s="958"/>
      <c r="C81" s="959"/>
      <c r="D81" s="960"/>
      <c r="E81" s="961" t="s">
        <v>2414</v>
      </c>
      <c r="F81" s="962" t="s">
        <v>2531</v>
      </c>
    </row>
    <row r="82" spans="2:13" s="954" customFormat="1" ht="21.75" customHeight="1" x14ac:dyDescent="0.3">
      <c r="B82" s="963"/>
      <c r="C82" s="964"/>
      <c r="D82" s="969"/>
      <c r="E82" s="966" t="s">
        <v>2561</v>
      </c>
      <c r="F82" s="967" t="s">
        <v>1565</v>
      </c>
    </row>
    <row r="83" spans="2:13" ht="24.75" customHeight="1" x14ac:dyDescent="0.3">
      <c r="B83" s="908"/>
      <c r="C83" s="909" t="s">
        <v>2532</v>
      </c>
      <c r="D83" s="973" t="s">
        <v>1758</v>
      </c>
      <c r="E83" s="956"/>
      <c r="F83" s="957"/>
    </row>
    <row r="84" spans="2:13" ht="22.5" customHeight="1" x14ac:dyDescent="0.3">
      <c r="B84" s="917"/>
      <c r="C84" s="918"/>
      <c r="D84" s="919"/>
      <c r="E84" s="920" t="s">
        <v>2371</v>
      </c>
      <c r="F84" s="921" t="s">
        <v>2533</v>
      </c>
    </row>
    <row r="85" spans="2:13" ht="22.5" customHeight="1" x14ac:dyDescent="0.3">
      <c r="B85" s="917"/>
      <c r="C85" s="918"/>
      <c r="D85" s="919"/>
      <c r="E85" s="920" t="s">
        <v>2375</v>
      </c>
      <c r="F85" s="921" t="s">
        <v>2534</v>
      </c>
    </row>
    <row r="86" spans="2:13" s="954" customFormat="1" ht="22.5" customHeight="1" x14ac:dyDescent="0.3">
      <c r="B86" s="958"/>
      <c r="C86" s="959"/>
      <c r="D86" s="968"/>
      <c r="E86" s="961" t="s">
        <v>2377</v>
      </c>
      <c r="F86" s="962" t="s">
        <v>2562</v>
      </c>
    </row>
    <row r="87" spans="2:13" ht="22.5" customHeight="1" x14ac:dyDescent="0.3">
      <c r="B87" s="917"/>
      <c r="C87" s="918"/>
      <c r="D87" s="919"/>
      <c r="E87" s="920" t="s">
        <v>2379</v>
      </c>
      <c r="F87" s="921" t="s">
        <v>2535</v>
      </c>
    </row>
    <row r="88" spans="2:13" ht="22.5" customHeight="1" x14ac:dyDescent="0.3">
      <c r="B88" s="924"/>
      <c r="C88" s="925"/>
      <c r="D88" s="926"/>
      <c r="E88" s="927" t="s">
        <v>2383</v>
      </c>
      <c r="F88" s="928" t="s">
        <v>2536</v>
      </c>
    </row>
    <row r="89" spans="2:13" ht="31.5" customHeight="1" x14ac:dyDescent="0.3">
      <c r="B89" s="913"/>
      <c r="C89" s="913"/>
      <c r="D89" s="914"/>
      <c r="E89" s="915"/>
      <c r="F89" s="991"/>
      <c r="H89" s="918"/>
    </row>
    <row r="90" spans="2:13" ht="137.25" customHeight="1" x14ac:dyDescent="0.3">
      <c r="B90" s="918"/>
      <c r="C90" s="918"/>
      <c r="D90" s="919"/>
      <c r="E90" s="920"/>
      <c r="F90" s="992"/>
    </row>
    <row r="91" spans="2:13" s="907" customFormat="1" x14ac:dyDescent="0.3">
      <c r="B91" s="1690" t="s">
        <v>2363</v>
      </c>
      <c r="C91" s="1690" t="s">
        <v>1876</v>
      </c>
      <c r="D91" s="1691" t="s">
        <v>2364</v>
      </c>
      <c r="E91" s="1690" t="s">
        <v>1876</v>
      </c>
      <c r="F91" s="1690" t="s">
        <v>2365</v>
      </c>
    </row>
    <row r="92" spans="2:13" x14ac:dyDescent="0.3">
      <c r="B92" s="1690"/>
      <c r="C92" s="1690"/>
      <c r="D92" s="1691"/>
      <c r="E92" s="1690"/>
      <c r="F92" s="1690"/>
    </row>
    <row r="93" spans="2:13" ht="29.25" customHeight="1" x14ac:dyDescent="0.3">
      <c r="B93" s="908"/>
      <c r="C93" s="909" t="s">
        <v>2537</v>
      </c>
      <c r="D93" s="973" t="s">
        <v>1757</v>
      </c>
      <c r="E93" s="956"/>
      <c r="F93" s="957"/>
    </row>
    <row r="94" spans="2:13" ht="22.5" customHeight="1" x14ac:dyDescent="0.3">
      <c r="B94" s="958"/>
      <c r="C94" s="959"/>
      <c r="D94" s="968"/>
      <c r="E94" s="961" t="s">
        <v>2371</v>
      </c>
      <c r="F94" s="962" t="s">
        <v>2563</v>
      </c>
    </row>
    <row r="95" spans="2:13" ht="22.5" customHeight="1" x14ac:dyDescent="0.3">
      <c r="B95" s="958"/>
      <c r="C95" s="959"/>
      <c r="D95" s="960"/>
      <c r="E95" s="961" t="s">
        <v>2375</v>
      </c>
      <c r="F95" s="962" t="s">
        <v>2538</v>
      </c>
      <c r="M95" s="918"/>
    </row>
    <row r="96" spans="2:13" ht="22.5" customHeight="1" x14ac:dyDescent="0.3">
      <c r="B96" s="958"/>
      <c r="C96" s="959"/>
      <c r="D96" s="960"/>
      <c r="E96" s="961" t="s">
        <v>2377</v>
      </c>
      <c r="F96" s="962" t="s">
        <v>2539</v>
      </c>
    </row>
    <row r="97" spans="2:6" ht="22.5" customHeight="1" x14ac:dyDescent="0.3">
      <c r="B97" s="958"/>
      <c r="C97" s="959"/>
      <c r="D97" s="960"/>
      <c r="E97" s="961" t="s">
        <v>2379</v>
      </c>
      <c r="F97" s="962" t="s">
        <v>2540</v>
      </c>
    </row>
    <row r="98" spans="2:6" ht="22.5" customHeight="1" x14ac:dyDescent="0.3">
      <c r="B98" s="958"/>
      <c r="C98" s="959"/>
      <c r="D98" s="960"/>
      <c r="E98" s="961" t="s">
        <v>2383</v>
      </c>
      <c r="F98" s="962" t="s">
        <v>2541</v>
      </c>
    </row>
    <row r="99" spans="2:6" ht="22.5" customHeight="1" x14ac:dyDescent="0.3">
      <c r="B99" s="958"/>
      <c r="C99" s="959"/>
      <c r="D99" s="960"/>
      <c r="E99" s="961" t="s">
        <v>2387</v>
      </c>
      <c r="F99" s="962" t="s">
        <v>2542</v>
      </c>
    </row>
    <row r="100" spans="2:6" ht="22.5" customHeight="1" x14ac:dyDescent="0.3">
      <c r="B100" s="958"/>
      <c r="C100" s="959"/>
      <c r="D100" s="960"/>
      <c r="E100" s="961" t="s">
        <v>2390</v>
      </c>
      <c r="F100" s="962" t="s">
        <v>2543</v>
      </c>
    </row>
    <row r="101" spans="2:6" ht="22.5" customHeight="1" x14ac:dyDescent="0.3">
      <c r="B101" s="963"/>
      <c r="C101" s="964"/>
      <c r="D101" s="965"/>
      <c r="E101" s="966" t="s">
        <v>2393</v>
      </c>
      <c r="F101" s="967" t="s">
        <v>2544</v>
      </c>
    </row>
    <row r="102" spans="2:6" ht="25.5" customHeight="1" x14ac:dyDescent="0.3">
      <c r="B102" s="908"/>
      <c r="C102" s="909" t="s">
        <v>2545</v>
      </c>
      <c r="D102" s="910" t="s">
        <v>1756</v>
      </c>
      <c r="E102" s="956"/>
      <c r="F102" s="957"/>
    </row>
    <row r="103" spans="2:6" x14ac:dyDescent="0.3">
      <c r="B103" s="912"/>
      <c r="C103" s="913"/>
      <c r="D103" s="914"/>
      <c r="E103" s="915" t="s">
        <v>2371</v>
      </c>
      <c r="F103" s="916" t="s">
        <v>2546</v>
      </c>
    </row>
    <row r="104" spans="2:6" x14ac:dyDescent="0.3">
      <c r="B104" s="924"/>
      <c r="C104" s="925"/>
      <c r="D104" s="926"/>
      <c r="E104" s="927" t="s">
        <v>2375</v>
      </c>
      <c r="F104" s="928" t="s">
        <v>2547</v>
      </c>
    </row>
    <row r="105" spans="2:6" ht="29.25" customHeight="1" x14ac:dyDescent="0.3">
      <c r="B105" s="908"/>
      <c r="C105" s="909" t="s">
        <v>2548</v>
      </c>
      <c r="D105" s="910" t="s">
        <v>1755</v>
      </c>
      <c r="E105" s="956"/>
      <c r="F105" s="957"/>
    </row>
    <row r="106" spans="2:6" ht="29.25" customHeight="1" x14ac:dyDescent="0.3">
      <c r="B106" s="974"/>
      <c r="C106" s="975"/>
      <c r="D106" s="976"/>
      <c r="E106" s="977" t="s">
        <v>2371</v>
      </c>
      <c r="F106" s="978" t="s">
        <v>2549</v>
      </c>
    </row>
    <row r="107" spans="2:6" x14ac:dyDescent="0.3">
      <c r="E107" s="933"/>
      <c r="F107" s="934"/>
    </row>
    <row r="108" spans="2:6" hidden="1" x14ac:dyDescent="0.3">
      <c r="B108" s="937"/>
      <c r="C108" s="937" t="s">
        <v>2564</v>
      </c>
      <c r="D108" s="938" t="s">
        <v>1723</v>
      </c>
      <c r="E108" s="929"/>
      <c r="F108" s="930"/>
    </row>
    <row r="109" spans="2:6" hidden="1" x14ac:dyDescent="0.3">
      <c r="B109" s="939"/>
      <c r="C109" s="939"/>
      <c r="D109" s="940"/>
      <c r="E109" s="933" t="s">
        <v>2371</v>
      </c>
      <c r="F109" s="934" t="s">
        <v>1723</v>
      </c>
    </row>
    <row r="110" spans="2:6" hidden="1" x14ac:dyDescent="0.3">
      <c r="E110" s="933" t="s">
        <v>2375</v>
      </c>
      <c r="F110" s="934" t="s">
        <v>111</v>
      </c>
    </row>
    <row r="111" spans="2:6" hidden="1" x14ac:dyDescent="0.3">
      <c r="E111" s="933" t="s">
        <v>2377</v>
      </c>
      <c r="F111" s="934" t="s">
        <v>1678</v>
      </c>
    </row>
    <row r="112" spans="2:6" hidden="1" x14ac:dyDescent="0.3">
      <c r="E112" s="933" t="s">
        <v>2379</v>
      </c>
      <c r="F112" s="934" t="s">
        <v>2565</v>
      </c>
    </row>
    <row r="113" spans="2:6" hidden="1" x14ac:dyDescent="0.3">
      <c r="E113" s="933" t="s">
        <v>2383</v>
      </c>
      <c r="F113" s="934" t="s">
        <v>123</v>
      </c>
    </row>
    <row r="114" spans="2:6" hidden="1" x14ac:dyDescent="0.3">
      <c r="E114" s="933" t="s">
        <v>2387</v>
      </c>
      <c r="F114" s="934" t="s">
        <v>1724</v>
      </c>
    </row>
    <row r="115" spans="2:6" hidden="1" x14ac:dyDescent="0.3">
      <c r="E115" s="933" t="s">
        <v>2390</v>
      </c>
      <c r="F115" s="934" t="s">
        <v>1682</v>
      </c>
    </row>
    <row r="116" spans="2:6" hidden="1" x14ac:dyDescent="0.3">
      <c r="E116" s="933" t="s">
        <v>2393</v>
      </c>
      <c r="F116" s="934" t="s">
        <v>1685</v>
      </c>
    </row>
    <row r="117" spans="2:6" hidden="1" x14ac:dyDescent="0.3">
      <c r="E117" s="933" t="s">
        <v>2396</v>
      </c>
      <c r="F117" s="934" t="s">
        <v>368</v>
      </c>
    </row>
    <row r="118" spans="2:6" hidden="1" x14ac:dyDescent="0.3">
      <c r="E118" s="933" t="s">
        <v>2398</v>
      </c>
      <c r="F118" s="934" t="s">
        <v>2566</v>
      </c>
    </row>
    <row r="119" spans="2:6" hidden="1" x14ac:dyDescent="0.3">
      <c r="E119" s="933" t="s">
        <v>2401</v>
      </c>
      <c r="F119" s="934" t="s">
        <v>1690</v>
      </c>
    </row>
    <row r="120" spans="2:6" hidden="1" x14ac:dyDescent="0.3">
      <c r="E120" s="933" t="s">
        <v>2404</v>
      </c>
      <c r="F120" s="934" t="s">
        <v>1692</v>
      </c>
    </row>
    <row r="121" spans="2:6" hidden="1" x14ac:dyDescent="0.3">
      <c r="E121" s="933" t="s">
        <v>2407</v>
      </c>
      <c r="F121" s="934" t="s">
        <v>2567</v>
      </c>
    </row>
    <row r="122" spans="2:6" hidden="1" x14ac:dyDescent="0.3">
      <c r="E122" s="933" t="s">
        <v>2568</v>
      </c>
      <c r="F122" s="934" t="s">
        <v>193</v>
      </c>
    </row>
    <row r="123" spans="2:6" hidden="1" x14ac:dyDescent="0.3">
      <c r="E123" s="933" t="s">
        <v>2569</v>
      </c>
      <c r="F123" s="934" t="s">
        <v>190</v>
      </c>
    </row>
    <row r="124" spans="2:6" hidden="1" x14ac:dyDescent="0.3">
      <c r="E124" s="933" t="s">
        <v>2570</v>
      </c>
      <c r="F124" s="934" t="s">
        <v>1697</v>
      </c>
    </row>
    <row r="125" spans="2:6" ht="39" hidden="1" x14ac:dyDescent="0.3">
      <c r="B125" s="937"/>
      <c r="C125" s="937" t="s">
        <v>2571</v>
      </c>
      <c r="D125" s="938" t="s">
        <v>1709</v>
      </c>
      <c r="E125" s="929"/>
      <c r="F125" s="930"/>
    </row>
    <row r="126" spans="2:6" hidden="1" x14ac:dyDescent="0.3">
      <c r="B126" s="939"/>
      <c r="C126" s="939"/>
      <c r="D126" s="940"/>
      <c r="E126" s="933" t="s">
        <v>2371</v>
      </c>
      <c r="F126" s="934" t="s">
        <v>2572</v>
      </c>
    </row>
    <row r="127" spans="2:6" hidden="1" x14ac:dyDescent="0.3">
      <c r="E127" s="933" t="s">
        <v>2375</v>
      </c>
      <c r="F127" s="934" t="s">
        <v>240</v>
      </c>
    </row>
    <row r="128" spans="2:6" hidden="1" x14ac:dyDescent="0.3">
      <c r="E128" s="933" t="s">
        <v>2377</v>
      </c>
      <c r="F128" s="934" t="s">
        <v>2573</v>
      </c>
    </row>
    <row r="129" spans="2:6" hidden="1" x14ac:dyDescent="0.3">
      <c r="E129" s="933" t="s">
        <v>2379</v>
      </c>
      <c r="F129" s="934" t="s">
        <v>2574</v>
      </c>
    </row>
    <row r="130" spans="2:6" ht="39" hidden="1" x14ac:dyDescent="0.3">
      <c r="B130" s="937"/>
      <c r="C130" s="937" t="s">
        <v>2575</v>
      </c>
      <c r="D130" s="938" t="s">
        <v>1703</v>
      </c>
      <c r="E130" s="929"/>
      <c r="F130" s="930"/>
    </row>
    <row r="131" spans="2:6" hidden="1" x14ac:dyDescent="0.3">
      <c r="E131" s="933" t="s">
        <v>2371</v>
      </c>
      <c r="F131" s="934" t="s">
        <v>2576</v>
      </c>
    </row>
    <row r="132" spans="2:6" hidden="1" x14ac:dyDescent="0.3">
      <c r="E132" s="933" t="s">
        <v>2375</v>
      </c>
      <c r="F132" s="934" t="s">
        <v>1703</v>
      </c>
    </row>
    <row r="133" spans="2:6" hidden="1" x14ac:dyDescent="0.3">
      <c r="E133" s="933" t="s">
        <v>2377</v>
      </c>
      <c r="F133" s="934" t="s">
        <v>2577</v>
      </c>
    </row>
    <row r="134" spans="2:6" hidden="1" x14ac:dyDescent="0.3">
      <c r="E134" s="933" t="s">
        <v>2379</v>
      </c>
      <c r="F134" s="934" t="s">
        <v>2578</v>
      </c>
    </row>
    <row r="135" spans="2:6" hidden="1" x14ac:dyDescent="0.3">
      <c r="E135" s="933" t="s">
        <v>2383</v>
      </c>
      <c r="F135" s="934" t="s">
        <v>2579</v>
      </c>
    </row>
    <row r="136" spans="2:6" hidden="1" x14ac:dyDescent="0.3">
      <c r="B136" s="937"/>
      <c r="C136" s="937" t="s">
        <v>2580</v>
      </c>
      <c r="D136" s="938" t="s">
        <v>1718</v>
      </c>
      <c r="E136" s="929"/>
      <c r="F136" s="930"/>
    </row>
    <row r="137" spans="2:6" hidden="1" x14ac:dyDescent="0.3">
      <c r="E137" s="933" t="s">
        <v>2375</v>
      </c>
      <c r="F137" s="934" t="s">
        <v>1718</v>
      </c>
    </row>
    <row r="138" spans="2:6" ht="39" hidden="1" x14ac:dyDescent="0.3">
      <c r="B138" s="937"/>
      <c r="C138" s="937" t="s">
        <v>2581</v>
      </c>
      <c r="D138" s="938" t="s">
        <v>2582</v>
      </c>
      <c r="E138" s="929"/>
      <c r="F138" s="930"/>
    </row>
    <row r="139" spans="2:6" hidden="1" x14ac:dyDescent="0.3">
      <c r="E139" s="933" t="s">
        <v>2375</v>
      </c>
      <c r="F139" s="934" t="s">
        <v>2582</v>
      </c>
    </row>
    <row r="140" spans="2:6" hidden="1" x14ac:dyDescent="0.3">
      <c r="E140" s="935" t="s">
        <v>2377</v>
      </c>
      <c r="F140" s="936" t="s">
        <v>2583</v>
      </c>
    </row>
    <row r="141" spans="2:6" hidden="1" x14ac:dyDescent="0.3">
      <c r="E141" s="935" t="s">
        <v>2379</v>
      </c>
      <c r="F141" s="936" t="s">
        <v>2584</v>
      </c>
    </row>
    <row r="142" spans="2:6" hidden="1" x14ac:dyDescent="0.3">
      <c r="B142" s="937"/>
      <c r="C142" s="937" t="s">
        <v>2585</v>
      </c>
      <c r="D142" s="938" t="s">
        <v>2586</v>
      </c>
      <c r="E142" s="929"/>
      <c r="F142" s="930"/>
    </row>
    <row r="143" spans="2:6" hidden="1" x14ac:dyDescent="0.3">
      <c r="E143" s="933" t="s">
        <v>2375</v>
      </c>
      <c r="F143" s="934" t="s">
        <v>2586</v>
      </c>
    </row>
    <row r="144" spans="2:6" ht="39" hidden="1" x14ac:dyDescent="0.3">
      <c r="B144" s="937"/>
      <c r="C144" s="937" t="s">
        <v>2587</v>
      </c>
      <c r="D144" s="938" t="s">
        <v>2588</v>
      </c>
      <c r="E144" s="929"/>
      <c r="F144" s="930"/>
    </row>
    <row r="145" spans="2:12" hidden="1" x14ac:dyDescent="0.3">
      <c r="E145" s="933" t="s">
        <v>2375</v>
      </c>
      <c r="F145" s="934" t="s">
        <v>2588</v>
      </c>
    </row>
    <row r="146" spans="2:12" hidden="1" x14ac:dyDescent="0.3">
      <c r="B146" s="937"/>
      <c r="C146" s="937" t="s">
        <v>2589</v>
      </c>
      <c r="D146" s="938" t="s">
        <v>157</v>
      </c>
      <c r="E146" s="929"/>
      <c r="F146" s="930"/>
    </row>
    <row r="147" spans="2:12" hidden="1" x14ac:dyDescent="0.3">
      <c r="E147" s="933" t="s">
        <v>2375</v>
      </c>
      <c r="F147" s="934" t="s">
        <v>157</v>
      </c>
    </row>
    <row r="148" spans="2:12" hidden="1" x14ac:dyDescent="0.3">
      <c r="B148" s="937"/>
      <c r="C148" s="937" t="s">
        <v>2590</v>
      </c>
      <c r="D148" s="938" t="s">
        <v>2591</v>
      </c>
      <c r="E148" s="929"/>
      <c r="F148" s="930"/>
    </row>
    <row r="149" spans="2:12" hidden="1" x14ac:dyDescent="0.3">
      <c r="E149" s="933" t="s">
        <v>2375</v>
      </c>
      <c r="F149" s="934" t="s">
        <v>2591</v>
      </c>
    </row>
    <row r="150" spans="2:12" ht="39" hidden="1" x14ac:dyDescent="0.3">
      <c r="B150" s="937"/>
      <c r="C150" s="937" t="s">
        <v>2592</v>
      </c>
      <c r="D150" s="938" t="s">
        <v>2593</v>
      </c>
      <c r="E150" s="929"/>
      <c r="F150" s="930"/>
    </row>
    <row r="151" spans="2:12" hidden="1" x14ac:dyDescent="0.3">
      <c r="E151" s="933" t="s">
        <v>2375</v>
      </c>
      <c r="F151" s="934" t="s">
        <v>2593</v>
      </c>
    </row>
    <row r="152" spans="2:12" s="945" customFormat="1" ht="39" hidden="1" x14ac:dyDescent="0.3">
      <c r="B152" s="941"/>
      <c r="C152" s="942" t="s">
        <v>2594</v>
      </c>
      <c r="D152" s="943" t="s">
        <v>1754</v>
      </c>
      <c r="E152" s="941"/>
      <c r="F152" s="944"/>
      <c r="G152" s="906"/>
      <c r="H152" s="906"/>
      <c r="I152" s="906"/>
      <c r="J152" s="906"/>
      <c r="K152" s="906"/>
      <c r="L152" s="906"/>
    </row>
    <row r="153" spans="2:12" s="945" customFormat="1" hidden="1" x14ac:dyDescent="0.3">
      <c r="B153" s="906"/>
      <c r="C153" s="906"/>
      <c r="D153" s="932"/>
      <c r="E153" s="946" t="s">
        <v>2375</v>
      </c>
      <c r="F153" s="947" t="s">
        <v>1754</v>
      </c>
      <c r="G153" s="906"/>
      <c r="H153" s="906"/>
      <c r="I153" s="906"/>
      <c r="J153" s="906"/>
      <c r="K153" s="906"/>
      <c r="L153" s="906"/>
    </row>
    <row r="154" spans="2:12" s="945" customFormat="1" ht="39" hidden="1" x14ac:dyDescent="0.3">
      <c r="B154" s="941"/>
      <c r="C154" s="948" t="s">
        <v>2595</v>
      </c>
      <c r="D154" s="949" t="s">
        <v>2596</v>
      </c>
      <c r="E154" s="937"/>
      <c r="F154" s="944"/>
      <c r="G154" s="906"/>
      <c r="H154" s="906"/>
      <c r="I154" s="906"/>
      <c r="J154" s="906"/>
      <c r="K154" s="906"/>
      <c r="L154" s="906"/>
    </row>
    <row r="155" spans="2:12" s="945" customFormat="1" hidden="1" x14ac:dyDescent="0.3">
      <c r="B155" s="906"/>
      <c r="C155" s="906"/>
      <c r="D155" s="932"/>
      <c r="E155" s="946" t="s">
        <v>2375</v>
      </c>
      <c r="F155" s="947" t="s">
        <v>2596</v>
      </c>
      <c r="G155" s="906"/>
      <c r="H155" s="906"/>
      <c r="I155" s="906"/>
      <c r="J155" s="906"/>
      <c r="K155" s="906"/>
      <c r="L155" s="906"/>
    </row>
    <row r="156" spans="2:12" s="945" customFormat="1" hidden="1" x14ac:dyDescent="0.3">
      <c r="B156" s="906"/>
      <c r="C156" s="906"/>
      <c r="D156" s="932"/>
      <c r="E156" s="946" t="s">
        <v>2377</v>
      </c>
      <c r="F156" s="947" t="s">
        <v>2597</v>
      </c>
      <c r="G156" s="906"/>
      <c r="H156" s="906"/>
      <c r="I156" s="906"/>
      <c r="J156" s="906"/>
      <c r="K156" s="906"/>
      <c r="L156" s="906"/>
    </row>
    <row r="157" spans="2:12" s="945" customFormat="1" x14ac:dyDescent="0.3">
      <c r="B157" s="906"/>
      <c r="C157" s="906"/>
      <c r="D157" s="932"/>
      <c r="E157" s="939"/>
      <c r="F157" s="932"/>
      <c r="G157" s="906"/>
      <c r="H157" s="906"/>
      <c r="I157" s="906"/>
      <c r="J157" s="906"/>
      <c r="K157" s="906"/>
      <c r="L157" s="906"/>
    </row>
    <row r="158" spans="2:12" s="945" customFormat="1" x14ac:dyDescent="0.3">
      <c r="B158" s="906"/>
      <c r="C158" s="906"/>
      <c r="D158" s="932"/>
      <c r="E158" s="939"/>
      <c r="F158" s="932"/>
      <c r="G158" s="906"/>
      <c r="H158" s="906"/>
      <c r="I158" s="906"/>
      <c r="J158" s="906"/>
      <c r="K158" s="906"/>
      <c r="L158" s="906"/>
    </row>
    <row r="159" spans="2:12" s="945" customFormat="1" ht="296.25" customHeight="1" x14ac:dyDescent="0.3">
      <c r="B159" s="906"/>
      <c r="C159" s="906"/>
      <c r="D159" s="932"/>
      <c r="E159" s="939"/>
      <c r="F159" s="932"/>
      <c r="G159" s="906"/>
      <c r="H159" s="906"/>
      <c r="I159" s="906"/>
      <c r="J159" s="906"/>
      <c r="K159" s="906"/>
      <c r="L159" s="906"/>
    </row>
    <row r="160" spans="2:12" s="945" customFormat="1" ht="27.75" customHeight="1" x14ac:dyDescent="0.3">
      <c r="B160" s="1687" t="s">
        <v>1876</v>
      </c>
      <c r="C160" s="1688"/>
      <c r="D160" s="1687" t="s">
        <v>2366</v>
      </c>
      <c r="E160" s="1689"/>
      <c r="F160" s="1688"/>
      <c r="G160" s="906"/>
      <c r="H160" s="906"/>
      <c r="I160" s="906"/>
      <c r="J160" s="906"/>
      <c r="K160" s="906"/>
      <c r="L160" s="906"/>
    </row>
    <row r="161" spans="2:12" s="945" customFormat="1" ht="22.5" customHeight="1" x14ac:dyDescent="0.3">
      <c r="B161" s="981"/>
      <c r="C161" s="982" t="s">
        <v>2369</v>
      </c>
      <c r="D161" s="1707" t="s">
        <v>2370</v>
      </c>
      <c r="E161" s="1708"/>
      <c r="F161" s="1709"/>
      <c r="G161" s="906"/>
      <c r="H161" s="906"/>
      <c r="I161" s="906"/>
      <c r="J161" s="906"/>
      <c r="K161" s="906"/>
      <c r="L161" s="906"/>
    </row>
    <row r="162" spans="2:12" s="945" customFormat="1" ht="22.5" customHeight="1" x14ac:dyDescent="0.3">
      <c r="B162" s="917"/>
      <c r="C162" s="983" t="s">
        <v>2373</v>
      </c>
      <c r="D162" s="1692" t="s">
        <v>2374</v>
      </c>
      <c r="E162" s="1693"/>
      <c r="F162" s="1694"/>
      <c r="G162" s="906"/>
      <c r="H162" s="906"/>
      <c r="I162" s="906"/>
      <c r="J162" s="906"/>
      <c r="K162" s="906"/>
      <c r="L162" s="906"/>
    </row>
    <row r="163" spans="2:12" ht="66.75" customHeight="1" x14ac:dyDescent="0.3">
      <c r="B163" s="917"/>
      <c r="C163" s="983" t="s">
        <v>2376</v>
      </c>
      <c r="D163" s="1692" t="s">
        <v>1878</v>
      </c>
      <c r="E163" s="1693"/>
      <c r="F163" s="1694"/>
      <c r="L163" s="918"/>
    </row>
    <row r="164" spans="2:12" ht="42.75" customHeight="1" x14ac:dyDescent="0.3">
      <c r="B164" s="917"/>
      <c r="C164" s="983" t="s">
        <v>2378</v>
      </c>
      <c r="D164" s="1692" t="s">
        <v>1818</v>
      </c>
      <c r="E164" s="1693"/>
      <c r="F164" s="1694"/>
    </row>
    <row r="165" spans="2:12" ht="22.5" customHeight="1" x14ac:dyDescent="0.3">
      <c r="B165" s="917"/>
      <c r="C165" s="983" t="s">
        <v>2381</v>
      </c>
      <c r="D165" s="1692" t="s">
        <v>2382</v>
      </c>
      <c r="E165" s="1693"/>
      <c r="F165" s="1694"/>
    </row>
    <row r="166" spans="2:12" ht="22.5" customHeight="1" x14ac:dyDescent="0.3">
      <c r="B166" s="917"/>
      <c r="C166" s="983" t="s">
        <v>2385</v>
      </c>
      <c r="D166" s="1692" t="s">
        <v>2386</v>
      </c>
      <c r="E166" s="1693"/>
      <c r="F166" s="1694"/>
    </row>
    <row r="167" spans="2:12" ht="22.5" customHeight="1" x14ac:dyDescent="0.3">
      <c r="B167" s="917"/>
      <c r="C167" s="983" t="s">
        <v>2389</v>
      </c>
      <c r="D167" s="1692" t="s">
        <v>1821</v>
      </c>
      <c r="E167" s="1693"/>
      <c r="F167" s="1694"/>
    </row>
    <row r="168" spans="2:12" ht="42" customHeight="1" x14ac:dyDescent="0.3">
      <c r="B168" s="917"/>
      <c r="C168" s="983" t="s">
        <v>2392</v>
      </c>
      <c r="D168" s="1692" t="s">
        <v>2140</v>
      </c>
      <c r="E168" s="1693"/>
      <c r="F168" s="1694"/>
    </row>
    <row r="169" spans="2:12" ht="22.5" customHeight="1" x14ac:dyDescent="0.3">
      <c r="B169" s="917"/>
      <c r="C169" s="983" t="s">
        <v>2395</v>
      </c>
      <c r="D169" s="1692" t="s">
        <v>1823</v>
      </c>
      <c r="E169" s="1693"/>
      <c r="F169" s="1694"/>
    </row>
    <row r="170" spans="2:12" ht="22.5" customHeight="1" x14ac:dyDescent="0.3">
      <c r="B170" s="917"/>
      <c r="C170" s="983" t="s">
        <v>2397</v>
      </c>
      <c r="D170" s="1692" t="s">
        <v>1824</v>
      </c>
      <c r="E170" s="1693"/>
      <c r="F170" s="1694"/>
    </row>
    <row r="171" spans="2:12" ht="42.75" customHeight="1" x14ac:dyDescent="0.3">
      <c r="B171" s="917"/>
      <c r="C171" s="983" t="s">
        <v>2400</v>
      </c>
      <c r="D171" s="1692" t="s">
        <v>1881</v>
      </c>
      <c r="E171" s="1693"/>
      <c r="F171" s="1694"/>
    </row>
    <row r="172" spans="2:12" ht="22.5" customHeight="1" x14ac:dyDescent="0.3">
      <c r="B172" s="917"/>
      <c r="C172" s="983" t="s">
        <v>2402</v>
      </c>
      <c r="D172" s="1692" t="s">
        <v>2403</v>
      </c>
      <c r="E172" s="1693"/>
      <c r="F172" s="1694"/>
    </row>
    <row r="173" spans="2:12" ht="45.75" customHeight="1" x14ac:dyDescent="0.3">
      <c r="B173" s="917"/>
      <c r="C173" s="983" t="s">
        <v>2406</v>
      </c>
      <c r="D173" s="1692" t="s">
        <v>1825</v>
      </c>
      <c r="E173" s="1693"/>
      <c r="F173" s="1694"/>
    </row>
    <row r="174" spans="2:12" ht="22.5" customHeight="1" x14ac:dyDescent="0.3">
      <c r="B174" s="917"/>
      <c r="C174" s="983" t="s">
        <v>2409</v>
      </c>
      <c r="D174" s="1692" t="s">
        <v>2410</v>
      </c>
      <c r="E174" s="1693"/>
      <c r="F174" s="1694"/>
    </row>
    <row r="175" spans="2:12" ht="22.5" customHeight="1" x14ac:dyDescent="0.3">
      <c r="B175" s="917"/>
      <c r="C175" s="983" t="s">
        <v>2413</v>
      </c>
      <c r="D175" s="1692" t="s">
        <v>1826</v>
      </c>
      <c r="E175" s="1693"/>
      <c r="F175" s="1694"/>
    </row>
    <row r="176" spans="2:12" ht="22.5" customHeight="1" x14ac:dyDescent="0.3">
      <c r="B176" s="917"/>
      <c r="C176" s="983" t="s">
        <v>2415</v>
      </c>
      <c r="D176" s="1692" t="s">
        <v>2113</v>
      </c>
      <c r="E176" s="1693"/>
      <c r="F176" s="1694"/>
    </row>
    <row r="177" spans="2:12" ht="22.5" customHeight="1" x14ac:dyDescent="0.3">
      <c r="B177" s="917"/>
      <c r="C177" s="983" t="s">
        <v>2417</v>
      </c>
      <c r="D177" s="1692" t="s">
        <v>1936</v>
      </c>
      <c r="E177" s="1693"/>
      <c r="F177" s="1694"/>
    </row>
    <row r="178" spans="2:12" ht="22.5" customHeight="1" x14ac:dyDescent="0.3">
      <c r="B178" s="917"/>
      <c r="C178" s="983" t="s">
        <v>2419</v>
      </c>
      <c r="D178" s="1692" t="s">
        <v>2420</v>
      </c>
      <c r="E178" s="1693"/>
      <c r="F178" s="1694"/>
    </row>
    <row r="179" spans="2:12" ht="43.5" customHeight="1" x14ac:dyDescent="0.3">
      <c r="B179" s="917"/>
      <c r="C179" s="983" t="s">
        <v>2423</v>
      </c>
      <c r="D179" s="1692" t="s">
        <v>2424</v>
      </c>
      <c r="E179" s="1693"/>
      <c r="F179" s="1694"/>
    </row>
    <row r="180" spans="2:12" ht="22.5" customHeight="1" x14ac:dyDescent="0.3">
      <c r="B180" s="917"/>
      <c r="C180" s="983" t="s">
        <v>2427</v>
      </c>
      <c r="D180" s="1692" t="s">
        <v>1829</v>
      </c>
      <c r="E180" s="1693"/>
      <c r="F180" s="1694"/>
    </row>
    <row r="181" spans="2:12" ht="91.5" customHeight="1" x14ac:dyDescent="0.3">
      <c r="B181" s="924"/>
      <c r="C181" s="993" t="s">
        <v>2430</v>
      </c>
      <c r="D181" s="1713" t="s">
        <v>2012</v>
      </c>
      <c r="E181" s="1714"/>
      <c r="F181" s="1715"/>
    </row>
    <row r="182" spans="2:12" s="945" customFormat="1" ht="27.75" customHeight="1" x14ac:dyDescent="0.3">
      <c r="B182" s="1687" t="s">
        <v>1876</v>
      </c>
      <c r="C182" s="1688"/>
      <c r="D182" s="1687" t="s">
        <v>2366</v>
      </c>
      <c r="E182" s="1689"/>
      <c r="F182" s="1688"/>
      <c r="G182" s="906"/>
      <c r="H182" s="906"/>
      <c r="I182" s="906"/>
      <c r="J182" s="906"/>
      <c r="K182" s="906"/>
      <c r="L182" s="906"/>
    </row>
    <row r="183" spans="2:12" ht="43.5" customHeight="1" x14ac:dyDescent="0.3">
      <c r="B183" s="917"/>
      <c r="C183" s="983" t="s">
        <v>2433</v>
      </c>
      <c r="D183" s="1692" t="s">
        <v>1882</v>
      </c>
      <c r="E183" s="1693"/>
      <c r="F183" s="1694"/>
    </row>
    <row r="184" spans="2:12" ht="48" customHeight="1" x14ac:dyDescent="0.3">
      <c r="B184" s="917"/>
      <c r="C184" s="983" t="s">
        <v>2436</v>
      </c>
      <c r="D184" s="1692" t="s">
        <v>1830</v>
      </c>
      <c r="E184" s="1693"/>
      <c r="F184" s="1694"/>
    </row>
    <row r="185" spans="2:12" ht="43.5" customHeight="1" x14ac:dyDescent="0.3">
      <c r="B185" s="917"/>
      <c r="C185" s="983" t="s">
        <v>2439</v>
      </c>
      <c r="D185" s="1692" t="s">
        <v>2440</v>
      </c>
      <c r="E185" s="1693"/>
      <c r="F185" s="1694"/>
    </row>
    <row r="186" spans="2:12" ht="22.5" customHeight="1" x14ac:dyDescent="0.3">
      <c r="B186" s="917"/>
      <c r="C186" s="983" t="s">
        <v>2443</v>
      </c>
      <c r="D186" s="1692" t="s">
        <v>1884</v>
      </c>
      <c r="E186" s="1693"/>
      <c r="F186" s="1694"/>
    </row>
    <row r="187" spans="2:12" ht="22.5" customHeight="1" x14ac:dyDescent="0.3">
      <c r="B187" s="917"/>
      <c r="C187" s="983" t="s">
        <v>2450</v>
      </c>
      <c r="D187" s="1692" t="s">
        <v>1831</v>
      </c>
      <c r="E187" s="1693"/>
      <c r="F187" s="1694"/>
    </row>
    <row r="188" spans="2:12" ht="22.5" customHeight="1" x14ac:dyDescent="0.3">
      <c r="B188" s="917"/>
      <c r="C188" s="983" t="s">
        <v>2452</v>
      </c>
      <c r="D188" s="1692" t="s">
        <v>2453</v>
      </c>
      <c r="E188" s="1693"/>
      <c r="F188" s="1694"/>
    </row>
    <row r="189" spans="2:12" ht="42" customHeight="1" x14ac:dyDescent="0.3">
      <c r="B189" s="917"/>
      <c r="C189" s="983" t="s">
        <v>2455</v>
      </c>
      <c r="D189" s="1692" t="s">
        <v>1832</v>
      </c>
      <c r="E189" s="1693"/>
      <c r="F189" s="1694"/>
    </row>
    <row r="190" spans="2:12" ht="22.5" customHeight="1" x14ac:dyDescent="0.3">
      <c r="B190" s="917"/>
      <c r="C190" s="983" t="s">
        <v>2456</v>
      </c>
      <c r="D190" s="1692" t="s">
        <v>2222</v>
      </c>
      <c r="E190" s="1693"/>
      <c r="F190" s="1694"/>
    </row>
    <row r="191" spans="2:12" ht="22.5" customHeight="1" x14ac:dyDescent="0.3">
      <c r="B191" s="917"/>
      <c r="C191" s="983" t="s">
        <v>2457</v>
      </c>
      <c r="D191" s="1692" t="s">
        <v>2458</v>
      </c>
      <c r="E191" s="1693"/>
      <c r="F191" s="1694"/>
    </row>
    <row r="192" spans="2:12" ht="43.5" customHeight="1" x14ac:dyDescent="0.3">
      <c r="B192" s="917"/>
      <c r="C192" s="983" t="s">
        <v>2459</v>
      </c>
      <c r="D192" s="1692" t="s">
        <v>2460</v>
      </c>
      <c r="E192" s="1693"/>
      <c r="F192" s="1694"/>
    </row>
    <row r="193" spans="2:12" ht="22.5" customHeight="1" x14ac:dyDescent="0.3">
      <c r="B193" s="917"/>
      <c r="C193" s="983" t="s">
        <v>2461</v>
      </c>
      <c r="D193" s="1692" t="s">
        <v>2462</v>
      </c>
      <c r="E193" s="1693"/>
      <c r="F193" s="1694"/>
    </row>
    <row r="194" spans="2:12" ht="22.5" customHeight="1" x14ac:dyDescent="0.3">
      <c r="B194" s="917"/>
      <c r="C194" s="983" t="s">
        <v>2464</v>
      </c>
      <c r="D194" s="1692" t="s">
        <v>2465</v>
      </c>
      <c r="E194" s="1693"/>
      <c r="F194" s="1694"/>
    </row>
    <row r="195" spans="2:12" ht="22.5" customHeight="1" x14ac:dyDescent="0.3">
      <c r="B195" s="917"/>
      <c r="C195" s="983" t="s">
        <v>2466</v>
      </c>
      <c r="D195" s="1692" t="s">
        <v>2467</v>
      </c>
      <c r="E195" s="1693"/>
      <c r="F195" s="1694"/>
    </row>
    <row r="196" spans="2:12" ht="22.5" customHeight="1" x14ac:dyDescent="0.3">
      <c r="B196" s="917"/>
      <c r="C196" s="983" t="s">
        <v>2468</v>
      </c>
      <c r="D196" s="1692" t="s">
        <v>1937</v>
      </c>
      <c r="E196" s="1693"/>
      <c r="F196" s="1694"/>
    </row>
    <row r="197" spans="2:12" ht="22.5" customHeight="1" x14ac:dyDescent="0.3">
      <c r="B197" s="917"/>
      <c r="C197" s="984" t="s">
        <v>2469</v>
      </c>
      <c r="D197" s="1710" t="s">
        <v>2470</v>
      </c>
      <c r="E197" s="1711"/>
      <c r="F197" s="1712"/>
    </row>
    <row r="198" spans="2:12" s="954" customFormat="1" ht="22.5" customHeight="1" x14ac:dyDescent="0.3">
      <c r="B198" s="963"/>
      <c r="C198" s="985">
        <v>199</v>
      </c>
      <c r="D198" s="1704" t="s">
        <v>2559</v>
      </c>
      <c r="E198" s="1705"/>
      <c r="F198" s="1706"/>
    </row>
    <row r="199" spans="2:12" s="954" customFormat="1" ht="231.75" customHeight="1" x14ac:dyDescent="0.3">
      <c r="C199" s="979"/>
      <c r="D199" s="980"/>
      <c r="E199" s="980"/>
      <c r="F199" s="980"/>
    </row>
    <row r="200" spans="2:12" s="945" customFormat="1" ht="27.75" customHeight="1" x14ac:dyDescent="0.3">
      <c r="B200" s="1687" t="s">
        <v>1876</v>
      </c>
      <c r="C200" s="1688"/>
      <c r="D200" s="1687" t="s">
        <v>2366</v>
      </c>
      <c r="E200" s="1689"/>
      <c r="F200" s="1688"/>
      <c r="G200" s="906"/>
      <c r="H200" s="906"/>
      <c r="I200" s="906"/>
      <c r="J200" s="906"/>
      <c r="K200" s="906"/>
      <c r="L200" s="906"/>
    </row>
    <row r="201" spans="2:12" ht="22.5" customHeight="1" x14ac:dyDescent="0.3">
      <c r="B201" s="981"/>
      <c r="C201" s="990" t="s">
        <v>2471</v>
      </c>
      <c r="D201" s="1707" t="s">
        <v>2472</v>
      </c>
      <c r="E201" s="1708"/>
      <c r="F201" s="1709"/>
    </row>
    <row r="202" spans="2:12" ht="44.25" customHeight="1" x14ac:dyDescent="0.3">
      <c r="B202" s="917"/>
      <c r="C202" s="986" t="s">
        <v>2474</v>
      </c>
      <c r="D202" s="1698" t="s">
        <v>1975</v>
      </c>
      <c r="E202" s="1699"/>
      <c r="F202" s="1700"/>
    </row>
    <row r="203" spans="2:12" ht="22.5" customHeight="1" x14ac:dyDescent="0.3">
      <c r="B203" s="917"/>
      <c r="C203" s="987" t="s">
        <v>2476</v>
      </c>
      <c r="D203" s="1698" t="s">
        <v>1909</v>
      </c>
      <c r="E203" s="1699"/>
      <c r="F203" s="1700"/>
    </row>
    <row r="204" spans="2:12" ht="40.5" customHeight="1" x14ac:dyDescent="0.3">
      <c r="B204" s="917"/>
      <c r="C204" s="986" t="s">
        <v>2477</v>
      </c>
      <c r="D204" s="1698" t="s">
        <v>2478</v>
      </c>
      <c r="E204" s="1699"/>
      <c r="F204" s="1700"/>
    </row>
    <row r="205" spans="2:12" ht="22.5" customHeight="1" x14ac:dyDescent="0.3">
      <c r="B205" s="917"/>
      <c r="C205" s="986" t="s">
        <v>2479</v>
      </c>
      <c r="D205" s="1698" t="s">
        <v>1851</v>
      </c>
      <c r="E205" s="1699"/>
      <c r="F205" s="1700"/>
    </row>
    <row r="206" spans="2:12" ht="22.5" customHeight="1" x14ac:dyDescent="0.3">
      <c r="B206" s="917"/>
      <c r="C206" s="986" t="s">
        <v>2481</v>
      </c>
      <c r="D206" s="1698" t="s">
        <v>1853</v>
      </c>
      <c r="E206" s="1699"/>
      <c r="F206" s="1700"/>
    </row>
    <row r="207" spans="2:12" ht="22.5" customHeight="1" x14ac:dyDescent="0.3">
      <c r="B207" s="917"/>
      <c r="C207" s="986" t="s">
        <v>2483</v>
      </c>
      <c r="D207" s="1698" t="s">
        <v>2484</v>
      </c>
      <c r="E207" s="1699"/>
      <c r="F207" s="1700"/>
    </row>
    <row r="208" spans="2:12" ht="22.5" customHeight="1" x14ac:dyDescent="0.3">
      <c r="B208" s="917"/>
      <c r="C208" s="986" t="s">
        <v>2486</v>
      </c>
      <c r="D208" s="1698" t="s">
        <v>1854</v>
      </c>
      <c r="E208" s="1699"/>
      <c r="F208" s="1700"/>
    </row>
    <row r="209" spans="2:6" ht="22.5" customHeight="1" x14ac:dyDescent="0.3">
      <c r="B209" s="917"/>
      <c r="C209" s="986" t="s">
        <v>2488</v>
      </c>
      <c r="D209" s="1698" t="s">
        <v>2489</v>
      </c>
      <c r="E209" s="1699"/>
      <c r="F209" s="1700"/>
    </row>
    <row r="210" spans="2:6" ht="45" customHeight="1" x14ac:dyDescent="0.3">
      <c r="B210" s="917"/>
      <c r="C210" s="986" t="s">
        <v>2491</v>
      </c>
      <c r="D210" s="1698" t="s">
        <v>1855</v>
      </c>
      <c r="E210" s="1699"/>
      <c r="F210" s="1700"/>
    </row>
    <row r="211" spans="2:6" ht="39.75" customHeight="1" x14ac:dyDescent="0.3">
      <c r="B211" s="917"/>
      <c r="C211" s="986" t="s">
        <v>2493</v>
      </c>
      <c r="D211" s="1698" t="s">
        <v>2494</v>
      </c>
      <c r="E211" s="1699"/>
      <c r="F211" s="1700"/>
    </row>
    <row r="212" spans="2:6" ht="22.5" customHeight="1" x14ac:dyDescent="0.3">
      <c r="B212" s="917"/>
      <c r="C212" s="986" t="s">
        <v>2496</v>
      </c>
      <c r="D212" s="1698" t="s">
        <v>2560</v>
      </c>
      <c r="E212" s="1699"/>
      <c r="F212" s="1700"/>
    </row>
    <row r="213" spans="2:6" ht="47.25" customHeight="1" x14ac:dyDescent="0.3">
      <c r="B213" s="917"/>
      <c r="C213" s="986" t="s">
        <v>2498</v>
      </c>
      <c r="D213" s="1698" t="s">
        <v>2499</v>
      </c>
      <c r="E213" s="1699"/>
      <c r="F213" s="1700"/>
    </row>
    <row r="214" spans="2:6" ht="22.5" customHeight="1" x14ac:dyDescent="0.3">
      <c r="B214" s="917"/>
      <c r="C214" s="986" t="s">
        <v>2501</v>
      </c>
      <c r="D214" s="1698" t="s">
        <v>1918</v>
      </c>
      <c r="E214" s="1699"/>
      <c r="F214" s="1700"/>
    </row>
    <row r="215" spans="2:6" ht="22.5" customHeight="1" x14ac:dyDescent="0.3">
      <c r="B215" s="917"/>
      <c r="C215" s="986" t="s">
        <v>2503</v>
      </c>
      <c r="D215" s="1698" t="s">
        <v>2504</v>
      </c>
      <c r="E215" s="1699"/>
      <c r="F215" s="1700"/>
    </row>
    <row r="216" spans="2:6" ht="22.5" customHeight="1" x14ac:dyDescent="0.3">
      <c r="B216" s="917"/>
      <c r="C216" s="986" t="s">
        <v>2506</v>
      </c>
      <c r="D216" s="1698" t="s">
        <v>2507</v>
      </c>
      <c r="E216" s="1699"/>
      <c r="F216" s="1700"/>
    </row>
    <row r="217" spans="2:6" ht="22.5" customHeight="1" x14ac:dyDescent="0.3">
      <c r="B217" s="917"/>
      <c r="C217" s="986" t="s">
        <v>2509</v>
      </c>
      <c r="D217" s="1698" t="s">
        <v>2510</v>
      </c>
      <c r="E217" s="1699"/>
      <c r="F217" s="1700"/>
    </row>
    <row r="218" spans="2:6" ht="22.5" customHeight="1" x14ac:dyDescent="0.3">
      <c r="B218" s="917"/>
      <c r="C218" s="986" t="s">
        <v>2512</v>
      </c>
      <c r="D218" s="1698" t="s">
        <v>2513</v>
      </c>
      <c r="E218" s="1699"/>
      <c r="F218" s="1700"/>
    </row>
    <row r="219" spans="2:6" ht="22.5" customHeight="1" x14ac:dyDescent="0.3">
      <c r="B219" s="917"/>
      <c r="C219" s="986" t="s">
        <v>2515</v>
      </c>
      <c r="D219" s="1698" t="s">
        <v>2516</v>
      </c>
      <c r="E219" s="1699"/>
      <c r="F219" s="1700"/>
    </row>
    <row r="220" spans="2:6" ht="22.5" customHeight="1" x14ac:dyDescent="0.3">
      <c r="B220" s="917"/>
      <c r="C220" s="986" t="s">
        <v>2518</v>
      </c>
      <c r="D220" s="1698" t="s">
        <v>1920</v>
      </c>
      <c r="E220" s="1699"/>
      <c r="F220" s="1700"/>
    </row>
    <row r="221" spans="2:6" ht="22.5" customHeight="1" x14ac:dyDescent="0.3">
      <c r="B221" s="917"/>
      <c r="C221" s="986" t="s">
        <v>2519</v>
      </c>
      <c r="D221" s="1698" t="s">
        <v>2520</v>
      </c>
      <c r="E221" s="1699"/>
      <c r="F221" s="1700"/>
    </row>
    <row r="222" spans="2:6" ht="22.5" customHeight="1" x14ac:dyDescent="0.3">
      <c r="B222" s="917"/>
      <c r="C222" s="988" t="s">
        <v>2521</v>
      </c>
      <c r="D222" s="1701" t="s">
        <v>2522</v>
      </c>
      <c r="E222" s="1702"/>
      <c r="F222" s="1703"/>
    </row>
    <row r="223" spans="2:6" ht="22.5" customHeight="1" x14ac:dyDescent="0.3">
      <c r="B223" s="917"/>
      <c r="C223" s="988" t="s">
        <v>2523</v>
      </c>
      <c r="D223" s="1701" t="s">
        <v>2256</v>
      </c>
      <c r="E223" s="1702"/>
      <c r="F223" s="1703"/>
    </row>
    <row r="224" spans="2:6" x14ac:dyDescent="0.3">
      <c r="B224" s="924"/>
      <c r="C224" s="989" t="s">
        <v>2525</v>
      </c>
      <c r="D224" s="1695" t="s">
        <v>2526</v>
      </c>
      <c r="E224" s="1696"/>
      <c r="F224" s="1697"/>
    </row>
    <row r="225" spans="2:6" x14ac:dyDescent="0.3">
      <c r="B225" s="918"/>
      <c r="D225" s="906"/>
      <c r="F225" s="906"/>
    </row>
    <row r="226" spans="2:6" x14ac:dyDescent="0.3">
      <c r="C226" s="950"/>
      <c r="D226" s="951"/>
      <c r="F226" s="906"/>
    </row>
    <row r="227" spans="2:6" x14ac:dyDescent="0.3">
      <c r="E227" s="950"/>
      <c r="F227" s="951"/>
    </row>
    <row r="228" spans="2:6" x14ac:dyDescent="0.3">
      <c r="E228" s="950"/>
      <c r="F228" s="951"/>
    </row>
    <row r="229" spans="2:6" x14ac:dyDescent="0.3">
      <c r="E229" s="950"/>
      <c r="F229" s="951"/>
    </row>
    <row r="230" spans="2:6" x14ac:dyDescent="0.3">
      <c r="E230" s="950"/>
      <c r="F230" s="951"/>
    </row>
    <row r="231" spans="2:6" x14ac:dyDescent="0.3">
      <c r="E231" s="950"/>
      <c r="F231" s="951"/>
    </row>
    <row r="232" spans="2:6" x14ac:dyDescent="0.3">
      <c r="E232" s="950"/>
      <c r="F232" s="951"/>
    </row>
    <row r="233" spans="2:6" x14ac:dyDescent="0.3">
      <c r="E233" s="950"/>
      <c r="F233" s="951"/>
    </row>
    <row r="234" spans="2:6" x14ac:dyDescent="0.3">
      <c r="E234" s="950"/>
      <c r="F234" s="951"/>
    </row>
    <row r="235" spans="2:6" x14ac:dyDescent="0.3">
      <c r="E235" s="950"/>
      <c r="F235" s="951"/>
    </row>
    <row r="236" spans="2:6" x14ac:dyDescent="0.3">
      <c r="E236" s="950"/>
      <c r="F236" s="951"/>
    </row>
    <row r="237" spans="2:6" x14ac:dyDescent="0.3">
      <c r="E237" s="950"/>
      <c r="F237" s="951"/>
    </row>
    <row r="238" spans="2:6" x14ac:dyDescent="0.3">
      <c r="E238" s="952"/>
      <c r="F238" s="951"/>
    </row>
    <row r="239" spans="2:6" x14ac:dyDescent="0.3">
      <c r="E239" s="950"/>
      <c r="F239" s="951"/>
    </row>
    <row r="240" spans="2:6" x14ac:dyDescent="0.3">
      <c r="E240" s="950"/>
      <c r="F240" s="951"/>
    </row>
    <row r="241" spans="5:6" x14ac:dyDescent="0.3">
      <c r="E241" s="950"/>
      <c r="F241" s="951"/>
    </row>
    <row r="242" spans="5:6" x14ac:dyDescent="0.3">
      <c r="E242" s="952"/>
      <c r="F242" s="951"/>
    </row>
    <row r="243" spans="5:6" x14ac:dyDescent="0.3">
      <c r="E243" s="950"/>
      <c r="F243" s="951"/>
    </row>
    <row r="244" spans="5:6" x14ac:dyDescent="0.3">
      <c r="E244" s="950"/>
      <c r="F244" s="951"/>
    </row>
    <row r="245" spans="5:6" x14ac:dyDescent="0.3">
      <c r="E245" s="950"/>
      <c r="F245" s="951"/>
    </row>
    <row r="246" spans="5:6" x14ac:dyDescent="0.3">
      <c r="E246" s="950"/>
      <c r="F246" s="951"/>
    </row>
    <row r="247" spans="5:6" x14ac:dyDescent="0.3">
      <c r="E247" s="950"/>
      <c r="F247" s="951"/>
    </row>
    <row r="248" spans="5:6" x14ac:dyDescent="0.3">
      <c r="E248" s="950"/>
      <c r="F248" s="951"/>
    </row>
    <row r="249" spans="5:6" x14ac:dyDescent="0.3">
      <c r="E249" s="950"/>
      <c r="F249" s="951"/>
    </row>
    <row r="250" spans="5:6" x14ac:dyDescent="0.3">
      <c r="E250" s="950"/>
      <c r="F250" s="951"/>
    </row>
    <row r="251" spans="5:6" x14ac:dyDescent="0.3">
      <c r="E251" s="950"/>
      <c r="F251" s="951"/>
    </row>
    <row r="252" spans="5:6" x14ac:dyDescent="0.3">
      <c r="E252" s="950"/>
      <c r="F252" s="951"/>
    </row>
    <row r="253" spans="5:6" x14ac:dyDescent="0.3">
      <c r="E253" s="950"/>
      <c r="F253" s="951"/>
    </row>
    <row r="254" spans="5:6" x14ac:dyDescent="0.3">
      <c r="E254" s="950"/>
      <c r="F254" s="951"/>
    </row>
    <row r="255" spans="5:6" x14ac:dyDescent="0.3">
      <c r="E255" s="950"/>
      <c r="F255" s="951"/>
    </row>
    <row r="256" spans="5:6" x14ac:dyDescent="0.3">
      <c r="E256" s="950"/>
      <c r="F256" s="951"/>
    </row>
    <row r="257" spans="5:6" x14ac:dyDescent="0.3">
      <c r="E257" s="950"/>
      <c r="F257" s="951"/>
    </row>
    <row r="258" spans="5:6" x14ac:dyDescent="0.3">
      <c r="E258" s="950"/>
      <c r="F258" s="951"/>
    </row>
    <row r="259" spans="5:6" x14ac:dyDescent="0.3">
      <c r="E259" s="950"/>
      <c r="F259" s="951"/>
    </row>
    <row r="260" spans="5:6" x14ac:dyDescent="0.3">
      <c r="E260" s="950"/>
      <c r="F260" s="951"/>
    </row>
    <row r="261" spans="5:6" x14ac:dyDescent="0.3">
      <c r="E261" s="950"/>
      <c r="F261" s="951"/>
    </row>
    <row r="262" spans="5:6" x14ac:dyDescent="0.3">
      <c r="E262" s="950"/>
      <c r="F262" s="951"/>
    </row>
    <row r="263" spans="5:6" x14ac:dyDescent="0.3">
      <c r="E263" s="950"/>
      <c r="F263" s="951"/>
    </row>
    <row r="264" spans="5:6" x14ac:dyDescent="0.3">
      <c r="E264" s="950"/>
      <c r="F264" s="951"/>
    </row>
    <row r="265" spans="5:6" x14ac:dyDescent="0.3">
      <c r="E265" s="950"/>
      <c r="F265" s="951"/>
    </row>
    <row r="266" spans="5:6" x14ac:dyDescent="0.3">
      <c r="E266" s="950"/>
      <c r="F266" s="951"/>
    </row>
    <row r="267" spans="5:6" x14ac:dyDescent="0.3">
      <c r="E267" s="950"/>
      <c r="F267" s="951"/>
    </row>
    <row r="268" spans="5:6" x14ac:dyDescent="0.3">
      <c r="E268" s="950"/>
      <c r="F268" s="951"/>
    </row>
    <row r="269" spans="5:6" x14ac:dyDescent="0.3">
      <c r="E269" s="950"/>
      <c r="F269" s="951"/>
    </row>
    <row r="270" spans="5:6" x14ac:dyDescent="0.3">
      <c r="E270" s="950"/>
      <c r="F270" s="951"/>
    </row>
    <row r="271" spans="5:6" x14ac:dyDescent="0.3">
      <c r="E271" s="950"/>
      <c r="F271" s="951"/>
    </row>
    <row r="272" spans="5:6" x14ac:dyDescent="0.3">
      <c r="E272" s="950"/>
      <c r="F272" s="951"/>
    </row>
    <row r="273" spans="5:6" x14ac:dyDescent="0.3">
      <c r="E273" s="950"/>
      <c r="F273" s="951"/>
    </row>
    <row r="274" spans="5:6" x14ac:dyDescent="0.3">
      <c r="E274" s="950"/>
      <c r="F274" s="951"/>
    </row>
    <row r="275" spans="5:6" x14ac:dyDescent="0.3">
      <c r="E275" s="950"/>
      <c r="F275" s="951"/>
    </row>
    <row r="276" spans="5:6" x14ac:dyDescent="0.3">
      <c r="E276" s="950"/>
      <c r="F276" s="951"/>
    </row>
    <row r="277" spans="5:6" x14ac:dyDescent="0.3">
      <c r="E277" s="950"/>
      <c r="F277" s="951"/>
    </row>
    <row r="278" spans="5:6" x14ac:dyDescent="0.3">
      <c r="E278" s="950"/>
      <c r="F278" s="951"/>
    </row>
    <row r="279" spans="5:6" x14ac:dyDescent="0.3">
      <c r="E279" s="950"/>
      <c r="F279" s="951"/>
    </row>
    <row r="280" spans="5:6" x14ac:dyDescent="0.3">
      <c r="E280" s="950"/>
      <c r="F280" s="951"/>
    </row>
    <row r="281" spans="5:6" x14ac:dyDescent="0.3">
      <c r="E281" s="950"/>
      <c r="F281" s="951"/>
    </row>
    <row r="282" spans="5:6" x14ac:dyDescent="0.3">
      <c r="E282" s="950"/>
      <c r="F282" s="951"/>
    </row>
    <row r="283" spans="5:6" x14ac:dyDescent="0.3">
      <c r="E283" s="950"/>
      <c r="F283" s="951"/>
    </row>
    <row r="284" spans="5:6" x14ac:dyDescent="0.3">
      <c r="E284" s="950"/>
      <c r="F284" s="951"/>
    </row>
    <row r="285" spans="5:6" x14ac:dyDescent="0.3">
      <c r="E285" s="950"/>
      <c r="F285" s="951"/>
    </row>
    <row r="286" spans="5:6" x14ac:dyDescent="0.3">
      <c r="E286" s="950"/>
      <c r="F286" s="951"/>
    </row>
    <row r="287" spans="5:6" x14ac:dyDescent="0.3">
      <c r="E287" s="950"/>
      <c r="F287" s="951"/>
    </row>
    <row r="288" spans="5:6" x14ac:dyDescent="0.3">
      <c r="E288" s="950"/>
      <c r="F288" s="951"/>
    </row>
    <row r="289" spans="5:6" x14ac:dyDescent="0.3">
      <c r="E289" s="950"/>
      <c r="F289" s="951"/>
    </row>
    <row r="290" spans="5:6" x14ac:dyDescent="0.3">
      <c r="E290" s="950"/>
      <c r="F290" s="951"/>
    </row>
    <row r="291" spans="5:6" x14ac:dyDescent="0.3">
      <c r="E291" s="950"/>
      <c r="F291" s="951"/>
    </row>
    <row r="292" spans="5:6" x14ac:dyDescent="0.3">
      <c r="E292" s="950"/>
      <c r="F292" s="951"/>
    </row>
    <row r="293" spans="5:6" x14ac:dyDescent="0.3">
      <c r="E293" s="950"/>
      <c r="F293" s="951"/>
    </row>
    <row r="294" spans="5:6" x14ac:dyDescent="0.3">
      <c r="E294" s="950"/>
      <c r="F294" s="951"/>
    </row>
    <row r="295" spans="5:6" x14ac:dyDescent="0.3">
      <c r="E295" s="950"/>
      <c r="F295" s="951"/>
    </row>
    <row r="296" spans="5:6" x14ac:dyDescent="0.3">
      <c r="E296" s="953"/>
      <c r="F296" s="906"/>
    </row>
    <row r="297" spans="5:6" x14ac:dyDescent="0.3">
      <c r="E297" s="945"/>
      <c r="F297" s="906"/>
    </row>
    <row r="298" spans="5:6" x14ac:dyDescent="0.3">
      <c r="E298" s="945"/>
      <c r="F298" s="906"/>
    </row>
    <row r="299" spans="5:6" x14ac:dyDescent="0.3">
      <c r="E299" s="945"/>
      <c r="F299" s="906"/>
    </row>
    <row r="300" spans="5:6" x14ac:dyDescent="0.3">
      <c r="E300" s="945"/>
      <c r="F300" s="906"/>
    </row>
    <row r="301" spans="5:6" x14ac:dyDescent="0.3">
      <c r="E301" s="945"/>
      <c r="F301" s="906"/>
    </row>
    <row r="302" spans="5:6" x14ac:dyDescent="0.3">
      <c r="E302" s="945"/>
      <c r="F302" s="906"/>
    </row>
    <row r="303" spans="5:6" x14ac:dyDescent="0.3">
      <c r="E303" s="945"/>
      <c r="F303" s="906"/>
    </row>
    <row r="304" spans="5:6" x14ac:dyDescent="0.3">
      <c r="E304" s="945"/>
      <c r="F304" s="906"/>
    </row>
    <row r="305" spans="5:6" x14ac:dyDescent="0.3">
      <c r="E305" s="945"/>
      <c r="F305" s="906"/>
    </row>
    <row r="306" spans="5:6" x14ac:dyDescent="0.3">
      <c r="E306" s="945"/>
      <c r="F306" s="906"/>
    </row>
    <row r="307" spans="5:6" x14ac:dyDescent="0.3">
      <c r="E307" s="945"/>
      <c r="F307" s="906"/>
    </row>
  </sheetData>
  <mergeCells count="88">
    <mergeCell ref="B1:F1"/>
    <mergeCell ref="D3:D4"/>
    <mergeCell ref="F3:F4"/>
    <mergeCell ref="E3:E4"/>
    <mergeCell ref="C3:C4"/>
    <mergeCell ref="B3:B4"/>
    <mergeCell ref="D172:F172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85:F185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3:F183"/>
    <mergeCell ref="D184:F184"/>
    <mergeCell ref="D195:F195"/>
    <mergeCell ref="D196:F196"/>
    <mergeCell ref="D197:F197"/>
    <mergeCell ref="D186:F186"/>
    <mergeCell ref="D187:F187"/>
    <mergeCell ref="D188:F188"/>
    <mergeCell ref="D189:F189"/>
    <mergeCell ref="D190:F190"/>
    <mergeCell ref="D191:F191"/>
    <mergeCell ref="D211:F211"/>
    <mergeCell ref="D198:F198"/>
    <mergeCell ref="D201:F201"/>
    <mergeCell ref="D202:F202"/>
    <mergeCell ref="D203:F203"/>
    <mergeCell ref="D204:F204"/>
    <mergeCell ref="D205:F205"/>
    <mergeCell ref="D206:F206"/>
    <mergeCell ref="D207:F207"/>
    <mergeCell ref="D208:F208"/>
    <mergeCell ref="D209:F209"/>
    <mergeCell ref="D210:F210"/>
    <mergeCell ref="D213:F213"/>
    <mergeCell ref="D214:F214"/>
    <mergeCell ref="D215:F215"/>
    <mergeCell ref="D216:F216"/>
    <mergeCell ref="D217:F217"/>
    <mergeCell ref="D224:F224"/>
    <mergeCell ref="D160:F160"/>
    <mergeCell ref="B160:C160"/>
    <mergeCell ref="B33:B34"/>
    <mergeCell ref="C33:C34"/>
    <mergeCell ref="D33:D34"/>
    <mergeCell ref="E33:E34"/>
    <mergeCell ref="F33:F34"/>
    <mergeCell ref="B64:B65"/>
    <mergeCell ref="D218:F218"/>
    <mergeCell ref="D219:F219"/>
    <mergeCell ref="D220:F220"/>
    <mergeCell ref="D221:F221"/>
    <mergeCell ref="D222:F222"/>
    <mergeCell ref="D223:F223"/>
    <mergeCell ref="D212:F212"/>
    <mergeCell ref="B182:C182"/>
    <mergeCell ref="D182:F182"/>
    <mergeCell ref="B200:C200"/>
    <mergeCell ref="D200:F200"/>
    <mergeCell ref="C64:C65"/>
    <mergeCell ref="D64:D65"/>
    <mergeCell ref="E64:E65"/>
    <mergeCell ref="F64:F65"/>
    <mergeCell ref="B91:B92"/>
    <mergeCell ref="C91:C92"/>
    <mergeCell ref="D91:D92"/>
    <mergeCell ref="E91:E92"/>
    <mergeCell ref="F91:F92"/>
    <mergeCell ref="D192:F192"/>
    <mergeCell ref="D193:F193"/>
    <mergeCell ref="D194:F19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4"/>
  <sheetViews>
    <sheetView zoomScaleNormal="100" workbookViewId="0">
      <pane ySplit="4" topLeftCell="A5" activePane="bottomLeft" state="frozen"/>
      <selection activeCell="N23" sqref="N23"/>
      <selection pane="bottomLeft" activeCell="O231" sqref="O231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788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1689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0</v>
      </c>
      <c r="L4" s="53">
        <f>SUM(L5+L26+L67+L85+L103+L120+L147+L172+L189)</f>
        <v>70000</v>
      </c>
      <c r="M4" s="53">
        <f t="shared" si="0"/>
        <v>430000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500000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280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280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280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280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280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280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280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280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0</v>
      </c>
      <c r="L176" s="86">
        <f t="shared" ref="L176:R176" si="92">SUM(L177:L179)</f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3" hidden="1" customHeight="1" x14ac:dyDescent="0.3">
      <c r="B177" s="38"/>
      <c r="C177" s="39"/>
      <c r="D177" s="39"/>
      <c r="E177" s="39"/>
      <c r="F177" s="60"/>
      <c r="G177" s="61"/>
      <c r="H177" s="16"/>
      <c r="I177" s="148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280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280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70000</v>
      </c>
      <c r="M189" s="95">
        <f t="shared" si="99"/>
        <v>430000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500000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70000</v>
      </c>
      <c r="M190" s="128">
        <f t="shared" si="99"/>
        <v>430000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500000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70000</v>
      </c>
      <c r="M191" s="86">
        <f t="shared" si="100"/>
        <v>430000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500000</v>
      </c>
    </row>
    <row r="192" spans="2:18" s="13" customFormat="1" hidden="1" x14ac:dyDescent="0.3">
      <c r="B192" s="35"/>
      <c r="C192" s="37"/>
      <c r="D192" s="280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280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280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280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SUM(J217:J224)</f>
        <v>0</v>
      </c>
      <c r="K216" s="86">
        <f t="shared" ref="K216:R216" si="113">SUM(K217:K224)</f>
        <v>0</v>
      </c>
      <c r="L216" s="86">
        <f t="shared" si="113"/>
        <v>70000</v>
      </c>
      <c r="M216" s="86">
        <f t="shared" si="113"/>
        <v>430000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500000</v>
      </c>
    </row>
    <row r="217" spans="2:18" ht="33.75" customHeight="1" x14ac:dyDescent="0.3">
      <c r="B217" s="89"/>
      <c r="C217" s="90"/>
      <c r="D217" s="90"/>
      <c r="E217" s="90"/>
      <c r="F217" s="183">
        <v>1</v>
      </c>
      <c r="G217" s="15" t="s">
        <v>777</v>
      </c>
      <c r="H217" s="93"/>
      <c r="I217" s="17"/>
      <c r="J217" s="16"/>
      <c r="K217" s="92"/>
      <c r="L217" s="92"/>
      <c r="M217" s="92"/>
      <c r="N217" s="16"/>
      <c r="O217" s="16"/>
      <c r="P217" s="16"/>
      <c r="Q217" s="16"/>
      <c r="R217" s="84"/>
    </row>
    <row r="218" spans="2:18" ht="32.25" customHeight="1" x14ac:dyDescent="0.3">
      <c r="B218" s="89"/>
      <c r="C218" s="90"/>
      <c r="D218" s="90"/>
      <c r="E218" s="90"/>
      <c r="F218" s="183"/>
      <c r="G218" s="15" t="s">
        <v>779</v>
      </c>
      <c r="H218" s="93" t="s">
        <v>778</v>
      </c>
      <c r="I218" s="17" t="s">
        <v>112</v>
      </c>
      <c r="J218" s="16"/>
      <c r="K218" s="92"/>
      <c r="L218" s="92"/>
      <c r="M218" s="92">
        <v>300000</v>
      </c>
      <c r="N218" s="16"/>
      <c r="O218" s="16"/>
      <c r="P218" s="16"/>
      <c r="Q218" s="16"/>
      <c r="R218" s="84">
        <f t="shared" ref="R218:R219" si="114">SUM(J218:Q218)</f>
        <v>300000</v>
      </c>
    </row>
    <row r="219" spans="2:18" ht="33" customHeight="1" x14ac:dyDescent="0.3">
      <c r="B219" s="89"/>
      <c r="C219" s="90"/>
      <c r="D219" s="90"/>
      <c r="E219" s="90"/>
      <c r="F219" s="183"/>
      <c r="G219" s="15" t="s">
        <v>780</v>
      </c>
      <c r="H219" s="93" t="s">
        <v>778</v>
      </c>
      <c r="I219" s="17" t="s">
        <v>112</v>
      </c>
      <c r="J219" s="16"/>
      <c r="K219" s="92"/>
      <c r="L219" s="92"/>
      <c r="M219" s="92">
        <v>120000</v>
      </c>
      <c r="N219" s="16"/>
      <c r="O219" s="16"/>
      <c r="P219" s="16"/>
      <c r="Q219" s="16"/>
      <c r="R219" s="84">
        <f t="shared" si="114"/>
        <v>120000</v>
      </c>
    </row>
    <row r="220" spans="2:18" ht="33.75" customHeight="1" x14ac:dyDescent="0.3">
      <c r="B220" s="89"/>
      <c r="C220" s="90"/>
      <c r="D220" s="90"/>
      <c r="E220" s="90"/>
      <c r="F220" s="183">
        <v>2</v>
      </c>
      <c r="G220" s="15" t="s">
        <v>781</v>
      </c>
      <c r="H220" s="93"/>
      <c r="I220" s="17"/>
      <c r="J220" s="16"/>
      <c r="K220" s="92"/>
      <c r="L220" s="92"/>
      <c r="M220" s="92"/>
      <c r="N220" s="16"/>
      <c r="O220" s="16"/>
      <c r="P220" s="16"/>
      <c r="Q220" s="16"/>
      <c r="R220" s="84"/>
    </row>
    <row r="221" spans="2:18" ht="18" customHeight="1" x14ac:dyDescent="0.3">
      <c r="B221" s="89"/>
      <c r="C221" s="90"/>
      <c r="D221" s="90"/>
      <c r="E221" s="90"/>
      <c r="F221" s="183"/>
      <c r="G221" s="15" t="s">
        <v>782</v>
      </c>
      <c r="H221" s="93" t="s">
        <v>778</v>
      </c>
      <c r="I221" s="148" t="s">
        <v>786</v>
      </c>
      <c r="J221" s="16"/>
      <c r="K221" s="92"/>
      <c r="L221" s="92">
        <v>20000</v>
      </c>
      <c r="M221" s="92"/>
      <c r="N221" s="16"/>
      <c r="O221" s="16"/>
      <c r="P221" s="16"/>
      <c r="Q221" s="16"/>
      <c r="R221" s="84">
        <f t="shared" ref="R221:R224" si="115">SUM(J221:Q221)</f>
        <v>20000</v>
      </c>
    </row>
    <row r="222" spans="2:18" ht="18" customHeight="1" x14ac:dyDescent="0.3">
      <c r="B222" s="89"/>
      <c r="C222" s="90"/>
      <c r="D222" s="90"/>
      <c r="E222" s="90"/>
      <c r="F222" s="183"/>
      <c r="G222" s="15" t="s">
        <v>783</v>
      </c>
      <c r="H222" s="93" t="s">
        <v>778</v>
      </c>
      <c r="I222" s="148" t="s">
        <v>787</v>
      </c>
      <c r="J222" s="16"/>
      <c r="K222" s="92"/>
      <c r="L222" s="92">
        <v>20000</v>
      </c>
      <c r="M222" s="92"/>
      <c r="N222" s="16"/>
      <c r="O222" s="16"/>
      <c r="P222" s="16"/>
      <c r="Q222" s="16"/>
      <c r="R222" s="84">
        <f t="shared" si="115"/>
        <v>20000</v>
      </c>
    </row>
    <row r="223" spans="2:18" ht="18" customHeight="1" x14ac:dyDescent="0.3">
      <c r="B223" s="89"/>
      <c r="C223" s="90"/>
      <c r="D223" s="90"/>
      <c r="E223" s="90"/>
      <c r="F223" s="183"/>
      <c r="G223" s="15" t="s">
        <v>784</v>
      </c>
      <c r="H223" s="93" t="s">
        <v>778</v>
      </c>
      <c r="I223" s="148" t="s">
        <v>570</v>
      </c>
      <c r="J223" s="16"/>
      <c r="K223" s="92"/>
      <c r="L223" s="92">
        <v>20000</v>
      </c>
      <c r="M223" s="92"/>
      <c r="N223" s="16"/>
      <c r="O223" s="16"/>
      <c r="P223" s="16"/>
      <c r="Q223" s="16"/>
      <c r="R223" s="84">
        <f t="shared" si="115"/>
        <v>20000</v>
      </c>
    </row>
    <row r="224" spans="2:18" ht="31.5" x14ac:dyDescent="0.3">
      <c r="B224" s="126"/>
      <c r="C224" s="127"/>
      <c r="D224" s="127"/>
      <c r="E224" s="127"/>
      <c r="F224" s="60"/>
      <c r="G224" s="125" t="s">
        <v>785</v>
      </c>
      <c r="H224" s="93" t="s">
        <v>778</v>
      </c>
      <c r="I224" s="282" t="s">
        <v>112</v>
      </c>
      <c r="J224" s="27"/>
      <c r="K224" s="27"/>
      <c r="L224" s="27">
        <v>10000</v>
      </c>
      <c r="M224" s="27">
        <v>10000</v>
      </c>
      <c r="N224" s="27"/>
      <c r="O224" s="27"/>
      <c r="P224" s="27"/>
      <c r="Q224" s="27"/>
      <c r="R224" s="84">
        <f t="shared" si="115"/>
        <v>20000</v>
      </c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1690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8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348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1691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58400</v>
      </c>
      <c r="L4" s="53">
        <f>SUM(L5+L26+L67+L85+L103+L120+L147+L172+L189)</f>
        <v>0</v>
      </c>
      <c r="M4" s="53">
        <f t="shared" si="0"/>
        <v>291600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350000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8400</v>
      </c>
      <c r="L172" s="41">
        <f t="shared" si="89"/>
        <v>0</v>
      </c>
      <c r="M172" s="41">
        <f t="shared" si="89"/>
        <v>21600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30000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8400</v>
      </c>
      <c r="L173" s="25">
        <f t="shared" si="89"/>
        <v>0</v>
      </c>
      <c r="M173" s="25">
        <f t="shared" si="89"/>
        <v>21600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30000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8400</v>
      </c>
      <c r="L174" s="86">
        <f t="shared" si="90"/>
        <v>0</v>
      </c>
      <c r="M174" s="86">
        <f t="shared" si="90"/>
        <v>21600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30000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8400</v>
      </c>
      <c r="L175" s="86">
        <f t="shared" si="91"/>
        <v>0</v>
      </c>
      <c r="M175" s="86">
        <f t="shared" si="91"/>
        <v>21600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30000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8400</v>
      </c>
      <c r="L176" s="86">
        <f t="shared" ref="L176:R176" si="92">SUM(L177:L179)</f>
        <v>0</v>
      </c>
      <c r="M176" s="86">
        <f t="shared" si="92"/>
        <v>21600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30000</v>
      </c>
    </row>
    <row r="177" spans="2:18" ht="33" customHeight="1" x14ac:dyDescent="0.3">
      <c r="B177" s="38"/>
      <c r="C177" s="39"/>
      <c r="D177" s="39"/>
      <c r="E177" s="39"/>
      <c r="F177" s="60">
        <v>1</v>
      </c>
      <c r="G177" s="61" t="s">
        <v>345</v>
      </c>
      <c r="H177" s="16" t="s">
        <v>344</v>
      </c>
      <c r="I177" s="148" t="s">
        <v>346</v>
      </c>
      <c r="J177" s="16"/>
      <c r="K177" s="92">
        <v>8400</v>
      </c>
      <c r="L177" s="92"/>
      <c r="M177" s="92">
        <v>21600</v>
      </c>
      <c r="N177" s="16"/>
      <c r="O177" s="16"/>
      <c r="P177" s="16"/>
      <c r="Q177" s="16"/>
      <c r="R177" s="84">
        <f>SUM(J177:Q177)</f>
        <v>30000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50000</v>
      </c>
      <c r="L189" s="95">
        <f t="shared" ref="L189:R190" si="99">SUM(L190)</f>
        <v>0</v>
      </c>
      <c r="M189" s="95">
        <f t="shared" si="99"/>
        <v>270000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320000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50000</v>
      </c>
      <c r="L190" s="128">
        <f t="shared" si="99"/>
        <v>0</v>
      </c>
      <c r="M190" s="128">
        <f t="shared" si="99"/>
        <v>270000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320000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50000</v>
      </c>
      <c r="L191" s="86">
        <f t="shared" ref="L191:Q191" si="100">SUM(L192+L199+L216)</f>
        <v>0</v>
      </c>
      <c r="M191" s="86">
        <f t="shared" si="100"/>
        <v>270000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320000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SUM(J217:J218)</f>
        <v>0</v>
      </c>
      <c r="K216" s="86">
        <f t="shared" ref="K216:R216" si="113">SUM(K217:K218)</f>
        <v>50000</v>
      </c>
      <c r="L216" s="86">
        <f t="shared" si="113"/>
        <v>0</v>
      </c>
      <c r="M216" s="86">
        <f t="shared" si="113"/>
        <v>270000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320000</v>
      </c>
    </row>
    <row r="217" spans="2:18" ht="33.75" customHeight="1" x14ac:dyDescent="0.3">
      <c r="B217" s="89"/>
      <c r="C217" s="90"/>
      <c r="D217" s="90"/>
      <c r="E217" s="90"/>
      <c r="F217" s="183">
        <v>2</v>
      </c>
      <c r="G217" s="15" t="s">
        <v>343</v>
      </c>
      <c r="H217" s="93" t="s">
        <v>344</v>
      </c>
      <c r="I217" s="17" t="s">
        <v>112</v>
      </c>
      <c r="J217" s="16"/>
      <c r="K217" s="92">
        <v>50000</v>
      </c>
      <c r="L217" s="92"/>
      <c r="M217" s="92">
        <v>260000</v>
      </c>
      <c r="N217" s="16"/>
      <c r="O217" s="16"/>
      <c r="P217" s="16"/>
      <c r="Q217" s="16"/>
      <c r="R217" s="84">
        <f>SUM(J217:Q217)</f>
        <v>310000</v>
      </c>
    </row>
    <row r="218" spans="2:18" ht="31.5" x14ac:dyDescent="0.3">
      <c r="B218" s="126"/>
      <c r="C218" s="127"/>
      <c r="D218" s="127"/>
      <c r="E218" s="127"/>
      <c r="F218" s="60">
        <v>3</v>
      </c>
      <c r="G218" s="125" t="s">
        <v>347</v>
      </c>
      <c r="H218" s="26" t="s">
        <v>344</v>
      </c>
      <c r="I218" s="16" t="s">
        <v>112</v>
      </c>
      <c r="J218" s="27"/>
      <c r="K218" s="27"/>
      <c r="L218" s="27"/>
      <c r="M218" s="27">
        <v>10000</v>
      </c>
      <c r="N218" s="27"/>
      <c r="O218" s="27"/>
      <c r="P218" s="27"/>
      <c r="Q218" s="27"/>
      <c r="R218" s="84">
        <f>SUM(J218:Q218)</f>
        <v>10000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topLeftCell="A4"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1692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5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349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1695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200000</v>
      </c>
      <c r="L4" s="53">
        <f>SUM(L5+L26+L67+L85+L103+L120+L147+L172+L189)</f>
        <v>90000</v>
      </c>
      <c r="M4" s="53">
        <f t="shared" si="0"/>
        <v>3600000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3890000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0</v>
      </c>
      <c r="L176" s="86">
        <f t="shared" ref="L176:R176" si="92">SUM(L177:L179)</f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3" hidden="1" customHeight="1" x14ac:dyDescent="0.3">
      <c r="B177" s="38"/>
      <c r="C177" s="39"/>
      <c r="D177" s="39"/>
      <c r="E177" s="39"/>
      <c r="F177" s="60">
        <v>1</v>
      </c>
      <c r="G177" s="61"/>
      <c r="H177" s="16"/>
      <c r="I177" s="148"/>
      <c r="J177" s="16"/>
      <c r="K177" s="92"/>
      <c r="L177" s="92"/>
      <c r="M177" s="92"/>
      <c r="N177" s="16"/>
      <c r="O177" s="16"/>
      <c r="P177" s="16"/>
      <c r="Q177" s="16"/>
      <c r="R177" s="84">
        <f>SUM(J177:Q177)</f>
        <v>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200000</v>
      </c>
      <c r="L189" s="95">
        <f t="shared" ref="L189:R190" si="99">SUM(L190)</f>
        <v>90000</v>
      </c>
      <c r="M189" s="95">
        <f t="shared" si="99"/>
        <v>3600000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3890000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200000</v>
      </c>
      <c r="L190" s="128">
        <f t="shared" si="99"/>
        <v>90000</v>
      </c>
      <c r="M190" s="128">
        <f t="shared" si="99"/>
        <v>3600000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3890000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200000</v>
      </c>
      <c r="L191" s="86">
        <f t="shared" ref="L191:Q191" si="100">SUM(L192+L199+L216)</f>
        <v>90000</v>
      </c>
      <c r="M191" s="86">
        <f t="shared" si="100"/>
        <v>3600000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3890000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SUM(J217:J224)</f>
        <v>0</v>
      </c>
      <c r="K216" s="86">
        <f t="shared" ref="K216:R216" si="113">SUM(K217:K224)</f>
        <v>200000</v>
      </c>
      <c r="L216" s="86">
        <f t="shared" si="113"/>
        <v>90000</v>
      </c>
      <c r="M216" s="86">
        <f t="shared" si="113"/>
        <v>3600000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3890000</v>
      </c>
    </row>
    <row r="217" spans="2:18" ht="17.25" customHeight="1" x14ac:dyDescent="0.3">
      <c r="B217" s="89"/>
      <c r="C217" s="90"/>
      <c r="D217" s="90"/>
      <c r="E217" s="214" t="s">
        <v>10</v>
      </c>
      <c r="F217" s="1800" t="s">
        <v>358</v>
      </c>
      <c r="G217" s="1801"/>
      <c r="H217" s="93"/>
      <c r="I217" s="17"/>
      <c r="J217" s="16"/>
      <c r="K217" s="92"/>
      <c r="L217" s="92"/>
      <c r="M217" s="92"/>
      <c r="N217" s="16"/>
      <c r="O217" s="16"/>
      <c r="P217" s="16"/>
      <c r="Q217" s="16"/>
      <c r="R217" s="84"/>
    </row>
    <row r="218" spans="2:18" ht="29.25" customHeight="1" x14ac:dyDescent="0.3">
      <c r="B218" s="126"/>
      <c r="C218" s="127"/>
      <c r="D218" s="127"/>
      <c r="E218" s="127"/>
      <c r="F218" s="139">
        <v>1.1000000000000001</v>
      </c>
      <c r="G218" s="125" t="s">
        <v>350</v>
      </c>
      <c r="H218" s="93" t="s">
        <v>357</v>
      </c>
      <c r="I218" s="16" t="s">
        <v>112</v>
      </c>
      <c r="J218" s="27"/>
      <c r="K218" s="27"/>
      <c r="L218" s="27"/>
      <c r="M218" s="27">
        <v>300000</v>
      </c>
      <c r="N218" s="27"/>
      <c r="O218" s="27"/>
      <c r="P218" s="27"/>
      <c r="Q218" s="27"/>
      <c r="R218" s="84">
        <f>SUM(J218:Q218)</f>
        <v>300000</v>
      </c>
    </row>
    <row r="219" spans="2:18" ht="29.25" customHeight="1" x14ac:dyDescent="0.3">
      <c r="B219" s="209"/>
      <c r="C219" s="155"/>
      <c r="D219" s="155"/>
      <c r="E219" s="155"/>
      <c r="F219" s="139">
        <v>1.2</v>
      </c>
      <c r="G219" s="213" t="s">
        <v>351</v>
      </c>
      <c r="H219" s="16" t="s">
        <v>357</v>
      </c>
      <c r="I219" s="17" t="s">
        <v>112</v>
      </c>
      <c r="J219" s="27"/>
      <c r="K219" s="27"/>
      <c r="L219" s="27"/>
      <c r="M219" s="27">
        <v>1000000</v>
      </c>
      <c r="N219" s="27"/>
      <c r="O219" s="27"/>
      <c r="P219" s="27"/>
      <c r="Q219" s="27"/>
      <c r="R219" s="84">
        <f t="shared" ref="R219:R224" si="114">SUM(J219:Q219)</f>
        <v>1000000</v>
      </c>
    </row>
    <row r="220" spans="2:18" ht="30.75" customHeight="1" x14ac:dyDescent="0.3">
      <c r="B220" s="126"/>
      <c r="C220" s="127"/>
      <c r="D220" s="127"/>
      <c r="E220" s="127"/>
      <c r="F220" s="139">
        <v>1.3</v>
      </c>
      <c r="G220" s="125" t="s">
        <v>352</v>
      </c>
      <c r="H220" s="16" t="s">
        <v>357</v>
      </c>
      <c r="I220" s="16" t="s">
        <v>112</v>
      </c>
      <c r="J220" s="27"/>
      <c r="K220" s="27">
        <v>200000</v>
      </c>
      <c r="L220" s="27">
        <v>50000</v>
      </c>
      <c r="M220" s="27">
        <v>50000</v>
      </c>
      <c r="N220" s="27"/>
      <c r="O220" s="27"/>
      <c r="P220" s="27"/>
      <c r="Q220" s="27"/>
      <c r="R220" s="84">
        <f t="shared" si="114"/>
        <v>300000</v>
      </c>
    </row>
    <row r="221" spans="2:18" ht="29.25" customHeight="1" x14ac:dyDescent="0.3">
      <c r="B221" s="209"/>
      <c r="C221" s="155"/>
      <c r="D221" s="155"/>
      <c r="E221" s="155"/>
      <c r="F221" s="139">
        <v>1.4</v>
      </c>
      <c r="G221" s="205" t="s">
        <v>353</v>
      </c>
      <c r="H221" s="16" t="s">
        <v>357</v>
      </c>
      <c r="I221" s="17" t="s">
        <v>112</v>
      </c>
      <c r="J221" s="27"/>
      <c r="K221" s="27"/>
      <c r="L221" s="27"/>
      <c r="M221" s="27">
        <v>50000</v>
      </c>
      <c r="N221" s="27"/>
      <c r="O221" s="27"/>
      <c r="P221" s="27"/>
      <c r="Q221" s="27"/>
      <c r="R221" s="84">
        <f t="shared" si="114"/>
        <v>50000</v>
      </c>
    </row>
    <row r="222" spans="2:18" ht="29.25" customHeight="1" x14ac:dyDescent="0.3">
      <c r="B222" s="126"/>
      <c r="C222" s="127"/>
      <c r="D222" s="127"/>
      <c r="E222" s="127"/>
      <c r="F222" s="139">
        <v>1.5</v>
      </c>
      <c r="G222" s="125" t="s">
        <v>354</v>
      </c>
      <c r="H222" s="16" t="s">
        <v>357</v>
      </c>
      <c r="I222" s="16" t="s">
        <v>112</v>
      </c>
      <c r="J222" s="27"/>
      <c r="K222" s="27"/>
      <c r="L222" s="27">
        <v>40000</v>
      </c>
      <c r="M222" s="27"/>
      <c r="N222" s="27"/>
      <c r="O222" s="27"/>
      <c r="P222" s="27"/>
      <c r="Q222" s="27"/>
      <c r="R222" s="84">
        <f t="shared" si="114"/>
        <v>40000</v>
      </c>
    </row>
    <row r="223" spans="2:18" ht="29.25" customHeight="1" x14ac:dyDescent="0.3">
      <c r="B223" s="210"/>
      <c r="C223" s="211"/>
      <c r="D223" s="211"/>
      <c r="E223" s="211"/>
      <c r="F223" s="139">
        <v>1.6</v>
      </c>
      <c r="G223" s="125" t="s">
        <v>355</v>
      </c>
      <c r="H223" s="16" t="s">
        <v>357</v>
      </c>
      <c r="I223" s="17" t="s">
        <v>112</v>
      </c>
      <c r="J223" s="27"/>
      <c r="K223" s="27"/>
      <c r="L223" s="27"/>
      <c r="M223" s="27">
        <v>1000000</v>
      </c>
      <c r="N223" s="27"/>
      <c r="O223" s="27"/>
      <c r="P223" s="27"/>
      <c r="Q223" s="27"/>
      <c r="R223" s="84">
        <f t="shared" si="114"/>
        <v>1000000</v>
      </c>
    </row>
    <row r="224" spans="2:18" ht="29.25" customHeight="1" x14ac:dyDescent="0.3">
      <c r="B224" s="210"/>
      <c r="C224" s="211"/>
      <c r="D224" s="211"/>
      <c r="E224" s="211"/>
      <c r="F224" s="212">
        <v>1.7</v>
      </c>
      <c r="G224" s="125" t="s">
        <v>356</v>
      </c>
      <c r="H224" s="16" t="s">
        <v>357</v>
      </c>
      <c r="I224" s="16" t="s">
        <v>112</v>
      </c>
      <c r="J224" s="27"/>
      <c r="K224" s="27"/>
      <c r="L224" s="27"/>
      <c r="M224" s="27">
        <v>1200000</v>
      </c>
      <c r="N224" s="27"/>
      <c r="O224" s="27"/>
      <c r="P224" s="27"/>
      <c r="Q224" s="27"/>
      <c r="R224" s="84">
        <f t="shared" si="114"/>
        <v>1200000</v>
      </c>
    </row>
    <row r="225" spans="6:6" x14ac:dyDescent="0.3">
      <c r="F225" s="139"/>
    </row>
  </sheetData>
  <mergeCells count="72">
    <mergeCell ref="F217:G217"/>
    <mergeCell ref="E163:I163"/>
    <mergeCell ref="D167:I167"/>
    <mergeCell ref="B173:I173"/>
    <mergeCell ref="C174:I174"/>
    <mergeCell ref="E176:I176"/>
    <mergeCell ref="D180:I180"/>
    <mergeCell ref="B190:I190"/>
    <mergeCell ref="C191:I191"/>
    <mergeCell ref="D199:I199"/>
    <mergeCell ref="E200:I200"/>
    <mergeCell ref="E204:I204"/>
    <mergeCell ref="E155:I155"/>
    <mergeCell ref="B121:I121"/>
    <mergeCell ref="C122:I122"/>
    <mergeCell ref="D123:I123"/>
    <mergeCell ref="E124:I124"/>
    <mergeCell ref="D128:I128"/>
    <mergeCell ref="E141:I141"/>
    <mergeCell ref="B147:I147"/>
    <mergeCell ref="B148:I148"/>
    <mergeCell ref="C149:I149"/>
    <mergeCell ref="D150:I150"/>
    <mergeCell ref="E151:I151"/>
    <mergeCell ref="B120:I120"/>
    <mergeCell ref="E94:I94"/>
    <mergeCell ref="D98:I98"/>
    <mergeCell ref="E99:I99"/>
    <mergeCell ref="B103:I103"/>
    <mergeCell ref="B104:I104"/>
    <mergeCell ref="C105:I105"/>
    <mergeCell ref="D106:I106"/>
    <mergeCell ref="E107:I107"/>
    <mergeCell ref="E111:I111"/>
    <mergeCell ref="D115:I115"/>
    <mergeCell ref="E116:I116"/>
    <mergeCell ref="D93:I93"/>
    <mergeCell ref="E63:I63"/>
    <mergeCell ref="B68:I68"/>
    <mergeCell ref="C69:I69"/>
    <mergeCell ref="D70:I70"/>
    <mergeCell ref="D77:I77"/>
    <mergeCell ref="E78:I78"/>
    <mergeCell ref="B85:I85"/>
    <mergeCell ref="B86:I86"/>
    <mergeCell ref="C87:I87"/>
    <mergeCell ref="D88:I88"/>
    <mergeCell ref="E89:I89"/>
    <mergeCell ref="E59:I59"/>
    <mergeCell ref="C28:I28"/>
    <mergeCell ref="D29:I29"/>
    <mergeCell ref="E30:I30"/>
    <mergeCell ref="D42:I42"/>
    <mergeCell ref="E43:I43"/>
    <mergeCell ref="C47:I47"/>
    <mergeCell ref="D48:I48"/>
    <mergeCell ref="E49:I49"/>
    <mergeCell ref="D53:I53"/>
    <mergeCell ref="E54:I54"/>
    <mergeCell ref="D58:I58"/>
    <mergeCell ref="B27:I27"/>
    <mergeCell ref="B1:R1"/>
    <mergeCell ref="B3:G3"/>
    <mergeCell ref="B4:G4"/>
    <mergeCell ref="B5:I5"/>
    <mergeCell ref="B6:I6"/>
    <mergeCell ref="C7:I7"/>
    <mergeCell ref="D8:I8"/>
    <mergeCell ref="E9:I9"/>
    <mergeCell ref="D13:I13"/>
    <mergeCell ref="E14:I14"/>
    <mergeCell ref="B26:I2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1693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5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146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802" t="s">
        <v>1694</v>
      </c>
      <c r="C4" s="1803"/>
      <c r="D4" s="1803"/>
      <c r="E4" s="1803"/>
      <c r="F4" s="1803"/>
      <c r="G4" s="1804"/>
      <c r="H4" s="479"/>
      <c r="I4" s="480"/>
      <c r="J4" s="239">
        <f t="shared" ref="J4:R4" si="0">SUM(J5+J26+J67+J85+J103+J120+J147+J172+J189)</f>
        <v>0</v>
      </c>
      <c r="K4" s="239">
        <f t="shared" si="0"/>
        <v>100800</v>
      </c>
      <c r="L4" s="239">
        <f>SUM(L5+L26+L67+L85+L103+L120+L147+L172+L189)</f>
        <v>50000</v>
      </c>
      <c r="M4" s="239">
        <f t="shared" si="0"/>
        <v>1477600</v>
      </c>
      <c r="N4" s="239">
        <f t="shared" si="0"/>
        <v>0</v>
      </c>
      <c r="O4" s="239">
        <f t="shared" si="0"/>
        <v>0</v>
      </c>
      <c r="P4" s="239">
        <f t="shared" si="0"/>
        <v>0</v>
      </c>
      <c r="Q4" s="239">
        <f t="shared" si="0"/>
        <v>0</v>
      </c>
      <c r="R4" s="239">
        <f t="shared" si="0"/>
        <v>1628400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1.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7.2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31.5" hidden="1" customHeight="1" x14ac:dyDescent="0.2">
      <c r="B173" s="1785" t="s">
        <v>147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100800</v>
      </c>
      <c r="L189" s="95">
        <f t="shared" ref="L189:R190" si="99">SUM(L190)</f>
        <v>50000</v>
      </c>
      <c r="M189" s="95">
        <f t="shared" si="99"/>
        <v>1477600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1628400</v>
      </c>
    </row>
    <row r="190" spans="2:18" s="12" customFormat="1" ht="49.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100800</v>
      </c>
      <c r="L190" s="128">
        <f t="shared" si="99"/>
        <v>50000</v>
      </c>
      <c r="M190" s="128">
        <f t="shared" si="99"/>
        <v>1477600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1628400</v>
      </c>
    </row>
    <row r="191" spans="2:18" s="13" customFormat="1" ht="30.75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100800</v>
      </c>
      <c r="L191" s="86">
        <f t="shared" ref="L191:Q191" si="100">SUM(L192+L199+L216)</f>
        <v>50000</v>
      </c>
      <c r="M191" s="86">
        <f t="shared" si="100"/>
        <v>1477600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1628400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SUM(J217+J224+J225)</f>
        <v>0</v>
      </c>
      <c r="K216" s="86">
        <f t="shared" ref="K216:R216" si="113">SUM(K217+K224+K225)</f>
        <v>100800</v>
      </c>
      <c r="L216" s="86">
        <f t="shared" si="113"/>
        <v>50000</v>
      </c>
      <c r="M216" s="86">
        <f t="shared" si="113"/>
        <v>1477600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1628400</v>
      </c>
    </row>
    <row r="217" spans="2:18" ht="30.75" customHeight="1" x14ac:dyDescent="0.3">
      <c r="B217" s="89"/>
      <c r="C217" s="90"/>
      <c r="D217" s="90"/>
      <c r="E217" s="90"/>
      <c r="F217" s="60">
        <v>1</v>
      </c>
      <c r="G217" s="15" t="s">
        <v>135</v>
      </c>
      <c r="H217" s="93" t="s">
        <v>144</v>
      </c>
      <c r="I217" s="17" t="s">
        <v>112</v>
      </c>
      <c r="J217" s="84">
        <f>SUM(J218:J223)</f>
        <v>0</v>
      </c>
      <c r="K217" s="84">
        <f t="shared" ref="K217:R217" si="114">SUM(K218:K223)</f>
        <v>0</v>
      </c>
      <c r="L217" s="84">
        <f t="shared" si="114"/>
        <v>0</v>
      </c>
      <c r="M217" s="84">
        <f t="shared" si="114"/>
        <v>1447600</v>
      </c>
      <c r="N217" s="84">
        <f t="shared" si="114"/>
        <v>0</v>
      </c>
      <c r="O217" s="84">
        <f t="shared" si="114"/>
        <v>0</v>
      </c>
      <c r="P217" s="84">
        <f t="shared" si="114"/>
        <v>0</v>
      </c>
      <c r="Q217" s="84">
        <f t="shared" si="114"/>
        <v>0</v>
      </c>
      <c r="R217" s="84">
        <f t="shared" si="114"/>
        <v>1447600</v>
      </c>
    </row>
    <row r="218" spans="2:18" ht="30.75" customHeight="1" x14ac:dyDescent="0.3">
      <c r="B218" s="28"/>
      <c r="C218" s="122"/>
      <c r="D218" s="61"/>
      <c r="E218" s="61"/>
      <c r="F218" s="60"/>
      <c r="G218" s="15" t="s">
        <v>136</v>
      </c>
      <c r="H218" s="93" t="s">
        <v>144</v>
      </c>
      <c r="I218" s="17" t="s">
        <v>112</v>
      </c>
      <c r="J218" s="27"/>
      <c r="K218" s="27"/>
      <c r="L218" s="27"/>
      <c r="M218" s="27">
        <v>100000</v>
      </c>
      <c r="N218" s="27"/>
      <c r="O218" s="27"/>
      <c r="P218" s="27"/>
      <c r="Q218" s="27"/>
      <c r="R218" s="84">
        <f>SUM(J218:Q218)</f>
        <v>100000</v>
      </c>
    </row>
    <row r="219" spans="2:18" ht="30" customHeight="1" x14ac:dyDescent="0.3">
      <c r="B219" s="123"/>
      <c r="C219" s="122"/>
      <c r="D219" s="61"/>
      <c r="E219" s="61"/>
      <c r="F219" s="60"/>
      <c r="G219" s="15" t="s">
        <v>137</v>
      </c>
      <c r="H219" s="93" t="s">
        <v>144</v>
      </c>
      <c r="I219" s="17" t="s">
        <v>112</v>
      </c>
      <c r="J219" s="27"/>
      <c r="K219" s="27"/>
      <c r="L219" s="27"/>
      <c r="M219" s="27">
        <v>100000</v>
      </c>
      <c r="N219" s="27"/>
      <c r="O219" s="27"/>
      <c r="P219" s="27"/>
      <c r="Q219" s="27"/>
      <c r="R219" s="84">
        <f>SUM(J219:Q219)</f>
        <v>100000</v>
      </c>
    </row>
    <row r="220" spans="2:18" ht="30" customHeight="1" x14ac:dyDescent="0.3">
      <c r="B220" s="28"/>
      <c r="C220" s="122"/>
      <c r="D220" s="61"/>
      <c r="E220" s="61"/>
      <c r="F220" s="60"/>
      <c r="G220" s="15" t="s">
        <v>138</v>
      </c>
      <c r="H220" s="93" t="s">
        <v>144</v>
      </c>
      <c r="I220" s="17" t="s">
        <v>112</v>
      </c>
      <c r="J220" s="27"/>
      <c r="K220" s="27"/>
      <c r="L220" s="27"/>
      <c r="M220" s="27">
        <v>903600</v>
      </c>
      <c r="N220" s="27"/>
      <c r="O220" s="27"/>
      <c r="P220" s="27"/>
      <c r="Q220" s="27"/>
      <c r="R220" s="84">
        <f t="shared" ref="R220:R225" si="115">SUM(J220:Q220)</f>
        <v>903600</v>
      </c>
    </row>
    <row r="221" spans="2:18" ht="31.5" customHeight="1" x14ac:dyDescent="0.3">
      <c r="B221" s="123"/>
      <c r="C221" s="122"/>
      <c r="D221" s="61"/>
      <c r="E221" s="61"/>
      <c r="F221" s="60"/>
      <c r="G221" s="15" t="s">
        <v>139</v>
      </c>
      <c r="H221" s="93" t="s">
        <v>144</v>
      </c>
      <c r="I221" s="17" t="s">
        <v>112</v>
      </c>
      <c r="J221" s="27"/>
      <c r="K221" s="27"/>
      <c r="L221" s="27"/>
      <c r="M221" s="27">
        <v>100000</v>
      </c>
      <c r="N221" s="27"/>
      <c r="O221" s="27"/>
      <c r="P221" s="27"/>
      <c r="Q221" s="27"/>
      <c r="R221" s="84">
        <f t="shared" si="115"/>
        <v>100000</v>
      </c>
    </row>
    <row r="222" spans="2:18" ht="30" customHeight="1" x14ac:dyDescent="0.3">
      <c r="B222" s="123"/>
      <c r="C222" s="122"/>
      <c r="D222" s="61"/>
      <c r="E222" s="61"/>
      <c r="F222" s="60"/>
      <c r="G222" s="15" t="s">
        <v>140</v>
      </c>
      <c r="H222" s="93" t="s">
        <v>144</v>
      </c>
      <c r="I222" s="17" t="s">
        <v>112</v>
      </c>
      <c r="J222" s="27"/>
      <c r="K222" s="27"/>
      <c r="L222" s="27"/>
      <c r="M222" s="27">
        <v>100000</v>
      </c>
      <c r="N222" s="27"/>
      <c r="O222" s="27"/>
      <c r="P222" s="27"/>
      <c r="Q222" s="27"/>
      <c r="R222" s="84">
        <f t="shared" si="115"/>
        <v>100000</v>
      </c>
    </row>
    <row r="223" spans="2:18" ht="18" customHeight="1" x14ac:dyDescent="0.3">
      <c r="B223" s="67"/>
      <c r="C223" s="68"/>
      <c r="D223" s="62"/>
      <c r="E223" s="62"/>
      <c r="F223" s="124"/>
      <c r="G223" s="21" t="s">
        <v>143</v>
      </c>
      <c r="H223" s="93" t="s">
        <v>144</v>
      </c>
      <c r="I223" s="17" t="s">
        <v>112</v>
      </c>
      <c r="J223" s="27"/>
      <c r="K223" s="27"/>
      <c r="L223" s="27"/>
      <c r="M223" s="27">
        <v>144000</v>
      </c>
      <c r="N223" s="27"/>
      <c r="O223" s="27"/>
      <c r="P223" s="27"/>
      <c r="Q223" s="27"/>
      <c r="R223" s="84">
        <f t="shared" si="115"/>
        <v>144000</v>
      </c>
    </row>
    <row r="224" spans="2:18" ht="31.5" customHeight="1" x14ac:dyDescent="0.3">
      <c r="B224" s="67"/>
      <c r="C224" s="68"/>
      <c r="D224" s="62"/>
      <c r="E224" s="62"/>
      <c r="F224" s="124">
        <v>2</v>
      </c>
      <c r="G224" s="21" t="s">
        <v>141</v>
      </c>
      <c r="H224" s="93" t="s">
        <v>144</v>
      </c>
      <c r="I224" s="17" t="s">
        <v>112</v>
      </c>
      <c r="J224" s="27"/>
      <c r="K224" s="27"/>
      <c r="L224" s="27">
        <v>50000</v>
      </c>
      <c r="M224" s="27"/>
      <c r="N224" s="27"/>
      <c r="O224" s="27"/>
      <c r="P224" s="27"/>
      <c r="Q224" s="27"/>
      <c r="R224" s="84">
        <f t="shared" si="115"/>
        <v>50000</v>
      </c>
    </row>
    <row r="225" spans="2:18" ht="33" customHeight="1" x14ac:dyDescent="0.3">
      <c r="B225" s="67"/>
      <c r="C225" s="68"/>
      <c r="D225" s="62"/>
      <c r="E225" s="62"/>
      <c r="F225" s="124">
        <v>3</v>
      </c>
      <c r="G225" s="21" t="s">
        <v>142</v>
      </c>
      <c r="H225" s="93" t="s">
        <v>144</v>
      </c>
      <c r="I225" s="17" t="s">
        <v>112</v>
      </c>
      <c r="J225" s="27"/>
      <c r="K225" s="27">
        <v>100800</v>
      </c>
      <c r="L225" s="27"/>
      <c r="M225" s="27">
        <v>30000</v>
      </c>
      <c r="N225" s="27"/>
      <c r="O225" s="27"/>
      <c r="P225" s="27"/>
      <c r="Q225" s="27"/>
      <c r="R225" s="84">
        <f t="shared" si="115"/>
        <v>130800</v>
      </c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193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2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191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1696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SUM(J5+J26+J67+J85+J103+J120+J147+J172+J190)</f>
        <v>0</v>
      </c>
      <c r="K4" s="53">
        <f t="shared" si="0"/>
        <v>34800</v>
      </c>
      <c r="L4" s="53">
        <f t="shared" si="0"/>
        <v>134000</v>
      </c>
      <c r="M4" s="53">
        <f t="shared" si="0"/>
        <v>469000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637800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2300</v>
      </c>
      <c r="L103" s="41">
        <f t="shared" si="54"/>
        <v>6000</v>
      </c>
      <c r="M103" s="41">
        <f t="shared" si="54"/>
        <v>25000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33300</v>
      </c>
    </row>
    <row r="104" spans="2:18" s="12" customFormat="1" ht="32.25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2300</v>
      </c>
      <c r="L104" s="25">
        <f t="shared" si="54"/>
        <v>6000</v>
      </c>
      <c r="M104" s="25">
        <f t="shared" si="54"/>
        <v>25000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33300</v>
      </c>
    </row>
    <row r="105" spans="2:18" s="13" customFormat="1" ht="48.75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2300</v>
      </c>
      <c r="L105" s="86">
        <f>SUM(L106+L115)</f>
        <v>6000</v>
      </c>
      <c r="M105" s="86">
        <f t="shared" si="55"/>
        <v>25000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33300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2300</v>
      </c>
      <c r="L115" s="86">
        <f t="shared" si="61"/>
        <v>6000</v>
      </c>
      <c r="M115" s="86">
        <f t="shared" si="61"/>
        <v>25000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33300</v>
      </c>
    </row>
    <row r="116" spans="2:18" s="13" customFormat="1" ht="49.5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2300</v>
      </c>
      <c r="L116" s="86">
        <f t="shared" si="62"/>
        <v>6000</v>
      </c>
      <c r="M116" s="86">
        <f t="shared" si="62"/>
        <v>25000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33300</v>
      </c>
    </row>
    <row r="117" spans="2:18" ht="36.75" customHeight="1" x14ac:dyDescent="0.3">
      <c r="B117" s="38"/>
      <c r="C117" s="39"/>
      <c r="D117" s="39"/>
      <c r="E117" s="39"/>
      <c r="F117" s="60">
        <v>1</v>
      </c>
      <c r="G117" s="15" t="s">
        <v>196</v>
      </c>
      <c r="H117" s="93" t="s">
        <v>193</v>
      </c>
      <c r="I117" s="140" t="s">
        <v>112</v>
      </c>
      <c r="J117" s="16"/>
      <c r="K117" s="92">
        <v>2300</v>
      </c>
      <c r="L117" s="92">
        <v>6000</v>
      </c>
      <c r="M117" s="92">
        <v>25000</v>
      </c>
      <c r="N117" s="16"/>
      <c r="O117" s="16"/>
      <c r="P117" s="16"/>
      <c r="Q117" s="16"/>
      <c r="R117" s="84">
        <f t="shared" ref="R117:R118" si="63">SUM(J117:Q117)</f>
        <v>33300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50000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50000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50000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50000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 t="shared" ref="J174:R174" si="90">SUM(J175+J180)</f>
        <v>0</v>
      </c>
      <c r="K174" s="86">
        <f t="shared" si="90"/>
        <v>0</v>
      </c>
      <c r="L174" s="86">
        <f t="shared" si="90"/>
        <v>50000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50000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50000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50000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50000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50000</v>
      </c>
    </row>
    <row r="177" spans="2:18" ht="67.5" customHeight="1" x14ac:dyDescent="0.3">
      <c r="B177" s="89"/>
      <c r="C177" s="90"/>
      <c r="D177" s="90"/>
      <c r="E177" s="90"/>
      <c r="F177" s="60">
        <v>2</v>
      </c>
      <c r="G177" s="15" t="s">
        <v>195</v>
      </c>
      <c r="H177" s="16" t="s">
        <v>193</v>
      </c>
      <c r="I177" s="17" t="s">
        <v>112</v>
      </c>
      <c r="J177" s="16"/>
      <c r="K177" s="92"/>
      <c r="L177" s="92">
        <v>50000</v>
      </c>
      <c r="M177" s="92"/>
      <c r="N177" s="16"/>
      <c r="O177" s="16"/>
      <c r="P177" s="16"/>
      <c r="Q177" s="16"/>
      <c r="R177" s="84">
        <f t="shared" ref="R177:R178" si="93">SUM(J177:Q177)</f>
        <v>50000</v>
      </c>
    </row>
    <row r="178" spans="2:18" ht="23.25" hidden="1" customHeight="1" x14ac:dyDescent="0.3">
      <c r="B178" s="28"/>
      <c r="C178" s="45"/>
      <c r="D178" s="31"/>
      <c r="E178" s="32"/>
      <c r="F178" s="154">
        <v>100</v>
      </c>
      <c r="G178" s="21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14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ht="21" hidden="1" customHeight="1" x14ac:dyDescent="0.3">
      <c r="B189" s="123"/>
      <c r="C189" s="122"/>
      <c r="D189" s="61"/>
      <c r="E189" s="61"/>
      <c r="F189" s="60"/>
      <c r="G189" s="61"/>
      <c r="H189" s="17"/>
      <c r="I189" s="16"/>
      <c r="J189" s="27"/>
      <c r="K189" s="27"/>
      <c r="L189" s="27"/>
      <c r="M189" s="27"/>
      <c r="N189" s="27"/>
      <c r="O189" s="27"/>
      <c r="P189" s="27"/>
      <c r="Q189" s="27"/>
      <c r="R189" s="84"/>
    </row>
    <row r="190" spans="2:18" s="12" customFormat="1" ht="18.75" customHeight="1" x14ac:dyDescent="0.2">
      <c r="B190" s="137" t="s">
        <v>97</v>
      </c>
      <c r="C190" s="44"/>
      <c r="D190" s="135"/>
      <c r="E190" s="135"/>
      <c r="F190" s="136"/>
      <c r="G190" s="135"/>
      <c r="H190" s="135"/>
      <c r="I190" s="135"/>
      <c r="J190" s="95">
        <f>SUM(J191)</f>
        <v>0</v>
      </c>
      <c r="K190" s="95">
        <f>SUM(K191)</f>
        <v>32500</v>
      </c>
      <c r="L190" s="95">
        <f t="shared" ref="L190:R191" si="99">SUM(L191)</f>
        <v>78000</v>
      </c>
      <c r="M190" s="95">
        <f t="shared" si="99"/>
        <v>444000</v>
      </c>
      <c r="N190" s="95">
        <f t="shared" si="99"/>
        <v>0</v>
      </c>
      <c r="O190" s="95">
        <f t="shared" si="99"/>
        <v>0</v>
      </c>
      <c r="P190" s="95">
        <f t="shared" si="99"/>
        <v>0</v>
      </c>
      <c r="Q190" s="95">
        <f t="shared" si="99"/>
        <v>0</v>
      </c>
      <c r="R190" s="95">
        <f t="shared" si="99"/>
        <v>554500</v>
      </c>
    </row>
    <row r="191" spans="2:18" s="12" customFormat="1" ht="48.75" customHeight="1" x14ac:dyDescent="0.2">
      <c r="B191" s="1785" t="s">
        <v>145</v>
      </c>
      <c r="C191" s="1724"/>
      <c r="D191" s="1724"/>
      <c r="E191" s="1724"/>
      <c r="F191" s="1724"/>
      <c r="G191" s="1724"/>
      <c r="H191" s="1724"/>
      <c r="I191" s="1724"/>
      <c r="J191" s="128">
        <f>SUM(J192)</f>
        <v>0</v>
      </c>
      <c r="K191" s="128">
        <f>SUM(K192)</f>
        <v>32500</v>
      </c>
      <c r="L191" s="128">
        <f t="shared" si="99"/>
        <v>78000</v>
      </c>
      <c r="M191" s="128">
        <f t="shared" si="99"/>
        <v>444000</v>
      </c>
      <c r="N191" s="128">
        <f t="shared" si="99"/>
        <v>0</v>
      </c>
      <c r="O191" s="128">
        <f t="shared" si="99"/>
        <v>0</v>
      </c>
      <c r="P191" s="128">
        <f t="shared" si="99"/>
        <v>0</v>
      </c>
      <c r="Q191" s="128">
        <f t="shared" si="99"/>
        <v>0</v>
      </c>
      <c r="R191" s="128">
        <f>SUM(R192)</f>
        <v>554500</v>
      </c>
    </row>
    <row r="192" spans="2:18" s="13" customFormat="1" ht="33" customHeight="1" x14ac:dyDescent="0.3">
      <c r="B192" s="35"/>
      <c r="C192" s="1661" t="s">
        <v>69</v>
      </c>
      <c r="D192" s="1661"/>
      <c r="E192" s="1661"/>
      <c r="F192" s="1661"/>
      <c r="G192" s="1661"/>
      <c r="H192" s="1661"/>
      <c r="I192" s="1661"/>
      <c r="J192" s="86">
        <f>SUM(J193+J200+J217)</f>
        <v>0</v>
      </c>
      <c r="K192" s="86">
        <f>SUM(K193+K200+K217)</f>
        <v>32500</v>
      </c>
      <c r="L192" s="86">
        <f t="shared" ref="L192:Q192" si="100">SUM(L193+L200+L217)</f>
        <v>78000</v>
      </c>
      <c r="M192" s="86">
        <f t="shared" si="100"/>
        <v>444000</v>
      </c>
      <c r="N192" s="86">
        <f t="shared" si="100"/>
        <v>0</v>
      </c>
      <c r="O192" s="86">
        <f t="shared" si="100"/>
        <v>0</v>
      </c>
      <c r="P192" s="86">
        <f t="shared" si="100"/>
        <v>0</v>
      </c>
      <c r="Q192" s="86">
        <f t="shared" si="100"/>
        <v>0</v>
      </c>
      <c r="R192" s="86">
        <f>SUM(R193+R200+R217)</f>
        <v>554500</v>
      </c>
    </row>
    <row r="193" spans="2:18" s="13" customFormat="1" hidden="1" x14ac:dyDescent="0.3">
      <c r="B193" s="35"/>
      <c r="C193" s="37"/>
      <c r="D193" s="36" t="s">
        <v>70</v>
      </c>
      <c r="E193" s="34"/>
      <c r="F193" s="70"/>
      <c r="G193" s="33"/>
      <c r="H193" s="14"/>
      <c r="I193" s="56"/>
      <c r="J193" s="86">
        <f>SUM(J194)</f>
        <v>0</v>
      </c>
      <c r="K193" s="86">
        <f t="shared" ref="K193:R193" si="101">SUM(K194)</f>
        <v>0</v>
      </c>
      <c r="L193" s="86">
        <f t="shared" si="101"/>
        <v>0</v>
      </c>
      <c r="M193" s="86">
        <f t="shared" si="101"/>
        <v>0</v>
      </c>
      <c r="N193" s="86">
        <f t="shared" si="101"/>
        <v>0</v>
      </c>
      <c r="O193" s="86">
        <f t="shared" si="101"/>
        <v>0</v>
      </c>
      <c r="P193" s="86">
        <f t="shared" si="101"/>
        <v>0</v>
      </c>
      <c r="Q193" s="86">
        <f t="shared" si="101"/>
        <v>0</v>
      </c>
      <c r="R193" s="86">
        <f t="shared" si="101"/>
        <v>0</v>
      </c>
    </row>
    <row r="194" spans="2:18" s="13" customFormat="1" hidden="1" x14ac:dyDescent="0.3">
      <c r="B194" s="35"/>
      <c r="C194" s="37"/>
      <c r="D194" s="37"/>
      <c r="E194" s="36" t="s">
        <v>71</v>
      </c>
      <c r="F194" s="72"/>
      <c r="G194" s="64"/>
      <c r="H194" s="64"/>
      <c r="I194" s="64"/>
      <c r="J194" s="86">
        <f>SUM(J195:J199)</f>
        <v>0</v>
      </c>
      <c r="K194" s="86">
        <f>SUM(K195:K199)</f>
        <v>0</v>
      </c>
      <c r="L194" s="86">
        <f t="shared" ref="L194:R194" si="102">SUM(L195:L199)</f>
        <v>0</v>
      </c>
      <c r="M194" s="86">
        <f t="shared" si="102"/>
        <v>0</v>
      </c>
      <c r="N194" s="86">
        <f t="shared" si="102"/>
        <v>0</v>
      </c>
      <c r="O194" s="86">
        <f>SUM(O195:O199)</f>
        <v>0</v>
      </c>
      <c r="P194" s="86">
        <f>SUM(P195:P199)</f>
        <v>0</v>
      </c>
      <c r="Q194" s="86">
        <f>SUM(Q195:Q199)</f>
        <v>0</v>
      </c>
      <c r="R194" s="86">
        <f t="shared" si="102"/>
        <v>0</v>
      </c>
    </row>
    <row r="195" spans="2:18" ht="24.75" hidden="1" customHeight="1" x14ac:dyDescent="0.3">
      <c r="B195" s="38"/>
      <c r="C195" s="39"/>
      <c r="D195" s="39"/>
      <c r="E195" s="40"/>
      <c r="F195" s="29">
        <v>108</v>
      </c>
      <c r="G195" s="15"/>
      <c r="H195" s="15"/>
      <c r="I195" s="61"/>
      <c r="J195" s="16"/>
      <c r="K195" s="16"/>
      <c r="L195" s="16"/>
      <c r="M195" s="16"/>
      <c r="N195" s="16"/>
      <c r="O195" s="16"/>
      <c r="P195" s="16"/>
      <c r="Q195" s="16"/>
      <c r="R195" s="84">
        <f t="shared" ref="R195:R198" si="103">SUM(J195:Q195)</f>
        <v>0</v>
      </c>
    </row>
    <row r="196" spans="2:18" ht="24.75" hidden="1" customHeight="1" x14ac:dyDescent="0.3">
      <c r="B196" s="28"/>
      <c r="C196" s="45"/>
      <c r="D196" s="31"/>
      <c r="E196" s="32"/>
      <c r="F196" s="29">
        <v>109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5.5" hidden="1" customHeight="1" x14ac:dyDescent="0.3">
      <c r="B197" s="28"/>
      <c r="C197" s="45"/>
      <c r="D197" s="31"/>
      <c r="E197" s="32"/>
      <c r="F197" s="29">
        <v>110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4.75" hidden="1" customHeight="1" x14ac:dyDescent="0.3">
      <c r="B198" s="28"/>
      <c r="C198" s="45"/>
      <c r="D198" s="31"/>
      <c r="E198" s="32"/>
      <c r="F198" s="29">
        <v>111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103"/>
        <v>0</v>
      </c>
    </row>
    <row r="199" spans="2:18" ht="25.5" hidden="1" customHeight="1" x14ac:dyDescent="0.3">
      <c r="B199" s="67"/>
      <c r="C199" s="68"/>
      <c r="D199" s="62"/>
      <c r="E199" s="21"/>
      <c r="F199" s="29">
        <v>112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s="13" customFormat="1" ht="33" hidden="1" customHeight="1" x14ac:dyDescent="0.3">
      <c r="B200" s="35"/>
      <c r="C200" s="37"/>
      <c r="D200" s="1661" t="s">
        <v>72</v>
      </c>
      <c r="E200" s="1661"/>
      <c r="F200" s="1661"/>
      <c r="G200" s="1661"/>
      <c r="H200" s="1661"/>
      <c r="I200" s="1661"/>
      <c r="J200" s="86">
        <f>SUM(J201+J205+J209+J213)</f>
        <v>0</v>
      </c>
      <c r="K200" s="86">
        <f t="shared" ref="K200:R200" si="104">SUM(K201+K205+K209+K213)</f>
        <v>0</v>
      </c>
      <c r="L200" s="86">
        <f t="shared" si="104"/>
        <v>0</v>
      </c>
      <c r="M200" s="86">
        <f t="shared" si="104"/>
        <v>0</v>
      </c>
      <c r="N200" s="86">
        <f t="shared" si="104"/>
        <v>0</v>
      </c>
      <c r="O200" s="86">
        <f t="shared" si="104"/>
        <v>0</v>
      </c>
      <c r="P200" s="86">
        <f t="shared" si="104"/>
        <v>0</v>
      </c>
      <c r="Q200" s="86">
        <f t="shared" si="104"/>
        <v>0</v>
      </c>
      <c r="R200" s="86">
        <f t="shared" si="104"/>
        <v>0</v>
      </c>
    </row>
    <row r="201" spans="2:18" s="13" customFormat="1" ht="30.75" hidden="1" customHeight="1" x14ac:dyDescent="0.3">
      <c r="B201" s="35"/>
      <c r="C201" s="37"/>
      <c r="D201" s="37"/>
      <c r="E201" s="1662" t="s">
        <v>73</v>
      </c>
      <c r="F201" s="1662"/>
      <c r="G201" s="1662"/>
      <c r="H201" s="1662"/>
      <c r="I201" s="1662"/>
      <c r="J201" s="86">
        <f>SUM(J202:J204)</f>
        <v>0</v>
      </c>
      <c r="K201" s="86">
        <f t="shared" ref="K201:R201" si="105">SUM(K202:K204)</f>
        <v>0</v>
      </c>
      <c r="L201" s="86">
        <f t="shared" si="105"/>
        <v>0</v>
      </c>
      <c r="M201" s="86">
        <f t="shared" si="105"/>
        <v>0</v>
      </c>
      <c r="N201" s="86">
        <f t="shared" si="105"/>
        <v>0</v>
      </c>
      <c r="O201" s="86">
        <f t="shared" si="105"/>
        <v>0</v>
      </c>
      <c r="P201" s="86">
        <f t="shared" si="105"/>
        <v>0</v>
      </c>
      <c r="Q201" s="86">
        <f t="shared" si="105"/>
        <v>0</v>
      </c>
      <c r="R201" s="86">
        <f t="shared" si="105"/>
        <v>0</v>
      </c>
    </row>
    <row r="202" spans="2:18" ht="24.75" hidden="1" customHeight="1" x14ac:dyDescent="0.3">
      <c r="B202" s="38"/>
      <c r="C202" s="39"/>
      <c r="D202" s="39"/>
      <c r="E202" s="40"/>
      <c r="F202" s="29">
        <v>113</v>
      </c>
      <c r="G202" s="15"/>
      <c r="H202" s="15"/>
      <c r="I202" s="61"/>
      <c r="J202" s="16"/>
      <c r="K202" s="16"/>
      <c r="L202" s="16"/>
      <c r="M202" s="16"/>
      <c r="N202" s="16"/>
      <c r="O202" s="16"/>
      <c r="P202" s="16"/>
      <c r="Q202" s="16"/>
      <c r="R202" s="84">
        <f t="shared" ref="R202:R203" si="106">SUM(J202:Q202)</f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114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106"/>
        <v>0</v>
      </c>
    </row>
    <row r="204" spans="2:18" ht="24.75" hidden="1" customHeight="1" x14ac:dyDescent="0.3">
      <c r="B204" s="28"/>
      <c r="C204" s="45"/>
      <c r="D204" s="31"/>
      <c r="E204" s="32"/>
      <c r="F204" s="29">
        <v>115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>SUM(J204:Q204)</f>
        <v>0</v>
      </c>
    </row>
    <row r="205" spans="2:18" s="13" customFormat="1" hidden="1" x14ac:dyDescent="0.3">
      <c r="B205" s="35"/>
      <c r="C205" s="37"/>
      <c r="D205" s="37"/>
      <c r="E205" s="1663" t="s">
        <v>74</v>
      </c>
      <c r="F205" s="1663"/>
      <c r="G205" s="1663"/>
      <c r="H205" s="1663"/>
      <c r="I205" s="1663"/>
      <c r="J205" s="86">
        <f>SUM(J206:J208)</f>
        <v>0</v>
      </c>
      <c r="K205" s="86">
        <f t="shared" ref="K205:R205" si="107">SUM(K206:K208)</f>
        <v>0</v>
      </c>
      <c r="L205" s="86">
        <f t="shared" si="107"/>
        <v>0</v>
      </c>
      <c r="M205" s="86">
        <f t="shared" si="107"/>
        <v>0</v>
      </c>
      <c r="N205" s="86">
        <f t="shared" si="107"/>
        <v>0</v>
      </c>
      <c r="O205" s="86">
        <f t="shared" si="107"/>
        <v>0</v>
      </c>
      <c r="P205" s="86">
        <f t="shared" si="107"/>
        <v>0</v>
      </c>
      <c r="Q205" s="86">
        <f t="shared" si="107"/>
        <v>0</v>
      </c>
      <c r="R205" s="86">
        <f t="shared" si="107"/>
        <v>0</v>
      </c>
    </row>
    <row r="206" spans="2:18" ht="23.25" hidden="1" customHeight="1" x14ac:dyDescent="0.3">
      <c r="B206" s="38"/>
      <c r="C206" s="39"/>
      <c r="D206" s="39"/>
      <c r="E206" s="40"/>
      <c r="F206" s="29">
        <v>116</v>
      </c>
      <c r="G206" s="15"/>
      <c r="H206" s="15"/>
      <c r="I206" s="61"/>
      <c r="J206" s="16"/>
      <c r="K206" s="16"/>
      <c r="L206" s="16"/>
      <c r="M206" s="16"/>
      <c r="N206" s="16"/>
      <c r="O206" s="16"/>
      <c r="P206" s="16"/>
      <c r="Q206" s="16"/>
      <c r="R206" s="84">
        <f t="shared" ref="R206:R207" si="108">SUM(J206:Q206)</f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117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 t="shared" si="108"/>
        <v>0</v>
      </c>
    </row>
    <row r="208" spans="2:18" ht="23.25" hidden="1" customHeight="1" x14ac:dyDescent="0.3">
      <c r="B208" s="28"/>
      <c r="C208" s="45"/>
      <c r="D208" s="31"/>
      <c r="E208" s="32"/>
      <c r="F208" s="29">
        <v>118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84">
        <f>SUM(J208:Q208)</f>
        <v>0</v>
      </c>
    </row>
    <row r="209" spans="2:18" s="13" customFormat="1" hidden="1" x14ac:dyDescent="0.3">
      <c r="B209" s="35"/>
      <c r="C209" s="37"/>
      <c r="D209" s="37"/>
      <c r="E209" s="36" t="s">
        <v>75</v>
      </c>
      <c r="F209" s="70"/>
      <c r="G209" s="33"/>
      <c r="H209" s="14"/>
      <c r="I209" s="56"/>
      <c r="J209" s="86">
        <f>SUM(J210:J212)</f>
        <v>0</v>
      </c>
      <c r="K209" s="86">
        <f t="shared" ref="K209:Q209" si="109">SUM(K210:K212)</f>
        <v>0</v>
      </c>
      <c r="L209" s="86">
        <f t="shared" si="109"/>
        <v>0</v>
      </c>
      <c r="M209" s="86">
        <f t="shared" si="109"/>
        <v>0</v>
      </c>
      <c r="N209" s="86">
        <f t="shared" si="109"/>
        <v>0</v>
      </c>
      <c r="O209" s="86">
        <f t="shared" si="109"/>
        <v>0</v>
      </c>
      <c r="P209" s="86">
        <f t="shared" si="109"/>
        <v>0</v>
      </c>
      <c r="Q209" s="86">
        <f t="shared" si="109"/>
        <v>0</v>
      </c>
      <c r="R209" s="86"/>
    </row>
    <row r="210" spans="2:18" ht="23.25" hidden="1" customHeight="1" x14ac:dyDescent="0.3">
      <c r="B210" s="38"/>
      <c r="C210" s="39"/>
      <c r="D210" s="39"/>
      <c r="E210" s="40"/>
      <c r="F210" s="29">
        <v>119</v>
      </c>
      <c r="G210" s="15"/>
      <c r="H210" s="15"/>
      <c r="I210" s="61"/>
      <c r="J210" s="16"/>
      <c r="K210" s="16"/>
      <c r="L210" s="16"/>
      <c r="M210" s="16"/>
      <c r="N210" s="16"/>
      <c r="O210" s="16"/>
      <c r="P210" s="16"/>
      <c r="Q210" s="16"/>
      <c r="R210" s="84">
        <f t="shared" ref="R210:R211" si="110">SUM(J210:Q210)</f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120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10"/>
        <v>0</v>
      </c>
    </row>
    <row r="212" spans="2:18" ht="23.25" hidden="1" customHeight="1" x14ac:dyDescent="0.3">
      <c r="B212" s="28"/>
      <c r="C212" s="45"/>
      <c r="D212" s="31"/>
      <c r="E212" s="32"/>
      <c r="F212" s="29">
        <v>121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>SUM(J212:Q212)</f>
        <v>0</v>
      </c>
    </row>
    <row r="213" spans="2:18" s="13" customFormat="1" hidden="1" x14ac:dyDescent="0.3">
      <c r="B213" s="35"/>
      <c r="C213" s="37"/>
      <c r="D213" s="37"/>
      <c r="E213" s="36" t="s">
        <v>76</v>
      </c>
      <c r="F213" s="70"/>
      <c r="G213" s="33"/>
      <c r="H213" s="14"/>
      <c r="I213" s="56"/>
      <c r="J213" s="86">
        <f>SUM(J214:J216)</f>
        <v>0</v>
      </c>
      <c r="K213" s="86">
        <f t="shared" ref="K213:Q213" si="111">SUM(K214:K216)</f>
        <v>0</v>
      </c>
      <c r="L213" s="86">
        <f t="shared" si="111"/>
        <v>0</v>
      </c>
      <c r="M213" s="86">
        <f t="shared" si="111"/>
        <v>0</v>
      </c>
      <c r="N213" s="86">
        <f t="shared" si="111"/>
        <v>0</v>
      </c>
      <c r="O213" s="86">
        <f t="shared" si="111"/>
        <v>0</v>
      </c>
      <c r="P213" s="86">
        <f t="shared" si="111"/>
        <v>0</v>
      </c>
      <c r="Q213" s="86">
        <f t="shared" si="111"/>
        <v>0</v>
      </c>
      <c r="R213" s="86">
        <f>SUM(R214:R216)</f>
        <v>0</v>
      </c>
    </row>
    <row r="214" spans="2:18" ht="21.75" hidden="1" customHeight="1" x14ac:dyDescent="0.3">
      <c r="B214" s="38"/>
      <c r="C214" s="39"/>
      <c r="D214" s="39"/>
      <c r="E214" s="40"/>
      <c r="F214" s="29">
        <v>122</v>
      </c>
      <c r="G214" s="15"/>
      <c r="H214" s="15"/>
      <c r="I214" s="61"/>
      <c r="J214" s="16"/>
      <c r="K214" s="16"/>
      <c r="L214" s="16"/>
      <c r="M214" s="16"/>
      <c r="N214" s="16"/>
      <c r="O214" s="16"/>
      <c r="P214" s="16"/>
      <c r="Q214" s="16"/>
      <c r="R214" s="84">
        <f t="shared" ref="R214:R215" si="112">SUM(J214:Q214)</f>
        <v>0</v>
      </c>
    </row>
    <row r="215" spans="2:18" ht="21.75" hidden="1" customHeight="1" x14ac:dyDescent="0.3">
      <c r="B215" s="28"/>
      <c r="C215" s="45"/>
      <c r="D215" s="31"/>
      <c r="E215" s="32"/>
      <c r="F215" s="29">
        <v>123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 t="shared" si="112"/>
        <v>0</v>
      </c>
    </row>
    <row r="216" spans="2:18" ht="21.75" hidden="1" customHeight="1" x14ac:dyDescent="0.3">
      <c r="B216" s="67"/>
      <c r="C216" s="68"/>
      <c r="D216" s="62"/>
      <c r="E216" s="21"/>
      <c r="F216" s="29">
        <v>124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>SUM(J216:Q216)</f>
        <v>0</v>
      </c>
    </row>
    <row r="217" spans="2:18" s="13" customFormat="1" ht="16.5" customHeight="1" x14ac:dyDescent="0.3">
      <c r="B217" s="35"/>
      <c r="C217" s="37"/>
      <c r="D217" s="37"/>
      <c r="E217" s="47" t="s">
        <v>104</v>
      </c>
      <c r="F217" s="72"/>
      <c r="G217" s="64"/>
      <c r="H217" s="64"/>
      <c r="I217" s="64"/>
      <c r="J217" s="86">
        <f t="shared" ref="J217:R217" si="113">SUM(J218:J222)</f>
        <v>0</v>
      </c>
      <c r="K217" s="86">
        <f t="shared" si="113"/>
        <v>32500</v>
      </c>
      <c r="L217" s="86">
        <f t="shared" si="113"/>
        <v>78000</v>
      </c>
      <c r="M217" s="86">
        <f t="shared" si="113"/>
        <v>444000</v>
      </c>
      <c r="N217" s="86">
        <f t="shared" si="113"/>
        <v>0</v>
      </c>
      <c r="O217" s="86">
        <f t="shared" si="113"/>
        <v>0</v>
      </c>
      <c r="P217" s="86">
        <f t="shared" si="113"/>
        <v>0</v>
      </c>
      <c r="Q217" s="86">
        <f t="shared" si="113"/>
        <v>0</v>
      </c>
      <c r="R217" s="86">
        <f t="shared" si="113"/>
        <v>554500</v>
      </c>
    </row>
    <row r="218" spans="2:18" ht="34.5" customHeight="1" x14ac:dyDescent="0.3">
      <c r="B218" s="89"/>
      <c r="C218" s="90"/>
      <c r="D218" s="90"/>
      <c r="E218" s="90"/>
      <c r="F218" s="60">
        <v>3</v>
      </c>
      <c r="G218" s="15" t="s">
        <v>192</v>
      </c>
      <c r="H218" s="93" t="s">
        <v>193</v>
      </c>
      <c r="I218" s="17" t="s">
        <v>112</v>
      </c>
      <c r="J218" s="16"/>
      <c r="K218" s="16"/>
      <c r="L218" s="92">
        <v>60000</v>
      </c>
      <c r="M218" s="92">
        <v>100000</v>
      </c>
      <c r="N218" s="16"/>
      <c r="O218" s="16"/>
      <c r="P218" s="16"/>
      <c r="Q218" s="16"/>
      <c r="R218" s="84">
        <f>SUM(J218:Q218)</f>
        <v>160000</v>
      </c>
    </row>
    <row r="219" spans="2:18" ht="30.75" customHeight="1" x14ac:dyDescent="0.3">
      <c r="B219" s="28"/>
      <c r="C219" s="122"/>
      <c r="D219" s="61"/>
      <c r="E219" s="61"/>
      <c r="F219" s="60">
        <v>4</v>
      </c>
      <c r="G219" s="15" t="s">
        <v>194</v>
      </c>
      <c r="H219" s="93" t="s">
        <v>193</v>
      </c>
      <c r="I219" s="17" t="s">
        <v>112</v>
      </c>
      <c r="J219" s="27"/>
      <c r="K219" s="27"/>
      <c r="L219" s="27"/>
      <c r="M219" s="27">
        <v>325000</v>
      </c>
      <c r="N219" s="27"/>
      <c r="O219" s="27"/>
      <c r="P219" s="27"/>
      <c r="Q219" s="27"/>
      <c r="R219" s="84">
        <f>SUM(J219:Q219)</f>
        <v>325000</v>
      </c>
    </row>
    <row r="220" spans="2:18" ht="31.5" customHeight="1" x14ac:dyDescent="0.3">
      <c r="B220" s="123"/>
      <c r="C220" s="122"/>
      <c r="D220" s="61"/>
      <c r="E220" s="61"/>
      <c r="F220" s="60">
        <v>5</v>
      </c>
      <c r="G220" s="15" t="s">
        <v>197</v>
      </c>
      <c r="H220" s="93" t="s">
        <v>193</v>
      </c>
      <c r="I220" s="17" t="s">
        <v>112</v>
      </c>
      <c r="J220" s="27"/>
      <c r="K220" s="27">
        <v>20500</v>
      </c>
      <c r="L220" s="27"/>
      <c r="M220" s="27">
        <v>6000</v>
      </c>
      <c r="N220" s="27"/>
      <c r="O220" s="27"/>
      <c r="P220" s="27"/>
      <c r="Q220" s="27"/>
      <c r="R220" s="84">
        <f>SUM(J220:Q220)</f>
        <v>26500</v>
      </c>
    </row>
    <row r="221" spans="2:18" ht="31.5" customHeight="1" x14ac:dyDescent="0.3">
      <c r="B221" s="28"/>
      <c r="C221" s="122"/>
      <c r="D221" s="61"/>
      <c r="E221" s="61"/>
      <c r="F221" s="60">
        <v>6</v>
      </c>
      <c r="G221" s="15" t="s">
        <v>198</v>
      </c>
      <c r="H221" s="93" t="s">
        <v>193</v>
      </c>
      <c r="I221" s="17" t="s">
        <v>112</v>
      </c>
      <c r="J221" s="27"/>
      <c r="K221" s="27">
        <v>12000</v>
      </c>
      <c r="L221" s="27"/>
      <c r="M221" s="27">
        <v>10000</v>
      </c>
      <c r="N221" s="27"/>
      <c r="O221" s="27"/>
      <c r="P221" s="27"/>
      <c r="Q221" s="27"/>
      <c r="R221" s="84">
        <f t="shared" ref="R221:R222" si="114">SUM(J221:Q221)</f>
        <v>22000</v>
      </c>
    </row>
    <row r="222" spans="2:18" ht="31.5" customHeight="1" x14ac:dyDescent="0.3">
      <c r="B222" s="123"/>
      <c r="C222" s="122"/>
      <c r="D222" s="61"/>
      <c r="E222" s="61"/>
      <c r="F222" s="60">
        <v>7</v>
      </c>
      <c r="G222" s="15" t="s">
        <v>199</v>
      </c>
      <c r="H222" s="93" t="s">
        <v>193</v>
      </c>
      <c r="I222" s="17" t="s">
        <v>112</v>
      </c>
      <c r="J222" s="27"/>
      <c r="K222" s="27"/>
      <c r="L222" s="27">
        <v>18000</v>
      </c>
      <c r="M222" s="27">
        <v>3000</v>
      </c>
      <c r="N222" s="27"/>
      <c r="O222" s="27"/>
      <c r="P222" s="27"/>
      <c r="Q222" s="27"/>
      <c r="R222" s="84">
        <f t="shared" si="114"/>
        <v>21000</v>
      </c>
    </row>
  </sheetData>
  <mergeCells count="71">
    <mergeCell ref="B191:I191"/>
    <mergeCell ref="C192:I192"/>
    <mergeCell ref="D200:I200"/>
    <mergeCell ref="E201:I201"/>
    <mergeCell ref="E205:I205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190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D20:F20"/>
  <sheetViews>
    <sheetView workbookViewId="0">
      <selection activeCell="H20" sqref="H20"/>
    </sheetView>
  </sheetViews>
  <sheetFormatPr defaultRowHeight="14.25" x14ac:dyDescent="0.2"/>
  <sheetData>
    <row r="20" spans="4:6" ht="36" x14ac:dyDescent="0.55000000000000004">
      <c r="D20" s="1686" t="s">
        <v>1763</v>
      </c>
      <c r="E20" s="1686"/>
      <c r="F20" s="1686"/>
    </row>
  </sheetData>
  <mergeCells count="1">
    <mergeCell ref="D20:F20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2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189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1699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0</v>
      </c>
      <c r="L4" s="53">
        <f>SUM(L5+L26+L67+L85+L103+L120+L147+L172+L189)</f>
        <v>0</v>
      </c>
      <c r="M4" s="53">
        <f t="shared" si="0"/>
        <v>1950000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826800</v>
      </c>
      <c r="R4" s="53">
        <f t="shared" si="0"/>
        <v>2776800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0</v>
      </c>
      <c r="M189" s="95">
        <f t="shared" si="99"/>
        <v>1950000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826800</v>
      </c>
      <c r="R189" s="95">
        <f t="shared" si="99"/>
        <v>2776800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0</v>
      </c>
      <c r="M190" s="128">
        <f t="shared" si="99"/>
        <v>1950000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826800</v>
      </c>
      <c r="R190" s="128">
        <f>SUM(R191)</f>
        <v>2776800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0</v>
      </c>
      <c r="M191" s="86">
        <f t="shared" si="100"/>
        <v>1950000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826800</v>
      </c>
      <c r="R191" s="86">
        <f>SUM(R192+R199+R216)</f>
        <v>2776800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SUM(J217:J220)</f>
        <v>0</v>
      </c>
      <c r="K216" s="86">
        <f t="shared" si="113"/>
        <v>0</v>
      </c>
      <c r="L216" s="86">
        <f t="shared" si="113"/>
        <v>0</v>
      </c>
      <c r="M216" s="86">
        <f t="shared" si="113"/>
        <v>1950000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826800</v>
      </c>
      <c r="R216" s="86">
        <f t="shared" si="113"/>
        <v>2776800</v>
      </c>
    </row>
    <row r="217" spans="2:18" ht="34.5" customHeight="1" x14ac:dyDescent="0.3">
      <c r="B217" s="89"/>
      <c r="C217" s="90"/>
      <c r="D217" s="90"/>
      <c r="E217" s="90"/>
      <c r="F217" s="60">
        <v>1</v>
      </c>
      <c r="G217" s="15" t="s">
        <v>188</v>
      </c>
      <c r="H217" s="93" t="s">
        <v>190</v>
      </c>
      <c r="I217" s="17" t="s">
        <v>112</v>
      </c>
      <c r="J217" s="16"/>
      <c r="K217" s="16"/>
      <c r="L217" s="92"/>
      <c r="M217" s="92">
        <v>50000</v>
      </c>
      <c r="N217" s="16"/>
      <c r="O217" s="16"/>
      <c r="P217" s="16"/>
      <c r="Q217" s="16"/>
      <c r="R217" s="84">
        <f>SUM(J217:Q217)</f>
        <v>50000</v>
      </c>
    </row>
    <row r="218" spans="2:18" ht="30.75" customHeight="1" x14ac:dyDescent="0.3">
      <c r="B218" s="28"/>
      <c r="C218" s="122"/>
      <c r="D218" s="61"/>
      <c r="E218" s="61"/>
      <c r="F218" s="60">
        <v>2</v>
      </c>
      <c r="G218" s="15" t="s">
        <v>187</v>
      </c>
      <c r="H218" s="93" t="s">
        <v>190</v>
      </c>
      <c r="I218" s="17" t="s">
        <v>112</v>
      </c>
      <c r="J218" s="27"/>
      <c r="K218" s="27"/>
      <c r="L218" s="27"/>
      <c r="M218" s="27"/>
      <c r="N218" s="27"/>
      <c r="O218" s="27"/>
      <c r="P218" s="27"/>
      <c r="Q218" s="27">
        <v>826800</v>
      </c>
      <c r="R218" s="84">
        <f>SUM(J218:Q218)</f>
        <v>826800</v>
      </c>
    </row>
    <row r="219" spans="2:18" ht="31.5" customHeight="1" x14ac:dyDescent="0.3">
      <c r="B219" s="123"/>
      <c r="C219" s="122"/>
      <c r="D219" s="61"/>
      <c r="E219" s="61"/>
      <c r="F219" s="60">
        <v>3</v>
      </c>
      <c r="G219" s="15" t="s">
        <v>141</v>
      </c>
      <c r="H219" s="93" t="s">
        <v>190</v>
      </c>
      <c r="I219" s="17" t="s">
        <v>112</v>
      </c>
      <c r="J219" s="27"/>
      <c r="K219" s="27"/>
      <c r="L219" s="27"/>
      <c r="M219" s="87">
        <v>1500000</v>
      </c>
      <c r="N219" s="27"/>
      <c r="O219" s="27"/>
      <c r="P219" s="27"/>
      <c r="Q219" s="27"/>
      <c r="R219" s="84">
        <f>SUM(J219:Q219)</f>
        <v>1500000</v>
      </c>
    </row>
    <row r="220" spans="2:18" ht="31.5" customHeight="1" x14ac:dyDescent="0.3">
      <c r="B220" s="123"/>
      <c r="C220" s="122"/>
      <c r="D220" s="61"/>
      <c r="E220" s="61"/>
      <c r="F220" s="60">
        <v>4</v>
      </c>
      <c r="G220" s="15" t="s">
        <v>186</v>
      </c>
      <c r="H220" s="93" t="s">
        <v>190</v>
      </c>
      <c r="I220" s="17" t="s">
        <v>112</v>
      </c>
      <c r="J220" s="27"/>
      <c r="K220" s="27"/>
      <c r="L220" s="27"/>
      <c r="M220" s="27">
        <v>400000</v>
      </c>
      <c r="N220" s="27"/>
      <c r="O220" s="27"/>
      <c r="P220" s="27"/>
      <c r="Q220" s="27"/>
      <c r="R220" s="84">
        <f t="shared" ref="R220" si="114">SUM(J220:Q220)</f>
        <v>400000</v>
      </c>
    </row>
    <row r="222" spans="2:18" x14ac:dyDescent="0.3">
      <c r="G222" s="7"/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686" t="s">
        <v>1697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2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160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1700</v>
      </c>
      <c r="C4" s="486"/>
      <c r="D4" s="486"/>
      <c r="E4" s="486"/>
      <c r="F4" s="486"/>
      <c r="G4" s="487"/>
      <c r="H4" s="103"/>
      <c r="I4" s="104"/>
      <c r="J4" s="53">
        <f t="shared" ref="J4:R4" si="0">SUM(J5+J26+J67+J85+J103+J120+J147+J172+J191)</f>
        <v>0</v>
      </c>
      <c r="K4" s="53">
        <f t="shared" si="0"/>
        <v>836000</v>
      </c>
      <c r="L4" s="53">
        <f>SUM(L5+L26+L67+L85+L103+L120+L147+L172+L191)</f>
        <v>624130</v>
      </c>
      <c r="M4" s="53">
        <f t="shared" si="0"/>
        <v>685870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2146000</v>
      </c>
    </row>
    <row r="5" spans="2:18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100000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100000</v>
      </c>
    </row>
    <row r="6" spans="2:18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100000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100000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100000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100000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100000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100000</v>
      </c>
    </row>
    <row r="14" spans="2:18" s="13" customFormat="1" ht="35.25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50000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50000</v>
      </c>
    </row>
    <row r="15" spans="2:18" ht="47.25" customHeight="1" x14ac:dyDescent="0.3">
      <c r="B15" s="38"/>
      <c r="C15" s="39"/>
      <c r="D15" s="39"/>
      <c r="E15" s="39"/>
      <c r="F15" s="60">
        <v>1</v>
      </c>
      <c r="G15" s="15" t="s">
        <v>164</v>
      </c>
      <c r="H15" s="93" t="s">
        <v>162</v>
      </c>
      <c r="I15" s="140" t="s">
        <v>112</v>
      </c>
      <c r="J15" s="16"/>
      <c r="K15" s="16"/>
      <c r="L15" s="16"/>
      <c r="M15" s="92">
        <v>50000</v>
      </c>
      <c r="N15" s="16"/>
      <c r="O15" s="16"/>
      <c r="P15" s="16"/>
      <c r="Q15" s="16"/>
      <c r="R15" s="84">
        <f>SUM(J15:Q15)</f>
        <v>50000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customHeight="1" x14ac:dyDescent="0.3">
      <c r="B18" s="35"/>
      <c r="C18" s="37"/>
      <c r="D18" s="37"/>
      <c r="E18" s="47" t="s">
        <v>16</v>
      </c>
      <c r="F18" s="70"/>
      <c r="G18" s="33"/>
      <c r="H18" s="14"/>
      <c r="I18" s="114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50000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50000</v>
      </c>
    </row>
    <row r="19" spans="2:18" ht="48.75" customHeight="1" x14ac:dyDescent="0.3">
      <c r="B19" s="38"/>
      <c r="C19" s="39"/>
      <c r="D19" s="39"/>
      <c r="E19" s="39"/>
      <c r="F19" s="60">
        <v>2</v>
      </c>
      <c r="G19" s="15" t="s">
        <v>171</v>
      </c>
      <c r="H19" s="93" t="s">
        <v>162</v>
      </c>
      <c r="I19" s="140" t="s">
        <v>112</v>
      </c>
      <c r="J19" s="16"/>
      <c r="K19" s="16"/>
      <c r="L19" s="16"/>
      <c r="M19" s="92">
        <v>50000</v>
      </c>
      <c r="N19" s="16"/>
      <c r="O19" s="16"/>
      <c r="P19" s="16"/>
      <c r="Q19" s="16"/>
      <c r="R19" s="84">
        <f>SUM(J19:Q19)</f>
        <v>50000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114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114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114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114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114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114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114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114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32400</v>
      </c>
      <c r="L172" s="41">
        <f t="shared" si="89"/>
        <v>100130</v>
      </c>
      <c r="M172" s="41">
        <f t="shared" si="89"/>
        <v>217470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350000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32400</v>
      </c>
      <c r="L173" s="25">
        <f t="shared" si="89"/>
        <v>100130</v>
      </c>
      <c r="M173" s="25">
        <f t="shared" si="89"/>
        <v>217470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350000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SUM(J175+J182)</f>
        <v>0</v>
      </c>
      <c r="K174" s="86">
        <f t="shared" ref="K174:R174" si="90">SUM(K175+K182)</f>
        <v>32400</v>
      </c>
      <c r="L174" s="86">
        <f t="shared" si="90"/>
        <v>100130</v>
      </c>
      <c r="M174" s="86">
        <f t="shared" si="90"/>
        <v>217470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350000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114"/>
      <c r="J175" s="86">
        <f>SUM(J176)</f>
        <v>0</v>
      </c>
      <c r="K175" s="86">
        <f t="shared" ref="K175:R175" si="91">SUM(K176)</f>
        <v>32400</v>
      </c>
      <c r="L175" s="86">
        <f t="shared" si="91"/>
        <v>100130</v>
      </c>
      <c r="M175" s="86">
        <f t="shared" si="91"/>
        <v>217470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350000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SUM(J177:J181)</f>
        <v>0</v>
      </c>
      <c r="K176" s="86">
        <f t="shared" ref="K176:R176" si="92">SUM(K177:K181)</f>
        <v>32400</v>
      </c>
      <c r="L176" s="86">
        <f t="shared" si="92"/>
        <v>100130</v>
      </c>
      <c r="M176" s="86">
        <f t="shared" si="92"/>
        <v>217470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350000</v>
      </c>
    </row>
    <row r="177" spans="2:18" ht="48.75" customHeight="1" x14ac:dyDescent="0.3">
      <c r="B177" s="89"/>
      <c r="C177" s="90"/>
      <c r="D177" s="90"/>
      <c r="E177" s="90"/>
      <c r="F177" s="60">
        <v>3</v>
      </c>
      <c r="G177" s="61" t="s">
        <v>173</v>
      </c>
      <c r="H177" s="16" t="s">
        <v>162</v>
      </c>
      <c r="I177" s="17" t="s">
        <v>112</v>
      </c>
      <c r="J177" s="16"/>
      <c r="K177" s="92">
        <v>7200</v>
      </c>
      <c r="L177" s="92">
        <v>28500</v>
      </c>
      <c r="M177" s="92">
        <v>64300</v>
      </c>
      <c r="N177" s="16"/>
      <c r="O177" s="16"/>
      <c r="P177" s="16"/>
      <c r="Q177" s="16"/>
      <c r="R177" s="84">
        <f t="shared" ref="R177:R181" si="93">SUM(J177:Q177)</f>
        <v>100000</v>
      </c>
    </row>
    <row r="178" spans="2:18" ht="47.25" customHeight="1" x14ac:dyDescent="0.3">
      <c r="B178" s="123"/>
      <c r="C178" s="122"/>
      <c r="D178" s="61"/>
      <c r="E178" s="61"/>
      <c r="F178" s="60">
        <v>4</v>
      </c>
      <c r="G178" s="15" t="s">
        <v>165</v>
      </c>
      <c r="H178" s="16" t="s">
        <v>162</v>
      </c>
      <c r="I178" s="17" t="s">
        <v>112</v>
      </c>
      <c r="J178" s="27"/>
      <c r="K178" s="27"/>
      <c r="L178" s="27">
        <v>11970</v>
      </c>
      <c r="M178" s="27">
        <v>8030</v>
      </c>
      <c r="N178" s="27"/>
      <c r="O178" s="27"/>
      <c r="P178" s="27"/>
      <c r="Q178" s="27"/>
      <c r="R178" s="84">
        <f t="shared" si="93"/>
        <v>20000</v>
      </c>
    </row>
    <row r="179" spans="2:18" ht="33" customHeight="1" x14ac:dyDescent="0.3">
      <c r="B179" s="123"/>
      <c r="C179" s="122"/>
      <c r="D179" s="61"/>
      <c r="E179" s="61"/>
      <c r="F179" s="124">
        <v>5</v>
      </c>
      <c r="G179" s="21" t="s">
        <v>172</v>
      </c>
      <c r="H179" s="16" t="s">
        <v>162</v>
      </c>
      <c r="I179" s="17" t="s">
        <v>112</v>
      </c>
      <c r="J179" s="27"/>
      <c r="K179" s="27">
        <v>14400</v>
      </c>
      <c r="L179" s="27">
        <v>28500</v>
      </c>
      <c r="M179" s="27">
        <v>107100</v>
      </c>
      <c r="N179" s="27"/>
      <c r="O179" s="27"/>
      <c r="P179" s="27"/>
      <c r="Q179" s="27"/>
      <c r="R179" s="84">
        <f t="shared" si="93"/>
        <v>150000</v>
      </c>
    </row>
    <row r="180" spans="2:18" ht="63" customHeight="1" x14ac:dyDescent="0.3">
      <c r="B180" s="123"/>
      <c r="C180" s="122"/>
      <c r="D180" s="61"/>
      <c r="E180" s="61"/>
      <c r="F180" s="60">
        <v>6</v>
      </c>
      <c r="G180" s="15" t="s">
        <v>170</v>
      </c>
      <c r="H180" s="16" t="s">
        <v>162</v>
      </c>
      <c r="I180" s="17" t="s">
        <v>112</v>
      </c>
      <c r="J180" s="27"/>
      <c r="K180" s="27">
        <v>3600</v>
      </c>
      <c r="L180" s="27">
        <v>12160</v>
      </c>
      <c r="M180" s="27">
        <v>14240</v>
      </c>
      <c r="N180" s="27"/>
      <c r="O180" s="27"/>
      <c r="P180" s="27"/>
      <c r="Q180" s="27"/>
      <c r="R180" s="84">
        <f t="shared" si="93"/>
        <v>30000</v>
      </c>
    </row>
    <row r="181" spans="2:18" ht="33" customHeight="1" x14ac:dyDescent="0.3">
      <c r="B181" s="67"/>
      <c r="C181" s="68"/>
      <c r="D181" s="62"/>
      <c r="E181" s="62"/>
      <c r="F181" s="60">
        <v>7</v>
      </c>
      <c r="G181" s="15" t="s">
        <v>166</v>
      </c>
      <c r="H181" s="16" t="s">
        <v>162</v>
      </c>
      <c r="I181" s="17" t="s">
        <v>112</v>
      </c>
      <c r="J181" s="27"/>
      <c r="K181" s="27">
        <v>7200</v>
      </c>
      <c r="L181" s="27">
        <v>19000</v>
      </c>
      <c r="M181" s="27">
        <v>23800</v>
      </c>
      <c r="N181" s="27"/>
      <c r="O181" s="27"/>
      <c r="P181" s="27"/>
      <c r="Q181" s="27"/>
      <c r="R181" s="84">
        <f t="shared" si="93"/>
        <v>50000</v>
      </c>
    </row>
    <row r="182" spans="2:18" s="13" customFormat="1" ht="36" hidden="1" customHeight="1" x14ac:dyDescent="0.3">
      <c r="B182" s="35"/>
      <c r="C182" s="37"/>
      <c r="D182" s="1661" t="s">
        <v>66</v>
      </c>
      <c r="E182" s="1661"/>
      <c r="F182" s="1661"/>
      <c r="G182" s="1661"/>
      <c r="H182" s="1661"/>
      <c r="I182" s="1661"/>
      <c r="J182" s="86">
        <f>SUM(J183+J187)</f>
        <v>0</v>
      </c>
      <c r="K182" s="86">
        <f t="shared" ref="K182:R182" si="94">SUM(K183+K187)</f>
        <v>0</v>
      </c>
      <c r="L182" s="86">
        <f t="shared" si="94"/>
        <v>0</v>
      </c>
      <c r="M182" s="86">
        <f t="shared" si="94"/>
        <v>0</v>
      </c>
      <c r="N182" s="86">
        <f t="shared" si="94"/>
        <v>0</v>
      </c>
      <c r="O182" s="86">
        <f>SUM(O183+O187)</f>
        <v>0</v>
      </c>
      <c r="P182" s="86">
        <f t="shared" si="94"/>
        <v>0</v>
      </c>
      <c r="Q182" s="86">
        <f t="shared" si="94"/>
        <v>0</v>
      </c>
      <c r="R182" s="86">
        <f t="shared" si="94"/>
        <v>0</v>
      </c>
    </row>
    <row r="183" spans="2:18" s="13" customFormat="1" hidden="1" x14ac:dyDescent="0.3">
      <c r="B183" s="35"/>
      <c r="C183" s="37"/>
      <c r="D183" s="37"/>
      <c r="E183" s="36" t="s">
        <v>67</v>
      </c>
      <c r="F183" s="70"/>
      <c r="G183" s="33"/>
      <c r="H183" s="14"/>
      <c r="I183" s="114"/>
      <c r="J183" s="86">
        <f>SUM(J184:J186)</f>
        <v>0</v>
      </c>
      <c r="K183" s="86">
        <f t="shared" ref="K183:R183" si="95">SUM(K184:K186)</f>
        <v>0</v>
      </c>
      <c r="L183" s="86">
        <f t="shared" si="95"/>
        <v>0</v>
      </c>
      <c r="M183" s="86">
        <f t="shared" si="95"/>
        <v>0</v>
      </c>
      <c r="N183" s="86">
        <f t="shared" si="95"/>
        <v>0</v>
      </c>
      <c r="O183" s="86">
        <f t="shared" si="95"/>
        <v>0</v>
      </c>
      <c r="P183" s="86">
        <f t="shared" si="95"/>
        <v>0</v>
      </c>
      <c r="Q183" s="86">
        <f t="shared" si="95"/>
        <v>0</v>
      </c>
      <c r="R183" s="86">
        <f t="shared" si="95"/>
        <v>0</v>
      </c>
    </row>
    <row r="184" spans="2:18" ht="21" hidden="1" customHeight="1" x14ac:dyDescent="0.3">
      <c r="B184" s="38"/>
      <c r="C184" s="39"/>
      <c r="D184" s="39"/>
      <c r="E184" s="40"/>
      <c r="F184" s="29">
        <v>102</v>
      </c>
      <c r="G184" s="15"/>
      <c r="H184" s="15"/>
      <c r="I184" s="61"/>
      <c r="J184" s="16"/>
      <c r="K184" s="16"/>
      <c r="L184" s="16"/>
      <c r="M184" s="16"/>
      <c r="N184" s="16"/>
      <c r="O184" s="16"/>
      <c r="P184" s="16"/>
      <c r="Q184" s="16"/>
      <c r="R184" s="84">
        <f t="shared" ref="R184:R185" si="96">SUM(J184:Q184)</f>
        <v>0</v>
      </c>
    </row>
    <row r="185" spans="2:18" ht="21" hidden="1" customHeight="1" x14ac:dyDescent="0.3">
      <c r="B185" s="28"/>
      <c r="C185" s="45"/>
      <c r="D185" s="31"/>
      <c r="E185" s="32"/>
      <c r="F185" s="29">
        <v>103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 t="shared" si="96"/>
        <v>0</v>
      </c>
    </row>
    <row r="186" spans="2:18" ht="21" hidden="1" customHeight="1" x14ac:dyDescent="0.3">
      <c r="B186" s="28"/>
      <c r="C186" s="45"/>
      <c r="D186" s="31"/>
      <c r="E186" s="32"/>
      <c r="F186" s="29">
        <v>104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>SUM(J186:Q186)</f>
        <v>0</v>
      </c>
    </row>
    <row r="187" spans="2:18" s="13" customFormat="1" hidden="1" x14ac:dyDescent="0.3">
      <c r="B187" s="35"/>
      <c r="C187" s="37"/>
      <c r="D187" s="37"/>
      <c r="E187" s="36" t="s">
        <v>68</v>
      </c>
      <c r="F187" s="70"/>
      <c r="G187" s="33"/>
      <c r="H187" s="14"/>
      <c r="I187" s="114"/>
      <c r="J187" s="86">
        <f>SUM(J188:J190)</f>
        <v>0</v>
      </c>
      <c r="K187" s="86">
        <f t="shared" ref="K187:Q187" si="97">SUM(K188:K190)</f>
        <v>0</v>
      </c>
      <c r="L187" s="86">
        <f t="shared" si="97"/>
        <v>0</v>
      </c>
      <c r="M187" s="86">
        <f t="shared" si="97"/>
        <v>0</v>
      </c>
      <c r="N187" s="86">
        <f t="shared" si="97"/>
        <v>0</v>
      </c>
      <c r="O187" s="86">
        <f t="shared" si="97"/>
        <v>0</v>
      </c>
      <c r="P187" s="86">
        <f t="shared" si="97"/>
        <v>0</v>
      </c>
      <c r="Q187" s="86">
        <f t="shared" si="97"/>
        <v>0</v>
      </c>
      <c r="R187" s="86">
        <f>SUM(R188:R190)</f>
        <v>0</v>
      </c>
    </row>
    <row r="188" spans="2:18" ht="21" hidden="1" customHeight="1" x14ac:dyDescent="0.3">
      <c r="B188" s="38"/>
      <c r="C188" s="39"/>
      <c r="D188" s="39"/>
      <c r="E188" s="40"/>
      <c r="F188" s="29">
        <v>105</v>
      </c>
      <c r="G188" s="15"/>
      <c r="H188" s="15"/>
      <c r="I188" s="61"/>
      <c r="J188" s="16"/>
      <c r="K188" s="16"/>
      <c r="L188" s="16"/>
      <c r="M188" s="16"/>
      <c r="N188" s="16"/>
      <c r="O188" s="16"/>
      <c r="P188" s="16"/>
      <c r="Q188" s="16"/>
      <c r="R188" s="84">
        <f t="shared" ref="R188:R189" si="98">SUM(J188:Q188)</f>
        <v>0</v>
      </c>
    </row>
    <row r="189" spans="2:18" ht="21" hidden="1" customHeight="1" x14ac:dyDescent="0.3">
      <c r="B189" s="28"/>
      <c r="C189" s="45"/>
      <c r="D189" s="31"/>
      <c r="E189" s="32"/>
      <c r="F189" s="29">
        <v>106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84">
        <f t="shared" si="98"/>
        <v>0</v>
      </c>
    </row>
    <row r="190" spans="2:18" ht="21" hidden="1" customHeight="1" x14ac:dyDescent="0.3">
      <c r="B190" s="28"/>
      <c r="C190" s="45"/>
      <c r="D190" s="31"/>
      <c r="E190" s="32"/>
      <c r="F190" s="29">
        <v>107</v>
      </c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84">
        <f>SUM(J190:Q190)</f>
        <v>0</v>
      </c>
    </row>
    <row r="191" spans="2:18" s="12" customFormat="1" ht="18.75" customHeight="1" x14ac:dyDescent="0.2">
      <c r="B191" s="137" t="s">
        <v>97</v>
      </c>
      <c r="C191" s="44"/>
      <c r="D191" s="135"/>
      <c r="E191" s="135"/>
      <c r="F191" s="136"/>
      <c r="G191" s="135"/>
      <c r="H191" s="135"/>
      <c r="I191" s="135"/>
      <c r="J191" s="95">
        <f>SUM(J192)</f>
        <v>0</v>
      </c>
      <c r="K191" s="95">
        <f>SUM(K192)</f>
        <v>803600</v>
      </c>
      <c r="L191" s="95">
        <f>SUM(L192)</f>
        <v>524000</v>
      </c>
      <c r="M191" s="95">
        <f t="shared" ref="L191:R192" si="99">SUM(M192)</f>
        <v>368400</v>
      </c>
      <c r="N191" s="95">
        <f t="shared" si="99"/>
        <v>0</v>
      </c>
      <c r="O191" s="95">
        <f t="shared" si="99"/>
        <v>0</v>
      </c>
      <c r="P191" s="95">
        <f t="shared" si="99"/>
        <v>0</v>
      </c>
      <c r="Q191" s="95">
        <f t="shared" si="99"/>
        <v>0</v>
      </c>
      <c r="R191" s="95">
        <f t="shared" si="99"/>
        <v>1696000</v>
      </c>
    </row>
    <row r="192" spans="2:18" s="12" customFormat="1" ht="48.75" customHeight="1" x14ac:dyDescent="0.2">
      <c r="B192" s="1785" t="s">
        <v>145</v>
      </c>
      <c r="C192" s="1724"/>
      <c r="D192" s="1724"/>
      <c r="E192" s="1724"/>
      <c r="F192" s="1724"/>
      <c r="G192" s="1724"/>
      <c r="H192" s="1724"/>
      <c r="I192" s="1724"/>
      <c r="J192" s="128">
        <f>SUM(J193)</f>
        <v>0</v>
      </c>
      <c r="K192" s="128">
        <f>SUM(K193)</f>
        <v>803600</v>
      </c>
      <c r="L192" s="128">
        <f t="shared" si="99"/>
        <v>524000</v>
      </c>
      <c r="M192" s="128">
        <f>SUM(M193)</f>
        <v>368400</v>
      </c>
      <c r="N192" s="128">
        <f t="shared" si="99"/>
        <v>0</v>
      </c>
      <c r="O192" s="128">
        <f t="shared" si="99"/>
        <v>0</v>
      </c>
      <c r="P192" s="128">
        <f t="shared" si="99"/>
        <v>0</v>
      </c>
      <c r="Q192" s="128">
        <f t="shared" si="99"/>
        <v>0</v>
      </c>
      <c r="R192" s="128">
        <f>SUM(R193)</f>
        <v>1696000</v>
      </c>
    </row>
    <row r="193" spans="2:18" s="13" customFormat="1" ht="33" customHeight="1" x14ac:dyDescent="0.3">
      <c r="B193" s="35"/>
      <c r="C193" s="1661" t="s">
        <v>69</v>
      </c>
      <c r="D193" s="1661"/>
      <c r="E193" s="1661"/>
      <c r="F193" s="1661"/>
      <c r="G193" s="1661"/>
      <c r="H193" s="1661"/>
      <c r="I193" s="1661"/>
      <c r="J193" s="86">
        <f>SUM(J194+J201+J218)</f>
        <v>0</v>
      </c>
      <c r="K193" s="86">
        <f t="shared" ref="K193:R193" si="100">SUM(K194+K201+K218)</f>
        <v>803600</v>
      </c>
      <c r="L193" s="86">
        <f t="shared" si="100"/>
        <v>524000</v>
      </c>
      <c r="M193" s="86">
        <f t="shared" si="100"/>
        <v>368400</v>
      </c>
      <c r="N193" s="86">
        <f t="shared" si="100"/>
        <v>0</v>
      </c>
      <c r="O193" s="86">
        <f t="shared" si="100"/>
        <v>0</v>
      </c>
      <c r="P193" s="86">
        <f t="shared" si="100"/>
        <v>0</v>
      </c>
      <c r="Q193" s="86">
        <f t="shared" si="100"/>
        <v>0</v>
      </c>
      <c r="R193" s="86">
        <f t="shared" si="100"/>
        <v>1696000</v>
      </c>
    </row>
    <row r="194" spans="2:18" s="13" customFormat="1" x14ac:dyDescent="0.3">
      <c r="B194" s="35"/>
      <c r="C194" s="37"/>
      <c r="D194" s="36" t="s">
        <v>70</v>
      </c>
      <c r="E194" s="34"/>
      <c r="F194" s="70"/>
      <c r="G194" s="33"/>
      <c r="H194" s="14"/>
      <c r="I194" s="114"/>
      <c r="J194" s="86">
        <f>SUM(J195)</f>
        <v>0</v>
      </c>
      <c r="K194" s="86">
        <f t="shared" ref="K194:R194" si="101">SUM(K195)</f>
        <v>3600</v>
      </c>
      <c r="L194" s="86">
        <f t="shared" si="101"/>
        <v>19000</v>
      </c>
      <c r="M194" s="86">
        <f t="shared" si="101"/>
        <v>27400</v>
      </c>
      <c r="N194" s="86">
        <f t="shared" si="101"/>
        <v>0</v>
      </c>
      <c r="O194" s="86">
        <f t="shared" si="101"/>
        <v>0</v>
      </c>
      <c r="P194" s="86">
        <f t="shared" si="101"/>
        <v>0</v>
      </c>
      <c r="Q194" s="86">
        <f t="shared" si="101"/>
        <v>0</v>
      </c>
      <c r="R194" s="86">
        <f t="shared" si="101"/>
        <v>50000</v>
      </c>
    </row>
    <row r="195" spans="2:18" s="13" customFormat="1" x14ac:dyDescent="0.3">
      <c r="B195" s="35"/>
      <c r="C195" s="37"/>
      <c r="D195" s="37"/>
      <c r="E195" s="36" t="s">
        <v>71</v>
      </c>
      <c r="F195" s="72"/>
      <c r="G195" s="64"/>
      <c r="H195" s="64"/>
      <c r="I195" s="64"/>
      <c r="J195" s="86">
        <f>SUM(J196:J200)</f>
        <v>0</v>
      </c>
      <c r="K195" s="86">
        <f t="shared" ref="K195:R195" si="102">SUM(K196:K200)</f>
        <v>3600</v>
      </c>
      <c r="L195" s="86">
        <f t="shared" si="102"/>
        <v>19000</v>
      </c>
      <c r="M195" s="86">
        <f t="shared" si="102"/>
        <v>27400</v>
      </c>
      <c r="N195" s="86">
        <f t="shared" si="102"/>
        <v>0</v>
      </c>
      <c r="O195" s="86">
        <f t="shared" si="102"/>
        <v>0</v>
      </c>
      <c r="P195" s="86">
        <f t="shared" si="102"/>
        <v>0</v>
      </c>
      <c r="Q195" s="86">
        <f t="shared" si="102"/>
        <v>0</v>
      </c>
      <c r="R195" s="86">
        <f t="shared" si="102"/>
        <v>50000</v>
      </c>
    </row>
    <row r="196" spans="2:18" ht="32.25" customHeight="1" x14ac:dyDescent="0.3">
      <c r="B196" s="38"/>
      <c r="C196" s="39"/>
      <c r="D196" s="39"/>
      <c r="E196" s="39"/>
      <c r="F196" s="60">
        <v>8</v>
      </c>
      <c r="G196" s="15" t="s">
        <v>163</v>
      </c>
      <c r="H196" s="16" t="s">
        <v>162</v>
      </c>
      <c r="I196" s="17" t="s">
        <v>112</v>
      </c>
      <c r="J196" s="16"/>
      <c r="K196" s="92">
        <v>3600</v>
      </c>
      <c r="L196" s="92">
        <v>19000</v>
      </c>
      <c r="M196" s="92">
        <v>27400</v>
      </c>
      <c r="N196" s="16"/>
      <c r="O196" s="16"/>
      <c r="P196" s="16"/>
      <c r="Q196" s="16"/>
      <c r="R196" s="84">
        <f t="shared" ref="R196:R199" si="103">SUM(J196:Q196)</f>
        <v>50000</v>
      </c>
    </row>
    <row r="197" spans="2:18" ht="24.75" hidden="1" customHeight="1" x14ac:dyDescent="0.3">
      <c r="B197" s="28"/>
      <c r="C197" s="45"/>
      <c r="D197" s="31"/>
      <c r="E197" s="32"/>
      <c r="F197" s="29">
        <v>109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28"/>
      <c r="C198" s="45"/>
      <c r="D198" s="31"/>
      <c r="E198" s="32"/>
      <c r="F198" s="29">
        <v>110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103"/>
        <v>0</v>
      </c>
    </row>
    <row r="199" spans="2:18" ht="24.75" hidden="1" customHeight="1" x14ac:dyDescent="0.3">
      <c r="B199" s="28"/>
      <c r="C199" s="45"/>
      <c r="D199" s="31"/>
      <c r="E199" s="32"/>
      <c r="F199" s="29">
        <v>111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 t="shared" si="103"/>
        <v>0</v>
      </c>
    </row>
    <row r="200" spans="2:18" ht="25.5" hidden="1" customHeight="1" x14ac:dyDescent="0.3">
      <c r="B200" s="67"/>
      <c r="C200" s="68"/>
      <c r="D200" s="62"/>
      <c r="E200" s="21"/>
      <c r="F200" s="29">
        <v>112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84">
        <f>SUM(J200:Q200)</f>
        <v>0</v>
      </c>
    </row>
    <row r="201" spans="2:18" s="13" customFormat="1" ht="33" hidden="1" customHeight="1" x14ac:dyDescent="0.3">
      <c r="B201" s="35"/>
      <c r="C201" s="37"/>
      <c r="D201" s="1661" t="s">
        <v>72</v>
      </c>
      <c r="E201" s="1661"/>
      <c r="F201" s="1661"/>
      <c r="G201" s="1661"/>
      <c r="H201" s="1661"/>
      <c r="I201" s="1661"/>
      <c r="J201" s="86">
        <f>SUM(J202+J206+J210+J214)</f>
        <v>0</v>
      </c>
      <c r="K201" s="86">
        <f t="shared" ref="K201:R201" si="104">SUM(K202+K206+K210+K214)</f>
        <v>0</v>
      </c>
      <c r="L201" s="86">
        <f t="shared" si="104"/>
        <v>0</v>
      </c>
      <c r="M201" s="86">
        <f t="shared" si="104"/>
        <v>0</v>
      </c>
      <c r="N201" s="86">
        <f t="shared" si="104"/>
        <v>0</v>
      </c>
      <c r="O201" s="86">
        <f t="shared" si="104"/>
        <v>0</v>
      </c>
      <c r="P201" s="86">
        <f t="shared" si="104"/>
        <v>0</v>
      </c>
      <c r="Q201" s="86">
        <f t="shared" si="104"/>
        <v>0</v>
      </c>
      <c r="R201" s="86">
        <f t="shared" si="104"/>
        <v>0</v>
      </c>
    </row>
    <row r="202" spans="2:18" s="13" customFormat="1" ht="30.75" hidden="1" customHeight="1" x14ac:dyDescent="0.3">
      <c r="B202" s="35"/>
      <c r="C202" s="37"/>
      <c r="D202" s="37"/>
      <c r="E202" s="1662" t="s">
        <v>73</v>
      </c>
      <c r="F202" s="1662"/>
      <c r="G202" s="1662"/>
      <c r="H202" s="1662"/>
      <c r="I202" s="1662"/>
      <c r="J202" s="86">
        <f>SUM(J203:J205)</f>
        <v>0</v>
      </c>
      <c r="K202" s="86">
        <f t="shared" ref="K202:R202" si="105">SUM(K203:K205)</f>
        <v>0</v>
      </c>
      <c r="L202" s="86">
        <f t="shared" si="105"/>
        <v>0</v>
      </c>
      <c r="M202" s="86">
        <f t="shared" si="105"/>
        <v>0</v>
      </c>
      <c r="N202" s="86">
        <f t="shared" si="105"/>
        <v>0</v>
      </c>
      <c r="O202" s="86">
        <f t="shared" si="105"/>
        <v>0</v>
      </c>
      <c r="P202" s="86">
        <f t="shared" si="105"/>
        <v>0</v>
      </c>
      <c r="Q202" s="86">
        <f t="shared" si="105"/>
        <v>0</v>
      </c>
      <c r="R202" s="86">
        <f t="shared" si="105"/>
        <v>0</v>
      </c>
    </row>
    <row r="203" spans="2:18" ht="24.75" hidden="1" customHeight="1" x14ac:dyDescent="0.3">
      <c r="B203" s="38"/>
      <c r="C203" s="39"/>
      <c r="D203" s="39"/>
      <c r="E203" s="40"/>
      <c r="F203" s="29">
        <v>113</v>
      </c>
      <c r="G203" s="15"/>
      <c r="H203" s="15"/>
      <c r="I203" s="61"/>
      <c r="J203" s="16"/>
      <c r="K203" s="16"/>
      <c r="L203" s="16"/>
      <c r="M203" s="16"/>
      <c r="N203" s="16"/>
      <c r="O203" s="16"/>
      <c r="P203" s="16"/>
      <c r="Q203" s="16"/>
      <c r="R203" s="84">
        <f t="shared" ref="R203:R204" si="106">SUM(J203:Q203)</f>
        <v>0</v>
      </c>
    </row>
    <row r="204" spans="2:18" ht="24.75" hidden="1" customHeight="1" x14ac:dyDescent="0.3">
      <c r="B204" s="28"/>
      <c r="C204" s="45"/>
      <c r="D204" s="31"/>
      <c r="E204" s="32"/>
      <c r="F204" s="29">
        <v>114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 t="shared" si="106"/>
        <v>0</v>
      </c>
    </row>
    <row r="205" spans="2:18" ht="24.75" hidden="1" customHeight="1" x14ac:dyDescent="0.3">
      <c r="B205" s="28"/>
      <c r="C205" s="45"/>
      <c r="D205" s="31"/>
      <c r="E205" s="32"/>
      <c r="F205" s="29">
        <v>115</v>
      </c>
      <c r="G205" s="15"/>
      <c r="H205" s="16"/>
      <c r="I205" s="17"/>
      <c r="J205" s="27"/>
      <c r="K205" s="27"/>
      <c r="L205" s="27"/>
      <c r="M205" s="27"/>
      <c r="N205" s="27"/>
      <c r="O205" s="27"/>
      <c r="P205" s="27"/>
      <c r="Q205" s="27"/>
      <c r="R205" s="84">
        <f>SUM(J205:Q205)</f>
        <v>0</v>
      </c>
    </row>
    <row r="206" spans="2:18" s="13" customFormat="1" hidden="1" x14ac:dyDescent="0.3">
      <c r="B206" s="35"/>
      <c r="C206" s="37"/>
      <c r="D206" s="37"/>
      <c r="E206" s="1663" t="s">
        <v>74</v>
      </c>
      <c r="F206" s="1663"/>
      <c r="G206" s="1663"/>
      <c r="H206" s="1663"/>
      <c r="I206" s="1663"/>
      <c r="J206" s="86">
        <f>SUM(J207:J209)</f>
        <v>0</v>
      </c>
      <c r="K206" s="86">
        <f t="shared" ref="K206:R206" si="107">SUM(K207:K209)</f>
        <v>0</v>
      </c>
      <c r="L206" s="86">
        <f t="shared" si="107"/>
        <v>0</v>
      </c>
      <c r="M206" s="86">
        <f t="shared" si="107"/>
        <v>0</v>
      </c>
      <c r="N206" s="86">
        <f t="shared" si="107"/>
        <v>0</v>
      </c>
      <c r="O206" s="86">
        <f t="shared" si="107"/>
        <v>0</v>
      </c>
      <c r="P206" s="86">
        <f t="shared" si="107"/>
        <v>0</v>
      </c>
      <c r="Q206" s="86">
        <f t="shared" si="107"/>
        <v>0</v>
      </c>
      <c r="R206" s="86">
        <f t="shared" si="107"/>
        <v>0</v>
      </c>
    </row>
    <row r="207" spans="2:18" ht="23.25" hidden="1" customHeight="1" x14ac:dyDescent="0.3">
      <c r="B207" s="38"/>
      <c r="C207" s="39"/>
      <c r="D207" s="39"/>
      <c r="E207" s="40"/>
      <c r="F207" s="29">
        <v>116</v>
      </c>
      <c r="G207" s="15"/>
      <c r="H207" s="15"/>
      <c r="I207" s="61"/>
      <c r="J207" s="16"/>
      <c r="K207" s="16"/>
      <c r="L207" s="16"/>
      <c r="M207" s="16"/>
      <c r="N207" s="16"/>
      <c r="O207" s="16"/>
      <c r="P207" s="16"/>
      <c r="Q207" s="16"/>
      <c r="R207" s="84">
        <f t="shared" ref="R207:R208" si="108">SUM(J207:Q207)</f>
        <v>0</v>
      </c>
    </row>
    <row r="208" spans="2:18" ht="23.25" hidden="1" customHeight="1" x14ac:dyDescent="0.3">
      <c r="B208" s="28"/>
      <c r="C208" s="45"/>
      <c r="D208" s="31"/>
      <c r="E208" s="32"/>
      <c r="F208" s="29">
        <v>117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84">
        <f t="shared" si="108"/>
        <v>0</v>
      </c>
    </row>
    <row r="209" spans="2:18" ht="23.25" hidden="1" customHeight="1" x14ac:dyDescent="0.3">
      <c r="B209" s="28"/>
      <c r="C209" s="45"/>
      <c r="D209" s="31"/>
      <c r="E209" s="32"/>
      <c r="F209" s="29">
        <v>118</v>
      </c>
      <c r="G209" s="15"/>
      <c r="H209" s="16"/>
      <c r="I209" s="17"/>
      <c r="J209" s="27"/>
      <c r="K209" s="27"/>
      <c r="L209" s="27"/>
      <c r="M209" s="27"/>
      <c r="N209" s="27"/>
      <c r="O209" s="27"/>
      <c r="P209" s="27"/>
      <c r="Q209" s="27"/>
      <c r="R209" s="84">
        <f>SUM(J209:Q209)</f>
        <v>0</v>
      </c>
    </row>
    <row r="210" spans="2:18" s="13" customFormat="1" hidden="1" x14ac:dyDescent="0.3">
      <c r="B210" s="35"/>
      <c r="C210" s="37"/>
      <c r="D210" s="37"/>
      <c r="E210" s="36" t="s">
        <v>75</v>
      </c>
      <c r="F210" s="70"/>
      <c r="G210" s="33"/>
      <c r="H210" s="14"/>
      <c r="I210" s="114"/>
      <c r="J210" s="86">
        <f>SUM(J211:J213)</f>
        <v>0</v>
      </c>
      <c r="K210" s="86">
        <f t="shared" ref="K210:Q210" si="109">SUM(K211:K213)</f>
        <v>0</v>
      </c>
      <c r="L210" s="86">
        <f t="shared" si="109"/>
        <v>0</v>
      </c>
      <c r="M210" s="86">
        <f t="shared" si="109"/>
        <v>0</v>
      </c>
      <c r="N210" s="86">
        <f t="shared" si="109"/>
        <v>0</v>
      </c>
      <c r="O210" s="86">
        <f t="shared" si="109"/>
        <v>0</v>
      </c>
      <c r="P210" s="86">
        <f t="shared" si="109"/>
        <v>0</v>
      </c>
      <c r="Q210" s="86">
        <f t="shared" si="109"/>
        <v>0</v>
      </c>
      <c r="R210" s="86"/>
    </row>
    <row r="211" spans="2:18" ht="23.25" hidden="1" customHeight="1" x14ac:dyDescent="0.3">
      <c r="B211" s="38"/>
      <c r="C211" s="39"/>
      <c r="D211" s="39"/>
      <c r="E211" s="40"/>
      <c r="F211" s="29">
        <v>119</v>
      </c>
      <c r="G211" s="15"/>
      <c r="H211" s="15"/>
      <c r="I211" s="61"/>
      <c r="J211" s="16"/>
      <c r="K211" s="16"/>
      <c r="L211" s="16"/>
      <c r="M211" s="16"/>
      <c r="N211" s="16"/>
      <c r="O211" s="16"/>
      <c r="P211" s="16"/>
      <c r="Q211" s="16"/>
      <c r="R211" s="84">
        <f t="shared" ref="R211:R212" si="110">SUM(J211:Q211)</f>
        <v>0</v>
      </c>
    </row>
    <row r="212" spans="2:18" ht="23.25" hidden="1" customHeight="1" x14ac:dyDescent="0.3">
      <c r="B212" s="28"/>
      <c r="C212" s="45"/>
      <c r="D212" s="31"/>
      <c r="E212" s="32"/>
      <c r="F212" s="29">
        <v>120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 t="shared" si="110"/>
        <v>0</v>
      </c>
    </row>
    <row r="213" spans="2:18" ht="23.25" hidden="1" customHeight="1" x14ac:dyDescent="0.3">
      <c r="B213" s="28"/>
      <c r="C213" s="45"/>
      <c r="D213" s="31"/>
      <c r="E213" s="32"/>
      <c r="F213" s="29">
        <v>121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>SUM(J213:Q213)</f>
        <v>0</v>
      </c>
    </row>
    <row r="214" spans="2:18" s="13" customFormat="1" hidden="1" x14ac:dyDescent="0.3">
      <c r="B214" s="35"/>
      <c r="C214" s="37"/>
      <c r="D214" s="37"/>
      <c r="E214" s="36" t="s">
        <v>76</v>
      </c>
      <c r="F214" s="70"/>
      <c r="G214" s="33"/>
      <c r="H214" s="14"/>
      <c r="I214" s="114"/>
      <c r="J214" s="86">
        <f>SUM(J215:J217)</f>
        <v>0</v>
      </c>
      <c r="K214" s="86">
        <f t="shared" ref="K214:Q214" si="111">SUM(K215:K217)</f>
        <v>0</v>
      </c>
      <c r="L214" s="86">
        <f t="shared" si="111"/>
        <v>0</v>
      </c>
      <c r="M214" s="86">
        <f t="shared" si="111"/>
        <v>0</v>
      </c>
      <c r="N214" s="86">
        <f t="shared" si="111"/>
        <v>0</v>
      </c>
      <c r="O214" s="86">
        <f t="shared" si="111"/>
        <v>0</v>
      </c>
      <c r="P214" s="86">
        <f t="shared" si="111"/>
        <v>0</v>
      </c>
      <c r="Q214" s="86">
        <f t="shared" si="111"/>
        <v>0</v>
      </c>
      <c r="R214" s="86">
        <f>SUM(R215:R217)</f>
        <v>0</v>
      </c>
    </row>
    <row r="215" spans="2:18" ht="21.75" hidden="1" customHeight="1" x14ac:dyDescent="0.3">
      <c r="B215" s="38"/>
      <c r="C215" s="39"/>
      <c r="D215" s="39"/>
      <c r="E215" s="40"/>
      <c r="F215" s="29">
        <v>122</v>
      </c>
      <c r="G215" s="15"/>
      <c r="H215" s="15"/>
      <c r="I215" s="61"/>
      <c r="J215" s="16"/>
      <c r="K215" s="16"/>
      <c r="L215" s="16"/>
      <c r="M215" s="16"/>
      <c r="N215" s="16"/>
      <c r="O215" s="16"/>
      <c r="P215" s="16"/>
      <c r="Q215" s="16"/>
      <c r="R215" s="84">
        <f t="shared" ref="R215:R216" si="112">SUM(J215:Q215)</f>
        <v>0</v>
      </c>
    </row>
    <row r="216" spans="2:18" ht="21.75" hidden="1" customHeight="1" x14ac:dyDescent="0.3">
      <c r="B216" s="28"/>
      <c r="C216" s="45"/>
      <c r="D216" s="31"/>
      <c r="E216" s="32"/>
      <c r="F216" s="29">
        <v>123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 t="shared" si="112"/>
        <v>0</v>
      </c>
    </row>
    <row r="217" spans="2:18" ht="21.75" hidden="1" customHeight="1" x14ac:dyDescent="0.3">
      <c r="B217" s="67"/>
      <c r="C217" s="68"/>
      <c r="D217" s="62"/>
      <c r="E217" s="21"/>
      <c r="F217" s="29">
        <v>124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>SUM(J217:Q217)</f>
        <v>0</v>
      </c>
    </row>
    <row r="218" spans="2:18" s="13" customFormat="1" ht="16.5" customHeight="1" x14ac:dyDescent="0.3">
      <c r="B218" s="35"/>
      <c r="C218" s="37"/>
      <c r="D218" s="37"/>
      <c r="E218" s="47" t="s">
        <v>104</v>
      </c>
      <c r="F218" s="72"/>
      <c r="G218" s="64"/>
      <c r="H218" s="64"/>
      <c r="I218" s="64"/>
      <c r="J218" s="86">
        <f>SUM(J219:J222)</f>
        <v>0</v>
      </c>
      <c r="K218" s="86">
        <f t="shared" ref="K218:R218" si="113">SUM(K219:K222)</f>
        <v>800000</v>
      </c>
      <c r="L218" s="86">
        <f t="shared" si="113"/>
        <v>505000</v>
      </c>
      <c r="M218" s="86">
        <f t="shared" si="113"/>
        <v>341000</v>
      </c>
      <c r="N218" s="86">
        <f t="shared" si="113"/>
        <v>0</v>
      </c>
      <c r="O218" s="86">
        <f t="shared" si="113"/>
        <v>0</v>
      </c>
      <c r="P218" s="86">
        <f t="shared" si="113"/>
        <v>0</v>
      </c>
      <c r="Q218" s="86">
        <f t="shared" si="113"/>
        <v>0</v>
      </c>
      <c r="R218" s="86">
        <f t="shared" si="113"/>
        <v>1646000</v>
      </c>
    </row>
    <row r="219" spans="2:18" ht="34.5" customHeight="1" x14ac:dyDescent="0.3">
      <c r="B219" s="89"/>
      <c r="C219" s="90"/>
      <c r="D219" s="90"/>
      <c r="E219" s="90"/>
      <c r="F219" s="60">
        <v>9</v>
      </c>
      <c r="G219" s="15" t="s">
        <v>161</v>
      </c>
      <c r="H219" s="16" t="s">
        <v>162</v>
      </c>
      <c r="I219" s="16" t="s">
        <v>112</v>
      </c>
      <c r="J219" s="16"/>
      <c r="K219" s="92"/>
      <c r="L219" s="92"/>
      <c r="M219" s="92">
        <v>150000</v>
      </c>
      <c r="N219" s="16"/>
      <c r="O219" s="16"/>
      <c r="P219" s="16"/>
      <c r="Q219" s="16"/>
      <c r="R219" s="84">
        <f>SUM(J219:Q219)</f>
        <v>150000</v>
      </c>
    </row>
    <row r="220" spans="2:18" ht="31.5" x14ac:dyDescent="0.3">
      <c r="B220" s="126"/>
      <c r="C220" s="127"/>
      <c r="D220" s="127"/>
      <c r="E220" s="127"/>
      <c r="F220" s="60">
        <v>10</v>
      </c>
      <c r="G220" s="125" t="s">
        <v>167</v>
      </c>
      <c r="H220" s="16" t="s">
        <v>162</v>
      </c>
      <c r="I220" s="17" t="s">
        <v>112</v>
      </c>
      <c r="J220" s="27"/>
      <c r="K220" s="27">
        <v>544000</v>
      </c>
      <c r="L220" s="27">
        <v>480000</v>
      </c>
      <c r="M220" s="27">
        <v>56000</v>
      </c>
      <c r="N220" s="27"/>
      <c r="O220" s="27"/>
      <c r="P220" s="27"/>
      <c r="Q220" s="27"/>
      <c r="R220" s="84">
        <f t="shared" ref="R220:R222" si="114">SUM(J220:Q220)</f>
        <v>1080000</v>
      </c>
    </row>
    <row r="221" spans="2:18" ht="31.5" x14ac:dyDescent="0.3">
      <c r="B221" s="138"/>
      <c r="F221" s="141">
        <v>11</v>
      </c>
      <c r="G221" s="142" t="s">
        <v>168</v>
      </c>
      <c r="H221" s="16" t="s">
        <v>162</v>
      </c>
      <c r="I221" s="17" t="s">
        <v>112</v>
      </c>
      <c r="J221" s="143"/>
      <c r="K221" s="143">
        <v>221000</v>
      </c>
      <c r="L221" s="143"/>
      <c r="M221" s="143">
        <v>45000</v>
      </c>
      <c r="N221" s="143"/>
      <c r="O221" s="143"/>
      <c r="P221" s="143"/>
      <c r="Q221" s="143"/>
      <c r="R221" s="144">
        <f t="shared" si="114"/>
        <v>266000</v>
      </c>
    </row>
    <row r="222" spans="2:18" ht="31.5" x14ac:dyDescent="0.3">
      <c r="B222" s="126"/>
      <c r="C222" s="127"/>
      <c r="D222" s="127"/>
      <c r="E222" s="127"/>
      <c r="F222" s="60">
        <v>12</v>
      </c>
      <c r="G222" s="125" t="s">
        <v>169</v>
      </c>
      <c r="H222" s="16" t="s">
        <v>162</v>
      </c>
      <c r="I222" s="17" t="s">
        <v>112</v>
      </c>
      <c r="J222" s="27"/>
      <c r="K222" s="27">
        <v>35000</v>
      </c>
      <c r="L222" s="27">
        <v>25000</v>
      </c>
      <c r="M222" s="27">
        <v>90000</v>
      </c>
      <c r="N222" s="27"/>
      <c r="O222" s="27"/>
      <c r="P222" s="27"/>
      <c r="Q222" s="27"/>
      <c r="R222" s="84">
        <f t="shared" si="114"/>
        <v>150000</v>
      </c>
    </row>
  </sheetData>
  <mergeCells count="70">
    <mergeCell ref="C7:I7"/>
    <mergeCell ref="B1:R1"/>
    <mergeCell ref="B3:G3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2:I182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2:I192"/>
    <mergeCell ref="C193:I193"/>
    <mergeCell ref="D201:I201"/>
    <mergeCell ref="E202:I202"/>
    <mergeCell ref="E206:I20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topLeftCell="A4"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1698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7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155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1701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43600</v>
      </c>
      <c r="L4" s="53">
        <f>SUM(L5+L26+L67+L85+L103+L120+L147+L172+L189)</f>
        <v>61200</v>
      </c>
      <c r="M4" s="53">
        <f t="shared" si="0"/>
        <v>10000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114800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40000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40000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40000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40000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40000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40000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40000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40000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40000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40000</v>
      </c>
    </row>
    <row r="177" spans="2:18" ht="30" customHeight="1" x14ac:dyDescent="0.3">
      <c r="B177" s="38"/>
      <c r="C177" s="39"/>
      <c r="D177" s="39"/>
      <c r="E177" s="39"/>
      <c r="F177" s="60">
        <v>1</v>
      </c>
      <c r="G177" s="61" t="s">
        <v>156</v>
      </c>
      <c r="H177" s="16" t="s">
        <v>157</v>
      </c>
      <c r="I177" s="17" t="s">
        <v>112</v>
      </c>
      <c r="J177" s="16"/>
      <c r="K177" s="92">
        <v>40000</v>
      </c>
      <c r="L177" s="92"/>
      <c r="M177" s="92"/>
      <c r="N177" s="16"/>
      <c r="O177" s="16"/>
      <c r="P177" s="16"/>
      <c r="Q177" s="16"/>
      <c r="R177" s="84">
        <f t="shared" ref="R177:R178" si="93">SUM(J177:Q177)</f>
        <v>40000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3600</v>
      </c>
      <c r="L189" s="95">
        <f>SUM(L190)</f>
        <v>61200</v>
      </c>
      <c r="M189" s="95">
        <f t="shared" ref="L189:R190" si="99">SUM(M190)</f>
        <v>10000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74800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3600</v>
      </c>
      <c r="L190" s="128">
        <f t="shared" si="99"/>
        <v>61200</v>
      </c>
      <c r="M190" s="128">
        <f>SUM(M191)</f>
        <v>10000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74800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3600</v>
      </c>
      <c r="L191" s="86">
        <f t="shared" ref="L191:Q191" si="100">SUM(L192+L199+L216)</f>
        <v>61200</v>
      </c>
      <c r="M191" s="86">
        <f t="shared" si="100"/>
        <v>10000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74800</v>
      </c>
    </row>
    <row r="192" spans="2:18" s="13" customFormat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40000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40000</v>
      </c>
    </row>
    <row r="193" spans="2:18" s="13" customFormat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40000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40000</v>
      </c>
    </row>
    <row r="194" spans="2:18" ht="32.25" customHeight="1" x14ac:dyDescent="0.3">
      <c r="B194" s="38"/>
      <c r="C194" s="39"/>
      <c r="D194" s="39"/>
      <c r="E194" s="39"/>
      <c r="F194" s="60">
        <v>2</v>
      </c>
      <c r="G194" s="15" t="s">
        <v>159</v>
      </c>
      <c r="H194" s="16" t="s">
        <v>157</v>
      </c>
      <c r="I194" s="17" t="s">
        <v>112</v>
      </c>
      <c r="J194" s="16"/>
      <c r="K194" s="16"/>
      <c r="L194" s="92">
        <v>40000</v>
      </c>
      <c r="M194" s="16"/>
      <c r="N194" s="16"/>
      <c r="O194" s="16"/>
      <c r="P194" s="16"/>
      <c r="Q194" s="16"/>
      <c r="R194" s="84">
        <f t="shared" ref="R194:R197" si="103">SUM(J194:Q194)</f>
        <v>40000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SUM(J217:J217)</f>
        <v>0</v>
      </c>
      <c r="K216" s="86">
        <f t="shared" si="113"/>
        <v>3600</v>
      </c>
      <c r="L216" s="86">
        <f t="shared" si="113"/>
        <v>21200</v>
      </c>
      <c r="M216" s="86">
        <f t="shared" si="113"/>
        <v>10000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34800</v>
      </c>
    </row>
    <row r="217" spans="2:18" ht="34.5" customHeight="1" x14ac:dyDescent="0.3">
      <c r="B217" s="89"/>
      <c r="C217" s="90"/>
      <c r="D217" s="90"/>
      <c r="E217" s="90"/>
      <c r="F217" s="60">
        <v>3</v>
      </c>
      <c r="G217" s="15" t="s">
        <v>158</v>
      </c>
      <c r="H217" s="16" t="s">
        <v>157</v>
      </c>
      <c r="I217" s="17" t="s">
        <v>112</v>
      </c>
      <c r="J217" s="16"/>
      <c r="K217" s="92">
        <v>3600</v>
      </c>
      <c r="L217" s="92">
        <v>21200</v>
      </c>
      <c r="M217" s="92">
        <v>10000</v>
      </c>
      <c r="N217" s="16"/>
      <c r="O217" s="16"/>
      <c r="P217" s="16"/>
      <c r="Q217" s="16"/>
      <c r="R217" s="84">
        <f>SUM(J217:Q217)</f>
        <v>34800</v>
      </c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1:I21"/>
  <sheetViews>
    <sheetView workbookViewId="0">
      <selection activeCell="N23" sqref="N23"/>
    </sheetView>
  </sheetViews>
  <sheetFormatPr defaultRowHeight="14.25" x14ac:dyDescent="0.2"/>
  <sheetData>
    <row r="21" spans="1:9" ht="45.75" x14ac:dyDescent="0.65">
      <c r="A21" s="1795" t="s">
        <v>341</v>
      </c>
      <c r="B21" s="1795"/>
      <c r="C21" s="1795"/>
      <c r="D21" s="1795"/>
      <c r="E21" s="1795"/>
      <c r="F21" s="1795"/>
      <c r="G21" s="1795"/>
      <c r="H21" s="1795"/>
      <c r="I21" s="1795"/>
    </row>
  </sheetData>
  <mergeCells count="1">
    <mergeCell ref="A21:I21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24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332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1702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1215400</v>
      </c>
      <c r="L4" s="53">
        <f>SUM(L5+L26+L67+L85+L103+L120+L147+L172+L189)</f>
        <v>1347000</v>
      </c>
      <c r="M4" s="53">
        <f t="shared" si="0"/>
        <v>595300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3157700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1215400</v>
      </c>
      <c r="L189" s="95">
        <f t="shared" ref="L189:R190" si="99">SUM(L190)</f>
        <v>1347000</v>
      </c>
      <c r="M189" s="95">
        <f t="shared" si="99"/>
        <v>595300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3157700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1215400</v>
      </c>
      <c r="L190" s="128">
        <f t="shared" si="99"/>
        <v>1347000</v>
      </c>
      <c r="M190" s="128">
        <f t="shared" si="99"/>
        <v>595300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3157700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1215400</v>
      </c>
      <c r="L191" s="86">
        <f t="shared" ref="L191:Q191" si="100">SUM(L192+L199+L216)</f>
        <v>1347000</v>
      </c>
      <c r="M191" s="86">
        <f t="shared" si="100"/>
        <v>595300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3157700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SUM(J217:J224)</f>
        <v>0</v>
      </c>
      <c r="K216" s="86">
        <f t="shared" ref="K216:R216" si="113">SUM(K217:K224)</f>
        <v>1215400</v>
      </c>
      <c r="L216" s="86">
        <f t="shared" si="113"/>
        <v>1347000</v>
      </c>
      <c r="M216" s="86">
        <f t="shared" si="113"/>
        <v>595300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3157700</v>
      </c>
    </row>
    <row r="217" spans="2:18" ht="30.75" customHeight="1" x14ac:dyDescent="0.3">
      <c r="B217" s="89"/>
      <c r="C217" s="90"/>
      <c r="D217" s="90"/>
      <c r="E217" s="90"/>
      <c r="F217" s="183">
        <v>1</v>
      </c>
      <c r="G217" s="15" t="s">
        <v>333</v>
      </c>
      <c r="H217" s="93" t="s">
        <v>341</v>
      </c>
      <c r="I217" s="17" t="s">
        <v>112</v>
      </c>
      <c r="J217" s="16"/>
      <c r="K217" s="92"/>
      <c r="L217" s="92"/>
      <c r="M217" s="92">
        <v>350000</v>
      </c>
      <c r="N217" s="16"/>
      <c r="O217" s="16"/>
      <c r="P217" s="16"/>
      <c r="Q217" s="16"/>
      <c r="R217" s="84">
        <f>SUM(J217:Q217)</f>
        <v>350000</v>
      </c>
    </row>
    <row r="218" spans="2:18" ht="31.5" x14ac:dyDescent="0.3">
      <c r="B218" s="138"/>
      <c r="F218" s="183">
        <v>2</v>
      </c>
      <c r="G218" s="184" t="s">
        <v>334</v>
      </c>
      <c r="H218" s="93" t="s">
        <v>341</v>
      </c>
      <c r="I218" s="17" t="s">
        <v>112</v>
      </c>
      <c r="J218" s="27"/>
      <c r="K218" s="27">
        <v>830000</v>
      </c>
      <c r="L218" s="27">
        <v>612000</v>
      </c>
      <c r="M218" s="27">
        <v>180000</v>
      </c>
      <c r="N218" s="27"/>
      <c r="O218" s="27"/>
      <c r="P218" s="27"/>
      <c r="Q218" s="27"/>
      <c r="R218" s="84">
        <f t="shared" ref="R218:R224" si="114">SUM(J218:Q218)</f>
        <v>1622000</v>
      </c>
    </row>
    <row r="219" spans="2:18" ht="31.5" x14ac:dyDescent="0.3">
      <c r="B219" s="126"/>
      <c r="C219" s="127"/>
      <c r="D219" s="127"/>
      <c r="E219" s="127"/>
      <c r="F219" s="60">
        <v>3</v>
      </c>
      <c r="G219" s="15" t="s">
        <v>335</v>
      </c>
      <c r="H219" s="93" t="s">
        <v>341</v>
      </c>
      <c r="I219" s="17" t="s">
        <v>112</v>
      </c>
      <c r="J219" s="27"/>
      <c r="K219" s="27">
        <v>100000</v>
      </c>
      <c r="L219" s="27">
        <v>100000</v>
      </c>
      <c r="M219" s="27"/>
      <c r="N219" s="27"/>
      <c r="O219" s="27"/>
      <c r="P219" s="27"/>
      <c r="Q219" s="27"/>
      <c r="R219" s="84">
        <f t="shared" si="114"/>
        <v>200000</v>
      </c>
    </row>
    <row r="220" spans="2:18" ht="31.5" x14ac:dyDescent="0.3">
      <c r="B220" s="138"/>
      <c r="F220" s="141">
        <v>4</v>
      </c>
      <c r="G220" s="32" t="s">
        <v>336</v>
      </c>
      <c r="H220" s="93" t="s">
        <v>341</v>
      </c>
      <c r="I220" s="17" t="s">
        <v>112</v>
      </c>
      <c r="J220" s="27"/>
      <c r="K220" s="27">
        <v>100000</v>
      </c>
      <c r="L220" s="27">
        <v>100000</v>
      </c>
      <c r="M220" s="27">
        <v>36500</v>
      </c>
      <c r="N220" s="27"/>
      <c r="O220" s="27"/>
      <c r="P220" s="27"/>
      <c r="Q220" s="27"/>
      <c r="R220" s="84">
        <f t="shared" si="114"/>
        <v>236500</v>
      </c>
    </row>
    <row r="221" spans="2:18" ht="31.5" x14ac:dyDescent="0.3">
      <c r="B221" s="126"/>
      <c r="C221" s="127"/>
      <c r="D221" s="127"/>
      <c r="E221" s="127"/>
      <c r="F221" s="60">
        <v>5</v>
      </c>
      <c r="G221" s="125" t="s">
        <v>337</v>
      </c>
      <c r="H221" s="93" t="s">
        <v>341</v>
      </c>
      <c r="I221" s="17" t="s">
        <v>112</v>
      </c>
      <c r="J221" s="27"/>
      <c r="K221" s="27">
        <v>180000</v>
      </c>
      <c r="L221" s="27"/>
      <c r="M221" s="27"/>
      <c r="N221" s="27"/>
      <c r="O221" s="27"/>
      <c r="P221" s="27"/>
      <c r="Q221" s="27"/>
      <c r="R221" s="84">
        <f t="shared" si="114"/>
        <v>180000</v>
      </c>
    </row>
    <row r="222" spans="2:18" ht="17.25" customHeight="1" x14ac:dyDescent="0.3">
      <c r="B222" s="138"/>
      <c r="F222" s="141">
        <v>6</v>
      </c>
      <c r="G222" s="142" t="s">
        <v>338</v>
      </c>
      <c r="H222" s="93" t="s">
        <v>341</v>
      </c>
      <c r="I222" s="17" t="s">
        <v>342</v>
      </c>
      <c r="J222" s="27"/>
      <c r="K222" s="27">
        <v>5400</v>
      </c>
      <c r="L222" s="27">
        <v>400000</v>
      </c>
      <c r="M222" s="27">
        <v>28800</v>
      </c>
      <c r="N222" s="27"/>
      <c r="O222" s="27"/>
      <c r="P222" s="27"/>
      <c r="Q222" s="27"/>
      <c r="R222" s="84">
        <f t="shared" si="114"/>
        <v>434200</v>
      </c>
    </row>
    <row r="223" spans="2:18" ht="31.5" x14ac:dyDescent="0.3">
      <c r="B223" s="126"/>
      <c r="C223" s="127"/>
      <c r="D223" s="127"/>
      <c r="E223" s="127"/>
      <c r="F223" s="60">
        <v>7</v>
      </c>
      <c r="G223" s="125" t="s">
        <v>339</v>
      </c>
      <c r="H223" s="93" t="s">
        <v>341</v>
      </c>
      <c r="I223" s="17" t="s">
        <v>112</v>
      </c>
      <c r="J223" s="27"/>
      <c r="K223" s="27"/>
      <c r="L223" s="27">
        <v>35000</v>
      </c>
      <c r="M223" s="27"/>
      <c r="N223" s="27"/>
      <c r="O223" s="27"/>
      <c r="P223" s="27"/>
      <c r="Q223" s="27"/>
      <c r="R223" s="84">
        <f t="shared" si="114"/>
        <v>35000</v>
      </c>
    </row>
    <row r="224" spans="2:18" ht="31.5" x14ac:dyDescent="0.3">
      <c r="B224" s="126"/>
      <c r="C224" s="127"/>
      <c r="D224" s="127"/>
      <c r="E224" s="127"/>
      <c r="F224" s="60">
        <v>8</v>
      </c>
      <c r="G224" s="125" t="s">
        <v>340</v>
      </c>
      <c r="H224" s="93" t="s">
        <v>341</v>
      </c>
      <c r="I224" s="17" t="s">
        <v>112</v>
      </c>
      <c r="J224" s="27"/>
      <c r="K224" s="27"/>
      <c r="L224" s="27">
        <v>100000</v>
      </c>
      <c r="M224" s="27"/>
      <c r="N224" s="27"/>
      <c r="O224" s="27"/>
      <c r="P224" s="27"/>
      <c r="Q224" s="27"/>
      <c r="R224" s="84">
        <f t="shared" si="114"/>
        <v>100000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H20"/>
  <sheetViews>
    <sheetView workbookViewId="0">
      <selection activeCell="N23" sqref="N23"/>
    </sheetView>
  </sheetViews>
  <sheetFormatPr defaultRowHeight="14.25" x14ac:dyDescent="0.2"/>
  <sheetData>
    <row r="20" spans="2:8" s="488" customFormat="1" ht="36" x14ac:dyDescent="0.55000000000000004">
      <c r="B20" s="1686" t="s">
        <v>1703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20:G20"/>
  <sheetViews>
    <sheetView workbookViewId="0">
      <selection activeCell="N23" sqref="N23"/>
    </sheetView>
  </sheetViews>
  <sheetFormatPr defaultRowHeight="14.25" x14ac:dyDescent="0.2"/>
  <sheetData>
    <row r="20" spans="3:7" ht="36" x14ac:dyDescent="0.55000000000000004">
      <c r="C20" s="1686" t="s">
        <v>1704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220"/>
  <sheetViews>
    <sheetView zoomScaleNormal="100" workbookViewId="0">
      <pane ySplit="4" topLeftCell="A172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435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1708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568000</v>
      </c>
      <c r="L4" s="53">
        <f>SUM(L5+L26+L67+L85+L103+L120+L147+L172+L189)</f>
        <v>491200</v>
      </c>
      <c r="M4" s="53">
        <f t="shared" si="0"/>
        <v>1528000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2587200</v>
      </c>
    </row>
    <row r="5" spans="2:18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254000</v>
      </c>
      <c r="L5" s="41">
        <f t="shared" si="1"/>
        <v>0</v>
      </c>
      <c r="M5" s="41">
        <f t="shared" si="1"/>
        <v>270000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524000</v>
      </c>
    </row>
    <row r="6" spans="2:18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254000</v>
      </c>
      <c r="L6" s="25">
        <f t="shared" si="1"/>
        <v>0</v>
      </c>
      <c r="M6" s="25">
        <f t="shared" si="1"/>
        <v>270000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524000</v>
      </c>
    </row>
    <row r="7" spans="2:18" s="13" customFormat="1" ht="47.25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254000</v>
      </c>
      <c r="L7" s="86">
        <f t="shared" si="2"/>
        <v>0</v>
      </c>
      <c r="M7" s="86">
        <f t="shared" si="2"/>
        <v>270000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524000</v>
      </c>
    </row>
    <row r="8" spans="2:18" s="13" customFormat="1" ht="30.75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254000</v>
      </c>
      <c r="L8" s="86">
        <f t="shared" si="3"/>
        <v>0</v>
      </c>
      <c r="M8" s="86">
        <f t="shared" si="3"/>
        <v>270000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524000</v>
      </c>
    </row>
    <row r="9" spans="2:18" s="13" customFormat="1" ht="48.75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254000</v>
      </c>
      <c r="L9" s="83">
        <f t="shared" si="4"/>
        <v>0</v>
      </c>
      <c r="M9" s="83">
        <f t="shared" si="4"/>
        <v>270000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524000</v>
      </c>
    </row>
    <row r="10" spans="2:18" ht="34.5" customHeight="1" x14ac:dyDescent="0.3">
      <c r="B10" s="38"/>
      <c r="C10" s="39"/>
      <c r="D10" s="39"/>
      <c r="E10" s="39"/>
      <c r="F10" s="60">
        <v>1</v>
      </c>
      <c r="G10" s="15" t="s">
        <v>438</v>
      </c>
      <c r="H10" s="93" t="s">
        <v>437</v>
      </c>
      <c r="I10" s="16" t="s">
        <v>112</v>
      </c>
      <c r="J10" s="16"/>
      <c r="K10" s="92">
        <v>254000</v>
      </c>
      <c r="L10" s="16"/>
      <c r="M10" s="92">
        <v>270000</v>
      </c>
      <c r="N10" s="16"/>
      <c r="O10" s="16"/>
      <c r="P10" s="16"/>
      <c r="Q10" s="16"/>
      <c r="R10" s="84">
        <f>SUM(J10:Q10)</f>
        <v>524000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7200</v>
      </c>
      <c r="L147" s="41">
        <f t="shared" si="76"/>
        <v>233500</v>
      </c>
      <c r="M147" s="41">
        <f t="shared" si="76"/>
        <v>304000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544700</v>
      </c>
    </row>
    <row r="148" spans="2:18" s="12" customFormat="1" ht="48.75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7200</v>
      </c>
      <c r="L148" s="25">
        <f t="shared" si="76"/>
        <v>233500</v>
      </c>
      <c r="M148" s="25">
        <f t="shared" si="76"/>
        <v>304000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544700</v>
      </c>
    </row>
    <row r="149" spans="2:18" s="13" customFormat="1" ht="32.25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7200</v>
      </c>
      <c r="L149" s="86">
        <f t="shared" si="77"/>
        <v>233500</v>
      </c>
      <c r="M149" s="86">
        <f t="shared" si="77"/>
        <v>304000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544700</v>
      </c>
    </row>
    <row r="150" spans="2:18" s="13" customFormat="1" ht="50.25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7200</v>
      </c>
      <c r="L150" s="86">
        <f t="shared" si="78"/>
        <v>233500</v>
      </c>
      <c r="M150" s="86">
        <f t="shared" si="78"/>
        <v>304000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544700</v>
      </c>
    </row>
    <row r="151" spans="2:18" s="13" customFormat="1" ht="32.25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7200</v>
      </c>
      <c r="L151" s="86">
        <f t="shared" si="79"/>
        <v>233500</v>
      </c>
      <c r="M151" s="86">
        <f t="shared" si="79"/>
        <v>304000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544700</v>
      </c>
    </row>
    <row r="152" spans="2:18" ht="63.75" customHeight="1" x14ac:dyDescent="0.3">
      <c r="B152" s="89"/>
      <c r="C152" s="90"/>
      <c r="D152" s="90"/>
      <c r="E152" s="90"/>
      <c r="F152" s="60">
        <v>2</v>
      </c>
      <c r="G152" s="15" t="s">
        <v>444</v>
      </c>
      <c r="H152" s="16" t="s">
        <v>437</v>
      </c>
      <c r="I152" s="16" t="s">
        <v>112</v>
      </c>
      <c r="J152" s="16"/>
      <c r="K152" s="92">
        <v>7200</v>
      </c>
      <c r="L152" s="92">
        <v>47500</v>
      </c>
      <c r="M152" s="92">
        <v>160000</v>
      </c>
      <c r="N152" s="16"/>
      <c r="O152" s="16"/>
      <c r="P152" s="16"/>
      <c r="Q152" s="16"/>
      <c r="R152" s="84">
        <f t="shared" ref="R152" si="80">SUM(J152:Q152)</f>
        <v>214700</v>
      </c>
    </row>
    <row r="153" spans="2:18" ht="30" customHeight="1" x14ac:dyDescent="0.3">
      <c r="B153" s="123"/>
      <c r="C153" s="122"/>
      <c r="D153" s="61"/>
      <c r="E153" s="61"/>
      <c r="F153" s="60">
        <v>3</v>
      </c>
      <c r="G153" s="15" t="s">
        <v>443</v>
      </c>
      <c r="H153" s="93" t="s">
        <v>437</v>
      </c>
      <c r="I153" s="17" t="s">
        <v>112</v>
      </c>
      <c r="J153" s="16"/>
      <c r="K153" s="92"/>
      <c r="L153" s="27">
        <v>186000</v>
      </c>
      <c r="M153" s="27">
        <v>144000</v>
      </c>
      <c r="N153" s="27"/>
      <c r="O153" s="27"/>
      <c r="P153" s="27"/>
      <c r="Q153" s="27"/>
      <c r="R153" s="84">
        <f>SUM(L153:Q153)</f>
        <v>330000</v>
      </c>
    </row>
    <row r="154" spans="2:18" ht="20.25" hidden="1" customHeight="1" x14ac:dyDescent="0.3">
      <c r="B154" s="28"/>
      <c r="C154" s="45"/>
      <c r="D154" s="31"/>
      <c r="E154" s="32"/>
      <c r="F154" s="154">
        <v>86</v>
      </c>
      <c r="G154" s="21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4800</v>
      </c>
      <c r="L172" s="41">
        <f t="shared" si="89"/>
        <v>5700</v>
      </c>
      <c r="M172" s="41">
        <f t="shared" si="89"/>
        <v>20000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30500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4800</v>
      </c>
      <c r="L173" s="25">
        <f t="shared" si="89"/>
        <v>5700</v>
      </c>
      <c r="M173" s="25">
        <f t="shared" si="89"/>
        <v>20000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30500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4800</v>
      </c>
      <c r="L174" s="86">
        <f t="shared" si="90"/>
        <v>5700</v>
      </c>
      <c r="M174" s="86">
        <f t="shared" si="90"/>
        <v>20000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30500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4800</v>
      </c>
      <c r="L175" s="86">
        <f t="shared" si="91"/>
        <v>5700</v>
      </c>
      <c r="M175" s="86">
        <f t="shared" si="91"/>
        <v>20000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30500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4800</v>
      </c>
      <c r="L176" s="86">
        <f t="shared" ref="L176:R176" si="92">SUM(L177:L179)</f>
        <v>5700</v>
      </c>
      <c r="M176" s="86">
        <f t="shared" si="92"/>
        <v>20000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30500</v>
      </c>
    </row>
    <row r="177" spans="2:18" ht="30.75" customHeight="1" x14ac:dyDescent="0.3">
      <c r="B177" s="38"/>
      <c r="C177" s="39"/>
      <c r="D177" s="39"/>
      <c r="E177" s="39"/>
      <c r="F177" s="226">
        <v>4</v>
      </c>
      <c r="G177" s="61" t="s">
        <v>439</v>
      </c>
      <c r="H177" s="16" t="s">
        <v>437</v>
      </c>
      <c r="I177" s="16" t="s">
        <v>112</v>
      </c>
      <c r="J177" s="16"/>
      <c r="K177" s="92">
        <v>4800</v>
      </c>
      <c r="L177" s="92">
        <v>5700</v>
      </c>
      <c r="M177" s="92">
        <v>20000</v>
      </c>
      <c r="N177" s="16"/>
      <c r="O177" s="16"/>
      <c r="P177" s="16"/>
      <c r="Q177" s="16"/>
      <c r="R177" s="84">
        <f>SUM(J177:Q177)</f>
        <v>30500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302000</v>
      </c>
      <c r="L189" s="95">
        <f t="shared" ref="L189:R190" si="99">SUM(L190)</f>
        <v>252000</v>
      </c>
      <c r="M189" s="95">
        <f t="shared" si="99"/>
        <v>934000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1488000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302000</v>
      </c>
      <c r="L190" s="128">
        <f t="shared" si="99"/>
        <v>252000</v>
      </c>
      <c r="M190" s="128">
        <f t="shared" si="99"/>
        <v>934000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1488000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302000</v>
      </c>
      <c r="L191" s="86">
        <f t="shared" ref="L191:Q191" si="100">SUM(L192+L199+L216)</f>
        <v>252000</v>
      </c>
      <c r="M191" s="86">
        <f t="shared" si="100"/>
        <v>934000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1488000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SUM(J217:J220)</f>
        <v>0</v>
      </c>
      <c r="K216" s="86">
        <f t="shared" ref="K216:R216" si="113">SUM(K217:K220)</f>
        <v>302000</v>
      </c>
      <c r="L216" s="86">
        <f t="shared" si="113"/>
        <v>252000</v>
      </c>
      <c r="M216" s="86">
        <f t="shared" si="113"/>
        <v>934000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1488000</v>
      </c>
    </row>
    <row r="217" spans="2:18" ht="30" customHeight="1" x14ac:dyDescent="0.3">
      <c r="B217" s="89"/>
      <c r="C217" s="90"/>
      <c r="D217" s="90"/>
      <c r="E217" s="90"/>
      <c r="F217" s="183">
        <v>5</v>
      </c>
      <c r="G217" s="15" t="s">
        <v>436</v>
      </c>
      <c r="H217" s="93" t="s">
        <v>437</v>
      </c>
      <c r="I217" s="17" t="s">
        <v>112</v>
      </c>
      <c r="J217" s="16"/>
      <c r="K217" s="92">
        <v>50000</v>
      </c>
      <c r="L217" s="92">
        <v>50000</v>
      </c>
      <c r="M217" s="92">
        <v>300000</v>
      </c>
      <c r="N217" s="16"/>
      <c r="O217" s="16"/>
      <c r="P217" s="16"/>
      <c r="Q217" s="16"/>
      <c r="R217" s="84">
        <f>SUM(J217:Q217)</f>
        <v>400000</v>
      </c>
    </row>
    <row r="218" spans="2:18" ht="30" customHeight="1" x14ac:dyDescent="0.3">
      <c r="B218" s="89"/>
      <c r="C218" s="90"/>
      <c r="D218" s="90"/>
      <c r="E218" s="90"/>
      <c r="F218" s="183">
        <v>6</v>
      </c>
      <c r="G218" s="15" t="s">
        <v>440</v>
      </c>
      <c r="H218" s="93" t="s">
        <v>437</v>
      </c>
      <c r="I218" s="17" t="s">
        <v>112</v>
      </c>
      <c r="J218" s="16"/>
      <c r="K218" s="92"/>
      <c r="L218" s="92">
        <v>16000</v>
      </c>
      <c r="M218" s="92">
        <v>334000</v>
      </c>
      <c r="N218" s="16"/>
      <c r="O218" s="16"/>
      <c r="P218" s="16"/>
      <c r="Q218" s="16"/>
      <c r="R218" s="84">
        <f t="shared" ref="R218:R220" si="114">SUM(J218:Q218)</f>
        <v>350000</v>
      </c>
    </row>
    <row r="219" spans="2:18" ht="30" customHeight="1" x14ac:dyDescent="0.3">
      <c r="B219" s="89"/>
      <c r="C219" s="90"/>
      <c r="D219" s="90"/>
      <c r="E219" s="90"/>
      <c r="F219" s="60">
        <v>7</v>
      </c>
      <c r="G219" s="15" t="s">
        <v>441</v>
      </c>
      <c r="H219" s="93" t="s">
        <v>437</v>
      </c>
      <c r="I219" s="17" t="s">
        <v>112</v>
      </c>
      <c r="J219" s="16"/>
      <c r="K219" s="92"/>
      <c r="L219" s="92"/>
      <c r="M219" s="92">
        <v>150000</v>
      </c>
      <c r="N219" s="16"/>
      <c r="O219" s="16"/>
      <c r="P219" s="16"/>
      <c r="Q219" s="16"/>
      <c r="R219" s="84">
        <f t="shared" si="114"/>
        <v>150000</v>
      </c>
    </row>
    <row r="220" spans="2:18" ht="30" customHeight="1" x14ac:dyDescent="0.3">
      <c r="B220" s="89"/>
      <c r="C220" s="90"/>
      <c r="D220" s="90"/>
      <c r="E220" s="90"/>
      <c r="F220" s="60">
        <v>8</v>
      </c>
      <c r="G220" s="15" t="s">
        <v>442</v>
      </c>
      <c r="H220" s="93" t="s">
        <v>437</v>
      </c>
      <c r="I220" s="17" t="s">
        <v>112</v>
      </c>
      <c r="J220" s="16"/>
      <c r="K220" s="92">
        <v>252000</v>
      </c>
      <c r="L220" s="92">
        <v>186000</v>
      </c>
      <c r="M220" s="92">
        <v>150000</v>
      </c>
      <c r="N220" s="16"/>
      <c r="O220" s="16"/>
      <c r="P220" s="16"/>
      <c r="Q220" s="16"/>
      <c r="R220" s="84">
        <f t="shared" si="114"/>
        <v>588000</v>
      </c>
    </row>
  </sheetData>
  <mergeCells count="71">
    <mergeCell ref="C7:I7"/>
    <mergeCell ref="B1:R1"/>
    <mergeCell ref="B3:G3"/>
    <mergeCell ref="B4:G4"/>
    <mergeCell ref="B5:I5"/>
    <mergeCell ref="B6:I6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B190:I190"/>
    <mergeCell ref="C191:I191"/>
    <mergeCell ref="D199:I199"/>
    <mergeCell ref="E200:I200"/>
    <mergeCell ref="E204:I204"/>
  </mergeCells>
  <pageMargins left="0.70866141732283472" right="0.51181102362204722" top="0.74803149606299213" bottom="0.55118110236220474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R420"/>
  <sheetViews>
    <sheetView zoomScaleNormal="100" workbookViewId="0">
      <pane ySplit="8" topLeftCell="A149" activePane="bottomLeft" state="frozen"/>
      <selection activeCell="N23" sqref="N23"/>
      <selection pane="bottomLeft" activeCell="I157" sqref="I157"/>
    </sheetView>
  </sheetViews>
  <sheetFormatPr defaultColWidth="9" defaultRowHeight="18.75" x14ac:dyDescent="0.3"/>
  <cols>
    <col min="1" max="1" width="1.375" style="7" customWidth="1"/>
    <col min="2" max="3" width="1.125" style="253" customWidth="1"/>
    <col min="4" max="4" width="1.25" style="253" customWidth="1"/>
    <col min="5" max="5" width="3.625" style="844" customWidth="1"/>
    <col min="6" max="6" width="5.375" style="1118" customWidth="1"/>
    <col min="7" max="7" width="31.75" style="193" customWidth="1"/>
    <col min="8" max="8" width="14.875" style="232" customWidth="1"/>
    <col min="9" max="9" width="14.5" style="232" customWidth="1"/>
    <col min="10" max="10" width="7.75" style="87" hidden="1" customWidth="1"/>
    <col min="11" max="12" width="8.125" style="87" customWidth="1"/>
    <col min="13" max="13" width="8.25" style="87" customWidth="1"/>
    <col min="14" max="14" width="7.625" style="87" customWidth="1"/>
    <col min="15" max="15" width="8.375" style="87" hidden="1" customWidth="1"/>
    <col min="16" max="16" width="8.125" style="87" customWidth="1"/>
    <col min="17" max="17" width="8.375" style="87" customWidth="1"/>
    <col min="18" max="18" width="9.25" style="87" customWidth="1"/>
    <col min="19" max="16384" width="9" style="7"/>
  </cols>
  <sheetData>
    <row r="1" spans="1:18" s="1" customFormat="1" ht="25.5" customHeight="1" thickBot="1" x14ac:dyDescent="0.4">
      <c r="B1" s="1717" t="s">
        <v>465</v>
      </c>
      <c r="C1" s="1717"/>
      <c r="D1" s="1717"/>
      <c r="E1" s="1717"/>
      <c r="F1" s="1717"/>
      <c r="G1" s="1717"/>
      <c r="H1" s="1717"/>
      <c r="I1" s="1717"/>
      <c r="J1" s="1717"/>
      <c r="K1" s="1717"/>
      <c r="L1" s="1717"/>
      <c r="M1" s="1717"/>
      <c r="N1" s="1717"/>
      <c r="O1" s="1717"/>
      <c r="P1" s="1717"/>
      <c r="Q1" s="1717"/>
      <c r="R1" s="1717"/>
    </row>
    <row r="2" spans="1:18" s="1" customFormat="1" ht="19.5" customHeight="1" thickTop="1" thickBot="1" x14ac:dyDescent="0.4">
      <c r="B2" s="529"/>
      <c r="C2" s="529"/>
      <c r="D2" s="529"/>
      <c r="E2" s="837"/>
      <c r="F2" s="1091"/>
      <c r="G2" s="529"/>
      <c r="H2" s="529"/>
      <c r="I2" s="529"/>
      <c r="J2" s="529"/>
      <c r="K2" s="529"/>
      <c r="L2" s="529"/>
      <c r="M2" s="529"/>
      <c r="N2" s="529"/>
      <c r="O2" s="529"/>
      <c r="P2" s="1725" t="s">
        <v>2232</v>
      </c>
      <c r="Q2" s="1726"/>
      <c r="R2" s="1727"/>
    </row>
    <row r="3" spans="1:18" s="187" customFormat="1" ht="18" customHeight="1" thickTop="1" x14ac:dyDescent="0.2">
      <c r="A3" s="644"/>
      <c r="B3" s="564" t="s">
        <v>1837</v>
      </c>
      <c r="C3" s="564"/>
      <c r="D3" s="564"/>
      <c r="E3" s="811"/>
      <c r="F3" s="1092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1838</v>
      </c>
      <c r="C4" s="564"/>
      <c r="D4" s="564"/>
      <c r="E4" s="811"/>
      <c r="F4" s="1093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811"/>
      <c r="F5" s="1093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3" customHeight="1" x14ac:dyDescent="0.3">
      <c r="B6" s="228"/>
      <c r="C6" s="228"/>
      <c r="D6" s="228"/>
      <c r="E6" s="838"/>
      <c r="F6" s="1094"/>
      <c r="G6" s="230"/>
      <c r="H6" s="231"/>
      <c r="J6" s="229"/>
      <c r="K6" s="229"/>
      <c r="L6" s="229"/>
      <c r="M6" s="229"/>
      <c r="N6" s="229"/>
      <c r="O6" s="229"/>
      <c r="P6" s="229"/>
      <c r="Q6" s="229"/>
      <c r="R6" s="229"/>
    </row>
    <row r="7" spans="1:18" s="235" customFormat="1" ht="32.25" customHeight="1" x14ac:dyDescent="0.2">
      <c r="B7" s="1718" t="s">
        <v>1</v>
      </c>
      <c r="C7" s="1719"/>
      <c r="D7" s="1719"/>
      <c r="E7" s="1719"/>
      <c r="F7" s="1719"/>
      <c r="G7" s="1720"/>
      <c r="H7" s="233" t="s">
        <v>85</v>
      </c>
      <c r="I7" s="234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235" customFormat="1" ht="22.5" customHeight="1" x14ac:dyDescent="0.2">
      <c r="B8" s="1721" t="s">
        <v>2233</v>
      </c>
      <c r="C8" s="1722"/>
      <c r="D8" s="1722"/>
      <c r="E8" s="1722"/>
      <c r="F8" s="1722"/>
      <c r="G8" s="1723"/>
      <c r="H8" s="236"/>
      <c r="I8" s="237"/>
      <c r="J8" s="238">
        <f ca="1">SUM(J9:J399)</f>
        <v>0</v>
      </c>
      <c r="K8" s="238">
        <f>SUM(K9:K399)</f>
        <v>823700</v>
      </c>
      <c r="L8" s="238">
        <f t="shared" ref="L8:R8" si="0">SUM(L9:L399)</f>
        <v>2376817</v>
      </c>
      <c r="M8" s="238">
        <f t="shared" si="0"/>
        <v>4762328</v>
      </c>
      <c r="N8" s="238">
        <f t="shared" si="0"/>
        <v>827455</v>
      </c>
      <c r="O8" s="238">
        <f t="shared" si="0"/>
        <v>0</v>
      </c>
      <c r="P8" s="238">
        <f t="shared" si="0"/>
        <v>7654000</v>
      </c>
      <c r="Q8" s="238">
        <f t="shared" si="0"/>
        <v>0</v>
      </c>
      <c r="R8" s="238">
        <f t="shared" si="0"/>
        <v>16444300</v>
      </c>
    </row>
    <row r="9" spans="1:18" s="235" customFormat="1" ht="19.5" customHeight="1" x14ac:dyDescent="0.2">
      <c r="B9" s="535" t="s">
        <v>79</v>
      </c>
      <c r="C9" s="536"/>
      <c r="D9" s="536"/>
      <c r="E9" s="812"/>
      <c r="F9" s="1095"/>
      <c r="G9" s="536"/>
      <c r="H9" s="536"/>
      <c r="I9" s="537"/>
      <c r="J9" s="239"/>
      <c r="K9" s="541"/>
      <c r="L9" s="542"/>
      <c r="M9" s="542"/>
      <c r="N9" s="542"/>
      <c r="O9" s="542"/>
      <c r="P9" s="542"/>
      <c r="Q9" s="542"/>
      <c r="R9" s="540"/>
    </row>
    <row r="10" spans="1:18" s="235" customFormat="1" ht="16.5" customHeight="1" x14ac:dyDescent="0.2">
      <c r="B10" s="481" t="s">
        <v>2251</v>
      </c>
      <c r="C10" s="482"/>
      <c r="D10" s="482"/>
      <c r="E10" s="813"/>
      <c r="F10" s="1096"/>
      <c r="G10" s="482"/>
      <c r="H10" s="482"/>
      <c r="I10" s="482"/>
      <c r="J10" s="95"/>
      <c r="K10" s="95"/>
      <c r="L10" s="95"/>
      <c r="M10" s="95"/>
      <c r="N10" s="95"/>
      <c r="O10" s="95"/>
      <c r="P10" s="95"/>
      <c r="Q10" s="574"/>
      <c r="R10" s="573"/>
    </row>
    <row r="11" spans="1:18" ht="18" customHeight="1" x14ac:dyDescent="0.3">
      <c r="B11" s="63"/>
      <c r="C11" s="539" t="s">
        <v>12</v>
      </c>
      <c r="D11" s="539"/>
      <c r="E11" s="814"/>
      <c r="F11" s="1097"/>
      <c r="G11" s="539"/>
      <c r="H11" s="539"/>
      <c r="I11" s="539"/>
      <c r="J11" s="538"/>
      <c r="K11" s="538"/>
      <c r="L11" s="538"/>
      <c r="M11" s="538"/>
      <c r="N11" s="538"/>
      <c r="O11" s="538"/>
      <c r="P11" s="549"/>
      <c r="Q11" s="753"/>
      <c r="R11" s="548"/>
    </row>
    <row r="12" spans="1:18" ht="19.5" customHeight="1" x14ac:dyDescent="0.3">
      <c r="B12" s="54"/>
      <c r="C12" s="55"/>
      <c r="D12" s="532" t="s">
        <v>13</v>
      </c>
      <c r="E12" s="815"/>
      <c r="F12" s="1098"/>
      <c r="G12" s="532"/>
      <c r="H12" s="532"/>
      <c r="I12" s="532"/>
      <c r="J12" s="83"/>
      <c r="K12" s="543"/>
      <c r="L12" s="545"/>
      <c r="M12" s="545"/>
      <c r="N12" s="545"/>
      <c r="O12" s="545"/>
      <c r="P12" s="545"/>
      <c r="Q12" s="545"/>
      <c r="R12" s="544"/>
    </row>
    <row r="13" spans="1:18" ht="19.5" customHeight="1" x14ac:dyDescent="0.3">
      <c r="B13" s="54"/>
      <c r="C13" s="55"/>
      <c r="D13" s="55"/>
      <c r="E13" s="815" t="s">
        <v>14</v>
      </c>
      <c r="F13" s="1098"/>
      <c r="G13" s="532"/>
      <c r="H13" s="532"/>
      <c r="I13" s="532"/>
      <c r="J13" s="83"/>
      <c r="K13" s="83"/>
      <c r="L13" s="83"/>
      <c r="M13" s="543"/>
      <c r="N13" s="545"/>
      <c r="O13" s="545"/>
      <c r="P13" s="545"/>
      <c r="Q13" s="545"/>
      <c r="R13" s="544"/>
    </row>
    <row r="14" spans="1:18" ht="19.5" customHeight="1" x14ac:dyDescent="0.3">
      <c r="B14" s="531"/>
      <c r="C14" s="532"/>
      <c r="D14" s="532"/>
      <c r="E14" s="839" t="s">
        <v>2373</v>
      </c>
      <c r="F14" s="681" t="s">
        <v>1816</v>
      </c>
      <c r="G14" s="532"/>
      <c r="H14" s="528"/>
      <c r="I14" s="530"/>
      <c r="J14" s="543"/>
      <c r="K14" s="551"/>
      <c r="L14" s="551"/>
      <c r="M14" s="551"/>
      <c r="N14" s="552"/>
      <c r="O14" s="551"/>
      <c r="P14" s="551"/>
      <c r="Q14" s="551"/>
      <c r="R14" s="550"/>
    </row>
    <row r="15" spans="1:18" ht="19.5" customHeight="1" x14ac:dyDescent="0.3">
      <c r="B15" s="1012"/>
      <c r="C15" s="1013"/>
      <c r="D15" s="1013"/>
      <c r="E15" s="1043" t="s">
        <v>2371</v>
      </c>
      <c r="F15" s="1099">
        <v>11101</v>
      </c>
      <c r="G15" s="1014" t="s">
        <v>466</v>
      </c>
      <c r="H15" s="1015" t="s">
        <v>437</v>
      </c>
      <c r="I15" s="1015" t="s">
        <v>467</v>
      </c>
      <c r="J15" s="1016"/>
      <c r="K15" s="1016">
        <v>9600</v>
      </c>
      <c r="L15" s="1016">
        <v>104040</v>
      </c>
      <c r="M15" s="1016">
        <v>6360</v>
      </c>
      <c r="N15" s="1016"/>
      <c r="O15" s="1016"/>
      <c r="P15" s="1016"/>
      <c r="Q15" s="1016"/>
      <c r="R15" s="1017">
        <f t="shared" ref="R15:R24" si="1">SUM(K15:Q15)</f>
        <v>120000</v>
      </c>
    </row>
    <row r="16" spans="1:18" ht="33" customHeight="1" x14ac:dyDescent="0.3">
      <c r="B16" s="1018"/>
      <c r="C16" s="1019"/>
      <c r="D16" s="1019"/>
      <c r="E16" s="1044" t="s">
        <v>2371</v>
      </c>
      <c r="F16" s="1100">
        <v>11102</v>
      </c>
      <c r="G16" s="1020" t="s">
        <v>468</v>
      </c>
      <c r="H16" s="1021" t="s">
        <v>437</v>
      </c>
      <c r="I16" s="1021" t="s">
        <v>467</v>
      </c>
      <c r="J16" s="1022"/>
      <c r="K16" s="1022">
        <v>7200</v>
      </c>
      <c r="L16" s="1022">
        <v>40000</v>
      </c>
      <c r="M16" s="1022">
        <v>2800</v>
      </c>
      <c r="N16" s="1022"/>
      <c r="O16" s="1022"/>
      <c r="P16" s="1022"/>
      <c r="Q16" s="1022"/>
      <c r="R16" s="1023">
        <f t="shared" si="1"/>
        <v>50000</v>
      </c>
    </row>
    <row r="17" spans="2:18" ht="32.25" customHeight="1" x14ac:dyDescent="0.3">
      <c r="B17" s="1018"/>
      <c r="C17" s="1019"/>
      <c r="D17" s="1019"/>
      <c r="E17" s="1044" t="s">
        <v>2416</v>
      </c>
      <c r="F17" s="1100">
        <v>11103</v>
      </c>
      <c r="G17" s="1020" t="s">
        <v>1808</v>
      </c>
      <c r="H17" s="1021" t="s">
        <v>469</v>
      </c>
      <c r="I17" s="1024" t="s">
        <v>470</v>
      </c>
      <c r="J17" s="1022"/>
      <c r="K17" s="1022">
        <v>3600</v>
      </c>
      <c r="L17" s="1022">
        <v>6000</v>
      </c>
      <c r="M17" s="1022">
        <v>2400</v>
      </c>
      <c r="N17" s="1022"/>
      <c r="O17" s="1022"/>
      <c r="P17" s="1022"/>
      <c r="Q17" s="1022"/>
      <c r="R17" s="1023">
        <f t="shared" si="1"/>
        <v>12000</v>
      </c>
    </row>
    <row r="18" spans="2:18" ht="34.5" customHeight="1" x14ac:dyDescent="0.3">
      <c r="B18" s="1018"/>
      <c r="C18" s="1019"/>
      <c r="D18" s="1019"/>
      <c r="E18" s="1044" t="s">
        <v>2401</v>
      </c>
      <c r="F18" s="1100">
        <v>11104</v>
      </c>
      <c r="G18" s="1020" t="s">
        <v>471</v>
      </c>
      <c r="H18" s="1021" t="s">
        <v>472</v>
      </c>
      <c r="I18" s="1024" t="s">
        <v>473</v>
      </c>
      <c r="J18" s="1022"/>
      <c r="K18" s="1022"/>
      <c r="L18" s="1022"/>
      <c r="M18" s="1022">
        <v>8500</v>
      </c>
      <c r="N18" s="1022"/>
      <c r="O18" s="1022"/>
      <c r="P18" s="1022"/>
      <c r="Q18" s="1022"/>
      <c r="R18" s="1023">
        <f t="shared" si="1"/>
        <v>8500</v>
      </c>
    </row>
    <row r="19" spans="2:18" ht="33.75" customHeight="1" x14ac:dyDescent="0.3">
      <c r="B19" s="1018"/>
      <c r="C19" s="1019"/>
      <c r="D19" s="1019"/>
      <c r="E19" s="1044" t="s">
        <v>2375</v>
      </c>
      <c r="F19" s="1100">
        <v>11105</v>
      </c>
      <c r="G19" s="1020" t="s">
        <v>474</v>
      </c>
      <c r="H19" s="1021" t="s">
        <v>475</v>
      </c>
      <c r="I19" s="1024" t="s">
        <v>476</v>
      </c>
      <c r="J19" s="1022"/>
      <c r="K19" s="1022"/>
      <c r="L19" s="1022">
        <v>3600</v>
      </c>
      <c r="M19" s="1022">
        <v>11400</v>
      </c>
      <c r="N19" s="1022"/>
      <c r="O19" s="1022"/>
      <c r="P19" s="1022"/>
      <c r="Q19" s="1022"/>
      <c r="R19" s="1023">
        <f t="shared" si="1"/>
        <v>15000</v>
      </c>
    </row>
    <row r="20" spans="2:18" ht="34.5" customHeight="1" x14ac:dyDescent="0.3">
      <c r="B20" s="1018"/>
      <c r="C20" s="1019"/>
      <c r="D20" s="1019"/>
      <c r="E20" s="1044" t="s">
        <v>2390</v>
      </c>
      <c r="F20" s="1100">
        <v>11106</v>
      </c>
      <c r="G20" s="1020" t="s">
        <v>1814</v>
      </c>
      <c r="H20" s="1021" t="s">
        <v>477</v>
      </c>
      <c r="I20" s="1021" t="s">
        <v>478</v>
      </c>
      <c r="J20" s="1022"/>
      <c r="K20" s="1022"/>
      <c r="L20" s="1022"/>
      <c r="M20" s="1022">
        <v>10000</v>
      </c>
      <c r="N20" s="1022"/>
      <c r="O20" s="1022"/>
      <c r="P20" s="1022"/>
      <c r="Q20" s="1022"/>
      <c r="R20" s="1023">
        <f t="shared" si="1"/>
        <v>10000</v>
      </c>
    </row>
    <row r="21" spans="2:18" ht="32.25" customHeight="1" x14ac:dyDescent="0.3">
      <c r="B21" s="1035"/>
      <c r="C21" s="1036"/>
      <c r="D21" s="1036"/>
      <c r="E21" s="1047" t="s">
        <v>2407</v>
      </c>
      <c r="F21" s="1101">
        <v>11107</v>
      </c>
      <c r="G21" s="1028" t="s">
        <v>479</v>
      </c>
      <c r="H21" s="1029" t="s">
        <v>480</v>
      </c>
      <c r="I21" s="1519" t="s">
        <v>431</v>
      </c>
      <c r="J21" s="1030"/>
      <c r="K21" s="1030"/>
      <c r="L21" s="1030"/>
      <c r="M21" s="1030">
        <v>5000</v>
      </c>
      <c r="N21" s="1030"/>
      <c r="O21" s="1030"/>
      <c r="P21" s="1030"/>
      <c r="Q21" s="1030"/>
      <c r="R21" s="1031">
        <f t="shared" si="1"/>
        <v>5000</v>
      </c>
    </row>
    <row r="22" spans="2:18" ht="34.5" customHeight="1" x14ac:dyDescent="0.3">
      <c r="B22" s="1063"/>
      <c r="C22" s="1064"/>
      <c r="D22" s="1064"/>
      <c r="E22" s="1065" t="s">
        <v>2377</v>
      </c>
      <c r="F22" s="1107">
        <v>11108</v>
      </c>
      <c r="G22" s="1125" t="s">
        <v>481</v>
      </c>
      <c r="H22" s="1085" t="s">
        <v>482</v>
      </c>
      <c r="I22" s="1085" t="s">
        <v>483</v>
      </c>
      <c r="J22" s="1086"/>
      <c r="K22" s="1086"/>
      <c r="L22" s="1086"/>
      <c r="M22" s="1086">
        <v>10000</v>
      </c>
      <c r="N22" s="1086"/>
      <c r="O22" s="1086"/>
      <c r="P22" s="1086"/>
      <c r="Q22" s="1086"/>
      <c r="R22" s="1087">
        <f t="shared" si="1"/>
        <v>10000</v>
      </c>
    </row>
    <row r="23" spans="2:18" ht="32.25" customHeight="1" x14ac:dyDescent="0.3">
      <c r="B23" s="1018"/>
      <c r="C23" s="1019"/>
      <c r="D23" s="1019"/>
      <c r="E23" s="1044" t="s">
        <v>2421</v>
      </c>
      <c r="F23" s="1100">
        <v>11109</v>
      </c>
      <c r="G23" s="1020" t="s">
        <v>484</v>
      </c>
      <c r="H23" s="1021" t="s">
        <v>485</v>
      </c>
      <c r="I23" s="1021" t="s">
        <v>467</v>
      </c>
      <c r="J23" s="1022"/>
      <c r="K23" s="1022"/>
      <c r="L23" s="1022"/>
      <c r="M23" s="1022">
        <v>30000</v>
      </c>
      <c r="N23" s="1022"/>
      <c r="O23" s="1022"/>
      <c r="P23" s="1022"/>
      <c r="Q23" s="1022"/>
      <c r="R23" s="1023">
        <f t="shared" si="1"/>
        <v>30000</v>
      </c>
    </row>
    <row r="24" spans="2:18" ht="31.5" customHeight="1" x14ac:dyDescent="0.3">
      <c r="B24" s="1025"/>
      <c r="C24" s="1026"/>
      <c r="D24" s="1027"/>
      <c r="E24" s="1045" t="s">
        <v>2431</v>
      </c>
      <c r="F24" s="1101">
        <v>11110</v>
      </c>
      <c r="G24" s="1028" t="s">
        <v>486</v>
      </c>
      <c r="H24" s="1029" t="s">
        <v>487</v>
      </c>
      <c r="I24" s="1029" t="s">
        <v>467</v>
      </c>
      <c r="J24" s="1030"/>
      <c r="K24" s="1030"/>
      <c r="L24" s="1030"/>
      <c r="M24" s="1030">
        <v>10000</v>
      </c>
      <c r="N24" s="1030"/>
      <c r="O24" s="1030"/>
      <c r="P24" s="1030"/>
      <c r="Q24" s="1030"/>
      <c r="R24" s="1031">
        <f t="shared" si="1"/>
        <v>10000</v>
      </c>
    </row>
    <row r="25" spans="2:18" s="195" customFormat="1" ht="16.5" customHeight="1" x14ac:dyDescent="0.2">
      <c r="B25" s="533"/>
      <c r="C25" s="534"/>
      <c r="D25" s="105" t="s">
        <v>1834</v>
      </c>
      <c r="E25" s="820"/>
      <c r="F25" s="1102"/>
      <c r="G25" s="105"/>
      <c r="H25" s="105"/>
      <c r="I25" s="105"/>
      <c r="J25" s="557">
        <f>SUM(J27+J39)</f>
        <v>0</v>
      </c>
      <c r="K25" s="557"/>
      <c r="L25" s="557"/>
      <c r="M25" s="557"/>
      <c r="N25" s="557"/>
      <c r="O25" s="557"/>
      <c r="P25" s="557"/>
      <c r="Q25" s="754"/>
      <c r="R25" s="668"/>
    </row>
    <row r="26" spans="2:18" s="195" customFormat="1" ht="18" customHeight="1" x14ac:dyDescent="0.2">
      <c r="B26" s="553"/>
      <c r="C26" s="554"/>
      <c r="D26" s="555" t="s">
        <v>1835</v>
      </c>
      <c r="E26" s="821"/>
      <c r="F26" s="1103"/>
      <c r="G26" s="556"/>
      <c r="H26" s="556"/>
      <c r="I26" s="556"/>
      <c r="J26" s="558"/>
      <c r="K26" s="560"/>
      <c r="L26" s="560"/>
      <c r="M26" s="560"/>
      <c r="N26" s="560"/>
      <c r="O26" s="560"/>
      <c r="P26" s="560"/>
      <c r="Q26" s="560"/>
      <c r="R26" s="559"/>
    </row>
    <row r="27" spans="2:18" ht="17.25" customHeight="1" x14ac:dyDescent="0.3">
      <c r="B27" s="65"/>
      <c r="C27" s="66"/>
      <c r="D27" s="66"/>
      <c r="E27" s="1664" t="s">
        <v>15</v>
      </c>
      <c r="F27" s="1664"/>
      <c r="G27" s="1661"/>
      <c r="H27" s="1661"/>
      <c r="I27" s="1661"/>
      <c r="J27" s="561">
        <f>SUM(J29:J38)</f>
        <v>0</v>
      </c>
      <c r="K27" s="562"/>
      <c r="L27" s="562"/>
      <c r="M27" s="562"/>
      <c r="N27" s="562"/>
      <c r="O27" s="562"/>
      <c r="P27" s="562"/>
      <c r="Q27" s="562"/>
      <c r="R27" s="274"/>
    </row>
    <row r="28" spans="2:18" ht="18.75" customHeight="1" x14ac:dyDescent="0.3">
      <c r="B28" s="42"/>
      <c r="C28" s="66"/>
      <c r="D28" s="66"/>
      <c r="E28" s="822">
        <v>112</v>
      </c>
      <c r="F28" s="1104" t="s">
        <v>1817</v>
      </c>
      <c r="G28" s="565"/>
      <c r="H28" s="565"/>
      <c r="I28" s="566"/>
      <c r="J28" s="86"/>
      <c r="K28" s="128"/>
      <c r="L28" s="128"/>
      <c r="M28" s="128"/>
      <c r="N28" s="128"/>
      <c r="O28" s="128"/>
      <c r="P28" s="128"/>
      <c r="Q28" s="128"/>
      <c r="R28" s="128"/>
    </row>
    <row r="29" spans="2:18" ht="48.75" customHeight="1" x14ac:dyDescent="0.3">
      <c r="B29" s="1012"/>
      <c r="C29" s="1013"/>
      <c r="D29" s="1013"/>
      <c r="E29" s="1043" t="s">
        <v>2428</v>
      </c>
      <c r="F29" s="1099">
        <v>11201</v>
      </c>
      <c r="G29" s="1014" t="s">
        <v>1815</v>
      </c>
      <c r="H29" s="1015" t="s">
        <v>488</v>
      </c>
      <c r="I29" s="1015" t="s">
        <v>489</v>
      </c>
      <c r="J29" s="1016"/>
      <c r="K29" s="1016"/>
      <c r="L29" s="1016"/>
      <c r="M29" s="1016">
        <v>10000</v>
      </c>
      <c r="N29" s="1016"/>
      <c r="O29" s="1016"/>
      <c r="P29" s="1016"/>
      <c r="Q29" s="1016"/>
      <c r="R29" s="1017">
        <f t="shared" ref="R29:R37" si="2">SUM(K29:Q29)</f>
        <v>10000</v>
      </c>
    </row>
    <row r="30" spans="2:18" ht="49.5" customHeight="1" x14ac:dyDescent="0.3">
      <c r="B30" s="1018"/>
      <c r="C30" s="1019"/>
      <c r="D30" s="1019"/>
      <c r="E30" s="1044" t="s">
        <v>2428</v>
      </c>
      <c r="F30" s="1100">
        <v>11202</v>
      </c>
      <c r="G30" s="1020" t="s">
        <v>490</v>
      </c>
      <c r="H30" s="1021" t="s">
        <v>488</v>
      </c>
      <c r="I30" s="1021" t="s">
        <v>491</v>
      </c>
      <c r="J30" s="1022"/>
      <c r="K30" s="1022"/>
      <c r="L30" s="1022"/>
      <c r="M30" s="1022">
        <v>10000</v>
      </c>
      <c r="N30" s="1022"/>
      <c r="O30" s="1022"/>
      <c r="P30" s="1022"/>
      <c r="Q30" s="1022"/>
      <c r="R30" s="1023">
        <f t="shared" si="2"/>
        <v>10000</v>
      </c>
    </row>
    <row r="31" spans="2:18" ht="31.5" customHeight="1" x14ac:dyDescent="0.3">
      <c r="B31" s="1018"/>
      <c r="C31" s="1019"/>
      <c r="D31" s="1019"/>
      <c r="E31" s="1044" t="s">
        <v>2421</v>
      </c>
      <c r="F31" s="1100">
        <v>11203</v>
      </c>
      <c r="G31" s="1020" t="s">
        <v>492</v>
      </c>
      <c r="H31" s="1021" t="s">
        <v>493</v>
      </c>
      <c r="I31" s="1021" t="s">
        <v>494</v>
      </c>
      <c r="J31" s="1022"/>
      <c r="K31" s="1022">
        <v>14400</v>
      </c>
      <c r="L31" s="1022">
        <v>49600</v>
      </c>
      <c r="M31" s="1022">
        <v>132000</v>
      </c>
      <c r="N31" s="1022"/>
      <c r="O31" s="1022"/>
      <c r="P31" s="1022"/>
      <c r="Q31" s="1022"/>
      <c r="R31" s="1023">
        <f t="shared" si="2"/>
        <v>196000</v>
      </c>
    </row>
    <row r="32" spans="2:18" ht="33" customHeight="1" x14ac:dyDescent="0.3">
      <c r="B32" s="1018"/>
      <c r="C32" s="1019"/>
      <c r="D32" s="1019"/>
      <c r="E32" s="1044" t="s">
        <v>2421</v>
      </c>
      <c r="F32" s="1100">
        <v>11204</v>
      </c>
      <c r="G32" s="1020" t="s">
        <v>495</v>
      </c>
      <c r="H32" s="1021" t="s">
        <v>496</v>
      </c>
      <c r="I32" s="1021" t="s">
        <v>497</v>
      </c>
      <c r="J32" s="1022"/>
      <c r="K32" s="1022"/>
      <c r="L32" s="1022">
        <v>40000</v>
      </c>
      <c r="M32" s="1022">
        <v>73200</v>
      </c>
      <c r="N32" s="1022"/>
      <c r="O32" s="1022"/>
      <c r="P32" s="1022"/>
      <c r="Q32" s="1022"/>
      <c r="R32" s="1023">
        <f t="shared" si="2"/>
        <v>113200</v>
      </c>
    </row>
    <row r="33" spans="2:18" ht="48" customHeight="1" x14ac:dyDescent="0.3">
      <c r="B33" s="1018"/>
      <c r="C33" s="1019"/>
      <c r="D33" s="1019"/>
      <c r="E33" s="1044" t="s">
        <v>2425</v>
      </c>
      <c r="F33" s="1100">
        <v>11205</v>
      </c>
      <c r="G33" s="1020" t="s">
        <v>498</v>
      </c>
      <c r="H33" s="1021" t="s">
        <v>1841</v>
      </c>
      <c r="I33" s="1024" t="s">
        <v>500</v>
      </c>
      <c r="J33" s="1022"/>
      <c r="K33" s="1022">
        <v>8400</v>
      </c>
      <c r="L33" s="1022">
        <v>8000</v>
      </c>
      <c r="M33" s="1022">
        <v>13600</v>
      </c>
      <c r="N33" s="1022"/>
      <c r="O33" s="1022"/>
      <c r="P33" s="1022"/>
      <c r="Q33" s="1022"/>
      <c r="R33" s="1023">
        <f t="shared" si="2"/>
        <v>30000</v>
      </c>
    </row>
    <row r="34" spans="2:18" ht="48" customHeight="1" x14ac:dyDescent="0.3">
      <c r="B34" s="1018"/>
      <c r="C34" s="1019"/>
      <c r="D34" s="1019"/>
      <c r="E34" s="1044" t="s">
        <v>2425</v>
      </c>
      <c r="F34" s="1100">
        <v>11206</v>
      </c>
      <c r="G34" s="1020" t="s">
        <v>501</v>
      </c>
      <c r="H34" s="1021" t="s">
        <v>1842</v>
      </c>
      <c r="I34" s="1024" t="s">
        <v>500</v>
      </c>
      <c r="J34" s="1022"/>
      <c r="K34" s="1022">
        <v>5600</v>
      </c>
      <c r="L34" s="1022">
        <v>9000</v>
      </c>
      <c r="M34" s="1022">
        <v>10400</v>
      </c>
      <c r="N34" s="1022"/>
      <c r="O34" s="1022"/>
      <c r="P34" s="1022"/>
      <c r="Q34" s="1022"/>
      <c r="R34" s="1023">
        <f t="shared" si="2"/>
        <v>25000</v>
      </c>
    </row>
    <row r="35" spans="2:18" ht="46.5" customHeight="1" x14ac:dyDescent="0.3">
      <c r="B35" s="1035"/>
      <c r="C35" s="1036"/>
      <c r="D35" s="1036"/>
      <c r="E35" s="1047" t="s">
        <v>2446</v>
      </c>
      <c r="F35" s="1101">
        <v>11207</v>
      </c>
      <c r="G35" s="1028" t="s">
        <v>502</v>
      </c>
      <c r="H35" s="1029" t="s">
        <v>503</v>
      </c>
      <c r="I35" s="1519" t="s">
        <v>500</v>
      </c>
      <c r="J35" s="1030"/>
      <c r="K35" s="1030">
        <v>19500</v>
      </c>
      <c r="L35" s="1030">
        <v>24000</v>
      </c>
      <c r="M35" s="1030">
        <v>26500</v>
      </c>
      <c r="N35" s="1030"/>
      <c r="O35" s="1030"/>
      <c r="P35" s="1030"/>
      <c r="Q35" s="1030"/>
      <c r="R35" s="1031">
        <f t="shared" si="2"/>
        <v>70000</v>
      </c>
    </row>
    <row r="36" spans="2:18" ht="30.75" customHeight="1" x14ac:dyDescent="0.3">
      <c r="B36" s="1520"/>
      <c r="C36" s="1521"/>
      <c r="D36" s="1522"/>
      <c r="E36" s="1523" t="s">
        <v>2431</v>
      </c>
      <c r="F36" s="1107">
        <v>11208</v>
      </c>
      <c r="G36" s="1125" t="s">
        <v>504</v>
      </c>
      <c r="H36" s="1085" t="s">
        <v>487</v>
      </c>
      <c r="I36" s="1126" t="s">
        <v>505</v>
      </c>
      <c r="J36" s="1086"/>
      <c r="K36" s="1086">
        <v>9600</v>
      </c>
      <c r="L36" s="1086">
        <v>7040</v>
      </c>
      <c r="M36" s="1086">
        <v>3360</v>
      </c>
      <c r="N36" s="1086"/>
      <c r="O36" s="1086"/>
      <c r="P36" s="1086"/>
      <c r="Q36" s="1086"/>
      <c r="R36" s="1087">
        <f t="shared" si="2"/>
        <v>20000</v>
      </c>
    </row>
    <row r="37" spans="2:18" ht="32.25" customHeight="1" x14ac:dyDescent="0.3">
      <c r="B37" s="1032"/>
      <c r="C37" s="1033"/>
      <c r="D37" s="1034"/>
      <c r="E37" s="1046" t="s">
        <v>2431</v>
      </c>
      <c r="F37" s="1100">
        <v>11209</v>
      </c>
      <c r="G37" s="1020" t="s">
        <v>506</v>
      </c>
      <c r="H37" s="1021" t="s">
        <v>487</v>
      </c>
      <c r="I37" s="1021" t="s">
        <v>507</v>
      </c>
      <c r="J37" s="1022"/>
      <c r="K37" s="1022">
        <v>19200</v>
      </c>
      <c r="L37" s="1022">
        <v>13800</v>
      </c>
      <c r="M37" s="1022">
        <v>7000</v>
      </c>
      <c r="N37" s="1022"/>
      <c r="O37" s="1022"/>
      <c r="P37" s="1022"/>
      <c r="Q37" s="1022"/>
      <c r="R37" s="1023">
        <f t="shared" si="2"/>
        <v>40000</v>
      </c>
    </row>
    <row r="38" spans="2:18" ht="33.75" customHeight="1" x14ac:dyDescent="0.3">
      <c r="B38" s="1035"/>
      <c r="C38" s="1036"/>
      <c r="D38" s="1036"/>
      <c r="E38" s="1047" t="s">
        <v>2371</v>
      </c>
      <c r="F38" s="1101">
        <v>11210</v>
      </c>
      <c r="G38" s="1028" t="s">
        <v>508</v>
      </c>
      <c r="H38" s="1029" t="s">
        <v>509</v>
      </c>
      <c r="I38" s="1029" t="s">
        <v>510</v>
      </c>
      <c r="J38" s="1030"/>
      <c r="K38" s="1030"/>
      <c r="L38" s="1030">
        <v>78000</v>
      </c>
      <c r="M38" s="1030">
        <v>42000</v>
      </c>
      <c r="N38" s="1030"/>
      <c r="O38" s="1030"/>
      <c r="P38" s="1030"/>
      <c r="Q38" s="1030"/>
      <c r="R38" s="1031">
        <f>SUM(K38:Q38)</f>
        <v>120000</v>
      </c>
    </row>
    <row r="39" spans="2:18" s="195" customFormat="1" ht="21" customHeight="1" x14ac:dyDescent="0.2">
      <c r="B39" s="42"/>
      <c r="C39" s="46"/>
      <c r="D39" s="46"/>
      <c r="E39" s="840" t="s">
        <v>16</v>
      </c>
      <c r="F39" s="308"/>
      <c r="G39" s="255"/>
      <c r="H39" s="114"/>
      <c r="I39" s="293"/>
      <c r="J39" s="561">
        <f>SUM(J40:J105)</f>
        <v>0</v>
      </c>
      <c r="K39" s="562"/>
      <c r="L39" s="562"/>
      <c r="M39" s="562"/>
      <c r="N39" s="562"/>
      <c r="O39" s="562"/>
      <c r="P39" s="562"/>
      <c r="Q39" s="562"/>
      <c r="R39" s="274"/>
    </row>
    <row r="40" spans="2:18" ht="33" customHeight="1" x14ac:dyDescent="0.3">
      <c r="B40" s="1012"/>
      <c r="C40" s="1013"/>
      <c r="D40" s="1013"/>
      <c r="E40" s="1043" t="s">
        <v>2371</v>
      </c>
      <c r="F40" s="1099">
        <v>11211</v>
      </c>
      <c r="G40" s="1014" t="s">
        <v>511</v>
      </c>
      <c r="H40" s="1015" t="s">
        <v>1809</v>
      </c>
      <c r="I40" s="1037" t="s">
        <v>112</v>
      </c>
      <c r="J40" s="1016"/>
      <c r="K40" s="1016">
        <v>121000</v>
      </c>
      <c r="L40" s="1016">
        <v>10000</v>
      </c>
      <c r="M40" s="1016">
        <v>10000</v>
      </c>
      <c r="N40" s="1016"/>
      <c r="O40" s="1016"/>
      <c r="P40" s="1016"/>
      <c r="Q40" s="1016"/>
      <c r="R40" s="1017">
        <f t="shared" ref="R40:R96" si="3">SUM(K40:Q40)</f>
        <v>141000</v>
      </c>
    </row>
    <row r="41" spans="2:18" ht="33" customHeight="1" x14ac:dyDescent="0.3">
      <c r="B41" s="1018"/>
      <c r="C41" s="1019"/>
      <c r="D41" s="1019"/>
      <c r="E41" s="1044" t="s">
        <v>2371</v>
      </c>
      <c r="F41" s="1100">
        <v>11212</v>
      </c>
      <c r="G41" s="1020" t="s">
        <v>513</v>
      </c>
      <c r="H41" s="1021" t="s">
        <v>509</v>
      </c>
      <c r="I41" s="1038" t="s">
        <v>112</v>
      </c>
      <c r="J41" s="1022"/>
      <c r="K41" s="1022">
        <v>314000</v>
      </c>
      <c r="L41" s="1022">
        <v>72000</v>
      </c>
      <c r="M41" s="1022">
        <v>34000</v>
      </c>
      <c r="N41" s="1022"/>
      <c r="O41" s="1022"/>
      <c r="P41" s="1022"/>
      <c r="Q41" s="1022"/>
      <c r="R41" s="1023">
        <f t="shared" si="3"/>
        <v>420000</v>
      </c>
    </row>
    <row r="42" spans="2:18" ht="47.25" x14ac:dyDescent="0.3">
      <c r="B42" s="1018"/>
      <c r="C42" s="1019"/>
      <c r="D42" s="1019"/>
      <c r="E42" s="1044" t="s">
        <v>2371</v>
      </c>
      <c r="F42" s="1100">
        <v>11213</v>
      </c>
      <c r="G42" s="1020" t="s">
        <v>514</v>
      </c>
      <c r="H42" s="1021" t="s">
        <v>509</v>
      </c>
      <c r="I42" s="1021" t="s">
        <v>515</v>
      </c>
      <c r="J42" s="1022"/>
      <c r="K42" s="1022"/>
      <c r="L42" s="1022">
        <v>36000</v>
      </c>
      <c r="M42" s="1022">
        <v>19000</v>
      </c>
      <c r="N42" s="1022"/>
      <c r="O42" s="1022"/>
      <c r="P42" s="1022"/>
      <c r="Q42" s="1022"/>
      <c r="R42" s="1023">
        <f t="shared" si="3"/>
        <v>55000</v>
      </c>
    </row>
    <row r="43" spans="2:18" ht="36" customHeight="1" x14ac:dyDescent="0.3">
      <c r="B43" s="1018"/>
      <c r="C43" s="1019"/>
      <c r="D43" s="1019"/>
      <c r="E43" s="1044" t="s">
        <v>2371</v>
      </c>
      <c r="F43" s="1100">
        <v>11214</v>
      </c>
      <c r="G43" s="1020" t="s">
        <v>516</v>
      </c>
      <c r="H43" s="1021" t="s">
        <v>509</v>
      </c>
      <c r="I43" s="1021" t="s">
        <v>517</v>
      </c>
      <c r="J43" s="1022"/>
      <c r="K43" s="1022"/>
      <c r="L43" s="1022">
        <v>10000</v>
      </c>
      <c r="M43" s="1022">
        <v>10000</v>
      </c>
      <c r="N43" s="1022"/>
      <c r="O43" s="1022"/>
      <c r="P43" s="1022"/>
      <c r="Q43" s="1022"/>
      <c r="R43" s="1023">
        <f t="shared" si="3"/>
        <v>20000</v>
      </c>
    </row>
    <row r="44" spans="2:18" ht="30" customHeight="1" x14ac:dyDescent="0.3">
      <c r="B44" s="1018"/>
      <c r="C44" s="1019"/>
      <c r="D44" s="1019"/>
      <c r="E44" s="1044" t="s">
        <v>2371</v>
      </c>
      <c r="F44" s="1100">
        <v>11215</v>
      </c>
      <c r="G44" s="1020" t="s">
        <v>518</v>
      </c>
      <c r="H44" s="1021" t="s">
        <v>509</v>
      </c>
      <c r="I44" s="1021" t="s">
        <v>519</v>
      </c>
      <c r="J44" s="1022"/>
      <c r="K44" s="1022"/>
      <c r="L44" s="1022">
        <v>8280</v>
      </c>
      <c r="M44" s="1022">
        <v>11720</v>
      </c>
      <c r="N44" s="1022"/>
      <c r="O44" s="1022"/>
      <c r="P44" s="1022"/>
      <c r="Q44" s="1022"/>
      <c r="R44" s="1023">
        <f t="shared" si="3"/>
        <v>20000</v>
      </c>
    </row>
    <row r="45" spans="2:18" ht="30.75" customHeight="1" x14ac:dyDescent="0.3">
      <c r="B45" s="1018"/>
      <c r="C45" s="1019"/>
      <c r="D45" s="1019"/>
      <c r="E45" s="1044" t="s">
        <v>2414</v>
      </c>
      <c r="F45" s="1100">
        <v>11216</v>
      </c>
      <c r="G45" s="1020" t="s">
        <v>520</v>
      </c>
      <c r="H45" s="1021" t="s">
        <v>521</v>
      </c>
      <c r="I45" s="1024" t="s">
        <v>522</v>
      </c>
      <c r="J45" s="1022"/>
      <c r="K45" s="1022">
        <v>9600</v>
      </c>
      <c r="L45" s="1022">
        <v>20000</v>
      </c>
      <c r="M45" s="1022">
        <v>10400</v>
      </c>
      <c r="N45" s="1022"/>
      <c r="O45" s="1022"/>
      <c r="P45" s="1022"/>
      <c r="Q45" s="1022"/>
      <c r="R45" s="1023">
        <f t="shared" si="3"/>
        <v>40000</v>
      </c>
    </row>
    <row r="46" spans="2:18" ht="33" customHeight="1" x14ac:dyDescent="0.3">
      <c r="B46" s="1018"/>
      <c r="C46" s="1019"/>
      <c r="D46" s="1019"/>
      <c r="E46" s="1044" t="s">
        <v>2414</v>
      </c>
      <c r="F46" s="1100">
        <v>11217</v>
      </c>
      <c r="G46" s="1020" t="s">
        <v>523</v>
      </c>
      <c r="H46" s="1021" t="s">
        <v>521</v>
      </c>
      <c r="I46" s="1021" t="s">
        <v>524</v>
      </c>
      <c r="J46" s="1022"/>
      <c r="K46" s="1022"/>
      <c r="L46" s="1022"/>
      <c r="M46" s="1022">
        <v>20000</v>
      </c>
      <c r="N46" s="1022"/>
      <c r="O46" s="1022"/>
      <c r="P46" s="1022"/>
      <c r="Q46" s="1022"/>
      <c r="R46" s="1023">
        <f t="shared" si="3"/>
        <v>20000</v>
      </c>
    </row>
    <row r="47" spans="2:18" ht="34.5" customHeight="1" x14ac:dyDescent="0.3">
      <c r="B47" s="1018"/>
      <c r="C47" s="1019"/>
      <c r="D47" s="1019"/>
      <c r="E47" s="1044" t="s">
        <v>2416</v>
      </c>
      <c r="F47" s="1100">
        <v>11218</v>
      </c>
      <c r="G47" s="1020" t="s">
        <v>525</v>
      </c>
      <c r="H47" s="1021" t="s">
        <v>469</v>
      </c>
      <c r="I47" s="1021" t="s">
        <v>526</v>
      </c>
      <c r="J47" s="1022"/>
      <c r="K47" s="1022">
        <v>19200</v>
      </c>
      <c r="L47" s="1022">
        <v>25000</v>
      </c>
      <c r="M47" s="1022">
        <v>5800</v>
      </c>
      <c r="N47" s="1022"/>
      <c r="O47" s="1022"/>
      <c r="P47" s="1022"/>
      <c r="Q47" s="1022"/>
      <c r="R47" s="1023">
        <f t="shared" si="3"/>
        <v>50000</v>
      </c>
    </row>
    <row r="48" spans="2:18" ht="33.75" customHeight="1" x14ac:dyDescent="0.3">
      <c r="B48" s="1018"/>
      <c r="C48" s="1019"/>
      <c r="D48" s="1019"/>
      <c r="E48" s="1044" t="s">
        <v>2418</v>
      </c>
      <c r="F48" s="1100">
        <v>11219</v>
      </c>
      <c r="G48" s="1020" t="s">
        <v>527</v>
      </c>
      <c r="H48" s="1021" t="s">
        <v>528</v>
      </c>
      <c r="I48" s="1021" t="s">
        <v>529</v>
      </c>
      <c r="J48" s="1022"/>
      <c r="K48" s="1022">
        <v>16800</v>
      </c>
      <c r="L48" s="1022">
        <v>30000</v>
      </c>
      <c r="M48" s="1022">
        <v>3200</v>
      </c>
      <c r="N48" s="1022"/>
      <c r="O48" s="1022"/>
      <c r="P48" s="1022"/>
      <c r="Q48" s="1022"/>
      <c r="R48" s="1023">
        <f t="shared" si="3"/>
        <v>50000</v>
      </c>
    </row>
    <row r="49" spans="2:18" ht="36" customHeight="1" x14ac:dyDescent="0.3">
      <c r="B49" s="1035"/>
      <c r="C49" s="1036"/>
      <c r="D49" s="1036"/>
      <c r="E49" s="1047" t="s">
        <v>2396</v>
      </c>
      <c r="F49" s="1101">
        <v>11220</v>
      </c>
      <c r="G49" s="1028" t="s">
        <v>530</v>
      </c>
      <c r="H49" s="1029" t="s">
        <v>531</v>
      </c>
      <c r="I49" s="1029" t="s">
        <v>532</v>
      </c>
      <c r="J49" s="1030"/>
      <c r="K49" s="1030"/>
      <c r="L49" s="1030">
        <v>15000</v>
      </c>
      <c r="M49" s="1030"/>
      <c r="N49" s="1030"/>
      <c r="O49" s="1030"/>
      <c r="P49" s="1030"/>
      <c r="Q49" s="1030"/>
      <c r="R49" s="1031">
        <f t="shared" si="3"/>
        <v>15000</v>
      </c>
    </row>
    <row r="50" spans="2:18" ht="33.75" customHeight="1" x14ac:dyDescent="0.3">
      <c r="B50" s="1063"/>
      <c r="C50" s="1064"/>
      <c r="D50" s="1064"/>
      <c r="E50" s="1065" t="s">
        <v>2396</v>
      </c>
      <c r="F50" s="1107">
        <v>11221</v>
      </c>
      <c r="G50" s="1125" t="s">
        <v>533</v>
      </c>
      <c r="H50" s="1085" t="s">
        <v>531</v>
      </c>
      <c r="I50" s="1085" t="s">
        <v>534</v>
      </c>
      <c r="J50" s="1086"/>
      <c r="K50" s="1086"/>
      <c r="L50" s="1086">
        <v>10000</v>
      </c>
      <c r="M50" s="1086"/>
      <c r="N50" s="1086"/>
      <c r="O50" s="1086"/>
      <c r="P50" s="1086"/>
      <c r="Q50" s="1086"/>
      <c r="R50" s="1087">
        <f t="shared" si="3"/>
        <v>10000</v>
      </c>
    </row>
    <row r="51" spans="2:18" ht="31.5" x14ac:dyDescent="0.3">
      <c r="B51" s="1018"/>
      <c r="C51" s="1019"/>
      <c r="D51" s="1019"/>
      <c r="E51" s="1044" t="s">
        <v>2396</v>
      </c>
      <c r="F51" s="1100">
        <v>11222</v>
      </c>
      <c r="G51" s="1020" t="s">
        <v>535</v>
      </c>
      <c r="H51" s="1021" t="s">
        <v>531</v>
      </c>
      <c r="I51" s="1021" t="s">
        <v>536</v>
      </c>
      <c r="J51" s="1022"/>
      <c r="K51" s="1022"/>
      <c r="L51" s="1022">
        <v>10000</v>
      </c>
      <c r="M51" s="1022"/>
      <c r="N51" s="1022"/>
      <c r="O51" s="1022"/>
      <c r="P51" s="1022"/>
      <c r="Q51" s="1022"/>
      <c r="R51" s="1023">
        <f t="shared" si="3"/>
        <v>10000</v>
      </c>
    </row>
    <row r="52" spans="2:18" ht="31.5" x14ac:dyDescent="0.3">
      <c r="B52" s="1018"/>
      <c r="C52" s="1019"/>
      <c r="D52" s="1019"/>
      <c r="E52" s="1044" t="s">
        <v>2396</v>
      </c>
      <c r="F52" s="1100">
        <v>11223</v>
      </c>
      <c r="G52" s="1020" t="s">
        <v>537</v>
      </c>
      <c r="H52" s="1021" t="s">
        <v>531</v>
      </c>
      <c r="I52" s="1021" t="s">
        <v>538</v>
      </c>
      <c r="J52" s="1022"/>
      <c r="K52" s="1022"/>
      <c r="L52" s="1022">
        <v>5000</v>
      </c>
      <c r="M52" s="1022"/>
      <c r="N52" s="1022"/>
      <c r="O52" s="1022"/>
      <c r="P52" s="1022"/>
      <c r="Q52" s="1022"/>
      <c r="R52" s="1023">
        <f t="shared" si="3"/>
        <v>5000</v>
      </c>
    </row>
    <row r="53" spans="2:18" ht="31.5" x14ac:dyDescent="0.3">
      <c r="B53" s="1018"/>
      <c r="C53" s="1019"/>
      <c r="D53" s="1019"/>
      <c r="E53" s="1044" t="s">
        <v>2396</v>
      </c>
      <c r="F53" s="1100">
        <v>11224</v>
      </c>
      <c r="G53" s="1020" t="s">
        <v>539</v>
      </c>
      <c r="H53" s="1021" t="s">
        <v>531</v>
      </c>
      <c r="I53" s="1021" t="s">
        <v>540</v>
      </c>
      <c r="J53" s="1022"/>
      <c r="K53" s="1022"/>
      <c r="L53" s="1022">
        <v>30000</v>
      </c>
      <c r="M53" s="1022"/>
      <c r="N53" s="1022"/>
      <c r="O53" s="1022"/>
      <c r="P53" s="1022"/>
      <c r="Q53" s="1022"/>
      <c r="R53" s="1023">
        <f t="shared" si="3"/>
        <v>30000</v>
      </c>
    </row>
    <row r="54" spans="2:18" ht="34.5" customHeight="1" x14ac:dyDescent="0.3">
      <c r="B54" s="1018"/>
      <c r="C54" s="1019"/>
      <c r="D54" s="1019"/>
      <c r="E54" s="1044" t="s">
        <v>2396</v>
      </c>
      <c r="F54" s="1100">
        <v>11225</v>
      </c>
      <c r="G54" s="1020" t="s">
        <v>541</v>
      </c>
      <c r="H54" s="1021" t="s">
        <v>531</v>
      </c>
      <c r="I54" s="1021" t="s">
        <v>542</v>
      </c>
      <c r="J54" s="1022"/>
      <c r="K54" s="1022"/>
      <c r="L54" s="1022">
        <v>20000</v>
      </c>
      <c r="M54" s="1022"/>
      <c r="N54" s="1022"/>
      <c r="O54" s="1022"/>
      <c r="P54" s="1022"/>
      <c r="Q54" s="1022"/>
      <c r="R54" s="1023">
        <f t="shared" si="3"/>
        <v>20000</v>
      </c>
    </row>
    <row r="55" spans="2:18" ht="31.5" x14ac:dyDescent="0.3">
      <c r="B55" s="1018"/>
      <c r="C55" s="1019"/>
      <c r="D55" s="1019"/>
      <c r="E55" s="1044" t="s">
        <v>2396</v>
      </c>
      <c r="F55" s="1100">
        <v>11226</v>
      </c>
      <c r="G55" s="1020" t="s">
        <v>543</v>
      </c>
      <c r="H55" s="1021" t="s">
        <v>531</v>
      </c>
      <c r="I55" s="1021" t="s">
        <v>544</v>
      </c>
      <c r="J55" s="1022"/>
      <c r="K55" s="1022"/>
      <c r="L55" s="1022">
        <v>5000</v>
      </c>
      <c r="M55" s="1022"/>
      <c r="N55" s="1022"/>
      <c r="O55" s="1022"/>
      <c r="P55" s="1022"/>
      <c r="Q55" s="1022"/>
      <c r="R55" s="1023">
        <f t="shared" si="3"/>
        <v>5000</v>
      </c>
    </row>
    <row r="56" spans="2:18" ht="33" customHeight="1" x14ac:dyDescent="0.3">
      <c r="B56" s="1018"/>
      <c r="C56" s="1019"/>
      <c r="D56" s="1019"/>
      <c r="E56" s="1044" t="s">
        <v>2398</v>
      </c>
      <c r="F56" s="1100">
        <v>11227</v>
      </c>
      <c r="G56" s="1020" t="s">
        <v>545</v>
      </c>
      <c r="H56" s="1021" t="s">
        <v>546</v>
      </c>
      <c r="I56" s="1021" t="s">
        <v>547</v>
      </c>
      <c r="J56" s="1022"/>
      <c r="K56" s="1022"/>
      <c r="L56" s="1022">
        <v>8000</v>
      </c>
      <c r="M56" s="1022">
        <v>12080</v>
      </c>
      <c r="N56" s="1022"/>
      <c r="O56" s="1022"/>
      <c r="P56" s="1022"/>
      <c r="Q56" s="1022"/>
      <c r="R56" s="1023">
        <f t="shared" si="3"/>
        <v>20080</v>
      </c>
    </row>
    <row r="57" spans="2:18" ht="33.75" customHeight="1" x14ac:dyDescent="0.3">
      <c r="B57" s="1018"/>
      <c r="C57" s="1019"/>
      <c r="D57" s="1019"/>
      <c r="E57" s="1044" t="s">
        <v>2398</v>
      </c>
      <c r="F57" s="1100">
        <v>11228</v>
      </c>
      <c r="G57" s="1020" t="s">
        <v>548</v>
      </c>
      <c r="H57" s="1021" t="s">
        <v>546</v>
      </c>
      <c r="I57" s="1021" t="s">
        <v>549</v>
      </c>
      <c r="J57" s="1022"/>
      <c r="K57" s="1022"/>
      <c r="L57" s="1022">
        <v>6000</v>
      </c>
      <c r="M57" s="1022">
        <v>30000</v>
      </c>
      <c r="N57" s="1022"/>
      <c r="O57" s="1022"/>
      <c r="P57" s="1022"/>
      <c r="Q57" s="1022"/>
      <c r="R57" s="1023">
        <f t="shared" si="3"/>
        <v>36000</v>
      </c>
    </row>
    <row r="58" spans="2:18" ht="34.5" customHeight="1" x14ac:dyDescent="0.3">
      <c r="B58" s="1018"/>
      <c r="C58" s="1019"/>
      <c r="D58" s="1019"/>
      <c r="E58" s="1044" t="s">
        <v>2398</v>
      </c>
      <c r="F58" s="1100">
        <v>11229</v>
      </c>
      <c r="G58" s="1020" t="s">
        <v>550</v>
      </c>
      <c r="H58" s="1021" t="s">
        <v>546</v>
      </c>
      <c r="I58" s="1021" t="s">
        <v>744</v>
      </c>
      <c r="J58" s="1022"/>
      <c r="K58" s="1022"/>
      <c r="L58" s="1022">
        <v>20000</v>
      </c>
      <c r="M58" s="1022">
        <v>28000</v>
      </c>
      <c r="N58" s="1022"/>
      <c r="O58" s="1022"/>
      <c r="P58" s="1022"/>
      <c r="Q58" s="1022"/>
      <c r="R58" s="1023">
        <f t="shared" si="3"/>
        <v>48000</v>
      </c>
    </row>
    <row r="59" spans="2:18" ht="34.5" customHeight="1" x14ac:dyDescent="0.3">
      <c r="B59" s="1018"/>
      <c r="C59" s="1019"/>
      <c r="D59" s="1019"/>
      <c r="E59" s="1044" t="s">
        <v>2398</v>
      </c>
      <c r="F59" s="1100">
        <v>11230</v>
      </c>
      <c r="G59" s="1020" t="s">
        <v>551</v>
      </c>
      <c r="H59" s="1021" t="s">
        <v>546</v>
      </c>
      <c r="I59" s="1021" t="s">
        <v>552</v>
      </c>
      <c r="J59" s="1022"/>
      <c r="K59" s="1022"/>
      <c r="L59" s="1022"/>
      <c r="M59" s="1022">
        <v>13000</v>
      </c>
      <c r="N59" s="1022"/>
      <c r="O59" s="1022"/>
      <c r="P59" s="1022"/>
      <c r="Q59" s="1022"/>
      <c r="R59" s="1023">
        <f t="shared" si="3"/>
        <v>13000</v>
      </c>
    </row>
    <row r="60" spans="2:18" ht="37.5" customHeight="1" x14ac:dyDescent="0.3">
      <c r="B60" s="1018"/>
      <c r="C60" s="1019"/>
      <c r="D60" s="1019"/>
      <c r="E60" s="1044" t="s">
        <v>2401</v>
      </c>
      <c r="F60" s="1100">
        <v>11231</v>
      </c>
      <c r="G60" s="1020" t="s">
        <v>553</v>
      </c>
      <c r="H60" s="1021" t="s">
        <v>472</v>
      </c>
      <c r="I60" s="1038" t="s">
        <v>112</v>
      </c>
      <c r="J60" s="1022"/>
      <c r="K60" s="1022"/>
      <c r="L60" s="1022">
        <v>8000</v>
      </c>
      <c r="M60" s="1022">
        <v>40000</v>
      </c>
      <c r="N60" s="1022"/>
      <c r="O60" s="1022"/>
      <c r="P60" s="1022"/>
      <c r="Q60" s="1022"/>
      <c r="R60" s="1023">
        <f t="shared" si="3"/>
        <v>48000</v>
      </c>
    </row>
    <row r="61" spans="2:18" ht="33.75" customHeight="1" x14ac:dyDescent="0.3">
      <c r="B61" s="1018"/>
      <c r="C61" s="1019"/>
      <c r="D61" s="1019"/>
      <c r="E61" s="1044" t="s">
        <v>2377</v>
      </c>
      <c r="F61" s="1100">
        <v>11232</v>
      </c>
      <c r="G61" s="1020" t="s">
        <v>554</v>
      </c>
      <c r="H61" s="1021" t="s">
        <v>482</v>
      </c>
      <c r="I61" s="1021" t="s">
        <v>483</v>
      </c>
      <c r="J61" s="1022"/>
      <c r="K61" s="1022"/>
      <c r="L61" s="1022">
        <v>10000</v>
      </c>
      <c r="M61" s="1022">
        <v>30000</v>
      </c>
      <c r="N61" s="1022"/>
      <c r="O61" s="1022"/>
      <c r="P61" s="1022"/>
      <c r="Q61" s="1022"/>
      <c r="R61" s="1023">
        <f t="shared" si="3"/>
        <v>40000</v>
      </c>
    </row>
    <row r="62" spans="2:18" ht="34.5" customHeight="1" x14ac:dyDescent="0.3">
      <c r="B62" s="1018"/>
      <c r="C62" s="1019"/>
      <c r="D62" s="1019"/>
      <c r="E62" s="1044" t="s">
        <v>2377</v>
      </c>
      <c r="F62" s="1100">
        <v>11233</v>
      </c>
      <c r="G62" s="1020" t="s">
        <v>555</v>
      </c>
      <c r="H62" s="1021" t="s">
        <v>482</v>
      </c>
      <c r="I62" s="1021" t="s">
        <v>556</v>
      </c>
      <c r="J62" s="1022"/>
      <c r="K62" s="1022"/>
      <c r="L62" s="1022">
        <v>50000</v>
      </c>
      <c r="M62" s="1022"/>
      <c r="N62" s="1022"/>
      <c r="O62" s="1022"/>
      <c r="P62" s="1022"/>
      <c r="Q62" s="1022"/>
      <c r="R62" s="1023">
        <f t="shared" si="3"/>
        <v>50000</v>
      </c>
    </row>
    <row r="63" spans="2:18" ht="39.75" customHeight="1" x14ac:dyDescent="0.3">
      <c r="B63" s="1035"/>
      <c r="C63" s="1036"/>
      <c r="D63" s="1036"/>
      <c r="E63" s="1047" t="s">
        <v>2377</v>
      </c>
      <c r="F63" s="1101">
        <v>11234</v>
      </c>
      <c r="G63" s="1028" t="s">
        <v>557</v>
      </c>
      <c r="H63" s="1029" t="s">
        <v>482</v>
      </c>
      <c r="I63" s="1029" t="s">
        <v>558</v>
      </c>
      <c r="J63" s="1030"/>
      <c r="K63" s="1030"/>
      <c r="L63" s="1030"/>
      <c r="M63" s="1030">
        <v>20000</v>
      </c>
      <c r="N63" s="1030"/>
      <c r="O63" s="1030"/>
      <c r="P63" s="1030"/>
      <c r="Q63" s="1030"/>
      <c r="R63" s="1031">
        <f t="shared" si="3"/>
        <v>20000</v>
      </c>
    </row>
    <row r="64" spans="2:18" ht="47.25" x14ac:dyDescent="0.3">
      <c r="B64" s="1063"/>
      <c r="C64" s="1064"/>
      <c r="D64" s="1064"/>
      <c r="E64" s="1065" t="s">
        <v>2404</v>
      </c>
      <c r="F64" s="1107">
        <v>11235</v>
      </c>
      <c r="G64" s="1125" t="s">
        <v>559</v>
      </c>
      <c r="H64" s="1085" t="s">
        <v>560</v>
      </c>
      <c r="I64" s="1085" t="s">
        <v>561</v>
      </c>
      <c r="J64" s="1086"/>
      <c r="K64" s="1086">
        <v>3600</v>
      </c>
      <c r="L64" s="1086">
        <v>11000</v>
      </c>
      <c r="M64" s="1086">
        <v>20400</v>
      </c>
      <c r="N64" s="1086"/>
      <c r="O64" s="1086"/>
      <c r="P64" s="1086"/>
      <c r="Q64" s="1086"/>
      <c r="R64" s="1087">
        <f t="shared" si="3"/>
        <v>35000</v>
      </c>
    </row>
    <row r="65" spans="2:18" ht="23.25" customHeight="1" x14ac:dyDescent="0.3">
      <c r="B65" s="1018"/>
      <c r="C65" s="1019"/>
      <c r="D65" s="1019"/>
      <c r="E65" s="1044" t="s">
        <v>2379</v>
      </c>
      <c r="F65" s="1100">
        <v>11236</v>
      </c>
      <c r="G65" s="1020" t="s">
        <v>562</v>
      </c>
      <c r="H65" s="1021" t="s">
        <v>563</v>
      </c>
      <c r="I65" s="1024" t="s">
        <v>564</v>
      </c>
      <c r="J65" s="1022"/>
      <c r="K65" s="1022"/>
      <c r="L65" s="1022"/>
      <c r="M65" s="1022">
        <v>20000</v>
      </c>
      <c r="N65" s="1022"/>
      <c r="O65" s="1022"/>
      <c r="P65" s="1022"/>
      <c r="Q65" s="1022"/>
      <c r="R65" s="1023">
        <f t="shared" si="3"/>
        <v>20000</v>
      </c>
    </row>
    <row r="66" spans="2:18" ht="22.5" customHeight="1" x14ac:dyDescent="0.3">
      <c r="B66" s="1018"/>
      <c r="C66" s="1019"/>
      <c r="D66" s="1019"/>
      <c r="E66" s="1044" t="s">
        <v>2379</v>
      </c>
      <c r="F66" s="1100">
        <v>11237</v>
      </c>
      <c r="G66" s="1020" t="s">
        <v>565</v>
      </c>
      <c r="H66" s="1021" t="s">
        <v>563</v>
      </c>
      <c r="I66" s="1024" t="s">
        <v>566</v>
      </c>
      <c r="J66" s="1022"/>
      <c r="K66" s="1022"/>
      <c r="L66" s="1022"/>
      <c r="M66" s="1022">
        <v>8000</v>
      </c>
      <c r="N66" s="1022"/>
      <c r="O66" s="1022"/>
      <c r="P66" s="1022"/>
      <c r="Q66" s="1022"/>
      <c r="R66" s="1023">
        <f t="shared" si="3"/>
        <v>8000</v>
      </c>
    </row>
    <row r="67" spans="2:18" ht="37.5" customHeight="1" x14ac:dyDescent="0.3">
      <c r="B67" s="1018"/>
      <c r="C67" s="1019"/>
      <c r="D67" s="1019"/>
      <c r="E67" s="1044" t="s">
        <v>2379</v>
      </c>
      <c r="F67" s="1100">
        <v>11238</v>
      </c>
      <c r="G67" s="1020" t="s">
        <v>567</v>
      </c>
      <c r="H67" s="1021" t="s">
        <v>563</v>
      </c>
      <c r="I67" s="1024" t="s">
        <v>568</v>
      </c>
      <c r="J67" s="1022"/>
      <c r="K67" s="1022"/>
      <c r="L67" s="1022"/>
      <c r="M67" s="1022">
        <v>40000</v>
      </c>
      <c r="N67" s="1022"/>
      <c r="O67" s="1022"/>
      <c r="P67" s="1022"/>
      <c r="Q67" s="1022"/>
      <c r="R67" s="1023">
        <f t="shared" si="3"/>
        <v>40000</v>
      </c>
    </row>
    <row r="68" spans="2:18" ht="35.25" customHeight="1" x14ac:dyDescent="0.3">
      <c r="B68" s="1018"/>
      <c r="C68" s="1019"/>
      <c r="D68" s="1019"/>
      <c r="E68" s="1044" t="s">
        <v>2379</v>
      </c>
      <c r="F68" s="1100">
        <v>11239</v>
      </c>
      <c r="G68" s="1020" t="s">
        <v>569</v>
      </c>
      <c r="H68" s="1021" t="s">
        <v>563</v>
      </c>
      <c r="I68" s="1024" t="s">
        <v>570</v>
      </c>
      <c r="J68" s="1022"/>
      <c r="K68" s="1022"/>
      <c r="L68" s="1022"/>
      <c r="M68" s="1022">
        <v>4000</v>
      </c>
      <c r="N68" s="1022"/>
      <c r="O68" s="1022"/>
      <c r="P68" s="1022"/>
      <c r="Q68" s="1022"/>
      <c r="R68" s="1023">
        <f t="shared" si="3"/>
        <v>4000</v>
      </c>
    </row>
    <row r="69" spans="2:18" ht="23.25" customHeight="1" x14ac:dyDescent="0.3">
      <c r="B69" s="1018"/>
      <c r="C69" s="1019"/>
      <c r="D69" s="1019"/>
      <c r="E69" s="1044" t="s">
        <v>2379</v>
      </c>
      <c r="F69" s="1100">
        <v>11240</v>
      </c>
      <c r="G69" s="1020" t="s">
        <v>571</v>
      </c>
      <c r="H69" s="1021" t="s">
        <v>563</v>
      </c>
      <c r="I69" s="1024" t="s">
        <v>566</v>
      </c>
      <c r="J69" s="1022"/>
      <c r="K69" s="1022"/>
      <c r="L69" s="1022"/>
      <c r="M69" s="1022">
        <v>25000</v>
      </c>
      <c r="N69" s="1022"/>
      <c r="O69" s="1022"/>
      <c r="P69" s="1022"/>
      <c r="Q69" s="1022"/>
      <c r="R69" s="1023">
        <f t="shared" si="3"/>
        <v>25000</v>
      </c>
    </row>
    <row r="70" spans="2:18" ht="31.5" x14ac:dyDescent="0.3">
      <c r="B70" s="1018"/>
      <c r="C70" s="1019"/>
      <c r="D70" s="1019"/>
      <c r="E70" s="1044" t="s">
        <v>2379</v>
      </c>
      <c r="F70" s="1100">
        <v>11241</v>
      </c>
      <c r="G70" s="1020" t="s">
        <v>572</v>
      </c>
      <c r="H70" s="1021" t="s">
        <v>563</v>
      </c>
      <c r="I70" s="1024" t="s">
        <v>573</v>
      </c>
      <c r="J70" s="1022"/>
      <c r="K70" s="1022"/>
      <c r="L70" s="1022"/>
      <c r="M70" s="1022">
        <v>20000</v>
      </c>
      <c r="N70" s="1022"/>
      <c r="O70" s="1022"/>
      <c r="P70" s="1022"/>
      <c r="Q70" s="1022"/>
      <c r="R70" s="1023">
        <f t="shared" si="3"/>
        <v>20000</v>
      </c>
    </row>
    <row r="71" spans="2:18" ht="34.5" customHeight="1" x14ac:dyDescent="0.3">
      <c r="B71" s="1018"/>
      <c r="C71" s="1019"/>
      <c r="D71" s="1019"/>
      <c r="E71" s="1044" t="s">
        <v>2390</v>
      </c>
      <c r="F71" s="1100">
        <v>11242</v>
      </c>
      <c r="G71" s="1020" t="s">
        <v>574</v>
      </c>
      <c r="H71" s="1021" t="s">
        <v>477</v>
      </c>
      <c r="I71" s="1021" t="s">
        <v>575</v>
      </c>
      <c r="J71" s="1022"/>
      <c r="K71" s="1022"/>
      <c r="L71" s="1022"/>
      <c r="M71" s="1022">
        <v>12000</v>
      </c>
      <c r="N71" s="1022"/>
      <c r="O71" s="1022"/>
      <c r="P71" s="1022"/>
      <c r="Q71" s="1022"/>
      <c r="R71" s="1023">
        <f t="shared" si="3"/>
        <v>12000</v>
      </c>
    </row>
    <row r="72" spans="2:18" ht="35.25" customHeight="1" x14ac:dyDescent="0.3">
      <c r="B72" s="1018"/>
      <c r="C72" s="1019"/>
      <c r="D72" s="1019"/>
      <c r="E72" s="1044" t="s">
        <v>2390</v>
      </c>
      <c r="F72" s="1100">
        <v>11243</v>
      </c>
      <c r="G72" s="1020" t="s">
        <v>576</v>
      </c>
      <c r="H72" s="1021" t="s">
        <v>477</v>
      </c>
      <c r="I72" s="1021" t="s">
        <v>577</v>
      </c>
      <c r="J72" s="1022"/>
      <c r="K72" s="1022"/>
      <c r="L72" s="1022">
        <v>4680</v>
      </c>
      <c r="M72" s="1022">
        <v>7320</v>
      </c>
      <c r="N72" s="1022"/>
      <c r="O72" s="1022"/>
      <c r="P72" s="1022"/>
      <c r="Q72" s="1022"/>
      <c r="R72" s="1023">
        <f t="shared" si="3"/>
        <v>12000</v>
      </c>
    </row>
    <row r="73" spans="2:18" ht="52.5" customHeight="1" x14ac:dyDescent="0.3">
      <c r="B73" s="1018"/>
      <c r="C73" s="1019"/>
      <c r="D73" s="1019"/>
      <c r="E73" s="1044" t="s">
        <v>2407</v>
      </c>
      <c r="F73" s="1100">
        <v>11244</v>
      </c>
      <c r="G73" s="1020" t="s">
        <v>2234</v>
      </c>
      <c r="H73" s="1021" t="s">
        <v>480</v>
      </c>
      <c r="I73" s="1024" t="s">
        <v>578</v>
      </c>
      <c r="J73" s="1022"/>
      <c r="K73" s="1022"/>
      <c r="L73" s="1022"/>
      <c r="M73" s="1022">
        <v>6000</v>
      </c>
      <c r="N73" s="1022"/>
      <c r="O73" s="1022"/>
      <c r="P73" s="1022"/>
      <c r="Q73" s="1022"/>
      <c r="R73" s="1023">
        <f t="shared" si="3"/>
        <v>6000</v>
      </c>
    </row>
    <row r="74" spans="2:18" ht="50.25" customHeight="1" x14ac:dyDescent="0.3">
      <c r="B74" s="1018"/>
      <c r="C74" s="1019"/>
      <c r="D74" s="1019"/>
      <c r="E74" s="1044" t="s">
        <v>2407</v>
      </c>
      <c r="F74" s="1100">
        <v>11245</v>
      </c>
      <c r="G74" s="1020" t="s">
        <v>579</v>
      </c>
      <c r="H74" s="1021" t="s">
        <v>480</v>
      </c>
      <c r="I74" s="1021" t="s">
        <v>580</v>
      </c>
      <c r="J74" s="1022"/>
      <c r="K74" s="1022"/>
      <c r="L74" s="1022"/>
      <c r="M74" s="1022">
        <v>74000</v>
      </c>
      <c r="N74" s="1022"/>
      <c r="O74" s="1022"/>
      <c r="P74" s="1022"/>
      <c r="Q74" s="1022"/>
      <c r="R74" s="1023">
        <f t="shared" si="3"/>
        <v>74000</v>
      </c>
    </row>
    <row r="75" spans="2:18" ht="54" customHeight="1" x14ac:dyDescent="0.3">
      <c r="B75" s="1018"/>
      <c r="C75" s="1019"/>
      <c r="D75" s="1019"/>
      <c r="E75" s="1044" t="s">
        <v>2407</v>
      </c>
      <c r="F75" s="1100">
        <v>11246</v>
      </c>
      <c r="G75" s="1020" t="s">
        <v>581</v>
      </c>
      <c r="H75" s="1021" t="s">
        <v>480</v>
      </c>
      <c r="I75" s="1024" t="s">
        <v>582</v>
      </c>
      <c r="J75" s="1022"/>
      <c r="K75" s="1022"/>
      <c r="L75" s="1022"/>
      <c r="M75" s="1022">
        <v>20000</v>
      </c>
      <c r="N75" s="1022"/>
      <c r="O75" s="1022"/>
      <c r="P75" s="1022"/>
      <c r="Q75" s="1022"/>
      <c r="R75" s="1023">
        <f t="shared" si="3"/>
        <v>20000</v>
      </c>
    </row>
    <row r="76" spans="2:18" ht="33.75" customHeight="1" x14ac:dyDescent="0.3">
      <c r="B76" s="1035"/>
      <c r="C76" s="1036"/>
      <c r="D76" s="1036"/>
      <c r="E76" s="1047" t="s">
        <v>2407</v>
      </c>
      <c r="F76" s="1101">
        <v>11247</v>
      </c>
      <c r="G76" s="1028" t="s">
        <v>583</v>
      </c>
      <c r="H76" s="1029" t="s">
        <v>480</v>
      </c>
      <c r="I76" s="1029" t="s">
        <v>584</v>
      </c>
      <c r="J76" s="1030"/>
      <c r="K76" s="1030"/>
      <c r="L76" s="1030"/>
      <c r="M76" s="1030">
        <v>8000</v>
      </c>
      <c r="N76" s="1030"/>
      <c r="O76" s="1030"/>
      <c r="P76" s="1030"/>
      <c r="Q76" s="1030"/>
      <c r="R76" s="1031">
        <f t="shared" si="3"/>
        <v>8000</v>
      </c>
    </row>
    <row r="77" spans="2:18" ht="32.25" customHeight="1" x14ac:dyDescent="0.3">
      <c r="B77" s="1063"/>
      <c r="C77" s="1064"/>
      <c r="D77" s="1064"/>
      <c r="E77" s="1065" t="s">
        <v>2407</v>
      </c>
      <c r="F77" s="1107">
        <v>11248</v>
      </c>
      <c r="G77" s="1125" t="s">
        <v>585</v>
      </c>
      <c r="H77" s="1085" t="s">
        <v>480</v>
      </c>
      <c r="I77" s="1126" t="s">
        <v>586</v>
      </c>
      <c r="J77" s="1086"/>
      <c r="K77" s="1086"/>
      <c r="L77" s="1086">
        <v>15360</v>
      </c>
      <c r="M77" s="1086">
        <v>4640</v>
      </c>
      <c r="N77" s="1086"/>
      <c r="O77" s="1086"/>
      <c r="P77" s="1086"/>
      <c r="Q77" s="1086"/>
      <c r="R77" s="1087">
        <f t="shared" si="3"/>
        <v>20000</v>
      </c>
    </row>
    <row r="78" spans="2:18" ht="38.25" customHeight="1" x14ac:dyDescent="0.3">
      <c r="B78" s="1018"/>
      <c r="C78" s="1019"/>
      <c r="D78" s="1019"/>
      <c r="E78" s="1044" t="s">
        <v>2407</v>
      </c>
      <c r="F78" s="1100">
        <v>11249</v>
      </c>
      <c r="G78" s="1020" t="s">
        <v>587</v>
      </c>
      <c r="H78" s="1021" t="s">
        <v>480</v>
      </c>
      <c r="I78" s="1021" t="s">
        <v>588</v>
      </c>
      <c r="J78" s="1022"/>
      <c r="K78" s="1022"/>
      <c r="L78" s="1022"/>
      <c r="M78" s="1022">
        <v>5000</v>
      </c>
      <c r="N78" s="1022"/>
      <c r="O78" s="1022"/>
      <c r="P78" s="1022"/>
      <c r="Q78" s="1022"/>
      <c r="R78" s="1023">
        <f t="shared" si="3"/>
        <v>5000</v>
      </c>
    </row>
    <row r="79" spans="2:18" ht="39" customHeight="1" x14ac:dyDescent="0.3">
      <c r="B79" s="1018"/>
      <c r="C79" s="1019"/>
      <c r="D79" s="1019"/>
      <c r="E79" s="1044" t="s">
        <v>2407</v>
      </c>
      <c r="F79" s="1100">
        <v>11250</v>
      </c>
      <c r="G79" s="1020" t="s">
        <v>589</v>
      </c>
      <c r="H79" s="1021" t="s">
        <v>480</v>
      </c>
      <c r="I79" s="1021" t="s">
        <v>590</v>
      </c>
      <c r="J79" s="1022"/>
      <c r="K79" s="1022"/>
      <c r="L79" s="1022">
        <v>10000</v>
      </c>
      <c r="M79" s="1022">
        <v>40000</v>
      </c>
      <c r="N79" s="1022"/>
      <c r="O79" s="1022"/>
      <c r="P79" s="1022"/>
      <c r="Q79" s="1022"/>
      <c r="R79" s="1023">
        <f t="shared" si="3"/>
        <v>50000</v>
      </c>
    </row>
    <row r="80" spans="2:18" ht="21" customHeight="1" x14ac:dyDescent="0.3">
      <c r="B80" s="1018"/>
      <c r="C80" s="1019"/>
      <c r="D80" s="1019"/>
      <c r="E80" s="1044" t="s">
        <v>2393</v>
      </c>
      <c r="F80" s="1100">
        <v>11251</v>
      </c>
      <c r="G80" s="1020" t="s">
        <v>591</v>
      </c>
      <c r="H80" s="1021" t="s">
        <v>592</v>
      </c>
      <c r="I80" s="1021" t="s">
        <v>593</v>
      </c>
      <c r="J80" s="1022"/>
      <c r="K80" s="1022">
        <v>16800</v>
      </c>
      <c r="L80" s="1022"/>
      <c r="M80" s="1022">
        <v>33200</v>
      </c>
      <c r="N80" s="1022"/>
      <c r="O80" s="1022"/>
      <c r="P80" s="1022"/>
      <c r="Q80" s="1022"/>
      <c r="R80" s="1023">
        <f t="shared" si="3"/>
        <v>50000</v>
      </c>
    </row>
    <row r="81" spans="2:18" ht="21" customHeight="1" x14ac:dyDescent="0.3">
      <c r="B81" s="1018"/>
      <c r="C81" s="1019"/>
      <c r="D81" s="1019"/>
      <c r="E81" s="1044" t="s">
        <v>2383</v>
      </c>
      <c r="F81" s="1100">
        <v>11252</v>
      </c>
      <c r="G81" s="1020" t="s">
        <v>594</v>
      </c>
      <c r="H81" s="1021" t="s">
        <v>595</v>
      </c>
      <c r="I81" s="1021" t="s">
        <v>596</v>
      </c>
      <c r="J81" s="1022"/>
      <c r="K81" s="1022"/>
      <c r="L81" s="1022">
        <v>2500</v>
      </c>
      <c r="M81" s="1022">
        <v>2500</v>
      </c>
      <c r="N81" s="1022"/>
      <c r="O81" s="1022"/>
      <c r="P81" s="1022"/>
      <c r="Q81" s="1022"/>
      <c r="R81" s="1023">
        <f t="shared" si="3"/>
        <v>5000</v>
      </c>
    </row>
    <row r="82" spans="2:18" ht="21" customHeight="1" x14ac:dyDescent="0.3">
      <c r="B82" s="1018"/>
      <c r="C82" s="1019"/>
      <c r="D82" s="1019"/>
      <c r="E82" s="1044" t="s">
        <v>2383</v>
      </c>
      <c r="F82" s="1100">
        <v>11253</v>
      </c>
      <c r="G82" s="1020" t="s">
        <v>597</v>
      </c>
      <c r="H82" s="1021" t="s">
        <v>595</v>
      </c>
      <c r="I82" s="1021" t="s">
        <v>457</v>
      </c>
      <c r="J82" s="1022"/>
      <c r="K82" s="1022">
        <v>30000</v>
      </c>
      <c r="L82" s="1022">
        <v>5000</v>
      </c>
      <c r="M82" s="1022">
        <v>5000</v>
      </c>
      <c r="N82" s="1022"/>
      <c r="O82" s="1022"/>
      <c r="P82" s="1022"/>
      <c r="Q82" s="1022"/>
      <c r="R82" s="1023">
        <f t="shared" si="3"/>
        <v>40000</v>
      </c>
    </row>
    <row r="83" spans="2:18" ht="21" customHeight="1" x14ac:dyDescent="0.3">
      <c r="B83" s="1018"/>
      <c r="C83" s="1019"/>
      <c r="D83" s="1019"/>
      <c r="E83" s="1044" t="s">
        <v>2383</v>
      </c>
      <c r="F83" s="1100">
        <v>11254</v>
      </c>
      <c r="G83" s="1020" t="s">
        <v>598</v>
      </c>
      <c r="H83" s="1021" t="s">
        <v>595</v>
      </c>
      <c r="I83" s="1021" t="s">
        <v>599</v>
      </c>
      <c r="J83" s="1022"/>
      <c r="K83" s="1022"/>
      <c r="L83" s="1022">
        <v>7500</v>
      </c>
      <c r="M83" s="1022">
        <v>7500</v>
      </c>
      <c r="N83" s="1022"/>
      <c r="O83" s="1022"/>
      <c r="P83" s="1022"/>
      <c r="Q83" s="1022"/>
      <c r="R83" s="1023">
        <f t="shared" si="3"/>
        <v>15000</v>
      </c>
    </row>
    <row r="84" spans="2:18" ht="21" customHeight="1" x14ac:dyDescent="0.3">
      <c r="B84" s="1018"/>
      <c r="C84" s="1019"/>
      <c r="D84" s="1019"/>
      <c r="E84" s="1044" t="s">
        <v>2390</v>
      </c>
      <c r="F84" s="1100">
        <v>11255</v>
      </c>
      <c r="G84" s="1020" t="s">
        <v>600</v>
      </c>
      <c r="H84" s="1021" t="s">
        <v>477</v>
      </c>
      <c r="I84" s="1021" t="s">
        <v>1301</v>
      </c>
      <c r="J84" s="1022"/>
      <c r="K84" s="1022"/>
      <c r="L84" s="1022"/>
      <c r="M84" s="1022">
        <v>20000</v>
      </c>
      <c r="N84" s="1022"/>
      <c r="O84" s="1022"/>
      <c r="P84" s="1022"/>
      <c r="Q84" s="1022"/>
      <c r="R84" s="1023">
        <f t="shared" si="3"/>
        <v>20000</v>
      </c>
    </row>
    <row r="85" spans="2:18" ht="21" customHeight="1" x14ac:dyDescent="0.3">
      <c r="B85" s="1018"/>
      <c r="C85" s="1019"/>
      <c r="D85" s="1019"/>
      <c r="E85" s="1044" t="s">
        <v>2404</v>
      </c>
      <c r="F85" s="1100">
        <v>11256</v>
      </c>
      <c r="G85" s="1020" t="s">
        <v>601</v>
      </c>
      <c r="H85" s="1021" t="s">
        <v>560</v>
      </c>
      <c r="I85" s="1024" t="s">
        <v>602</v>
      </c>
      <c r="J85" s="1022"/>
      <c r="K85" s="1022">
        <v>3600</v>
      </c>
      <c r="L85" s="1022"/>
      <c r="M85" s="1022">
        <v>3400</v>
      </c>
      <c r="N85" s="1022"/>
      <c r="O85" s="1022"/>
      <c r="P85" s="1022"/>
      <c r="Q85" s="1022"/>
      <c r="R85" s="1023">
        <f t="shared" si="3"/>
        <v>7000</v>
      </c>
    </row>
    <row r="86" spans="2:18" ht="21" customHeight="1" x14ac:dyDescent="0.3">
      <c r="B86" s="1018"/>
      <c r="C86" s="1019"/>
      <c r="D86" s="1019"/>
      <c r="E86" s="1044" t="s">
        <v>2375</v>
      </c>
      <c r="F86" s="1100">
        <v>11257</v>
      </c>
      <c r="G86" s="1020" t="s">
        <v>603</v>
      </c>
      <c r="H86" s="1021" t="s">
        <v>475</v>
      </c>
      <c r="I86" s="1021" t="s">
        <v>604</v>
      </c>
      <c r="J86" s="1022"/>
      <c r="K86" s="1022">
        <v>9600</v>
      </c>
      <c r="L86" s="1022">
        <v>25400</v>
      </c>
      <c r="M86" s="1022"/>
      <c r="N86" s="1022"/>
      <c r="O86" s="1022"/>
      <c r="P86" s="1022"/>
      <c r="Q86" s="1022"/>
      <c r="R86" s="1023">
        <f t="shared" si="3"/>
        <v>35000</v>
      </c>
    </row>
    <row r="87" spans="2:18" ht="21" customHeight="1" x14ac:dyDescent="0.3">
      <c r="B87" s="1018"/>
      <c r="C87" s="1019"/>
      <c r="D87" s="1019"/>
      <c r="E87" s="1044" t="s">
        <v>2375</v>
      </c>
      <c r="F87" s="1100">
        <v>11258</v>
      </c>
      <c r="G87" s="1020" t="s">
        <v>605</v>
      </c>
      <c r="H87" s="1021" t="s">
        <v>475</v>
      </c>
      <c r="I87" s="1021" t="s">
        <v>1810</v>
      </c>
      <c r="J87" s="1022"/>
      <c r="K87" s="1022">
        <v>9600</v>
      </c>
      <c r="L87" s="1022">
        <v>25400</v>
      </c>
      <c r="M87" s="1022"/>
      <c r="N87" s="1022"/>
      <c r="O87" s="1022"/>
      <c r="P87" s="1022"/>
      <c r="Q87" s="1022"/>
      <c r="R87" s="1023">
        <f t="shared" si="3"/>
        <v>35000</v>
      </c>
    </row>
    <row r="88" spans="2:18" ht="36" customHeight="1" x14ac:dyDescent="0.3">
      <c r="B88" s="1018"/>
      <c r="C88" s="1019"/>
      <c r="D88" s="1019"/>
      <c r="E88" s="1044" t="s">
        <v>2375</v>
      </c>
      <c r="F88" s="1100">
        <v>11259</v>
      </c>
      <c r="G88" s="1020" t="s">
        <v>608</v>
      </c>
      <c r="H88" s="1021" t="s">
        <v>475</v>
      </c>
      <c r="I88" s="1024" t="s">
        <v>609</v>
      </c>
      <c r="J88" s="1022"/>
      <c r="K88" s="1022"/>
      <c r="L88" s="1022">
        <v>43600</v>
      </c>
      <c r="M88" s="1022">
        <v>6400</v>
      </c>
      <c r="N88" s="1022"/>
      <c r="O88" s="1022"/>
      <c r="P88" s="1022"/>
      <c r="Q88" s="1022"/>
      <c r="R88" s="1023">
        <f t="shared" si="3"/>
        <v>50000</v>
      </c>
    </row>
    <row r="89" spans="2:18" ht="40.5" customHeight="1" x14ac:dyDescent="0.3">
      <c r="B89" s="1018"/>
      <c r="C89" s="1019"/>
      <c r="D89" s="1019"/>
      <c r="E89" s="1044" t="s">
        <v>2411</v>
      </c>
      <c r="F89" s="1100">
        <v>11260</v>
      </c>
      <c r="G89" s="1020" t="s">
        <v>610</v>
      </c>
      <c r="H89" s="1021" t="s">
        <v>611</v>
      </c>
      <c r="I89" s="1024" t="s">
        <v>612</v>
      </c>
      <c r="J89" s="1022"/>
      <c r="K89" s="1022"/>
      <c r="L89" s="1022"/>
      <c r="M89" s="1022">
        <v>6940</v>
      </c>
      <c r="N89" s="1022"/>
      <c r="O89" s="1022"/>
      <c r="P89" s="1022"/>
      <c r="Q89" s="1022"/>
      <c r="R89" s="1023">
        <f t="shared" si="3"/>
        <v>6940</v>
      </c>
    </row>
    <row r="90" spans="2:18" ht="22.5" customHeight="1" x14ac:dyDescent="0.3">
      <c r="B90" s="1018"/>
      <c r="C90" s="1019"/>
      <c r="D90" s="1019"/>
      <c r="E90" s="1044" t="s">
        <v>2396</v>
      </c>
      <c r="F90" s="1100">
        <v>11261</v>
      </c>
      <c r="G90" s="1020" t="s">
        <v>613</v>
      </c>
      <c r="H90" s="1021" t="s">
        <v>531</v>
      </c>
      <c r="I90" s="1021" t="s">
        <v>614</v>
      </c>
      <c r="J90" s="1022"/>
      <c r="K90" s="1022"/>
      <c r="L90" s="1022">
        <v>31240</v>
      </c>
      <c r="M90" s="1022"/>
      <c r="N90" s="1022"/>
      <c r="O90" s="1022"/>
      <c r="P90" s="1022"/>
      <c r="Q90" s="1022"/>
      <c r="R90" s="1023">
        <f t="shared" si="3"/>
        <v>31240</v>
      </c>
    </row>
    <row r="91" spans="2:18" ht="33.75" customHeight="1" x14ac:dyDescent="0.3">
      <c r="B91" s="1018"/>
      <c r="C91" s="1019"/>
      <c r="D91" s="1019"/>
      <c r="E91" s="1044" t="s">
        <v>2401</v>
      </c>
      <c r="F91" s="1100">
        <v>11262</v>
      </c>
      <c r="G91" s="1020" t="s">
        <v>615</v>
      </c>
      <c r="H91" s="1021" t="s">
        <v>472</v>
      </c>
      <c r="I91" s="1038" t="s">
        <v>112</v>
      </c>
      <c r="J91" s="1022"/>
      <c r="K91" s="1022"/>
      <c r="L91" s="1022">
        <v>4000</v>
      </c>
      <c r="M91" s="1022">
        <v>20000</v>
      </c>
      <c r="N91" s="1022"/>
      <c r="O91" s="1022"/>
      <c r="P91" s="1022"/>
      <c r="Q91" s="1022"/>
      <c r="R91" s="1023">
        <f t="shared" si="3"/>
        <v>24000</v>
      </c>
    </row>
    <row r="92" spans="2:18" ht="48" customHeight="1" x14ac:dyDescent="0.3">
      <c r="B92" s="1035"/>
      <c r="C92" s="1036"/>
      <c r="D92" s="1036"/>
      <c r="E92" s="1047" t="s">
        <v>2404</v>
      </c>
      <c r="F92" s="1101">
        <v>11263</v>
      </c>
      <c r="G92" s="1028" t="s">
        <v>616</v>
      </c>
      <c r="H92" s="1029" t="s">
        <v>560</v>
      </c>
      <c r="I92" s="1029" t="s">
        <v>1812</v>
      </c>
      <c r="J92" s="1030"/>
      <c r="K92" s="1030"/>
      <c r="L92" s="1524">
        <v>20000</v>
      </c>
      <c r="M92" s="1030">
        <v>36000</v>
      </c>
      <c r="N92" s="1030"/>
      <c r="O92" s="1030"/>
      <c r="P92" s="1030"/>
      <c r="Q92" s="1030"/>
      <c r="R92" s="1031">
        <f t="shared" si="3"/>
        <v>56000</v>
      </c>
    </row>
    <row r="93" spans="2:18" ht="33.75" customHeight="1" x14ac:dyDescent="0.3">
      <c r="B93" s="1063"/>
      <c r="C93" s="1064"/>
      <c r="D93" s="1064"/>
      <c r="E93" s="1065" t="s">
        <v>2387</v>
      </c>
      <c r="F93" s="1107">
        <v>11264</v>
      </c>
      <c r="G93" s="1125" t="s">
        <v>617</v>
      </c>
      <c r="H93" s="1085" t="s">
        <v>618</v>
      </c>
      <c r="I93" s="1085" t="s">
        <v>619</v>
      </c>
      <c r="J93" s="1086"/>
      <c r="K93" s="1086"/>
      <c r="L93" s="1086"/>
      <c r="M93" s="1086">
        <v>5000</v>
      </c>
      <c r="N93" s="1086"/>
      <c r="O93" s="1086"/>
      <c r="P93" s="1086"/>
      <c r="Q93" s="1086"/>
      <c r="R93" s="1087">
        <f t="shared" si="3"/>
        <v>5000</v>
      </c>
    </row>
    <row r="94" spans="2:18" ht="22.5" customHeight="1" x14ac:dyDescent="0.3">
      <c r="B94" s="1018"/>
      <c r="C94" s="1019"/>
      <c r="D94" s="1019"/>
      <c r="E94" s="1044" t="s">
        <v>2387</v>
      </c>
      <c r="F94" s="1100">
        <v>11265</v>
      </c>
      <c r="G94" s="1020" t="s">
        <v>620</v>
      </c>
      <c r="H94" s="1021" t="s">
        <v>618</v>
      </c>
      <c r="I94" s="1021" t="s">
        <v>621</v>
      </c>
      <c r="J94" s="1022"/>
      <c r="K94" s="1022"/>
      <c r="L94" s="1022"/>
      <c r="M94" s="1022">
        <v>10000</v>
      </c>
      <c r="N94" s="1022"/>
      <c r="O94" s="1022"/>
      <c r="P94" s="1022"/>
      <c r="Q94" s="1022"/>
      <c r="R94" s="1023">
        <f t="shared" si="3"/>
        <v>10000</v>
      </c>
    </row>
    <row r="95" spans="2:18" ht="50.25" customHeight="1" x14ac:dyDescent="0.3">
      <c r="B95" s="1018"/>
      <c r="C95" s="1019"/>
      <c r="D95" s="1019"/>
      <c r="E95" s="1044" t="s">
        <v>2434</v>
      </c>
      <c r="F95" s="1100">
        <v>11266</v>
      </c>
      <c r="G95" s="1020" t="s">
        <v>622</v>
      </c>
      <c r="H95" s="1021" t="s">
        <v>623</v>
      </c>
      <c r="I95" s="1024" t="s">
        <v>624</v>
      </c>
      <c r="J95" s="1039"/>
      <c r="K95" s="1039"/>
      <c r="L95" s="1039"/>
      <c r="M95" s="1022">
        <v>23000</v>
      </c>
      <c r="N95" s="1039"/>
      <c r="O95" s="1039"/>
      <c r="P95" s="1039"/>
      <c r="Q95" s="1039"/>
      <c r="R95" s="1023">
        <f t="shared" si="3"/>
        <v>23000</v>
      </c>
    </row>
    <row r="96" spans="2:18" ht="51.75" customHeight="1" x14ac:dyDescent="0.3">
      <c r="B96" s="1018"/>
      <c r="C96" s="1019"/>
      <c r="D96" s="1019"/>
      <c r="E96" s="1044" t="s">
        <v>2434</v>
      </c>
      <c r="F96" s="1100">
        <v>11267</v>
      </c>
      <c r="G96" s="1020" t="s">
        <v>625</v>
      </c>
      <c r="H96" s="1021" t="s">
        <v>623</v>
      </c>
      <c r="I96" s="1040" t="s">
        <v>626</v>
      </c>
      <c r="J96" s="1022"/>
      <c r="K96" s="1022"/>
      <c r="L96" s="1022"/>
      <c r="M96" s="1022">
        <v>20000</v>
      </c>
      <c r="N96" s="1022"/>
      <c r="O96" s="1022"/>
      <c r="P96" s="1022"/>
      <c r="Q96" s="1022"/>
      <c r="R96" s="1023">
        <f t="shared" si="3"/>
        <v>20000</v>
      </c>
    </row>
    <row r="97" spans="2:18" ht="36.75" customHeight="1" x14ac:dyDescent="0.3">
      <c r="B97" s="1018"/>
      <c r="C97" s="1019"/>
      <c r="D97" s="1019"/>
      <c r="E97" s="1044" t="s">
        <v>2375</v>
      </c>
      <c r="F97" s="1100">
        <v>11268</v>
      </c>
      <c r="G97" s="1020" t="s">
        <v>627</v>
      </c>
      <c r="H97" s="1021" t="s">
        <v>475</v>
      </c>
      <c r="I97" s="1024" t="s">
        <v>522</v>
      </c>
      <c r="J97" s="1022"/>
      <c r="K97" s="1022"/>
      <c r="L97" s="1022">
        <v>8000</v>
      </c>
      <c r="M97" s="1022">
        <v>2000</v>
      </c>
      <c r="N97" s="1022"/>
      <c r="O97" s="1022"/>
      <c r="P97" s="1022"/>
      <c r="Q97" s="1022"/>
      <c r="R97" s="1023">
        <f t="shared" ref="R97:R105" si="4">SUM(K97:Q97)</f>
        <v>10000</v>
      </c>
    </row>
    <row r="98" spans="2:18" ht="26.25" customHeight="1" x14ac:dyDescent="0.3">
      <c r="B98" s="1018"/>
      <c r="C98" s="1019"/>
      <c r="D98" s="1019"/>
      <c r="E98" s="1044" t="s">
        <v>2387</v>
      </c>
      <c r="F98" s="1100">
        <v>11269</v>
      </c>
      <c r="G98" s="1020" t="s">
        <v>628</v>
      </c>
      <c r="H98" s="1021" t="s">
        <v>618</v>
      </c>
      <c r="I98" s="1021" t="s">
        <v>629</v>
      </c>
      <c r="J98" s="1022"/>
      <c r="K98" s="1022"/>
      <c r="L98" s="1022">
        <v>18000</v>
      </c>
      <c r="M98" s="1022"/>
      <c r="N98" s="1022"/>
      <c r="O98" s="1022"/>
      <c r="P98" s="1022"/>
      <c r="Q98" s="1022"/>
      <c r="R98" s="1023">
        <f t="shared" si="4"/>
        <v>18000</v>
      </c>
    </row>
    <row r="99" spans="2:18" ht="34.5" customHeight="1" x14ac:dyDescent="0.3">
      <c r="B99" s="1018"/>
      <c r="C99" s="1019"/>
      <c r="D99" s="1019"/>
      <c r="E99" s="1044" t="s">
        <v>2387</v>
      </c>
      <c r="F99" s="1100">
        <v>11270</v>
      </c>
      <c r="G99" s="1020" t="s">
        <v>630</v>
      </c>
      <c r="H99" s="1021" t="s">
        <v>618</v>
      </c>
      <c r="I99" s="1021" t="s">
        <v>631</v>
      </c>
      <c r="J99" s="1022"/>
      <c r="K99" s="1022"/>
      <c r="L99" s="1022">
        <v>2000</v>
      </c>
      <c r="M99" s="1022">
        <v>3000</v>
      </c>
      <c r="N99" s="1022"/>
      <c r="O99" s="1022"/>
      <c r="P99" s="1022"/>
      <c r="Q99" s="1022"/>
      <c r="R99" s="1023">
        <f t="shared" si="4"/>
        <v>5000</v>
      </c>
    </row>
    <row r="100" spans="2:18" ht="26.25" customHeight="1" x14ac:dyDescent="0.3">
      <c r="B100" s="1018"/>
      <c r="C100" s="1019"/>
      <c r="D100" s="1019"/>
      <c r="E100" s="1044" t="s">
        <v>2383</v>
      </c>
      <c r="F100" s="1100">
        <v>11271</v>
      </c>
      <c r="G100" s="1020" t="s">
        <v>632</v>
      </c>
      <c r="H100" s="1021" t="s">
        <v>595</v>
      </c>
      <c r="I100" s="1021" t="s">
        <v>633</v>
      </c>
      <c r="J100" s="1022"/>
      <c r="K100" s="1022"/>
      <c r="L100" s="1022">
        <v>2500</v>
      </c>
      <c r="M100" s="1022">
        <v>2500</v>
      </c>
      <c r="N100" s="1022"/>
      <c r="O100" s="1022"/>
      <c r="P100" s="1022"/>
      <c r="Q100" s="1022"/>
      <c r="R100" s="1023">
        <f t="shared" si="4"/>
        <v>5000</v>
      </c>
    </row>
    <row r="101" spans="2:18" ht="42" customHeight="1" x14ac:dyDescent="0.3">
      <c r="B101" s="1018"/>
      <c r="C101" s="1019"/>
      <c r="D101" s="1019"/>
      <c r="E101" s="1044" t="s">
        <v>2404</v>
      </c>
      <c r="F101" s="1100">
        <v>11272</v>
      </c>
      <c r="G101" s="1020" t="s">
        <v>634</v>
      </c>
      <c r="H101" s="1021" t="s">
        <v>560</v>
      </c>
      <c r="I101" s="1021" t="s">
        <v>635</v>
      </c>
      <c r="J101" s="1022"/>
      <c r="K101" s="1022"/>
      <c r="L101" s="1022"/>
      <c r="M101" s="1022">
        <v>10000</v>
      </c>
      <c r="N101" s="1022"/>
      <c r="O101" s="1022"/>
      <c r="P101" s="1022"/>
      <c r="Q101" s="1022"/>
      <c r="R101" s="1023">
        <f t="shared" si="4"/>
        <v>10000</v>
      </c>
    </row>
    <row r="102" spans="2:18" ht="36.75" customHeight="1" x14ac:dyDescent="0.3">
      <c r="B102" s="1018"/>
      <c r="C102" s="1019"/>
      <c r="D102" s="1019"/>
      <c r="E102" s="1044" t="s">
        <v>2437</v>
      </c>
      <c r="F102" s="1100">
        <v>11273</v>
      </c>
      <c r="G102" s="1020" t="s">
        <v>636</v>
      </c>
      <c r="H102" s="1021" t="s">
        <v>637</v>
      </c>
      <c r="I102" s="1021" t="s">
        <v>638</v>
      </c>
      <c r="J102" s="1022"/>
      <c r="K102" s="1022">
        <v>3600</v>
      </c>
      <c r="L102" s="1022">
        <v>10000</v>
      </c>
      <c r="M102" s="1022">
        <v>6400</v>
      </c>
      <c r="N102" s="1022"/>
      <c r="O102" s="1022"/>
      <c r="P102" s="1022"/>
      <c r="Q102" s="1022"/>
      <c r="R102" s="1023">
        <f t="shared" si="4"/>
        <v>20000</v>
      </c>
    </row>
    <row r="103" spans="2:18" ht="39.75" customHeight="1" x14ac:dyDescent="0.3">
      <c r="B103" s="1018"/>
      <c r="C103" s="1019"/>
      <c r="D103" s="1019"/>
      <c r="E103" s="1044" t="s">
        <v>2437</v>
      </c>
      <c r="F103" s="1100">
        <v>11274</v>
      </c>
      <c r="G103" s="1020" t="s">
        <v>639</v>
      </c>
      <c r="H103" s="1021" t="s">
        <v>637</v>
      </c>
      <c r="I103" s="1021" t="s">
        <v>640</v>
      </c>
      <c r="J103" s="1022"/>
      <c r="K103" s="1022">
        <v>3600</v>
      </c>
      <c r="L103" s="1022">
        <v>10000</v>
      </c>
      <c r="M103" s="1022">
        <v>6400</v>
      </c>
      <c r="N103" s="1022"/>
      <c r="O103" s="1022"/>
      <c r="P103" s="1022"/>
      <c r="Q103" s="1022"/>
      <c r="R103" s="1023">
        <f t="shared" si="4"/>
        <v>20000</v>
      </c>
    </row>
    <row r="104" spans="2:18" ht="33.75" customHeight="1" x14ac:dyDescent="0.3">
      <c r="B104" s="1041"/>
      <c r="C104" s="1019"/>
      <c r="D104" s="1019"/>
      <c r="E104" s="1044" t="s">
        <v>2431</v>
      </c>
      <c r="F104" s="1100">
        <v>11275</v>
      </c>
      <c r="G104" s="1020" t="s">
        <v>641</v>
      </c>
      <c r="H104" s="1021" t="s">
        <v>487</v>
      </c>
      <c r="I104" s="1021" t="s">
        <v>642</v>
      </c>
      <c r="J104" s="1022" t="s">
        <v>643</v>
      </c>
      <c r="K104" s="1022">
        <v>14400</v>
      </c>
      <c r="L104" s="1022">
        <v>17600</v>
      </c>
      <c r="M104" s="1022">
        <v>8000</v>
      </c>
      <c r="N104" s="1022"/>
      <c r="O104" s="1022"/>
      <c r="P104" s="1022"/>
      <c r="Q104" s="1022"/>
      <c r="R104" s="1023">
        <f t="shared" si="4"/>
        <v>40000</v>
      </c>
    </row>
    <row r="105" spans="2:18" ht="46.5" customHeight="1" x14ac:dyDescent="0.3">
      <c r="B105" s="1035"/>
      <c r="C105" s="1036"/>
      <c r="D105" s="1036"/>
      <c r="E105" s="1047" t="s">
        <v>2437</v>
      </c>
      <c r="F105" s="1101">
        <v>11276</v>
      </c>
      <c r="G105" s="1028" t="s">
        <v>644</v>
      </c>
      <c r="H105" s="1029" t="s">
        <v>637</v>
      </c>
      <c r="I105" s="1029" t="s">
        <v>645</v>
      </c>
      <c r="J105" s="1030"/>
      <c r="K105" s="1030">
        <v>3000</v>
      </c>
      <c r="L105" s="1030">
        <v>14000</v>
      </c>
      <c r="M105" s="1030">
        <v>20000</v>
      </c>
      <c r="N105" s="1030"/>
      <c r="O105" s="1030"/>
      <c r="P105" s="1030"/>
      <c r="Q105" s="1030"/>
      <c r="R105" s="1031">
        <f t="shared" si="4"/>
        <v>37000</v>
      </c>
    </row>
    <row r="106" spans="2:18" ht="21" hidden="1" customHeight="1" x14ac:dyDescent="0.3">
      <c r="B106" s="76"/>
      <c r="C106" s="77"/>
      <c r="D106" s="77"/>
      <c r="E106" s="841" t="s">
        <v>99</v>
      </c>
      <c r="F106" s="1105">
        <v>11277</v>
      </c>
      <c r="G106" s="520"/>
      <c r="H106" s="497"/>
      <c r="I106" s="500"/>
      <c r="J106" s="521">
        <f>SUM(J107:J109)</f>
        <v>0</v>
      </c>
      <c r="K106" s="521">
        <f t="shared" ref="K106:R106" si="5">SUM(K107:K109)</f>
        <v>0</v>
      </c>
      <c r="L106" s="521">
        <f t="shared" si="5"/>
        <v>0</v>
      </c>
      <c r="M106" s="521">
        <f t="shared" si="5"/>
        <v>0</v>
      </c>
      <c r="N106" s="521">
        <f t="shared" si="5"/>
        <v>0</v>
      </c>
      <c r="O106" s="521">
        <f t="shared" si="5"/>
        <v>0</v>
      </c>
      <c r="P106" s="521">
        <f t="shared" si="5"/>
        <v>0</v>
      </c>
      <c r="Q106" s="521">
        <f t="shared" si="5"/>
        <v>0</v>
      </c>
      <c r="R106" s="521">
        <f t="shared" si="5"/>
        <v>0</v>
      </c>
    </row>
    <row r="107" spans="2:18" ht="19.5" hidden="1" customHeight="1" x14ac:dyDescent="0.3">
      <c r="B107" s="240"/>
      <c r="C107" s="241"/>
      <c r="D107" s="241"/>
      <c r="E107" s="816"/>
      <c r="F107" s="1105">
        <v>11278</v>
      </c>
      <c r="G107" s="125"/>
      <c r="H107" s="258"/>
      <c r="I107" s="259"/>
      <c r="J107" s="26"/>
      <c r="K107" s="26"/>
      <c r="L107" s="26"/>
      <c r="M107" s="26"/>
      <c r="N107" s="26"/>
      <c r="O107" s="26"/>
      <c r="P107" s="26"/>
      <c r="Q107" s="26"/>
      <c r="R107" s="260">
        <f>SUM(J107:Q107)</f>
        <v>0</v>
      </c>
    </row>
    <row r="108" spans="2:18" ht="19.5" hidden="1" customHeight="1" x14ac:dyDescent="0.3">
      <c r="B108" s="244"/>
      <c r="C108" s="187"/>
      <c r="D108" s="187"/>
      <c r="E108" s="817"/>
      <c r="F108" s="1105">
        <v>11279</v>
      </c>
      <c r="G108" s="125"/>
      <c r="H108" s="258"/>
      <c r="I108" s="259"/>
      <c r="J108" s="26"/>
      <c r="K108" s="26"/>
      <c r="L108" s="26"/>
      <c r="M108" s="26"/>
      <c r="N108" s="26"/>
      <c r="O108" s="26"/>
      <c r="P108" s="26"/>
      <c r="Q108" s="26"/>
      <c r="R108" s="260">
        <f>SUM(J108:Q108)</f>
        <v>0</v>
      </c>
    </row>
    <row r="109" spans="2:18" ht="19.5" hidden="1" customHeight="1" x14ac:dyDescent="0.3">
      <c r="B109" s="252"/>
      <c r="D109" s="193"/>
      <c r="E109" s="823"/>
      <c r="F109" s="1105">
        <v>11280</v>
      </c>
      <c r="G109" s="125"/>
      <c r="H109" s="26"/>
      <c r="I109" s="261"/>
      <c r="J109" s="27"/>
      <c r="K109" s="27"/>
      <c r="L109" s="27"/>
      <c r="M109" s="27"/>
      <c r="N109" s="27"/>
      <c r="O109" s="27"/>
      <c r="P109" s="27"/>
      <c r="Q109" s="27"/>
      <c r="R109" s="260">
        <f>SUM(J109:Q109)</f>
        <v>0</v>
      </c>
    </row>
    <row r="110" spans="2:18" s="235" customFormat="1" ht="18.75" customHeight="1" x14ac:dyDescent="0.2">
      <c r="B110" s="535" t="s">
        <v>81</v>
      </c>
      <c r="C110" s="536"/>
      <c r="D110" s="536"/>
      <c r="E110" s="812"/>
      <c r="F110" s="1095"/>
      <c r="G110" s="536"/>
      <c r="H110" s="536"/>
      <c r="I110" s="536"/>
      <c r="J110" s="239">
        <f ca="1">SUM(J111)</f>
        <v>0</v>
      </c>
      <c r="K110" s="239"/>
      <c r="L110" s="541"/>
      <c r="M110" s="542"/>
      <c r="N110" s="542"/>
      <c r="O110" s="542"/>
      <c r="P110" s="542"/>
      <c r="Q110" s="542"/>
      <c r="R110" s="540"/>
    </row>
    <row r="111" spans="2:18" s="235" customFormat="1" ht="18.75" customHeight="1" x14ac:dyDescent="0.2">
      <c r="B111" s="481" t="s">
        <v>1899</v>
      </c>
      <c r="C111" s="482"/>
      <c r="D111" s="482"/>
      <c r="E111" s="813"/>
      <c r="F111" s="1096"/>
      <c r="G111" s="482"/>
      <c r="H111" s="482"/>
      <c r="I111" s="482"/>
      <c r="J111" s="95">
        <f ca="1">SUM(J112+J140)</f>
        <v>0</v>
      </c>
      <c r="K111" s="95"/>
      <c r="L111" s="95"/>
      <c r="M111" s="95"/>
      <c r="N111" s="95"/>
      <c r="O111" s="95"/>
      <c r="P111" s="95"/>
      <c r="Q111" s="574"/>
      <c r="R111" s="573"/>
    </row>
    <row r="112" spans="2:18" ht="19.5" customHeight="1" x14ac:dyDescent="0.3">
      <c r="B112" s="35"/>
      <c r="C112" s="278" t="s">
        <v>26</v>
      </c>
      <c r="D112" s="278"/>
      <c r="E112" s="824"/>
      <c r="F112" s="1106"/>
      <c r="G112" s="278"/>
      <c r="H112" s="278"/>
      <c r="I112" s="278"/>
      <c r="J112" s="86">
        <f ca="1">SUM(J113+J133)</f>
        <v>0</v>
      </c>
      <c r="K112" s="86"/>
      <c r="L112" s="86"/>
      <c r="M112" s="86"/>
      <c r="N112" s="86"/>
      <c r="O112" s="86"/>
      <c r="P112" s="86"/>
      <c r="Q112" s="86"/>
      <c r="R112" s="86"/>
    </row>
    <row r="113" spans="2:18" ht="18.75" customHeight="1" x14ac:dyDescent="0.3">
      <c r="B113" s="35"/>
      <c r="C113" s="37"/>
      <c r="D113" s="278" t="s">
        <v>17</v>
      </c>
      <c r="E113" s="824"/>
      <c r="F113" s="1106"/>
      <c r="G113" s="278"/>
      <c r="H113" s="278"/>
      <c r="I113" s="278"/>
      <c r="J113" s="86" t="e">
        <f>SUM(J114+#REF!+#REF!)</f>
        <v>#REF!</v>
      </c>
      <c r="K113" s="561"/>
      <c r="L113" s="562"/>
      <c r="M113" s="562"/>
      <c r="N113" s="562"/>
      <c r="O113" s="562"/>
      <c r="P113" s="562"/>
      <c r="Q113" s="562"/>
      <c r="R113" s="274"/>
    </row>
    <row r="114" spans="2:18" ht="18.75" customHeight="1" x14ac:dyDescent="0.3">
      <c r="B114" s="35"/>
      <c r="C114" s="37"/>
      <c r="D114" s="37"/>
      <c r="E114" s="824" t="s">
        <v>18</v>
      </c>
      <c r="F114" s="1106"/>
      <c r="G114" s="278"/>
      <c r="H114" s="278"/>
      <c r="I114" s="278"/>
      <c r="J114" s="86">
        <f>SUM(J116:J129)</f>
        <v>0</v>
      </c>
      <c r="K114" s="86"/>
      <c r="L114" s="86"/>
      <c r="M114" s="86"/>
      <c r="N114" s="86"/>
      <c r="O114" s="86"/>
      <c r="P114" s="561"/>
      <c r="Q114" s="562"/>
      <c r="R114" s="274"/>
    </row>
    <row r="115" spans="2:18" s="525" customFormat="1" ht="20.25" customHeight="1" x14ac:dyDescent="0.3">
      <c r="B115" s="615"/>
      <c r="C115" s="616"/>
      <c r="D115" s="616"/>
      <c r="E115" s="822">
        <v>121</v>
      </c>
      <c r="F115" s="1724" t="s">
        <v>1818</v>
      </c>
      <c r="G115" s="1724"/>
      <c r="H115" s="1724"/>
      <c r="I115" s="1724"/>
      <c r="J115" s="617"/>
      <c r="K115" s="617"/>
      <c r="L115" s="617"/>
      <c r="M115" s="617"/>
      <c r="N115" s="617"/>
      <c r="O115" s="617"/>
      <c r="P115" s="617"/>
      <c r="Q115" s="617"/>
      <c r="R115" s="618"/>
    </row>
    <row r="116" spans="2:18" ht="32.25" customHeight="1" x14ac:dyDescent="0.3">
      <c r="B116" s="1012"/>
      <c r="C116" s="1013"/>
      <c r="D116" s="1013"/>
      <c r="E116" s="1043" t="s">
        <v>2401</v>
      </c>
      <c r="F116" s="1099">
        <v>12101</v>
      </c>
      <c r="G116" s="1014" t="s">
        <v>646</v>
      </c>
      <c r="H116" s="1053" t="s">
        <v>472</v>
      </c>
      <c r="I116" s="1054" t="s">
        <v>112</v>
      </c>
      <c r="J116" s="1055"/>
      <c r="K116" s="1056"/>
      <c r="L116" s="1016">
        <v>25000</v>
      </c>
      <c r="M116" s="1016">
        <v>20000</v>
      </c>
      <c r="N116" s="1016"/>
      <c r="O116" s="1016"/>
      <c r="P116" s="1016"/>
      <c r="Q116" s="1016"/>
      <c r="R116" s="1017">
        <f t="shared" ref="R116:R129" si="6">SUM(K116:Q116)</f>
        <v>45000</v>
      </c>
    </row>
    <row r="117" spans="2:18" ht="35.25" customHeight="1" x14ac:dyDescent="0.3">
      <c r="B117" s="1032"/>
      <c r="C117" s="1033"/>
      <c r="D117" s="1034"/>
      <c r="E117" s="1046" t="s">
        <v>2431</v>
      </c>
      <c r="F117" s="1100">
        <v>12102</v>
      </c>
      <c r="G117" s="1020" t="s">
        <v>649</v>
      </c>
      <c r="H117" s="1021" t="s">
        <v>487</v>
      </c>
      <c r="I117" s="1057" t="s">
        <v>2235</v>
      </c>
      <c r="J117" s="1021"/>
      <c r="K117" s="1022">
        <v>19200</v>
      </c>
      <c r="L117" s="1022">
        <v>22280</v>
      </c>
      <c r="M117" s="1022">
        <v>8520</v>
      </c>
      <c r="N117" s="1022"/>
      <c r="O117" s="1022"/>
      <c r="P117" s="1022"/>
      <c r="Q117" s="1022"/>
      <c r="R117" s="1023">
        <f t="shared" si="6"/>
        <v>50000</v>
      </c>
    </row>
    <row r="118" spans="2:18" x14ac:dyDescent="0.3">
      <c r="B118" s="1018"/>
      <c r="C118" s="1019"/>
      <c r="D118" s="1019"/>
      <c r="E118" s="1044" t="s">
        <v>2371</v>
      </c>
      <c r="F118" s="1100">
        <v>12103</v>
      </c>
      <c r="G118" s="1020" t="s">
        <v>661</v>
      </c>
      <c r="H118" s="1021" t="s">
        <v>651</v>
      </c>
      <c r="I118" s="1038" t="s">
        <v>112</v>
      </c>
      <c r="J118" s="1021"/>
      <c r="K118" s="1022">
        <v>21000</v>
      </c>
      <c r="L118" s="1022">
        <v>49700</v>
      </c>
      <c r="M118" s="1022">
        <v>49300</v>
      </c>
      <c r="N118" s="1022"/>
      <c r="O118" s="1022"/>
      <c r="P118" s="1022"/>
      <c r="Q118" s="1022"/>
      <c r="R118" s="1023">
        <f>SUM(K118:Q118)</f>
        <v>120000</v>
      </c>
    </row>
    <row r="119" spans="2:18" ht="36" customHeight="1" x14ac:dyDescent="0.3">
      <c r="B119" s="1018"/>
      <c r="C119" s="1019"/>
      <c r="D119" s="1019"/>
      <c r="E119" s="1044" t="s">
        <v>2371</v>
      </c>
      <c r="F119" s="1100">
        <v>12104</v>
      </c>
      <c r="G119" s="1020" t="s">
        <v>650</v>
      </c>
      <c r="H119" s="1021" t="s">
        <v>651</v>
      </c>
      <c r="I119" s="1021" t="s">
        <v>652</v>
      </c>
      <c r="J119" s="1021"/>
      <c r="K119" s="1022"/>
      <c r="L119" s="1022"/>
      <c r="M119" s="1022">
        <v>50000</v>
      </c>
      <c r="N119" s="1022"/>
      <c r="O119" s="1022"/>
      <c r="P119" s="1022"/>
      <c r="Q119" s="1022"/>
      <c r="R119" s="1023">
        <f t="shared" si="6"/>
        <v>50000</v>
      </c>
    </row>
    <row r="120" spans="2:18" ht="30.75" customHeight="1" x14ac:dyDescent="0.3">
      <c r="B120" s="1018"/>
      <c r="C120" s="1019"/>
      <c r="D120" s="1019"/>
      <c r="E120" s="1044" t="s">
        <v>2421</v>
      </c>
      <c r="F120" s="1100">
        <v>12105</v>
      </c>
      <c r="G120" s="1020" t="s">
        <v>653</v>
      </c>
      <c r="H120" s="1021" t="s">
        <v>493</v>
      </c>
      <c r="I120" s="1021" t="s">
        <v>654</v>
      </c>
      <c r="J120" s="1021"/>
      <c r="K120" s="1022">
        <v>10000</v>
      </c>
      <c r="L120" s="1022">
        <v>20000</v>
      </c>
      <c r="M120" s="1022">
        <v>70000</v>
      </c>
      <c r="N120" s="1022"/>
      <c r="O120" s="1022"/>
      <c r="P120" s="1022"/>
      <c r="Q120" s="1022"/>
      <c r="R120" s="1023">
        <f t="shared" si="6"/>
        <v>100000</v>
      </c>
    </row>
    <row r="121" spans="2:18" ht="21.75" customHeight="1" x14ac:dyDescent="0.3">
      <c r="B121" s="1035"/>
      <c r="C121" s="1036"/>
      <c r="D121" s="1036"/>
      <c r="E121" s="1047" t="s">
        <v>2375</v>
      </c>
      <c r="F121" s="1101">
        <v>12106</v>
      </c>
      <c r="G121" s="1028" t="s">
        <v>606</v>
      </c>
      <c r="H121" s="1029" t="s">
        <v>475</v>
      </c>
      <c r="I121" s="1029" t="s">
        <v>1811</v>
      </c>
      <c r="J121" s="1030"/>
      <c r="K121" s="1030"/>
      <c r="L121" s="1030"/>
      <c r="M121" s="1030">
        <v>40000</v>
      </c>
      <c r="N121" s="1030"/>
      <c r="O121" s="1030"/>
      <c r="P121" s="1030"/>
      <c r="Q121" s="1030"/>
      <c r="R121" s="1031">
        <f>SUM(K121:Q121)</f>
        <v>40000</v>
      </c>
    </row>
    <row r="122" spans="2:18" s="525" customFormat="1" ht="20.25" customHeight="1" x14ac:dyDescent="0.3">
      <c r="B122" s="615"/>
      <c r="C122" s="619"/>
      <c r="D122" s="619"/>
      <c r="E122" s="825">
        <v>122</v>
      </c>
      <c r="F122" s="1724" t="s">
        <v>1819</v>
      </c>
      <c r="G122" s="1724"/>
      <c r="H122" s="1724"/>
      <c r="I122" s="1729"/>
      <c r="J122" s="128"/>
      <c r="K122" s="128"/>
      <c r="L122" s="128"/>
      <c r="M122" s="128"/>
      <c r="N122" s="128"/>
      <c r="O122" s="128"/>
      <c r="P122" s="128"/>
      <c r="Q122" s="128"/>
      <c r="R122" s="128"/>
    </row>
    <row r="123" spans="2:18" ht="50.25" customHeight="1" x14ac:dyDescent="0.3">
      <c r="B123" s="516"/>
      <c r="C123" s="1058"/>
      <c r="D123" s="1059"/>
      <c r="E123" s="1060" t="s">
        <v>2428</v>
      </c>
      <c r="F123" s="1107">
        <v>12201</v>
      </c>
      <c r="G123" s="1059" t="s">
        <v>647</v>
      </c>
      <c r="H123" s="1015" t="s">
        <v>2237</v>
      </c>
      <c r="I123" s="1015" t="s">
        <v>648</v>
      </c>
      <c r="J123" s="1015"/>
      <c r="K123" s="1016">
        <v>6000</v>
      </c>
      <c r="L123" s="1016"/>
      <c r="M123" s="1016"/>
      <c r="N123" s="1016"/>
      <c r="O123" s="1016"/>
      <c r="P123" s="1016"/>
      <c r="Q123" s="1016"/>
      <c r="R123" s="1017">
        <f>SUM(K123:Q123)</f>
        <v>6000</v>
      </c>
    </row>
    <row r="124" spans="2:18" ht="50.25" customHeight="1" x14ac:dyDescent="0.3">
      <c r="B124" s="1018"/>
      <c r="C124" s="1019"/>
      <c r="D124" s="1019"/>
      <c r="E124" s="1044" t="s">
        <v>2428</v>
      </c>
      <c r="F124" s="1100">
        <v>12202</v>
      </c>
      <c r="G124" s="1020" t="s">
        <v>672</v>
      </c>
      <c r="H124" s="1021" t="s">
        <v>488</v>
      </c>
      <c r="I124" s="1021" t="s">
        <v>673</v>
      </c>
      <c r="J124" s="1021"/>
      <c r="K124" s="1022"/>
      <c r="L124" s="1022"/>
      <c r="M124" s="1022">
        <v>10000</v>
      </c>
      <c r="N124" s="1022"/>
      <c r="O124" s="1022"/>
      <c r="P124" s="1022"/>
      <c r="Q124" s="1022"/>
      <c r="R124" s="1023">
        <f>SUM(K124:Q124)</f>
        <v>10000</v>
      </c>
    </row>
    <row r="125" spans="2:18" ht="51" customHeight="1" x14ac:dyDescent="0.3">
      <c r="B125" s="1035"/>
      <c r="C125" s="1036"/>
      <c r="D125" s="1036"/>
      <c r="E125" s="1047" t="s">
        <v>2446</v>
      </c>
      <c r="F125" s="1101">
        <v>12203</v>
      </c>
      <c r="G125" s="1028" t="s">
        <v>668</v>
      </c>
      <c r="H125" s="1029" t="s">
        <v>503</v>
      </c>
      <c r="I125" s="1029" t="s">
        <v>669</v>
      </c>
      <c r="J125" s="1029"/>
      <c r="K125" s="1030">
        <v>12400</v>
      </c>
      <c r="L125" s="1030">
        <v>4900</v>
      </c>
      <c r="M125" s="1030">
        <v>12700</v>
      </c>
      <c r="N125" s="1030"/>
      <c r="O125" s="1030"/>
      <c r="P125" s="1030"/>
      <c r="Q125" s="1030"/>
      <c r="R125" s="1031">
        <f>SUM(K125:Q125)</f>
        <v>30000</v>
      </c>
    </row>
    <row r="126" spans="2:18" ht="52.5" customHeight="1" x14ac:dyDescent="0.3">
      <c r="B126" s="252"/>
      <c r="C126" s="1521"/>
      <c r="D126" s="1522"/>
      <c r="E126" s="1523" t="s">
        <v>2446</v>
      </c>
      <c r="F126" s="1107">
        <v>12204</v>
      </c>
      <c r="G126" s="1125" t="s">
        <v>670</v>
      </c>
      <c r="H126" s="1085" t="s">
        <v>503</v>
      </c>
      <c r="I126" s="1085" t="s">
        <v>671</v>
      </c>
      <c r="J126" s="1085"/>
      <c r="K126" s="1086"/>
      <c r="L126" s="1086">
        <v>24000</v>
      </c>
      <c r="M126" s="1086">
        <v>16000</v>
      </c>
      <c r="N126" s="1086"/>
      <c r="O126" s="1086"/>
      <c r="P126" s="1086"/>
      <c r="Q126" s="1086"/>
      <c r="R126" s="1087">
        <f>SUM(K126:Q126)</f>
        <v>40000</v>
      </c>
    </row>
    <row r="127" spans="2:18" ht="53.25" customHeight="1" x14ac:dyDescent="0.3">
      <c r="B127" s="1018"/>
      <c r="C127" s="1019"/>
      <c r="D127" s="1019"/>
      <c r="E127" s="1044" t="s">
        <v>2446</v>
      </c>
      <c r="F127" s="1100">
        <v>12205</v>
      </c>
      <c r="G127" s="1020" t="s">
        <v>659</v>
      </c>
      <c r="H127" s="1021" t="s">
        <v>503</v>
      </c>
      <c r="I127" s="1021" t="s">
        <v>660</v>
      </c>
      <c r="J127" s="1021"/>
      <c r="K127" s="1022"/>
      <c r="L127" s="1022">
        <v>24000</v>
      </c>
      <c r="M127" s="1022">
        <v>16000</v>
      </c>
      <c r="N127" s="1022"/>
      <c r="O127" s="1022"/>
      <c r="P127" s="1022"/>
      <c r="Q127" s="1022"/>
      <c r="R127" s="1023">
        <f>SUM(K127:Q127)</f>
        <v>40000</v>
      </c>
    </row>
    <row r="128" spans="2:18" ht="53.25" customHeight="1" x14ac:dyDescent="0.3">
      <c r="B128" s="244"/>
      <c r="C128" s="1042"/>
      <c r="D128" s="1019"/>
      <c r="E128" s="1044" t="s">
        <v>2425</v>
      </c>
      <c r="F128" s="1100">
        <v>12206</v>
      </c>
      <c r="G128" s="1020" t="s">
        <v>655</v>
      </c>
      <c r="H128" s="1021" t="s">
        <v>499</v>
      </c>
      <c r="I128" s="1021" t="s">
        <v>656</v>
      </c>
      <c r="J128" s="1021"/>
      <c r="K128" s="1022">
        <v>5600</v>
      </c>
      <c r="L128" s="1022">
        <v>16000</v>
      </c>
      <c r="M128" s="1022">
        <v>8400</v>
      </c>
      <c r="N128" s="1022"/>
      <c r="O128" s="1022"/>
      <c r="P128" s="1022"/>
      <c r="Q128" s="1022"/>
      <c r="R128" s="1023">
        <f t="shared" si="6"/>
        <v>30000</v>
      </c>
    </row>
    <row r="129" spans="2:18" ht="55.5" customHeight="1" x14ac:dyDescent="0.3">
      <c r="B129" s="1041"/>
      <c r="C129" s="1042"/>
      <c r="D129" s="1019"/>
      <c r="E129" s="1044" t="s">
        <v>2425</v>
      </c>
      <c r="F129" s="1100">
        <v>12207</v>
      </c>
      <c r="G129" s="1020" t="s">
        <v>657</v>
      </c>
      <c r="H129" s="1021" t="s">
        <v>499</v>
      </c>
      <c r="I129" s="1024" t="s">
        <v>658</v>
      </c>
      <c r="J129" s="1021"/>
      <c r="K129" s="1022">
        <v>5600</v>
      </c>
      <c r="L129" s="1022">
        <v>8000</v>
      </c>
      <c r="M129" s="1022">
        <v>6400</v>
      </c>
      <c r="N129" s="1022"/>
      <c r="O129" s="1022"/>
      <c r="P129" s="1022"/>
      <c r="Q129" s="1022"/>
      <c r="R129" s="1023">
        <f t="shared" si="6"/>
        <v>20000</v>
      </c>
    </row>
    <row r="130" spans="2:18" ht="41.25" customHeight="1" x14ac:dyDescent="0.3">
      <c r="B130" s="1041"/>
      <c r="C130" s="1019"/>
      <c r="D130" s="1019"/>
      <c r="E130" s="1044" t="s">
        <v>2396</v>
      </c>
      <c r="F130" s="1100">
        <v>12208</v>
      </c>
      <c r="G130" s="1020" t="s">
        <v>2236</v>
      </c>
      <c r="H130" s="1021" t="s">
        <v>531</v>
      </c>
      <c r="I130" s="1038" t="s">
        <v>112</v>
      </c>
      <c r="J130" s="1021"/>
      <c r="K130" s="1022"/>
      <c r="L130" s="1022">
        <v>22800</v>
      </c>
      <c r="M130" s="1022">
        <v>2200</v>
      </c>
      <c r="N130" s="1022"/>
      <c r="O130" s="1022"/>
      <c r="P130" s="1022"/>
      <c r="Q130" s="1022"/>
      <c r="R130" s="1023">
        <f>SUM(K130:Q130)</f>
        <v>25000</v>
      </c>
    </row>
    <row r="131" spans="2:18" ht="39.75" customHeight="1" x14ac:dyDescent="0.3">
      <c r="B131" s="1041"/>
      <c r="C131" s="1042"/>
      <c r="D131" s="1019"/>
      <c r="E131" s="1044" t="s">
        <v>2396</v>
      </c>
      <c r="F131" s="1100">
        <v>12209</v>
      </c>
      <c r="G131" s="1020" t="s">
        <v>665</v>
      </c>
      <c r="H131" s="1021" t="s">
        <v>531</v>
      </c>
      <c r="I131" s="1038" t="s">
        <v>112</v>
      </c>
      <c r="J131" s="1021"/>
      <c r="K131" s="1022"/>
      <c r="L131" s="1022">
        <v>20000</v>
      </c>
      <c r="M131" s="1022">
        <v>30000</v>
      </c>
      <c r="N131" s="1022"/>
      <c r="O131" s="1022"/>
      <c r="P131" s="1022"/>
      <c r="Q131" s="1022"/>
      <c r="R131" s="1023">
        <f>SUM(K131:Q131)</f>
        <v>50000</v>
      </c>
    </row>
    <row r="132" spans="2:18" ht="37.5" customHeight="1" x14ac:dyDescent="0.3">
      <c r="B132" s="1035"/>
      <c r="C132" s="1036"/>
      <c r="D132" s="1036"/>
      <c r="E132" s="1047" t="s">
        <v>2390</v>
      </c>
      <c r="F132" s="1101">
        <v>12210</v>
      </c>
      <c r="G132" s="1028" t="s">
        <v>666</v>
      </c>
      <c r="H132" s="1029" t="s">
        <v>477</v>
      </c>
      <c r="I132" s="1029" t="s">
        <v>667</v>
      </c>
      <c r="J132" s="1029"/>
      <c r="K132" s="1030"/>
      <c r="L132" s="1030">
        <v>7740</v>
      </c>
      <c r="M132" s="1030">
        <v>7260</v>
      </c>
      <c r="N132" s="1030"/>
      <c r="O132" s="1030"/>
      <c r="P132" s="1030"/>
      <c r="Q132" s="1030"/>
      <c r="R132" s="1031">
        <f>SUM(K132:Q132)</f>
        <v>15000</v>
      </c>
    </row>
    <row r="133" spans="2:18" s="195" customFormat="1" ht="15.75" customHeight="1" x14ac:dyDescent="0.2">
      <c r="B133" s="533"/>
      <c r="C133" s="534"/>
      <c r="D133" s="105" t="s">
        <v>1839</v>
      </c>
      <c r="E133" s="820"/>
      <c r="F133" s="1102"/>
      <c r="G133" s="105"/>
      <c r="H133" s="105"/>
      <c r="I133" s="105"/>
      <c r="J133" s="567">
        <f ca="1">SUM(J135)</f>
        <v>0</v>
      </c>
      <c r="K133" s="567"/>
      <c r="L133" s="567"/>
      <c r="M133" s="567"/>
      <c r="N133" s="567"/>
      <c r="O133" s="567"/>
      <c r="P133" s="567"/>
      <c r="Q133" s="567"/>
      <c r="R133" s="567"/>
    </row>
    <row r="134" spans="2:18" s="195" customFormat="1" ht="17.25" customHeight="1" x14ac:dyDescent="0.2">
      <c r="B134" s="526"/>
      <c r="C134" s="527"/>
      <c r="D134" s="556" t="s">
        <v>1840</v>
      </c>
      <c r="E134" s="826"/>
      <c r="F134" s="1108"/>
      <c r="G134" s="556"/>
      <c r="H134" s="556"/>
      <c r="I134" s="556"/>
      <c r="J134" s="569"/>
      <c r="K134" s="569"/>
      <c r="L134" s="569"/>
      <c r="M134" s="569"/>
      <c r="N134" s="569"/>
      <c r="O134" s="569"/>
      <c r="P134" s="569"/>
      <c r="Q134" s="569"/>
      <c r="R134" s="568"/>
    </row>
    <row r="135" spans="2:18" ht="21" customHeight="1" x14ac:dyDescent="0.3">
      <c r="B135" s="35"/>
      <c r="C135" s="37"/>
      <c r="D135" s="37"/>
      <c r="E135" s="824" t="s">
        <v>22</v>
      </c>
      <c r="F135" s="1106"/>
      <c r="G135" s="278"/>
      <c r="H135" s="278"/>
      <c r="I135" s="278"/>
      <c r="J135" s="274">
        <f ca="1">SUM(J118:J139)</f>
        <v>0</v>
      </c>
      <c r="K135" s="561"/>
      <c r="L135" s="562"/>
      <c r="M135" s="562"/>
      <c r="N135" s="562"/>
      <c r="O135" s="562"/>
      <c r="P135" s="562"/>
      <c r="Q135" s="562"/>
      <c r="R135" s="274"/>
    </row>
    <row r="136" spans="2:18" s="525" customFormat="1" ht="21" customHeight="1" x14ac:dyDescent="0.3">
      <c r="B136" s="615"/>
      <c r="C136" s="619"/>
      <c r="D136" s="619"/>
      <c r="E136" s="825">
        <v>125</v>
      </c>
      <c r="F136" s="1104" t="s">
        <v>1822</v>
      </c>
      <c r="G136" s="565"/>
      <c r="H136" s="565"/>
      <c r="I136" s="565"/>
      <c r="J136" s="617"/>
      <c r="K136" s="617"/>
      <c r="L136" s="617"/>
      <c r="M136" s="617"/>
      <c r="N136" s="617"/>
      <c r="O136" s="617"/>
      <c r="P136" s="617"/>
      <c r="Q136" s="617"/>
      <c r="R136" s="618"/>
    </row>
    <row r="137" spans="2:18" ht="18.75" hidden="1" customHeight="1" x14ac:dyDescent="0.3">
      <c r="B137" s="42"/>
      <c r="C137" s="37"/>
      <c r="D137" s="37"/>
      <c r="E137" s="824">
        <v>126</v>
      </c>
      <c r="F137" s="1661" t="s">
        <v>1823</v>
      </c>
      <c r="G137" s="1661"/>
      <c r="H137" s="1661"/>
      <c r="I137" s="1728"/>
      <c r="J137" s="86"/>
      <c r="K137" s="86"/>
      <c r="L137" s="86"/>
      <c r="M137" s="86"/>
      <c r="N137" s="86"/>
      <c r="O137" s="86"/>
      <c r="P137" s="86"/>
      <c r="Q137" s="86"/>
      <c r="R137" s="86"/>
    </row>
    <row r="138" spans="2:18" ht="31.5" customHeight="1" x14ac:dyDescent="0.3">
      <c r="B138" s="1012"/>
      <c r="C138" s="1013"/>
      <c r="D138" s="1013"/>
      <c r="E138" s="1043" t="s">
        <v>2371</v>
      </c>
      <c r="F138" s="1099">
        <v>12501</v>
      </c>
      <c r="G138" s="1014" t="s">
        <v>662</v>
      </c>
      <c r="H138" s="1015" t="s">
        <v>651</v>
      </c>
      <c r="I138" s="1015" t="s">
        <v>663</v>
      </c>
      <c r="J138" s="1015"/>
      <c r="K138" s="1016"/>
      <c r="L138" s="1016"/>
      <c r="M138" s="1016"/>
      <c r="N138" s="1016"/>
      <c r="O138" s="1016"/>
      <c r="P138" s="1016">
        <v>204000</v>
      </c>
      <c r="Q138" s="1016"/>
      <c r="R138" s="1017">
        <f t="shared" ref="R138:R139" si="7">SUM(K138:Q138)</f>
        <v>204000</v>
      </c>
    </row>
    <row r="139" spans="2:18" ht="30.75" customHeight="1" x14ac:dyDescent="0.3">
      <c r="B139" s="1035"/>
      <c r="C139" s="1036"/>
      <c r="D139" s="1036"/>
      <c r="E139" s="1047" t="s">
        <v>2371</v>
      </c>
      <c r="F139" s="1101">
        <v>12502</v>
      </c>
      <c r="G139" s="1061" t="s">
        <v>664</v>
      </c>
      <c r="H139" s="1062" t="s">
        <v>651</v>
      </c>
      <c r="I139" s="1062" t="s">
        <v>663</v>
      </c>
      <c r="J139" s="1062"/>
      <c r="K139" s="1031"/>
      <c r="L139" s="1031"/>
      <c r="M139" s="1031"/>
      <c r="N139" s="1031"/>
      <c r="O139" s="1031"/>
      <c r="P139" s="1031">
        <v>160000</v>
      </c>
      <c r="Q139" s="1031"/>
      <c r="R139" s="1031">
        <f t="shared" si="7"/>
        <v>160000</v>
      </c>
    </row>
    <row r="140" spans="2:18" ht="18.75" customHeight="1" x14ac:dyDescent="0.3">
      <c r="B140" s="35"/>
      <c r="C140" s="1662" t="s">
        <v>25</v>
      </c>
      <c r="D140" s="1662"/>
      <c r="E140" s="1662"/>
      <c r="F140" s="1662"/>
      <c r="G140" s="1662"/>
      <c r="H140" s="1662"/>
      <c r="I140" s="1662"/>
      <c r="J140" s="561">
        <f ca="1">SUM(J141+J181+J189)</f>
        <v>0</v>
      </c>
      <c r="K140" s="562"/>
      <c r="L140" s="562"/>
      <c r="M140" s="562"/>
      <c r="N140" s="562"/>
      <c r="O140" s="562"/>
      <c r="P140" s="562"/>
      <c r="Q140" s="562"/>
      <c r="R140" s="274"/>
    </row>
    <row r="141" spans="2:18" s="195" customFormat="1" ht="17.25" customHeight="1" x14ac:dyDescent="0.2">
      <c r="B141" s="42"/>
      <c r="C141" s="46"/>
      <c r="D141" s="278" t="s">
        <v>24</v>
      </c>
      <c r="E141" s="824"/>
      <c r="F141" s="1106"/>
      <c r="G141" s="278"/>
      <c r="H141" s="278"/>
      <c r="I141" s="278"/>
      <c r="J141" s="562">
        <f>SUM(J142)</f>
        <v>0</v>
      </c>
      <c r="K141" s="562"/>
      <c r="L141" s="562"/>
      <c r="M141" s="562"/>
      <c r="N141" s="562"/>
      <c r="O141" s="562"/>
      <c r="P141" s="562"/>
      <c r="Q141" s="562"/>
      <c r="R141" s="274"/>
    </row>
    <row r="142" spans="2:18" ht="18" customHeight="1" x14ac:dyDescent="0.3">
      <c r="B142" s="35"/>
      <c r="C142" s="37"/>
      <c r="D142" s="37"/>
      <c r="E142" s="824" t="s">
        <v>23</v>
      </c>
      <c r="F142" s="1106"/>
      <c r="G142" s="278"/>
      <c r="H142" s="278"/>
      <c r="I142" s="278"/>
      <c r="J142" s="562">
        <f>SUM(J144:J177)</f>
        <v>0</v>
      </c>
      <c r="K142" s="562"/>
      <c r="L142" s="562"/>
      <c r="M142" s="562"/>
      <c r="N142" s="562"/>
      <c r="O142" s="562"/>
      <c r="P142" s="562"/>
      <c r="Q142" s="562"/>
      <c r="R142" s="274"/>
    </row>
    <row r="143" spans="2:18" s="525" customFormat="1" ht="16.5" customHeight="1" x14ac:dyDescent="0.3">
      <c r="B143" s="615"/>
      <c r="C143" s="619"/>
      <c r="D143" s="619"/>
      <c r="E143" s="825">
        <v>127</v>
      </c>
      <c r="F143" s="1724" t="s">
        <v>1824</v>
      </c>
      <c r="G143" s="1724"/>
      <c r="H143" s="1724"/>
      <c r="I143" s="1724"/>
      <c r="J143" s="617"/>
      <c r="K143" s="617"/>
      <c r="L143" s="617"/>
      <c r="M143" s="617"/>
      <c r="N143" s="617"/>
      <c r="O143" s="617"/>
      <c r="P143" s="617"/>
      <c r="Q143" s="617"/>
      <c r="R143" s="618"/>
    </row>
    <row r="144" spans="2:18" ht="30.75" customHeight="1" x14ac:dyDescent="0.3">
      <c r="B144" s="1012"/>
      <c r="C144" s="1013"/>
      <c r="D144" s="1013"/>
      <c r="E144" s="1043" t="s">
        <v>2371</v>
      </c>
      <c r="F144" s="1099">
        <v>12701</v>
      </c>
      <c r="G144" s="1014" t="s">
        <v>674</v>
      </c>
      <c r="H144" s="1015" t="s">
        <v>651</v>
      </c>
      <c r="I144" s="1015" t="s">
        <v>675</v>
      </c>
      <c r="J144" s="1015"/>
      <c r="K144" s="1015"/>
      <c r="L144" s="1016">
        <v>5000</v>
      </c>
      <c r="M144" s="1016">
        <v>55000</v>
      </c>
      <c r="N144" s="1016"/>
      <c r="O144" s="1016"/>
      <c r="P144" s="1016"/>
      <c r="Q144" s="1016"/>
      <c r="R144" s="1017">
        <f>SUM(K144:Q144)</f>
        <v>60000</v>
      </c>
    </row>
    <row r="145" spans="2:18" ht="33" customHeight="1" x14ac:dyDescent="0.3">
      <c r="B145" s="1018"/>
      <c r="C145" s="1019"/>
      <c r="D145" s="1019"/>
      <c r="E145" s="1044" t="s">
        <v>2421</v>
      </c>
      <c r="F145" s="1100">
        <v>12702</v>
      </c>
      <c r="G145" s="1020" t="s">
        <v>708</v>
      </c>
      <c r="H145" s="1021" t="s">
        <v>493</v>
      </c>
      <c r="I145" s="1024" t="s">
        <v>709</v>
      </c>
      <c r="J145" s="1022"/>
      <c r="K145" s="1022"/>
      <c r="L145" s="1022">
        <v>5000</v>
      </c>
      <c r="M145" s="1022">
        <v>25000</v>
      </c>
      <c r="N145" s="1022"/>
      <c r="O145" s="1022"/>
      <c r="P145" s="1022"/>
      <c r="Q145" s="1022"/>
      <c r="R145" s="1023">
        <f t="shared" ref="R145:R150" si="8">SUM(L145:Q145)</f>
        <v>30000</v>
      </c>
    </row>
    <row r="146" spans="2:18" ht="47.25" customHeight="1" x14ac:dyDescent="0.3">
      <c r="B146" s="1018"/>
      <c r="C146" s="1019"/>
      <c r="D146" s="1019"/>
      <c r="E146" s="1044" t="s">
        <v>2404</v>
      </c>
      <c r="F146" s="1100">
        <v>12703</v>
      </c>
      <c r="G146" s="1020" t="s">
        <v>698</v>
      </c>
      <c r="H146" s="1021" t="s">
        <v>560</v>
      </c>
      <c r="I146" s="1024" t="s">
        <v>699</v>
      </c>
      <c r="J146" s="1022"/>
      <c r="K146" s="1022"/>
      <c r="L146" s="1022"/>
      <c r="M146" s="1022">
        <v>10000</v>
      </c>
      <c r="N146" s="1022"/>
      <c r="O146" s="1022"/>
      <c r="P146" s="1022"/>
      <c r="Q146" s="1022"/>
      <c r="R146" s="1023">
        <f t="shared" si="8"/>
        <v>10000</v>
      </c>
    </row>
    <row r="147" spans="2:18" ht="20.25" customHeight="1" x14ac:dyDescent="0.3">
      <c r="B147" s="1063"/>
      <c r="C147" s="1064"/>
      <c r="D147" s="1064"/>
      <c r="E147" s="1065" t="s">
        <v>2390</v>
      </c>
      <c r="F147" s="1107">
        <v>12704</v>
      </c>
      <c r="G147" s="1125" t="s">
        <v>700</v>
      </c>
      <c r="H147" s="1085" t="s">
        <v>477</v>
      </c>
      <c r="I147" s="1126" t="s">
        <v>701</v>
      </c>
      <c r="J147" s="1086"/>
      <c r="K147" s="1086"/>
      <c r="L147" s="1086"/>
      <c r="M147" s="1086">
        <v>12000</v>
      </c>
      <c r="N147" s="1086"/>
      <c r="O147" s="1086"/>
      <c r="P147" s="1086"/>
      <c r="Q147" s="1086"/>
      <c r="R147" s="1087">
        <f t="shared" si="8"/>
        <v>12000</v>
      </c>
    </row>
    <row r="148" spans="2:18" ht="17.25" customHeight="1" x14ac:dyDescent="0.3">
      <c r="B148" s="1018"/>
      <c r="C148" s="1019"/>
      <c r="D148" s="1019"/>
      <c r="E148" s="1044" t="s">
        <v>2393</v>
      </c>
      <c r="F148" s="1100">
        <v>12705</v>
      </c>
      <c r="G148" s="1020" t="s">
        <v>702</v>
      </c>
      <c r="H148" s="1021" t="s">
        <v>592</v>
      </c>
      <c r="I148" s="1021" t="s">
        <v>703</v>
      </c>
      <c r="J148" s="1022"/>
      <c r="K148" s="1022"/>
      <c r="L148" s="1022"/>
      <c r="M148" s="1022">
        <v>26980</v>
      </c>
      <c r="N148" s="1022"/>
      <c r="O148" s="1022"/>
      <c r="P148" s="1022"/>
      <c r="Q148" s="1022"/>
      <c r="R148" s="1023">
        <f t="shared" si="8"/>
        <v>26980</v>
      </c>
    </row>
    <row r="149" spans="2:18" ht="18" customHeight="1" x14ac:dyDescent="0.3">
      <c r="B149" s="1018"/>
      <c r="C149" s="1019"/>
      <c r="D149" s="1019"/>
      <c r="E149" s="1044" t="s">
        <v>2383</v>
      </c>
      <c r="F149" s="1100">
        <v>12706</v>
      </c>
      <c r="G149" s="1020" t="s">
        <v>704</v>
      </c>
      <c r="H149" s="1021" t="s">
        <v>595</v>
      </c>
      <c r="I149" s="1021" t="s">
        <v>596</v>
      </c>
      <c r="J149" s="1022"/>
      <c r="K149" s="1022"/>
      <c r="L149" s="1022">
        <v>5000</v>
      </c>
      <c r="M149" s="1022">
        <v>10000</v>
      </c>
      <c r="N149" s="1022"/>
      <c r="O149" s="1022"/>
      <c r="P149" s="1022"/>
      <c r="Q149" s="1022"/>
      <c r="R149" s="1023">
        <f t="shared" si="8"/>
        <v>15000</v>
      </c>
    </row>
    <row r="150" spans="2:18" ht="17.25" customHeight="1" x14ac:dyDescent="0.3">
      <c r="B150" s="1035"/>
      <c r="C150" s="1036"/>
      <c r="D150" s="1036"/>
      <c r="E150" s="1047" t="s">
        <v>2387</v>
      </c>
      <c r="F150" s="1101">
        <v>12707</v>
      </c>
      <c r="G150" s="1028" t="s">
        <v>705</v>
      </c>
      <c r="H150" s="1029" t="s">
        <v>618</v>
      </c>
      <c r="I150" s="1067">
        <v>24167</v>
      </c>
      <c r="J150" s="1030"/>
      <c r="K150" s="1030"/>
      <c r="L150" s="1030"/>
      <c r="M150" s="1030">
        <v>10000</v>
      </c>
      <c r="N150" s="1030"/>
      <c r="O150" s="1030"/>
      <c r="P150" s="1030"/>
      <c r="Q150" s="1030"/>
      <c r="R150" s="1031">
        <f t="shared" si="8"/>
        <v>10000</v>
      </c>
    </row>
    <row r="151" spans="2:18" s="525" customFormat="1" ht="16.5" customHeight="1" x14ac:dyDescent="0.3">
      <c r="B151" s="615"/>
      <c r="C151" s="619"/>
      <c r="D151" s="619"/>
      <c r="E151" s="825">
        <v>212</v>
      </c>
      <c r="F151" s="1724" t="s">
        <v>1849</v>
      </c>
      <c r="G151" s="1724"/>
      <c r="H151" s="1724"/>
      <c r="I151" s="1724"/>
      <c r="J151" s="617"/>
      <c r="K151" s="617"/>
      <c r="L151" s="617"/>
      <c r="M151" s="617"/>
      <c r="N151" s="617"/>
      <c r="O151" s="617"/>
      <c r="P151" s="617"/>
      <c r="Q151" s="617"/>
      <c r="R151" s="618"/>
    </row>
    <row r="152" spans="2:18" ht="47.25" customHeight="1" x14ac:dyDescent="0.3">
      <c r="B152" s="1012"/>
      <c r="C152" s="1013"/>
      <c r="D152" s="1013"/>
      <c r="E152" s="1043" t="s">
        <v>2371</v>
      </c>
      <c r="F152" s="1099">
        <v>21201</v>
      </c>
      <c r="G152" s="1068" t="s">
        <v>2238</v>
      </c>
      <c r="H152" s="1015" t="s">
        <v>2239</v>
      </c>
      <c r="I152" s="1037" t="s">
        <v>112</v>
      </c>
      <c r="J152" s="1015"/>
      <c r="K152" s="1015"/>
      <c r="L152" s="1016"/>
      <c r="M152" s="1016"/>
      <c r="N152" s="1016"/>
      <c r="O152" s="1069"/>
      <c r="P152" s="1016">
        <v>150000</v>
      </c>
      <c r="Q152" s="1070"/>
      <c r="R152" s="1017">
        <f>SUM(K152:P152)</f>
        <v>150000</v>
      </c>
    </row>
    <row r="153" spans="2:18" ht="50.25" customHeight="1" x14ac:dyDescent="0.3">
      <c r="B153" s="1018"/>
      <c r="C153" s="1019"/>
      <c r="D153" s="1019"/>
      <c r="E153" s="1044" t="s">
        <v>2371</v>
      </c>
      <c r="F153" s="1100">
        <v>21202</v>
      </c>
      <c r="G153" s="1071" t="s">
        <v>1781</v>
      </c>
      <c r="H153" s="1021" t="s">
        <v>1807</v>
      </c>
      <c r="I153" s="1038" t="s">
        <v>112</v>
      </c>
      <c r="J153" s="1021"/>
      <c r="K153" s="1021"/>
      <c r="L153" s="1022"/>
      <c r="M153" s="1022"/>
      <c r="N153" s="1022"/>
      <c r="O153" s="1022"/>
      <c r="P153" s="1022">
        <v>150000</v>
      </c>
      <c r="Q153" s="1072"/>
      <c r="R153" s="1023">
        <f>SUM(K153:P153)</f>
        <v>150000</v>
      </c>
    </row>
    <row r="154" spans="2:18" ht="33.75" customHeight="1" x14ac:dyDescent="0.3">
      <c r="B154" s="1035"/>
      <c r="C154" s="1036"/>
      <c r="D154" s="1036"/>
      <c r="E154" s="1047" t="s">
        <v>2371</v>
      </c>
      <c r="F154" s="1101">
        <v>21203</v>
      </c>
      <c r="G154" s="1073" t="s">
        <v>1782</v>
      </c>
      <c r="H154" s="1074" t="s">
        <v>1850</v>
      </c>
      <c r="I154" s="1075" t="s">
        <v>112</v>
      </c>
      <c r="J154" s="1029"/>
      <c r="K154" s="1029"/>
      <c r="L154" s="1029"/>
      <c r="M154" s="1029"/>
      <c r="N154" s="1029"/>
      <c r="O154" s="1029"/>
      <c r="P154" s="1030">
        <v>150000</v>
      </c>
      <c r="Q154" s="1076"/>
      <c r="R154" s="1077">
        <f>SUM(J154:P154)</f>
        <v>150000</v>
      </c>
    </row>
    <row r="155" spans="2:18" s="525" customFormat="1" ht="17.25" customHeight="1" x14ac:dyDescent="0.3">
      <c r="B155" s="615"/>
      <c r="C155" s="619"/>
      <c r="D155" s="619"/>
      <c r="E155" s="825">
        <v>214</v>
      </c>
      <c r="F155" s="1724" t="s">
        <v>1851</v>
      </c>
      <c r="G155" s="1724"/>
      <c r="H155" s="1724"/>
      <c r="I155" s="1724"/>
      <c r="J155" s="617"/>
      <c r="K155" s="617"/>
      <c r="L155" s="617"/>
      <c r="M155" s="617"/>
      <c r="N155" s="617"/>
      <c r="O155" s="617"/>
      <c r="P155" s="617"/>
      <c r="Q155" s="617"/>
      <c r="R155" s="618"/>
    </row>
    <row r="156" spans="2:18" ht="62.25" customHeight="1" x14ac:dyDescent="0.3">
      <c r="B156" s="266"/>
      <c r="C156" s="267"/>
      <c r="D156" s="267"/>
      <c r="E156" s="1051" t="s">
        <v>2371</v>
      </c>
      <c r="F156" s="1109">
        <v>21401</v>
      </c>
      <c r="G156" s="1529" t="s">
        <v>1874</v>
      </c>
      <c r="H156" s="435" t="s">
        <v>2240</v>
      </c>
      <c r="I156" s="16" t="s">
        <v>112</v>
      </c>
      <c r="J156" s="26"/>
      <c r="K156" s="26"/>
      <c r="L156" s="223"/>
      <c r="M156" s="223"/>
      <c r="N156" s="223"/>
      <c r="O156" s="223"/>
      <c r="P156" s="223">
        <v>80000</v>
      </c>
      <c r="Q156" s="27"/>
      <c r="R156" s="92">
        <f>SUM(K156:P156)</f>
        <v>80000</v>
      </c>
    </row>
    <row r="157" spans="2:18" ht="54" customHeight="1" x14ac:dyDescent="0.3">
      <c r="B157" s="1063"/>
      <c r="C157" s="1064"/>
      <c r="D157" s="1064"/>
      <c r="E157" s="1065" t="s">
        <v>2371</v>
      </c>
      <c r="F157" s="1107">
        <v>21402</v>
      </c>
      <c r="G157" s="1525" t="s">
        <v>1784</v>
      </c>
      <c r="H157" s="1526" t="s">
        <v>1852</v>
      </c>
      <c r="I157" s="1527" t="s">
        <v>112</v>
      </c>
      <c r="J157" s="1085"/>
      <c r="K157" s="1085"/>
      <c r="L157" s="1086"/>
      <c r="M157" s="1086"/>
      <c r="N157" s="1086"/>
      <c r="O157" s="1086"/>
      <c r="P157" s="1086">
        <v>80000</v>
      </c>
      <c r="Q157" s="1528"/>
      <c r="R157" s="1087">
        <f>SUM(K157:P157)</f>
        <v>80000</v>
      </c>
    </row>
    <row r="158" spans="2:18" ht="57.75" customHeight="1" x14ac:dyDescent="0.3">
      <c r="B158" s="1035"/>
      <c r="C158" s="1036"/>
      <c r="D158" s="1036"/>
      <c r="E158" s="1047" t="s">
        <v>2371</v>
      </c>
      <c r="F158" s="1101">
        <v>21403</v>
      </c>
      <c r="G158" s="1078" t="s">
        <v>1785</v>
      </c>
      <c r="H158" s="1079" t="s">
        <v>2241</v>
      </c>
      <c r="I158" s="1038" t="s">
        <v>112</v>
      </c>
      <c r="J158" s="1029"/>
      <c r="K158" s="1029"/>
      <c r="L158" s="1030"/>
      <c r="M158" s="1030"/>
      <c r="N158" s="1030"/>
      <c r="O158" s="1030"/>
      <c r="P158" s="1030">
        <v>150000</v>
      </c>
      <c r="Q158" s="1076"/>
      <c r="R158" s="1031">
        <f>SUM(K158:P158)</f>
        <v>150000</v>
      </c>
    </row>
    <row r="159" spans="2:18" s="525" customFormat="1" ht="18.75" customHeight="1" x14ac:dyDescent="0.3">
      <c r="B159" s="615"/>
      <c r="C159" s="619"/>
      <c r="D159" s="619"/>
      <c r="E159" s="825">
        <v>221</v>
      </c>
      <c r="F159" s="1724" t="s">
        <v>1854</v>
      </c>
      <c r="G159" s="1724"/>
      <c r="H159" s="1724"/>
      <c r="I159" s="1724"/>
      <c r="J159" s="617"/>
      <c r="K159" s="617"/>
      <c r="L159" s="617"/>
      <c r="M159" s="617"/>
      <c r="N159" s="617"/>
      <c r="O159" s="617"/>
      <c r="P159" s="617"/>
      <c r="Q159" s="617"/>
      <c r="R159" s="618"/>
    </row>
    <row r="160" spans="2:18" ht="65.25" customHeight="1" x14ac:dyDescent="0.3">
      <c r="B160" s="1012"/>
      <c r="C160" s="1013"/>
      <c r="D160" s="1013"/>
      <c r="E160" s="1043" t="s">
        <v>2371</v>
      </c>
      <c r="F160" s="1099">
        <v>22101</v>
      </c>
      <c r="G160" s="1014" t="s">
        <v>1790</v>
      </c>
      <c r="H160" s="1015" t="s">
        <v>2243</v>
      </c>
      <c r="I160" s="1037" t="s">
        <v>112</v>
      </c>
      <c r="J160" s="1015"/>
      <c r="K160" s="1015"/>
      <c r="L160" s="1016"/>
      <c r="M160" s="1016"/>
      <c r="N160" s="1016"/>
      <c r="O160" s="1016"/>
      <c r="P160" s="1016">
        <v>250000</v>
      </c>
      <c r="Q160" s="1070"/>
      <c r="R160" s="1017">
        <f t="shared" ref="R160:R165" si="9">SUM(K160:P160)</f>
        <v>250000</v>
      </c>
    </row>
    <row r="161" spans="2:18" ht="53.25" customHeight="1" x14ac:dyDescent="0.3">
      <c r="B161" s="1018"/>
      <c r="C161" s="1019"/>
      <c r="D161" s="1019"/>
      <c r="E161" s="1044" t="s">
        <v>2371</v>
      </c>
      <c r="F161" s="1100">
        <v>22102</v>
      </c>
      <c r="G161" s="1020" t="s">
        <v>1791</v>
      </c>
      <c r="H161" s="1021" t="s">
        <v>1800</v>
      </c>
      <c r="I161" s="1038" t="s">
        <v>112</v>
      </c>
      <c r="J161" s="1021"/>
      <c r="K161" s="1021"/>
      <c r="L161" s="1022"/>
      <c r="M161" s="1022"/>
      <c r="N161" s="1022"/>
      <c r="O161" s="1022"/>
      <c r="P161" s="1022">
        <v>200000</v>
      </c>
      <c r="Q161" s="1072"/>
      <c r="R161" s="1023">
        <f t="shared" si="9"/>
        <v>200000</v>
      </c>
    </row>
    <row r="162" spans="2:18" ht="48.75" customHeight="1" x14ac:dyDescent="0.3">
      <c r="B162" s="1018"/>
      <c r="C162" s="1019"/>
      <c r="D162" s="1019"/>
      <c r="E162" s="1044" t="s">
        <v>2371</v>
      </c>
      <c r="F162" s="1100">
        <v>22103</v>
      </c>
      <c r="G162" s="1020" t="s">
        <v>1792</v>
      </c>
      <c r="H162" s="1021" t="s">
        <v>2244</v>
      </c>
      <c r="I162" s="1038" t="s">
        <v>112</v>
      </c>
      <c r="J162" s="1021"/>
      <c r="K162" s="1021"/>
      <c r="L162" s="1022"/>
      <c r="M162" s="1022"/>
      <c r="N162" s="1022"/>
      <c r="O162" s="1022"/>
      <c r="P162" s="1022">
        <v>250000</v>
      </c>
      <c r="Q162" s="1072"/>
      <c r="R162" s="1023">
        <f t="shared" si="9"/>
        <v>250000</v>
      </c>
    </row>
    <row r="163" spans="2:18" ht="50.25" customHeight="1" x14ac:dyDescent="0.3">
      <c r="B163" s="1018"/>
      <c r="C163" s="1019"/>
      <c r="D163" s="1019"/>
      <c r="E163" s="1044" t="s">
        <v>2371</v>
      </c>
      <c r="F163" s="1100">
        <v>22104</v>
      </c>
      <c r="G163" s="1020" t="s">
        <v>1793</v>
      </c>
      <c r="H163" s="1021" t="s">
        <v>2245</v>
      </c>
      <c r="I163" s="1038" t="s">
        <v>112</v>
      </c>
      <c r="J163" s="1021"/>
      <c r="K163" s="1021"/>
      <c r="L163" s="1022"/>
      <c r="M163" s="1022"/>
      <c r="N163" s="1022"/>
      <c r="O163" s="1022"/>
      <c r="P163" s="1022">
        <v>350000</v>
      </c>
      <c r="Q163" s="1072"/>
      <c r="R163" s="1023">
        <f t="shared" si="9"/>
        <v>350000</v>
      </c>
    </row>
    <row r="164" spans="2:18" ht="48.75" customHeight="1" x14ac:dyDescent="0.3">
      <c r="B164" s="1018"/>
      <c r="C164" s="1019"/>
      <c r="D164" s="1019"/>
      <c r="E164" s="1044" t="s">
        <v>2371</v>
      </c>
      <c r="F164" s="1100">
        <v>22105</v>
      </c>
      <c r="G164" s="1020" t="s">
        <v>1794</v>
      </c>
      <c r="H164" s="1021" t="s">
        <v>2246</v>
      </c>
      <c r="I164" s="1038" t="s">
        <v>112</v>
      </c>
      <c r="J164" s="1021"/>
      <c r="K164" s="1021"/>
      <c r="L164" s="1022"/>
      <c r="M164" s="1022"/>
      <c r="N164" s="1022"/>
      <c r="O164" s="1022"/>
      <c r="P164" s="1022">
        <v>200000</v>
      </c>
      <c r="Q164" s="1072"/>
      <c r="R164" s="1023">
        <f t="shared" si="9"/>
        <v>200000</v>
      </c>
    </row>
    <row r="165" spans="2:18" ht="70.5" customHeight="1" x14ac:dyDescent="0.3">
      <c r="B165" s="1035"/>
      <c r="C165" s="1036"/>
      <c r="D165" s="1036"/>
      <c r="E165" s="1047" t="s">
        <v>2371</v>
      </c>
      <c r="F165" s="1101">
        <v>22106</v>
      </c>
      <c r="G165" s="1028" t="s">
        <v>1795</v>
      </c>
      <c r="H165" s="1029" t="s">
        <v>2242</v>
      </c>
      <c r="I165" s="1075" t="s">
        <v>112</v>
      </c>
      <c r="J165" s="1029"/>
      <c r="K165" s="1029"/>
      <c r="L165" s="1030"/>
      <c r="M165" s="1030"/>
      <c r="N165" s="1030"/>
      <c r="O165" s="1030"/>
      <c r="P165" s="1030">
        <v>250000</v>
      </c>
      <c r="Q165" s="1076"/>
      <c r="R165" s="1031">
        <f t="shared" si="9"/>
        <v>250000</v>
      </c>
    </row>
    <row r="166" spans="2:18" s="525" customFormat="1" ht="20.25" customHeight="1" x14ac:dyDescent="0.3">
      <c r="B166" s="615"/>
      <c r="C166" s="619"/>
      <c r="D166" s="619"/>
      <c r="E166" s="825">
        <v>231</v>
      </c>
      <c r="F166" s="1724" t="s">
        <v>1855</v>
      </c>
      <c r="G166" s="1724"/>
      <c r="H166" s="1724"/>
      <c r="I166" s="1724"/>
      <c r="J166" s="617"/>
      <c r="K166" s="617"/>
      <c r="L166" s="617"/>
      <c r="M166" s="617"/>
      <c r="N166" s="617"/>
      <c r="O166" s="617"/>
      <c r="P166" s="617"/>
      <c r="Q166" s="617"/>
      <c r="R166" s="618"/>
    </row>
    <row r="167" spans="2:18" ht="67.5" customHeight="1" x14ac:dyDescent="0.3">
      <c r="B167" s="1012"/>
      <c r="C167" s="1013"/>
      <c r="D167" s="1013"/>
      <c r="E167" s="1043" t="s">
        <v>2371</v>
      </c>
      <c r="F167" s="1099">
        <v>23101</v>
      </c>
      <c r="G167" s="1014" t="s">
        <v>1783</v>
      </c>
      <c r="H167" s="1015" t="s">
        <v>1856</v>
      </c>
      <c r="I167" s="1037" t="s">
        <v>112</v>
      </c>
      <c r="J167" s="1015"/>
      <c r="K167" s="1015"/>
      <c r="L167" s="1016"/>
      <c r="M167" s="1016"/>
      <c r="N167" s="1016"/>
      <c r="O167" s="1016"/>
      <c r="P167" s="1016">
        <v>250000</v>
      </c>
      <c r="Q167" s="1070"/>
      <c r="R167" s="1017">
        <f>SUM(K167:P167)</f>
        <v>250000</v>
      </c>
    </row>
    <row r="168" spans="2:18" ht="63" customHeight="1" x14ac:dyDescent="0.3">
      <c r="B168" s="1035"/>
      <c r="C168" s="1036"/>
      <c r="D168" s="1036"/>
      <c r="E168" s="1047" t="s">
        <v>2371</v>
      </c>
      <c r="F168" s="1101">
        <v>23102</v>
      </c>
      <c r="G168" s="1028" t="s">
        <v>2249</v>
      </c>
      <c r="H168" s="1029" t="s">
        <v>1857</v>
      </c>
      <c r="I168" s="1075" t="s">
        <v>112</v>
      </c>
      <c r="J168" s="1029"/>
      <c r="K168" s="1029"/>
      <c r="L168" s="1030"/>
      <c r="M168" s="1030"/>
      <c r="N168" s="1030"/>
      <c r="O168" s="1030"/>
      <c r="P168" s="1030">
        <v>400000</v>
      </c>
      <c r="Q168" s="1076"/>
      <c r="R168" s="1031">
        <f>SUM(K168:P168)</f>
        <v>400000</v>
      </c>
    </row>
    <row r="169" spans="2:18" s="525" customFormat="1" ht="18.75" customHeight="1" x14ac:dyDescent="0.3">
      <c r="B169" s="615"/>
      <c r="C169" s="619"/>
      <c r="D169" s="619"/>
      <c r="E169" s="825">
        <v>233</v>
      </c>
      <c r="F169" s="1724" t="s">
        <v>1858</v>
      </c>
      <c r="G169" s="1724"/>
      <c r="H169" s="1724"/>
      <c r="I169" s="1724"/>
      <c r="J169" s="617"/>
      <c r="K169" s="617"/>
      <c r="L169" s="617"/>
      <c r="M169" s="617"/>
      <c r="N169" s="617"/>
      <c r="O169" s="617"/>
      <c r="P169" s="617"/>
      <c r="Q169" s="617"/>
      <c r="R169" s="618"/>
    </row>
    <row r="170" spans="2:18" ht="46.5" customHeight="1" x14ac:dyDescent="0.3">
      <c r="B170" s="1063"/>
      <c r="C170" s="1064"/>
      <c r="D170" s="1064"/>
      <c r="E170" s="1065" t="s">
        <v>2371</v>
      </c>
      <c r="F170" s="1099">
        <v>23301</v>
      </c>
      <c r="G170" s="1014" t="s">
        <v>1796</v>
      </c>
      <c r="H170" s="1015" t="s">
        <v>2245</v>
      </c>
      <c r="I170" s="1037" t="s">
        <v>112</v>
      </c>
      <c r="J170" s="1015"/>
      <c r="K170" s="1015"/>
      <c r="L170" s="1016"/>
      <c r="M170" s="1016"/>
      <c r="N170" s="1016"/>
      <c r="O170" s="1016"/>
      <c r="P170" s="1016">
        <v>100000</v>
      </c>
      <c r="Q170" s="1070"/>
      <c r="R170" s="1017">
        <f>SUM(K170:P170)</f>
        <v>100000</v>
      </c>
    </row>
    <row r="171" spans="2:18" ht="48" customHeight="1" x14ac:dyDescent="0.3">
      <c r="B171" s="1041"/>
      <c r="C171" s="1042"/>
      <c r="D171" s="1042"/>
      <c r="E171" s="1048" t="s">
        <v>2371</v>
      </c>
      <c r="F171" s="1101">
        <v>23302</v>
      </c>
      <c r="G171" s="1028" t="s">
        <v>1797</v>
      </c>
      <c r="H171" s="1029" t="s">
        <v>1801</v>
      </c>
      <c r="I171" s="1075" t="s">
        <v>112</v>
      </c>
      <c r="J171" s="1029"/>
      <c r="K171" s="1029"/>
      <c r="L171" s="1030"/>
      <c r="M171" s="1030"/>
      <c r="N171" s="1030"/>
      <c r="O171" s="1030"/>
      <c r="P171" s="1030">
        <v>100000</v>
      </c>
      <c r="Q171" s="1076"/>
      <c r="R171" s="1031">
        <f>SUM(K171:P171)</f>
        <v>100000</v>
      </c>
    </row>
    <row r="172" spans="2:18" s="525" customFormat="1" ht="17.25" customHeight="1" x14ac:dyDescent="0.3">
      <c r="B172" s="615"/>
      <c r="C172" s="619"/>
      <c r="D172" s="619"/>
      <c r="E172" s="825">
        <v>236</v>
      </c>
      <c r="F172" s="1724" t="s">
        <v>1860</v>
      </c>
      <c r="G172" s="1724"/>
      <c r="H172" s="1724"/>
      <c r="I172" s="1724"/>
      <c r="J172" s="617"/>
      <c r="K172" s="617"/>
      <c r="L172" s="617"/>
      <c r="M172" s="617"/>
      <c r="N172" s="617"/>
      <c r="O172" s="617"/>
      <c r="P172" s="617"/>
      <c r="Q172" s="617"/>
      <c r="R172" s="618"/>
    </row>
    <row r="173" spans="2:18" ht="48" customHeight="1" x14ac:dyDescent="0.3">
      <c r="B173" s="1063"/>
      <c r="C173" s="1064"/>
      <c r="D173" s="1064"/>
      <c r="E173" s="1065" t="s">
        <v>2371</v>
      </c>
      <c r="F173" s="1099">
        <v>23601</v>
      </c>
      <c r="G173" s="1014" t="s">
        <v>1798</v>
      </c>
      <c r="H173" s="1015" t="s">
        <v>1802</v>
      </c>
      <c r="I173" s="1037" t="s">
        <v>112</v>
      </c>
      <c r="J173" s="1015"/>
      <c r="K173" s="1015"/>
      <c r="L173" s="1016"/>
      <c r="M173" s="1016"/>
      <c r="N173" s="1016"/>
      <c r="O173" s="1016"/>
      <c r="P173" s="1016">
        <v>250000</v>
      </c>
      <c r="Q173" s="1070"/>
      <c r="R173" s="1017">
        <f>SUM(K173:P173)</f>
        <v>250000</v>
      </c>
    </row>
    <row r="174" spans="2:18" ht="48" customHeight="1" x14ac:dyDescent="0.3">
      <c r="B174" s="1041"/>
      <c r="C174" s="1042"/>
      <c r="D174" s="1042"/>
      <c r="E174" s="1048" t="s">
        <v>2371</v>
      </c>
      <c r="F174" s="1101">
        <v>23602</v>
      </c>
      <c r="G174" s="1028" t="s">
        <v>1799</v>
      </c>
      <c r="H174" s="1029" t="s">
        <v>2247</v>
      </c>
      <c r="I174" s="1075" t="s">
        <v>112</v>
      </c>
      <c r="J174" s="1029"/>
      <c r="K174" s="1029"/>
      <c r="L174" s="1030"/>
      <c r="M174" s="1030"/>
      <c r="N174" s="1030"/>
      <c r="O174" s="1030"/>
      <c r="P174" s="1030">
        <v>150000</v>
      </c>
      <c r="Q174" s="1076"/>
      <c r="R174" s="1031">
        <f>SUM(K174:P174)</f>
        <v>150000</v>
      </c>
    </row>
    <row r="175" spans="2:18" s="525" customFormat="1" ht="18.75" customHeight="1" x14ac:dyDescent="0.3">
      <c r="B175" s="615"/>
      <c r="C175" s="619"/>
      <c r="D175" s="619"/>
      <c r="E175" s="825">
        <v>244</v>
      </c>
      <c r="F175" s="1724" t="s">
        <v>1861</v>
      </c>
      <c r="G175" s="1724"/>
      <c r="H175" s="1724"/>
      <c r="I175" s="1724"/>
      <c r="J175" s="617"/>
      <c r="K175" s="617"/>
      <c r="L175" s="617"/>
      <c r="M175" s="617"/>
      <c r="N175" s="617"/>
      <c r="O175" s="617"/>
      <c r="P175" s="617"/>
      <c r="Q175" s="617"/>
      <c r="R175" s="618"/>
    </row>
    <row r="176" spans="2:18" ht="32.25" customHeight="1" x14ac:dyDescent="0.3">
      <c r="B176" s="1012"/>
      <c r="C176" s="1013"/>
      <c r="D176" s="1013"/>
      <c r="E176" s="1043" t="s">
        <v>2371</v>
      </c>
      <c r="F176" s="1099">
        <v>24401</v>
      </c>
      <c r="G176" s="1080" t="s">
        <v>1805</v>
      </c>
      <c r="H176" s="1081" t="s">
        <v>2248</v>
      </c>
      <c r="I176" s="1037" t="s">
        <v>112</v>
      </c>
      <c r="J176" s="1015"/>
      <c r="K176" s="1015"/>
      <c r="L176" s="1016"/>
      <c r="M176" s="1016"/>
      <c r="N176" s="1016"/>
      <c r="O176" s="1016"/>
      <c r="P176" s="1016">
        <v>150000</v>
      </c>
      <c r="Q176" s="1070"/>
      <c r="R176" s="1017">
        <f>SUM(K176:P176)</f>
        <v>150000</v>
      </c>
    </row>
    <row r="177" spans="2:18" ht="47.25" customHeight="1" x14ac:dyDescent="0.3">
      <c r="B177" s="1035"/>
      <c r="C177" s="1036"/>
      <c r="D177" s="1036"/>
      <c r="E177" s="1047" t="s">
        <v>2371</v>
      </c>
      <c r="F177" s="1101">
        <v>24402</v>
      </c>
      <c r="G177" s="1061" t="s">
        <v>1806</v>
      </c>
      <c r="H177" s="1082" t="s">
        <v>2248</v>
      </c>
      <c r="I177" s="1075" t="s">
        <v>112</v>
      </c>
      <c r="J177" s="1029"/>
      <c r="K177" s="1029"/>
      <c r="L177" s="1030"/>
      <c r="M177" s="1030"/>
      <c r="N177" s="1030"/>
      <c r="O177" s="1030"/>
      <c r="P177" s="1030">
        <v>200000</v>
      </c>
      <c r="Q177" s="1076"/>
      <c r="R177" s="1031">
        <f>SUM(K177:P177)</f>
        <v>200000</v>
      </c>
    </row>
    <row r="178" spans="2:18" s="525" customFormat="1" ht="18.75" customHeight="1" x14ac:dyDescent="0.3">
      <c r="B178" s="615"/>
      <c r="C178" s="619"/>
      <c r="D178" s="619"/>
      <c r="E178" s="825">
        <v>400</v>
      </c>
      <c r="F178" s="1724" t="s">
        <v>2256</v>
      </c>
      <c r="G178" s="1724"/>
      <c r="H178" s="1724"/>
      <c r="I178" s="1724"/>
      <c r="J178" s="617"/>
      <c r="K178" s="617"/>
      <c r="L178" s="617"/>
      <c r="M178" s="617"/>
      <c r="N178" s="617"/>
      <c r="O178" s="617"/>
      <c r="P178" s="617"/>
      <c r="Q178" s="617"/>
      <c r="R178" s="618"/>
    </row>
    <row r="179" spans="2:18" ht="30.75" customHeight="1" x14ac:dyDescent="0.3">
      <c r="B179" s="1012"/>
      <c r="C179" s="1013"/>
      <c r="D179" s="1013"/>
      <c r="E179" s="1043" t="s">
        <v>2371</v>
      </c>
      <c r="F179" s="1099">
        <v>40001</v>
      </c>
      <c r="G179" s="1080" t="s">
        <v>2257</v>
      </c>
      <c r="H179" s="1081" t="s">
        <v>2258</v>
      </c>
      <c r="I179" s="1037" t="s">
        <v>112</v>
      </c>
      <c r="J179" s="1015"/>
      <c r="K179" s="1015"/>
      <c r="L179" s="1016"/>
      <c r="M179" s="1016"/>
      <c r="N179" s="1016"/>
      <c r="O179" s="1016"/>
      <c r="P179" s="1016">
        <v>1500000</v>
      </c>
      <c r="Q179" s="1016"/>
      <c r="R179" s="1017">
        <f t="shared" ref="R179" si="10">SUM(K179:Q179)</f>
        <v>1500000</v>
      </c>
    </row>
    <row r="180" spans="2:18" ht="47.25" customHeight="1" x14ac:dyDescent="0.3">
      <c r="B180" s="1035"/>
      <c r="C180" s="1036"/>
      <c r="D180" s="1036"/>
      <c r="E180" s="1047" t="s">
        <v>2371</v>
      </c>
      <c r="F180" s="1101">
        <v>40002</v>
      </c>
      <c r="G180" s="1083" t="s">
        <v>2259</v>
      </c>
      <c r="H180" s="1082" t="s">
        <v>2258</v>
      </c>
      <c r="I180" s="1075" t="s">
        <v>112</v>
      </c>
      <c r="J180" s="1029"/>
      <c r="K180" s="1029"/>
      <c r="L180" s="1030"/>
      <c r="M180" s="1030"/>
      <c r="N180" s="1030"/>
      <c r="O180" s="1030"/>
      <c r="P180" s="1030">
        <v>1250000</v>
      </c>
      <c r="Q180" s="1030"/>
      <c r="R180" s="1031">
        <f t="shared" ref="R180" si="11">SUM(K180:Q180)</f>
        <v>1250000</v>
      </c>
    </row>
    <row r="181" spans="2:18" ht="15.75" customHeight="1" x14ac:dyDescent="0.3">
      <c r="B181" s="65"/>
      <c r="C181" s="66"/>
      <c r="D181" s="105" t="s">
        <v>1844</v>
      </c>
      <c r="E181" s="820"/>
      <c r="F181" s="1102"/>
      <c r="G181" s="105"/>
      <c r="H181" s="105"/>
      <c r="I181" s="105"/>
      <c r="J181" s="570">
        <f>SUM(J183)</f>
        <v>0</v>
      </c>
      <c r="K181" s="570"/>
      <c r="L181" s="570"/>
      <c r="M181" s="570"/>
      <c r="N181" s="570"/>
      <c r="O181" s="570"/>
      <c r="P181" s="570"/>
      <c r="Q181" s="570"/>
      <c r="R181" s="570"/>
    </row>
    <row r="182" spans="2:18" ht="15.75" customHeight="1" x14ac:dyDescent="0.3">
      <c r="B182" s="76"/>
      <c r="C182" s="77"/>
      <c r="D182" s="556" t="s">
        <v>1843</v>
      </c>
      <c r="E182" s="826"/>
      <c r="F182" s="1108"/>
      <c r="G182" s="556"/>
      <c r="H182" s="556"/>
      <c r="I182" s="556"/>
      <c r="J182" s="572"/>
      <c r="K182" s="572"/>
      <c r="L182" s="572"/>
      <c r="M182" s="572"/>
      <c r="N182" s="572"/>
      <c r="O182" s="572"/>
      <c r="P182" s="572"/>
      <c r="Q182" s="572"/>
      <c r="R182" s="571"/>
    </row>
    <row r="183" spans="2:18" ht="15.75" customHeight="1" x14ac:dyDescent="0.3">
      <c r="B183" s="35"/>
      <c r="C183" s="37"/>
      <c r="D183" s="37"/>
      <c r="E183" s="1661" t="s">
        <v>28</v>
      </c>
      <c r="F183" s="1661"/>
      <c r="G183" s="1661"/>
      <c r="H183" s="1661"/>
      <c r="I183" s="1661"/>
      <c r="J183" s="562">
        <f>SUM(J185:J188)</f>
        <v>0</v>
      </c>
      <c r="K183" s="562"/>
      <c r="L183" s="562"/>
      <c r="M183" s="562"/>
      <c r="N183" s="562"/>
      <c r="O183" s="562"/>
      <c r="P183" s="562"/>
      <c r="Q183" s="562"/>
      <c r="R183" s="274"/>
    </row>
    <row r="184" spans="2:18" s="525" customFormat="1" ht="16.5" customHeight="1" x14ac:dyDescent="0.3">
      <c r="B184" s="615"/>
      <c r="C184" s="619"/>
      <c r="D184" s="619"/>
      <c r="E184" s="825">
        <v>235</v>
      </c>
      <c r="F184" s="1724" t="s">
        <v>1859</v>
      </c>
      <c r="G184" s="1724"/>
      <c r="H184" s="1724"/>
      <c r="I184" s="1724"/>
      <c r="J184" s="617"/>
      <c r="K184" s="617"/>
      <c r="L184" s="617"/>
      <c r="M184" s="617"/>
      <c r="N184" s="617"/>
      <c r="O184" s="617"/>
      <c r="P184" s="617"/>
      <c r="Q184" s="617"/>
      <c r="R184" s="618"/>
    </row>
    <row r="185" spans="2:18" ht="32.25" customHeight="1" x14ac:dyDescent="0.3">
      <c r="B185" s="266"/>
      <c r="C185" s="267"/>
      <c r="D185" s="267"/>
      <c r="E185" s="1051" t="s">
        <v>2371</v>
      </c>
      <c r="F185" s="1109">
        <v>23501</v>
      </c>
      <c r="G185" s="259" t="s">
        <v>1803</v>
      </c>
      <c r="H185" s="26" t="s">
        <v>1804</v>
      </c>
      <c r="I185" s="17" t="s">
        <v>112</v>
      </c>
      <c r="J185" s="27"/>
      <c r="K185" s="27"/>
      <c r="L185" s="27"/>
      <c r="M185" s="27"/>
      <c r="N185" s="27"/>
      <c r="O185" s="27"/>
      <c r="P185" s="27">
        <v>480000</v>
      </c>
      <c r="Q185" s="995"/>
      <c r="R185" s="27">
        <f>SUM(J185:P185)</f>
        <v>480000</v>
      </c>
    </row>
    <row r="186" spans="2:18" ht="20.25" hidden="1" customHeight="1" x14ac:dyDescent="0.3">
      <c r="B186" s="240"/>
      <c r="C186" s="241"/>
      <c r="D186" s="241"/>
      <c r="E186" s="816"/>
      <c r="F186" s="1105"/>
      <c r="G186" s="125"/>
      <c r="H186" s="258"/>
      <c r="I186" s="259"/>
      <c r="J186" s="26"/>
      <c r="K186" s="26"/>
      <c r="L186" s="26"/>
      <c r="M186" s="26"/>
      <c r="N186" s="26"/>
      <c r="O186" s="26"/>
      <c r="P186" s="26"/>
      <c r="Q186" s="26"/>
      <c r="R186" s="260">
        <f t="shared" ref="R186:R187" si="12">SUM(J186:Q186)</f>
        <v>0</v>
      </c>
    </row>
    <row r="187" spans="2:18" ht="20.25" hidden="1" customHeight="1" x14ac:dyDescent="0.3">
      <c r="B187" s="252"/>
      <c r="D187" s="193"/>
      <c r="E187" s="823"/>
      <c r="F187" s="1105"/>
      <c r="G187" s="125"/>
      <c r="H187" s="26"/>
      <c r="I187" s="261"/>
      <c r="J187" s="27"/>
      <c r="K187" s="27"/>
      <c r="L187" s="27"/>
      <c r="M187" s="27"/>
      <c r="N187" s="27"/>
      <c r="O187" s="27"/>
      <c r="P187" s="27"/>
      <c r="Q187" s="27"/>
      <c r="R187" s="260">
        <f t="shared" si="12"/>
        <v>0</v>
      </c>
    </row>
    <row r="188" spans="2:18" ht="20.25" hidden="1" customHeight="1" x14ac:dyDescent="0.3">
      <c r="B188" s="252"/>
      <c r="D188" s="193"/>
      <c r="E188" s="823"/>
      <c r="F188" s="1105"/>
      <c r="G188" s="125"/>
      <c r="H188" s="26"/>
      <c r="I188" s="261"/>
      <c r="J188" s="27"/>
      <c r="K188" s="27"/>
      <c r="L188" s="27"/>
      <c r="M188" s="27"/>
      <c r="N188" s="27"/>
      <c r="O188" s="27"/>
      <c r="P188" s="27"/>
      <c r="Q188" s="27"/>
      <c r="R188" s="260">
        <f>SUM(J188:Q188)</f>
        <v>0</v>
      </c>
    </row>
    <row r="189" spans="2:18" ht="19.5" hidden="1" customHeight="1" x14ac:dyDescent="0.3">
      <c r="B189" s="35"/>
      <c r="C189" s="37"/>
      <c r="D189" s="278" t="s">
        <v>29</v>
      </c>
      <c r="E189" s="824"/>
      <c r="F189" s="1106"/>
      <c r="G189" s="278"/>
      <c r="H189" s="278"/>
      <c r="I189" s="278"/>
      <c r="J189" s="86">
        <f ca="1">SUM(J190+J193)</f>
        <v>0</v>
      </c>
      <c r="K189" s="561"/>
      <c r="L189" s="562"/>
      <c r="M189" s="562"/>
      <c r="N189" s="562"/>
      <c r="O189" s="562"/>
      <c r="P189" s="562"/>
      <c r="Q189" s="562"/>
      <c r="R189" s="274"/>
    </row>
    <row r="190" spans="2:18" ht="20.25" hidden="1" customHeight="1" x14ac:dyDescent="0.3">
      <c r="B190" s="35"/>
      <c r="C190" s="37"/>
      <c r="D190" s="37"/>
      <c r="E190" s="1661" t="s">
        <v>30</v>
      </c>
      <c r="F190" s="1661"/>
      <c r="G190" s="1661"/>
      <c r="H190" s="1661"/>
      <c r="I190" s="1661"/>
      <c r="J190" s="86">
        <f ca="1">SUM(J154:J192)</f>
        <v>0</v>
      </c>
      <c r="K190" s="86"/>
      <c r="L190" s="86"/>
      <c r="M190" s="86"/>
      <c r="N190" s="86"/>
      <c r="O190" s="86"/>
      <c r="P190" s="86"/>
      <c r="Q190" s="86"/>
      <c r="R190" s="86"/>
    </row>
    <row r="191" spans="2:18" ht="21" hidden="1" customHeight="1" x14ac:dyDescent="0.3">
      <c r="B191" s="252"/>
      <c r="D191" s="193"/>
      <c r="E191" s="823"/>
      <c r="F191" s="1110"/>
      <c r="G191" s="205"/>
      <c r="H191" s="251"/>
      <c r="I191" s="275"/>
      <c r="J191" s="167"/>
      <c r="K191" s="167"/>
      <c r="L191" s="167"/>
      <c r="M191" s="167"/>
      <c r="N191" s="167"/>
      <c r="O191" s="167"/>
      <c r="P191" s="167"/>
      <c r="Q191" s="167"/>
      <c r="R191" s="522">
        <f t="shared" ref="R191" si="13">SUM(J191:Q191)</f>
        <v>0</v>
      </c>
    </row>
    <row r="192" spans="2:18" ht="21" hidden="1" customHeight="1" x14ac:dyDescent="0.3">
      <c r="B192" s="252"/>
      <c r="D192" s="193"/>
      <c r="E192" s="823"/>
      <c r="F192" s="1105"/>
      <c r="G192" s="125"/>
      <c r="H192" s="26"/>
      <c r="I192" s="261"/>
      <c r="J192" s="27"/>
      <c r="K192" s="27"/>
      <c r="L192" s="27"/>
      <c r="M192" s="27"/>
      <c r="N192" s="27"/>
      <c r="O192" s="27"/>
      <c r="P192" s="27"/>
      <c r="Q192" s="27"/>
      <c r="R192" s="260">
        <f>SUM(J192:Q192)</f>
        <v>0</v>
      </c>
    </row>
    <row r="193" spans="2:18" ht="33" hidden="1" customHeight="1" x14ac:dyDescent="0.3">
      <c r="B193" s="35"/>
      <c r="C193" s="37"/>
      <c r="D193" s="37"/>
      <c r="E193" s="1662" t="s">
        <v>31</v>
      </c>
      <c r="F193" s="1662"/>
      <c r="G193" s="1662"/>
      <c r="H193" s="1662"/>
      <c r="I193" s="1662"/>
      <c r="J193" s="86">
        <f t="shared" ref="J193:R193" si="14">SUM(J194:J196)</f>
        <v>0</v>
      </c>
      <c r="K193" s="86">
        <f t="shared" si="14"/>
        <v>0</v>
      </c>
      <c r="L193" s="86">
        <f t="shared" si="14"/>
        <v>0</v>
      </c>
      <c r="M193" s="86">
        <f t="shared" si="14"/>
        <v>0</v>
      </c>
      <c r="N193" s="86">
        <f t="shared" si="14"/>
        <v>0</v>
      </c>
      <c r="O193" s="86">
        <f t="shared" si="14"/>
        <v>0</v>
      </c>
      <c r="P193" s="86">
        <f t="shared" si="14"/>
        <v>0</v>
      </c>
      <c r="Q193" s="86">
        <f t="shared" si="14"/>
        <v>0</v>
      </c>
      <c r="R193" s="86">
        <f t="shared" si="14"/>
        <v>0</v>
      </c>
    </row>
    <row r="194" spans="2:18" ht="23.25" hidden="1" customHeight="1" x14ac:dyDescent="0.3">
      <c r="B194" s="240"/>
      <c r="C194" s="241"/>
      <c r="D194" s="241"/>
      <c r="E194" s="816"/>
      <c r="F194" s="1105"/>
      <c r="G194" s="125"/>
      <c r="H194" s="258"/>
      <c r="I194" s="259"/>
      <c r="J194" s="27"/>
      <c r="K194" s="27"/>
      <c r="L194" s="27"/>
      <c r="M194" s="27"/>
      <c r="N194" s="27"/>
      <c r="O194" s="27"/>
      <c r="P194" s="27"/>
      <c r="Q194" s="27"/>
      <c r="R194" s="260">
        <f>SUM(J194:Q194)</f>
        <v>0</v>
      </c>
    </row>
    <row r="195" spans="2:18" ht="23.25" hidden="1" customHeight="1" x14ac:dyDescent="0.3">
      <c r="B195" s="244"/>
      <c r="C195" s="187"/>
      <c r="D195" s="187"/>
      <c r="E195" s="817"/>
      <c r="F195" s="1105"/>
      <c r="G195" s="125"/>
      <c r="H195" s="258"/>
      <c r="I195" s="259"/>
      <c r="J195" s="26"/>
      <c r="K195" s="26"/>
      <c r="L195" s="26"/>
      <c r="M195" s="26"/>
      <c r="N195" s="26"/>
      <c r="O195" s="26"/>
      <c r="P195" s="26"/>
      <c r="Q195" s="26"/>
      <c r="R195" s="260">
        <f t="shared" ref="R195:R196" si="15">SUM(J195:Q195)</f>
        <v>0</v>
      </c>
    </row>
    <row r="196" spans="2:18" ht="23.25" hidden="1" customHeight="1" x14ac:dyDescent="0.3">
      <c r="B196" s="248"/>
      <c r="C196" s="249"/>
      <c r="D196" s="249"/>
      <c r="E196" s="818"/>
      <c r="F196" s="1105"/>
      <c r="G196" s="125"/>
      <c r="H196" s="258"/>
      <c r="I196" s="259"/>
      <c r="J196" s="26"/>
      <c r="K196" s="26"/>
      <c r="L196" s="26"/>
      <c r="M196" s="26"/>
      <c r="N196" s="26"/>
      <c r="O196" s="26"/>
      <c r="P196" s="26"/>
      <c r="Q196" s="26"/>
      <c r="R196" s="260">
        <f t="shared" si="15"/>
        <v>0</v>
      </c>
    </row>
    <row r="197" spans="2:18" s="235" customFormat="1" ht="18.75" customHeight="1" x14ac:dyDescent="0.2">
      <c r="B197" s="50" t="s">
        <v>83</v>
      </c>
      <c r="C197" s="51"/>
      <c r="D197" s="52"/>
      <c r="E197" s="827"/>
      <c r="F197" s="1111"/>
      <c r="G197" s="269"/>
      <c r="H197" s="270"/>
      <c r="I197" s="269"/>
      <c r="J197" s="542">
        <f>SUM(J198)</f>
        <v>0</v>
      </c>
      <c r="K197" s="542"/>
      <c r="L197" s="542"/>
      <c r="M197" s="542"/>
      <c r="N197" s="542"/>
      <c r="O197" s="542"/>
      <c r="P197" s="542"/>
      <c r="Q197" s="542"/>
      <c r="R197" s="540"/>
    </row>
    <row r="198" spans="2:18" s="235" customFormat="1" ht="17.25" customHeight="1" x14ac:dyDescent="0.2">
      <c r="B198" s="481" t="s">
        <v>2250</v>
      </c>
      <c r="C198" s="482"/>
      <c r="D198" s="482"/>
      <c r="E198" s="813"/>
      <c r="F198" s="1096"/>
      <c r="G198" s="482"/>
      <c r="H198" s="482"/>
      <c r="I198" s="482"/>
      <c r="J198" s="575">
        <f>SUM(J199)</f>
        <v>0</v>
      </c>
      <c r="K198" s="575"/>
      <c r="L198" s="575"/>
      <c r="M198" s="575"/>
      <c r="N198" s="575"/>
      <c r="O198" s="575"/>
      <c r="P198" s="575"/>
      <c r="Q198" s="575"/>
      <c r="R198" s="573"/>
    </row>
    <row r="199" spans="2:18" ht="16.5" customHeight="1" x14ac:dyDescent="0.3">
      <c r="B199" s="35"/>
      <c r="C199" s="278" t="s">
        <v>32</v>
      </c>
      <c r="D199" s="278"/>
      <c r="E199" s="824"/>
      <c r="F199" s="1106"/>
      <c r="G199" s="278"/>
      <c r="H199" s="278"/>
      <c r="I199" s="278"/>
      <c r="J199" s="562">
        <f t="shared" ref="J199" si="16">SUM(J200+J204)</f>
        <v>0</v>
      </c>
      <c r="K199" s="562"/>
      <c r="L199" s="562"/>
      <c r="M199" s="562"/>
      <c r="N199" s="562"/>
      <c r="O199" s="562"/>
      <c r="P199" s="562"/>
      <c r="Q199" s="562"/>
      <c r="R199" s="274"/>
    </row>
    <row r="200" spans="2:18" ht="17.25" customHeight="1" x14ac:dyDescent="0.3">
      <c r="B200" s="35"/>
      <c r="C200" s="37"/>
      <c r="D200" s="278" t="s">
        <v>33</v>
      </c>
      <c r="E200" s="824"/>
      <c r="F200" s="1106"/>
      <c r="G200" s="278"/>
      <c r="H200" s="278"/>
      <c r="I200" s="278"/>
      <c r="J200" s="562">
        <f>SUM(J201)</f>
        <v>0</v>
      </c>
      <c r="K200" s="562"/>
      <c r="L200" s="562"/>
      <c r="M200" s="562"/>
      <c r="N200" s="562"/>
      <c r="O200" s="562"/>
      <c r="P200" s="562"/>
      <c r="Q200" s="562"/>
      <c r="R200" s="274"/>
    </row>
    <row r="201" spans="2:18" x14ac:dyDescent="0.3">
      <c r="B201" s="35"/>
      <c r="C201" s="37"/>
      <c r="D201" s="37"/>
      <c r="E201" s="842" t="s">
        <v>34</v>
      </c>
      <c r="F201" s="308"/>
      <c r="G201" s="255"/>
      <c r="H201" s="114"/>
      <c r="I201" s="293"/>
      <c r="J201" s="562">
        <f t="shared" ref="J201" si="17">SUM(J203:J203)</f>
        <v>0</v>
      </c>
      <c r="K201" s="562"/>
      <c r="L201" s="562"/>
      <c r="M201" s="562"/>
      <c r="N201" s="562"/>
      <c r="O201" s="562"/>
      <c r="P201" s="562"/>
      <c r="Q201" s="562"/>
      <c r="R201" s="274"/>
    </row>
    <row r="202" spans="2:18" s="525" customFormat="1" ht="18" customHeight="1" x14ac:dyDescent="0.3">
      <c r="B202" s="615"/>
      <c r="C202" s="619"/>
      <c r="D202" s="619"/>
      <c r="E202" s="825">
        <v>131</v>
      </c>
      <c r="F202" s="1104" t="s">
        <v>1825</v>
      </c>
      <c r="G202" s="565"/>
      <c r="H202" s="565"/>
      <c r="I202" s="565"/>
      <c r="J202" s="617"/>
      <c r="K202" s="617"/>
      <c r="L202" s="617"/>
      <c r="M202" s="617"/>
      <c r="N202" s="617"/>
      <c r="O202" s="617"/>
      <c r="P202" s="617"/>
      <c r="Q202" s="617"/>
      <c r="R202" s="618"/>
    </row>
    <row r="203" spans="2:18" ht="32.25" customHeight="1" x14ac:dyDescent="0.3">
      <c r="B203" s="240"/>
      <c r="C203" s="241"/>
      <c r="D203" s="241"/>
      <c r="E203" s="1051" t="s">
        <v>2401</v>
      </c>
      <c r="F203" s="1109">
        <v>13101</v>
      </c>
      <c r="G203" s="125" t="s">
        <v>676</v>
      </c>
      <c r="H203" s="26" t="s">
        <v>472</v>
      </c>
      <c r="I203" s="247" t="s">
        <v>677</v>
      </c>
      <c r="J203" s="261"/>
      <c r="K203" s="258"/>
      <c r="L203" s="26"/>
      <c r="M203" s="271">
        <v>11860</v>
      </c>
      <c r="N203" s="26"/>
      <c r="O203" s="26"/>
      <c r="P203" s="26"/>
      <c r="Q203" s="26"/>
      <c r="R203" s="272">
        <v>11860</v>
      </c>
    </row>
    <row r="204" spans="2:18" ht="21" hidden="1" customHeight="1" x14ac:dyDescent="0.3">
      <c r="B204" s="35"/>
      <c r="C204" s="37"/>
      <c r="D204" s="1663" t="s">
        <v>35</v>
      </c>
      <c r="E204" s="1663"/>
      <c r="F204" s="1663"/>
      <c r="G204" s="1663"/>
      <c r="H204" s="1663"/>
      <c r="I204" s="1663"/>
      <c r="J204" s="86">
        <f>SUM(J205)</f>
        <v>0</v>
      </c>
      <c r="K204" s="86">
        <f t="shared" ref="K204:Q204" si="18">SUM(K205)</f>
        <v>0</v>
      </c>
      <c r="L204" s="86">
        <f t="shared" si="18"/>
        <v>0</v>
      </c>
      <c r="M204" s="86">
        <f t="shared" si="18"/>
        <v>0</v>
      </c>
      <c r="N204" s="86">
        <f t="shared" si="18"/>
        <v>0</v>
      </c>
      <c r="O204" s="86">
        <f t="shared" si="18"/>
        <v>0</v>
      </c>
      <c r="P204" s="86">
        <f t="shared" si="18"/>
        <v>0</v>
      </c>
      <c r="Q204" s="86">
        <f t="shared" si="18"/>
        <v>0</v>
      </c>
      <c r="R204" s="86">
        <f>SUM(R205)</f>
        <v>0</v>
      </c>
    </row>
    <row r="205" spans="2:18" ht="21" hidden="1" customHeight="1" x14ac:dyDescent="0.3">
      <c r="B205" s="35"/>
      <c r="C205" s="37"/>
      <c r="D205" s="37"/>
      <c r="E205" s="1662" t="s">
        <v>36</v>
      </c>
      <c r="F205" s="1662"/>
      <c r="G205" s="1662"/>
      <c r="H205" s="1662"/>
      <c r="I205" s="1662"/>
      <c r="J205" s="86">
        <f t="shared" ref="J205:R205" si="19">SUM(J206:J208)</f>
        <v>0</v>
      </c>
      <c r="K205" s="86">
        <f t="shared" si="19"/>
        <v>0</v>
      </c>
      <c r="L205" s="86">
        <f t="shared" si="19"/>
        <v>0</v>
      </c>
      <c r="M205" s="86">
        <f t="shared" si="19"/>
        <v>0</v>
      </c>
      <c r="N205" s="86">
        <f t="shared" si="19"/>
        <v>0</v>
      </c>
      <c r="O205" s="86">
        <f t="shared" si="19"/>
        <v>0</v>
      </c>
      <c r="P205" s="86">
        <f t="shared" si="19"/>
        <v>0</v>
      </c>
      <c r="Q205" s="86">
        <f t="shared" si="19"/>
        <v>0</v>
      </c>
      <c r="R205" s="86">
        <f t="shared" si="19"/>
        <v>0</v>
      </c>
    </row>
    <row r="206" spans="2:18" ht="25.5" hidden="1" customHeight="1" x14ac:dyDescent="0.3">
      <c r="B206" s="240"/>
      <c r="C206" s="241"/>
      <c r="D206" s="241"/>
      <c r="E206" s="816"/>
      <c r="F206" s="1105"/>
      <c r="G206" s="125"/>
      <c r="H206" s="258"/>
      <c r="I206" s="259"/>
      <c r="J206" s="26"/>
      <c r="K206" s="26"/>
      <c r="L206" s="26"/>
      <c r="M206" s="26"/>
      <c r="N206" s="26"/>
      <c r="O206" s="26"/>
      <c r="P206" s="26"/>
      <c r="Q206" s="26"/>
      <c r="R206" s="260">
        <f>SUM(J206:Q206)</f>
        <v>0</v>
      </c>
    </row>
    <row r="207" spans="2:18" ht="25.5" hidden="1" customHeight="1" x14ac:dyDescent="0.3">
      <c r="B207" s="244"/>
      <c r="C207" s="187"/>
      <c r="D207" s="187"/>
      <c r="E207" s="817"/>
      <c r="F207" s="1105"/>
      <c r="G207" s="125"/>
      <c r="H207" s="258"/>
      <c r="I207" s="259"/>
      <c r="J207" s="26"/>
      <c r="K207" s="26"/>
      <c r="L207" s="26"/>
      <c r="M207" s="26"/>
      <c r="N207" s="26"/>
      <c r="O207" s="26"/>
      <c r="P207" s="26"/>
      <c r="Q207" s="26"/>
      <c r="R207" s="260">
        <f t="shared" ref="R207:R208" si="20">SUM(J207:Q207)</f>
        <v>0</v>
      </c>
    </row>
    <row r="208" spans="2:18" ht="25.5" hidden="1" customHeight="1" x14ac:dyDescent="0.3">
      <c r="B208" s="244"/>
      <c r="C208" s="187"/>
      <c r="D208" s="187"/>
      <c r="E208" s="817"/>
      <c r="F208" s="1105"/>
      <c r="G208" s="125"/>
      <c r="H208" s="258"/>
      <c r="I208" s="259"/>
      <c r="J208" s="26"/>
      <c r="K208" s="243"/>
      <c r="L208" s="243"/>
      <c r="M208" s="243"/>
      <c r="N208" s="243"/>
      <c r="O208" s="243"/>
      <c r="P208" s="243"/>
      <c r="Q208" s="243"/>
      <c r="R208" s="260">
        <f t="shared" si="20"/>
        <v>0</v>
      </c>
    </row>
    <row r="209" spans="2:18" s="235" customFormat="1" ht="19.5" customHeight="1" x14ac:dyDescent="0.2">
      <c r="B209" s="535" t="s">
        <v>86</v>
      </c>
      <c r="C209" s="536"/>
      <c r="D209" s="536"/>
      <c r="E209" s="812"/>
      <c r="F209" s="1095"/>
      <c r="G209" s="536"/>
      <c r="H209" s="536"/>
      <c r="I209" s="536"/>
      <c r="J209" s="542">
        <f>SUM(J210)</f>
        <v>0</v>
      </c>
      <c r="K209" s="577"/>
      <c r="L209" s="577"/>
      <c r="M209" s="577"/>
      <c r="N209" s="577"/>
      <c r="O209" s="577"/>
      <c r="P209" s="577"/>
      <c r="Q209" s="577"/>
      <c r="R209" s="540"/>
    </row>
    <row r="210" spans="2:18" s="756" customFormat="1" ht="15.75" customHeight="1" x14ac:dyDescent="0.2">
      <c r="B210" s="757" t="s">
        <v>2261</v>
      </c>
      <c r="C210" s="758"/>
      <c r="D210" s="758"/>
      <c r="E210" s="828"/>
      <c r="F210" s="1112"/>
      <c r="G210" s="758"/>
      <c r="H210" s="758"/>
      <c r="I210" s="758"/>
      <c r="J210" s="759">
        <f>SUM(J211)</f>
        <v>0</v>
      </c>
      <c r="K210" s="759"/>
      <c r="L210" s="759"/>
      <c r="M210" s="759"/>
      <c r="N210" s="759"/>
      <c r="O210" s="759"/>
      <c r="P210" s="759"/>
      <c r="Q210" s="759"/>
      <c r="R210" s="760"/>
    </row>
    <row r="211" spans="2:18" ht="18" customHeight="1" x14ac:dyDescent="0.3">
      <c r="B211" s="35"/>
      <c r="C211" s="278" t="s">
        <v>37</v>
      </c>
      <c r="D211" s="278"/>
      <c r="E211" s="824"/>
      <c r="F211" s="1106"/>
      <c r="G211" s="278"/>
      <c r="H211" s="278"/>
      <c r="I211" s="278"/>
      <c r="J211" s="562">
        <f t="shared" ref="J211" si="21">SUM(J212+J225+J230)</f>
        <v>0</v>
      </c>
      <c r="K211" s="562"/>
      <c r="L211" s="562"/>
      <c r="M211" s="562"/>
      <c r="N211" s="562"/>
      <c r="O211" s="562"/>
      <c r="P211" s="562"/>
      <c r="Q211" s="562"/>
      <c r="R211" s="274"/>
    </row>
    <row r="212" spans="2:18" ht="17.25" customHeight="1" x14ac:dyDescent="0.3">
      <c r="B212" s="35"/>
      <c r="C212" s="37"/>
      <c r="D212" s="278" t="s">
        <v>38</v>
      </c>
      <c r="E212" s="824"/>
      <c r="F212" s="1106"/>
      <c r="G212" s="278"/>
      <c r="H212" s="278"/>
      <c r="I212" s="278"/>
      <c r="J212" s="562">
        <f>SUM(J213)</f>
        <v>0</v>
      </c>
      <c r="K212" s="562"/>
      <c r="L212" s="562"/>
      <c r="M212" s="562"/>
      <c r="N212" s="562"/>
      <c r="O212" s="562"/>
      <c r="P212" s="562"/>
      <c r="Q212" s="562"/>
      <c r="R212" s="274"/>
    </row>
    <row r="213" spans="2:18" ht="16.5" customHeight="1" x14ac:dyDescent="0.3">
      <c r="B213" s="35"/>
      <c r="C213" s="37"/>
      <c r="D213" s="37"/>
      <c r="E213" s="824" t="s">
        <v>39</v>
      </c>
      <c r="F213" s="1106"/>
      <c r="G213" s="278"/>
      <c r="H213" s="278"/>
      <c r="I213" s="278"/>
      <c r="J213" s="562">
        <f>SUM(J215:J224)</f>
        <v>0</v>
      </c>
      <c r="K213" s="562"/>
      <c r="L213" s="562"/>
      <c r="M213" s="562"/>
      <c r="N213" s="562"/>
      <c r="O213" s="562"/>
      <c r="P213" s="562"/>
      <c r="Q213" s="562"/>
      <c r="R213" s="274"/>
    </row>
    <row r="214" spans="2:18" s="525" customFormat="1" ht="18.75" customHeight="1" x14ac:dyDescent="0.3">
      <c r="B214" s="615"/>
      <c r="C214" s="619"/>
      <c r="D214" s="619"/>
      <c r="E214" s="825">
        <v>141</v>
      </c>
      <c r="F214" s="1724" t="s">
        <v>1826</v>
      </c>
      <c r="G214" s="1724"/>
      <c r="H214" s="1724"/>
      <c r="I214" s="1724"/>
      <c r="J214" s="617"/>
      <c r="K214" s="617"/>
      <c r="L214" s="617"/>
      <c r="M214" s="617"/>
      <c r="N214" s="617"/>
      <c r="O214" s="617"/>
      <c r="P214" s="617"/>
      <c r="Q214" s="617"/>
      <c r="R214" s="618"/>
    </row>
    <row r="215" spans="2:18" ht="32.25" customHeight="1" x14ac:dyDescent="0.3">
      <c r="B215" s="266"/>
      <c r="C215" s="267"/>
      <c r="D215" s="267"/>
      <c r="E215" s="1051" t="s">
        <v>2371</v>
      </c>
      <c r="F215" s="1109">
        <v>14101</v>
      </c>
      <c r="G215" s="273" t="s">
        <v>2260</v>
      </c>
      <c r="H215" s="26" t="s">
        <v>678</v>
      </c>
      <c r="I215" s="17" t="s">
        <v>112</v>
      </c>
      <c r="J215" s="223"/>
      <c r="K215" s="223"/>
      <c r="L215" s="223">
        <v>10000</v>
      </c>
      <c r="M215" s="223">
        <v>40000</v>
      </c>
      <c r="N215" s="223"/>
      <c r="O215" s="223"/>
      <c r="P215" s="223"/>
      <c r="Q215" s="223"/>
      <c r="R215" s="92">
        <f t="shared" ref="R215:R224" si="22">SUM(K215:Q215)</f>
        <v>50000</v>
      </c>
    </row>
    <row r="216" spans="2:18" ht="17.25" customHeight="1" x14ac:dyDescent="0.3">
      <c r="B216" s="1063"/>
      <c r="C216" s="1064"/>
      <c r="D216" s="1064"/>
      <c r="E216" s="1065" t="s">
        <v>2375</v>
      </c>
      <c r="F216" s="1107">
        <v>14102</v>
      </c>
      <c r="G216" s="1125" t="s">
        <v>679</v>
      </c>
      <c r="H216" s="1085" t="s">
        <v>475</v>
      </c>
      <c r="I216" s="1126" t="s">
        <v>680</v>
      </c>
      <c r="J216" s="1086"/>
      <c r="K216" s="1086"/>
      <c r="L216" s="1086">
        <v>14860</v>
      </c>
      <c r="M216" s="1086">
        <v>5140</v>
      </c>
      <c r="N216" s="1086"/>
      <c r="O216" s="1086"/>
      <c r="P216" s="1086"/>
      <c r="Q216" s="1086"/>
      <c r="R216" s="1087">
        <f t="shared" si="22"/>
        <v>20000</v>
      </c>
    </row>
    <row r="217" spans="2:18" ht="31.5" x14ac:dyDescent="0.3">
      <c r="B217" s="1018"/>
      <c r="C217" s="1019"/>
      <c r="D217" s="1019"/>
      <c r="E217" s="1044" t="s">
        <v>2375</v>
      </c>
      <c r="F217" s="1100">
        <v>14103</v>
      </c>
      <c r="G217" s="1020" t="s">
        <v>2252</v>
      </c>
      <c r="H217" s="1021" t="s">
        <v>475</v>
      </c>
      <c r="I217" s="1021" t="s">
        <v>681</v>
      </c>
      <c r="J217" s="1022"/>
      <c r="K217" s="1022">
        <v>7200</v>
      </c>
      <c r="L217" s="1022">
        <v>9000</v>
      </c>
      <c r="M217" s="1022">
        <v>3800</v>
      </c>
      <c r="N217" s="1022"/>
      <c r="O217" s="1022"/>
      <c r="P217" s="1022"/>
      <c r="Q217" s="1022"/>
      <c r="R217" s="1023">
        <f t="shared" si="22"/>
        <v>20000</v>
      </c>
    </row>
    <row r="218" spans="2:18" ht="31.5" x14ac:dyDescent="0.3">
      <c r="B218" s="1018"/>
      <c r="C218" s="1019"/>
      <c r="D218" s="1019"/>
      <c r="E218" s="1044" t="s">
        <v>2387</v>
      </c>
      <c r="F218" s="1100">
        <v>14104</v>
      </c>
      <c r="G218" s="1020" t="s">
        <v>682</v>
      </c>
      <c r="H218" s="1021" t="s">
        <v>618</v>
      </c>
      <c r="I218" s="1038" t="s">
        <v>112</v>
      </c>
      <c r="J218" s="1022"/>
      <c r="K218" s="1022"/>
      <c r="L218" s="1022"/>
      <c r="M218" s="1022">
        <v>10000</v>
      </c>
      <c r="N218" s="1022"/>
      <c r="O218" s="1022"/>
      <c r="P218" s="1022"/>
      <c r="Q218" s="1022"/>
      <c r="R218" s="1023">
        <f t="shared" si="22"/>
        <v>10000</v>
      </c>
    </row>
    <row r="219" spans="2:18" ht="31.5" x14ac:dyDescent="0.3">
      <c r="B219" s="1018"/>
      <c r="C219" s="1019"/>
      <c r="D219" s="1019"/>
      <c r="E219" s="1044" t="s">
        <v>2387</v>
      </c>
      <c r="F219" s="1100">
        <v>14105</v>
      </c>
      <c r="G219" s="1020" t="s">
        <v>2253</v>
      </c>
      <c r="H219" s="1021" t="s">
        <v>618</v>
      </c>
      <c r="I219" s="1021" t="s">
        <v>683</v>
      </c>
      <c r="J219" s="1022"/>
      <c r="K219" s="1022"/>
      <c r="L219" s="1022">
        <v>40000</v>
      </c>
      <c r="M219" s="1022"/>
      <c r="N219" s="1022"/>
      <c r="O219" s="1022"/>
      <c r="P219" s="1022"/>
      <c r="Q219" s="1022"/>
      <c r="R219" s="1023">
        <f t="shared" si="22"/>
        <v>40000</v>
      </c>
    </row>
    <row r="220" spans="2:18" x14ac:dyDescent="0.3">
      <c r="B220" s="1018"/>
      <c r="C220" s="1019"/>
      <c r="D220" s="1019"/>
      <c r="E220" s="1044" t="s">
        <v>2387</v>
      </c>
      <c r="F220" s="1100">
        <v>14106</v>
      </c>
      <c r="G220" s="1020" t="s">
        <v>684</v>
      </c>
      <c r="H220" s="1021" t="s">
        <v>618</v>
      </c>
      <c r="I220" s="1038" t="s">
        <v>112</v>
      </c>
      <c r="J220" s="1022"/>
      <c r="K220" s="1022"/>
      <c r="L220" s="1022">
        <v>20000</v>
      </c>
      <c r="M220" s="1022"/>
      <c r="N220" s="1022"/>
      <c r="O220" s="1022"/>
      <c r="P220" s="1022"/>
      <c r="Q220" s="1022"/>
      <c r="R220" s="1023">
        <f t="shared" si="22"/>
        <v>20000</v>
      </c>
    </row>
    <row r="221" spans="2:18" ht="31.5" x14ac:dyDescent="0.3">
      <c r="B221" s="1018"/>
      <c r="C221" s="1019"/>
      <c r="D221" s="1019"/>
      <c r="E221" s="1044" t="s">
        <v>2387</v>
      </c>
      <c r="F221" s="1100">
        <v>14107</v>
      </c>
      <c r="G221" s="1020" t="s">
        <v>685</v>
      </c>
      <c r="H221" s="1021" t="s">
        <v>618</v>
      </c>
      <c r="I221" s="1021" t="s">
        <v>686</v>
      </c>
      <c r="J221" s="1022"/>
      <c r="K221" s="1022">
        <v>8400</v>
      </c>
      <c r="L221" s="1022">
        <v>28000</v>
      </c>
      <c r="M221" s="1022">
        <v>3600</v>
      </c>
      <c r="N221" s="1022"/>
      <c r="O221" s="1022"/>
      <c r="P221" s="1022"/>
      <c r="Q221" s="1022"/>
      <c r="R221" s="1023">
        <f t="shared" si="22"/>
        <v>40000</v>
      </c>
    </row>
    <row r="222" spans="2:18" ht="23.25" customHeight="1" x14ac:dyDescent="0.3">
      <c r="B222" s="1018"/>
      <c r="C222" s="1019"/>
      <c r="D222" s="1019"/>
      <c r="E222" s="1044" t="s">
        <v>2383</v>
      </c>
      <c r="F222" s="1100">
        <v>14108</v>
      </c>
      <c r="G222" s="1020" t="s">
        <v>687</v>
      </c>
      <c r="H222" s="1021" t="s">
        <v>595</v>
      </c>
      <c r="I222" s="1021" t="s">
        <v>1813</v>
      </c>
      <c r="J222" s="1022"/>
      <c r="K222" s="1022"/>
      <c r="L222" s="1022">
        <v>5000</v>
      </c>
      <c r="M222" s="1022">
        <v>5000</v>
      </c>
      <c r="N222" s="1022"/>
      <c r="O222" s="1022"/>
      <c r="P222" s="1022"/>
      <c r="Q222" s="1022"/>
      <c r="R222" s="1023">
        <f t="shared" si="22"/>
        <v>10000</v>
      </c>
    </row>
    <row r="223" spans="2:18" ht="23.25" customHeight="1" x14ac:dyDescent="0.3">
      <c r="B223" s="1018"/>
      <c r="C223" s="1019"/>
      <c r="D223" s="1019"/>
      <c r="E223" s="1044" t="s">
        <v>2390</v>
      </c>
      <c r="F223" s="1100">
        <v>14109</v>
      </c>
      <c r="G223" s="1020" t="s">
        <v>688</v>
      </c>
      <c r="H223" s="1021" t="s">
        <v>477</v>
      </c>
      <c r="I223" s="1021" t="s">
        <v>689</v>
      </c>
      <c r="J223" s="1022"/>
      <c r="K223" s="1022"/>
      <c r="L223" s="1022"/>
      <c r="M223" s="1022">
        <v>12000</v>
      </c>
      <c r="N223" s="1022"/>
      <c r="O223" s="1022"/>
      <c r="P223" s="1022"/>
      <c r="Q223" s="1022"/>
      <c r="R223" s="1023">
        <f t="shared" si="22"/>
        <v>12000</v>
      </c>
    </row>
    <row r="224" spans="2:18" ht="40.5" customHeight="1" x14ac:dyDescent="0.3">
      <c r="B224" s="1025"/>
      <c r="C224" s="1026"/>
      <c r="D224" s="1027"/>
      <c r="E224" s="1045" t="s">
        <v>2371</v>
      </c>
      <c r="F224" s="1101">
        <v>14110</v>
      </c>
      <c r="G224" s="1028" t="s">
        <v>690</v>
      </c>
      <c r="H224" s="1029" t="s">
        <v>509</v>
      </c>
      <c r="I224" s="1029" t="s">
        <v>510</v>
      </c>
      <c r="J224" s="1030"/>
      <c r="K224" s="1030"/>
      <c r="L224" s="1030"/>
      <c r="M224" s="1030">
        <v>30000</v>
      </c>
      <c r="N224" s="1030"/>
      <c r="O224" s="1030"/>
      <c r="P224" s="1030"/>
      <c r="Q224" s="1030"/>
      <c r="R224" s="1030">
        <f t="shared" si="22"/>
        <v>30000</v>
      </c>
    </row>
    <row r="225" spans="2:18" ht="47.25" hidden="1" customHeight="1" x14ac:dyDescent="0.3">
      <c r="B225" s="35"/>
      <c r="C225" s="37"/>
      <c r="D225" s="1661" t="s">
        <v>40</v>
      </c>
      <c r="E225" s="1661"/>
      <c r="F225" s="1661"/>
      <c r="G225" s="1661"/>
      <c r="H225" s="1661"/>
      <c r="I225" s="1661"/>
      <c r="J225" s="86">
        <f>SUM(J226)</f>
        <v>0</v>
      </c>
      <c r="K225" s="86">
        <f t="shared" ref="K225:R225" si="23">SUM(K226)</f>
        <v>0</v>
      </c>
      <c r="L225" s="86">
        <f t="shared" si="23"/>
        <v>0</v>
      </c>
      <c r="M225" s="86">
        <f t="shared" si="23"/>
        <v>0</v>
      </c>
      <c r="N225" s="86">
        <f t="shared" si="23"/>
        <v>0</v>
      </c>
      <c r="O225" s="86">
        <f t="shared" si="23"/>
        <v>0</v>
      </c>
      <c r="P225" s="86">
        <f t="shared" si="23"/>
        <v>0</v>
      </c>
      <c r="Q225" s="86">
        <f t="shared" si="23"/>
        <v>0</v>
      </c>
      <c r="R225" s="86">
        <f t="shared" si="23"/>
        <v>0</v>
      </c>
    </row>
    <row r="226" spans="2:18" ht="34.5" hidden="1" customHeight="1" x14ac:dyDescent="0.3">
      <c r="B226" s="35"/>
      <c r="C226" s="37"/>
      <c r="D226" s="37"/>
      <c r="E226" s="1661" t="s">
        <v>41</v>
      </c>
      <c r="F226" s="1661"/>
      <c r="G226" s="1661"/>
      <c r="H226" s="1661"/>
      <c r="I226" s="1661"/>
      <c r="J226" s="86">
        <f>SUM(J227:J229)</f>
        <v>0</v>
      </c>
      <c r="K226" s="86">
        <f t="shared" ref="K226:R226" si="24">SUM(K227:K229)</f>
        <v>0</v>
      </c>
      <c r="L226" s="86">
        <f t="shared" si="24"/>
        <v>0</v>
      </c>
      <c r="M226" s="86">
        <f t="shared" si="24"/>
        <v>0</v>
      </c>
      <c r="N226" s="86">
        <f t="shared" si="24"/>
        <v>0</v>
      </c>
      <c r="O226" s="86">
        <f t="shared" si="24"/>
        <v>0</v>
      </c>
      <c r="P226" s="86">
        <f t="shared" si="24"/>
        <v>0</v>
      </c>
      <c r="Q226" s="86">
        <f t="shared" si="24"/>
        <v>0</v>
      </c>
      <c r="R226" s="86">
        <f t="shared" si="24"/>
        <v>0</v>
      </c>
    </row>
    <row r="227" spans="2:18" ht="24.75" hidden="1" customHeight="1" x14ac:dyDescent="0.3">
      <c r="B227" s="240"/>
      <c r="C227" s="241"/>
      <c r="D227" s="241"/>
      <c r="E227" s="816"/>
      <c r="F227" s="1105"/>
      <c r="G227" s="125"/>
      <c r="H227" s="258"/>
      <c r="I227" s="259"/>
      <c r="J227" s="26"/>
      <c r="K227" s="26"/>
      <c r="L227" s="26"/>
      <c r="M227" s="26"/>
      <c r="N227" s="26"/>
      <c r="O227" s="26"/>
      <c r="P227" s="26"/>
      <c r="Q227" s="26"/>
      <c r="R227" s="260">
        <f t="shared" ref="R227:R228" si="25">SUM(J227:Q227)</f>
        <v>0</v>
      </c>
    </row>
    <row r="228" spans="2:18" ht="24.75" hidden="1" customHeight="1" x14ac:dyDescent="0.3">
      <c r="B228" s="252"/>
      <c r="D228" s="193"/>
      <c r="E228" s="823"/>
      <c r="F228" s="1105"/>
      <c r="G228" s="125"/>
      <c r="H228" s="26"/>
      <c r="I228" s="261"/>
      <c r="J228" s="27"/>
      <c r="K228" s="27"/>
      <c r="L228" s="27"/>
      <c r="M228" s="27"/>
      <c r="N228" s="27"/>
      <c r="O228" s="27"/>
      <c r="P228" s="27"/>
      <c r="Q228" s="27"/>
      <c r="R228" s="260">
        <f t="shared" si="25"/>
        <v>0</v>
      </c>
    </row>
    <row r="229" spans="2:18" ht="34.5" hidden="1" customHeight="1" x14ac:dyDescent="0.3">
      <c r="B229" s="263"/>
      <c r="C229" s="264"/>
      <c r="D229" s="265"/>
      <c r="E229" s="819"/>
      <c r="F229" s="1105"/>
      <c r="G229" s="125"/>
      <c r="H229" s="26"/>
      <c r="I229" s="261"/>
      <c r="J229" s="27"/>
      <c r="K229" s="27"/>
      <c r="L229" s="27"/>
      <c r="M229" s="27"/>
      <c r="N229" s="27"/>
      <c r="O229" s="27"/>
      <c r="P229" s="27"/>
      <c r="Q229" s="27"/>
      <c r="R229" s="260">
        <f>SUM(J229:Q229)</f>
        <v>0</v>
      </c>
    </row>
    <row r="230" spans="2:18" ht="31.5" hidden="1" customHeight="1" x14ac:dyDescent="0.3">
      <c r="B230" s="35"/>
      <c r="C230" s="37"/>
      <c r="D230" s="1661" t="s">
        <v>42</v>
      </c>
      <c r="E230" s="1661"/>
      <c r="F230" s="1661"/>
      <c r="G230" s="1661"/>
      <c r="H230" s="1661"/>
      <c r="I230" s="1661"/>
      <c r="J230" s="86">
        <f>SUM(J231)</f>
        <v>0</v>
      </c>
      <c r="K230" s="86">
        <f t="shared" ref="K230:R230" si="26">SUM(K231)</f>
        <v>0</v>
      </c>
      <c r="L230" s="86">
        <f t="shared" si="26"/>
        <v>0</v>
      </c>
      <c r="M230" s="86">
        <f t="shared" si="26"/>
        <v>0</v>
      </c>
      <c r="N230" s="86">
        <f t="shared" si="26"/>
        <v>0</v>
      </c>
      <c r="O230" s="86">
        <f t="shared" si="26"/>
        <v>0</v>
      </c>
      <c r="P230" s="86">
        <f t="shared" si="26"/>
        <v>0</v>
      </c>
      <c r="Q230" s="86">
        <f t="shared" si="26"/>
        <v>0</v>
      </c>
      <c r="R230" s="86">
        <f t="shared" si="26"/>
        <v>0</v>
      </c>
    </row>
    <row r="231" spans="2:18" ht="34.5" hidden="1" customHeight="1" x14ac:dyDescent="0.3">
      <c r="B231" s="35"/>
      <c r="C231" s="37"/>
      <c r="D231" s="37"/>
      <c r="E231" s="1661" t="s">
        <v>43</v>
      </c>
      <c r="F231" s="1661"/>
      <c r="G231" s="1661"/>
      <c r="H231" s="1661"/>
      <c r="I231" s="1661"/>
      <c r="J231" s="86">
        <f>SUM(J232:J234)</f>
        <v>0</v>
      </c>
      <c r="K231" s="86">
        <f t="shared" ref="K231:R231" si="27">SUM(K232:K234)</f>
        <v>0</v>
      </c>
      <c r="L231" s="86">
        <f t="shared" si="27"/>
        <v>0</v>
      </c>
      <c r="M231" s="86">
        <f t="shared" si="27"/>
        <v>0</v>
      </c>
      <c r="N231" s="86">
        <f t="shared" si="27"/>
        <v>0</v>
      </c>
      <c r="O231" s="86">
        <f t="shared" si="27"/>
        <v>0</v>
      </c>
      <c r="P231" s="86">
        <f t="shared" si="27"/>
        <v>0</v>
      </c>
      <c r="Q231" s="86">
        <f t="shared" si="27"/>
        <v>0</v>
      </c>
      <c r="R231" s="86">
        <f t="shared" si="27"/>
        <v>0</v>
      </c>
    </row>
    <row r="232" spans="2:18" ht="20.25" hidden="1" customHeight="1" x14ac:dyDescent="0.3">
      <c r="B232" s="240"/>
      <c r="C232" s="241"/>
      <c r="D232" s="241"/>
      <c r="E232" s="816"/>
      <c r="F232" s="1105"/>
      <c r="G232" s="125"/>
      <c r="H232" s="258"/>
      <c r="I232" s="259"/>
      <c r="J232" s="26"/>
      <c r="K232" s="26"/>
      <c r="L232" s="26"/>
      <c r="M232" s="26"/>
      <c r="N232" s="26"/>
      <c r="O232" s="26"/>
      <c r="P232" s="26"/>
      <c r="Q232" s="26"/>
      <c r="R232" s="260">
        <f t="shared" ref="R232:R233" si="28">SUM(J232:Q232)</f>
        <v>0</v>
      </c>
    </row>
    <row r="233" spans="2:18" ht="20.25" hidden="1" customHeight="1" x14ac:dyDescent="0.3">
      <c r="B233" s="252"/>
      <c r="D233" s="193"/>
      <c r="E233" s="823"/>
      <c r="F233" s="1105"/>
      <c r="G233" s="125"/>
      <c r="H233" s="26"/>
      <c r="I233" s="261"/>
      <c r="J233" s="27"/>
      <c r="K233" s="27"/>
      <c r="L233" s="27"/>
      <c r="M233" s="27"/>
      <c r="N233" s="27"/>
      <c r="O233" s="27"/>
      <c r="P233" s="27"/>
      <c r="Q233" s="27"/>
      <c r="R233" s="260">
        <f t="shared" si="28"/>
        <v>0</v>
      </c>
    </row>
    <row r="234" spans="2:18" ht="20.25" hidden="1" customHeight="1" x14ac:dyDescent="0.3">
      <c r="B234" s="252"/>
      <c r="D234" s="193"/>
      <c r="E234" s="823"/>
      <c r="F234" s="1105"/>
      <c r="G234" s="125"/>
      <c r="H234" s="26"/>
      <c r="I234" s="261"/>
      <c r="J234" s="27"/>
      <c r="K234" s="27"/>
      <c r="L234" s="27"/>
      <c r="M234" s="27"/>
      <c r="N234" s="27"/>
      <c r="O234" s="27"/>
      <c r="P234" s="27"/>
      <c r="Q234" s="27"/>
      <c r="R234" s="260">
        <f>SUM(J234:Q234)</f>
        <v>0</v>
      </c>
    </row>
    <row r="235" spans="2:18" s="235" customFormat="1" ht="18" customHeight="1" x14ac:dyDescent="0.2">
      <c r="B235" s="1667" t="s">
        <v>88</v>
      </c>
      <c r="C235" s="1668"/>
      <c r="D235" s="1668"/>
      <c r="E235" s="1668"/>
      <c r="F235" s="1668"/>
      <c r="G235" s="1668"/>
      <c r="H235" s="1668"/>
      <c r="I235" s="1668"/>
      <c r="J235" s="542">
        <f>SUM(J236)</f>
        <v>0</v>
      </c>
      <c r="K235" s="542"/>
      <c r="L235" s="542"/>
      <c r="M235" s="542"/>
      <c r="N235" s="542"/>
      <c r="O235" s="542"/>
      <c r="P235" s="542"/>
      <c r="Q235" s="542"/>
      <c r="R235" s="540"/>
    </row>
    <row r="236" spans="2:18" s="235" customFormat="1" ht="17.25" customHeight="1" x14ac:dyDescent="0.2">
      <c r="B236" s="578" t="s">
        <v>118</v>
      </c>
      <c r="C236" s="579"/>
      <c r="D236" s="579"/>
      <c r="E236" s="829"/>
      <c r="F236" s="1113"/>
      <c r="G236" s="579"/>
      <c r="H236" s="579"/>
      <c r="I236" s="579"/>
      <c r="J236" s="586">
        <f>SUM(J237)</f>
        <v>0</v>
      </c>
      <c r="K236" s="575"/>
      <c r="L236" s="575"/>
      <c r="M236" s="575"/>
      <c r="N236" s="575"/>
      <c r="O236" s="575"/>
      <c r="P236" s="575"/>
      <c r="Q236" s="575"/>
      <c r="R236" s="573"/>
    </row>
    <row r="237" spans="2:18" ht="18.75" customHeight="1" x14ac:dyDescent="0.3">
      <c r="B237" s="35"/>
      <c r="C237" s="278" t="s">
        <v>44</v>
      </c>
      <c r="D237" s="278"/>
      <c r="E237" s="824"/>
      <c r="F237" s="1106"/>
      <c r="G237" s="278"/>
      <c r="H237" s="278"/>
      <c r="I237" s="278"/>
      <c r="J237" s="561">
        <f>SUM(J238+J252)</f>
        <v>0</v>
      </c>
      <c r="K237" s="562"/>
      <c r="L237" s="562"/>
      <c r="M237" s="562"/>
      <c r="N237" s="562"/>
      <c r="O237" s="562"/>
      <c r="P237" s="562"/>
      <c r="Q237" s="562"/>
      <c r="R237" s="274"/>
    </row>
    <row r="238" spans="2:18" ht="19.5" customHeight="1" x14ac:dyDescent="0.3">
      <c r="B238" s="35"/>
      <c r="C238" s="37"/>
      <c r="D238" s="278" t="s">
        <v>45</v>
      </c>
      <c r="E238" s="824"/>
      <c r="F238" s="1106"/>
      <c r="G238" s="278"/>
      <c r="H238" s="278"/>
      <c r="I238" s="278"/>
      <c r="J238" s="561">
        <f>SUM(J239+J248)</f>
        <v>0</v>
      </c>
      <c r="K238" s="562"/>
      <c r="L238" s="562"/>
      <c r="M238" s="562"/>
      <c r="N238" s="562"/>
      <c r="O238" s="562"/>
      <c r="P238" s="562"/>
      <c r="Q238" s="562"/>
      <c r="R238" s="274"/>
    </row>
    <row r="239" spans="2:18" ht="18" customHeight="1" x14ac:dyDescent="0.3">
      <c r="B239" s="35"/>
      <c r="C239" s="37"/>
      <c r="D239" s="37"/>
      <c r="E239" s="824" t="s">
        <v>46</v>
      </c>
      <c r="F239" s="1106"/>
      <c r="G239" s="278"/>
      <c r="H239" s="278"/>
      <c r="I239" s="278"/>
      <c r="J239" s="562">
        <f>SUM(J241:J246)</f>
        <v>0</v>
      </c>
      <c r="K239" s="562"/>
      <c r="L239" s="576"/>
      <c r="M239" s="576"/>
      <c r="N239" s="576"/>
      <c r="O239" s="576"/>
      <c r="P239" s="576"/>
      <c r="Q239" s="576"/>
      <c r="R239" s="587"/>
    </row>
    <row r="240" spans="2:18" s="525" customFormat="1" ht="18" customHeight="1" x14ac:dyDescent="0.3">
      <c r="B240" s="615"/>
      <c r="C240" s="619"/>
      <c r="D240" s="619"/>
      <c r="E240" s="825">
        <v>151</v>
      </c>
      <c r="F240" s="1724" t="s">
        <v>1827</v>
      </c>
      <c r="G240" s="1724"/>
      <c r="H240" s="1724"/>
      <c r="I240" s="1724"/>
      <c r="J240" s="617"/>
      <c r="K240" s="617"/>
      <c r="L240" s="617"/>
      <c r="M240" s="617"/>
      <c r="N240" s="617"/>
      <c r="O240" s="617"/>
      <c r="P240" s="617"/>
      <c r="Q240" s="617"/>
      <c r="R240" s="618"/>
    </row>
    <row r="241" spans="2:18" ht="42" customHeight="1" x14ac:dyDescent="0.3">
      <c r="B241" s="1084"/>
      <c r="C241" s="1058"/>
      <c r="D241" s="1059"/>
      <c r="E241" s="1060" t="s">
        <v>2379</v>
      </c>
      <c r="F241" s="1099">
        <v>15101</v>
      </c>
      <c r="G241" s="1014" t="s">
        <v>691</v>
      </c>
      <c r="H241" s="1015" t="s">
        <v>563</v>
      </c>
      <c r="I241" s="1066" t="s">
        <v>692</v>
      </c>
      <c r="J241" s="1015"/>
      <c r="K241" s="1085"/>
      <c r="L241" s="1085"/>
      <c r="M241" s="1086">
        <v>20000</v>
      </c>
      <c r="N241" s="1086"/>
      <c r="O241" s="1086"/>
      <c r="P241" s="1086"/>
      <c r="Q241" s="1086"/>
      <c r="R241" s="1087">
        <f>SUM(K241:Q241)</f>
        <v>20000</v>
      </c>
    </row>
    <row r="242" spans="2:18" ht="36.75" customHeight="1" x14ac:dyDescent="0.3">
      <c r="B242" s="1032"/>
      <c r="C242" s="1033"/>
      <c r="D242" s="1034"/>
      <c r="E242" s="1046" t="s">
        <v>2407</v>
      </c>
      <c r="F242" s="1100">
        <v>15102</v>
      </c>
      <c r="G242" s="1020" t="s">
        <v>693</v>
      </c>
      <c r="H242" s="1021" t="s">
        <v>480</v>
      </c>
      <c r="I242" s="1024" t="s">
        <v>422</v>
      </c>
      <c r="J242" s="1021"/>
      <c r="K242" s="1021"/>
      <c r="L242" s="1021"/>
      <c r="M242" s="1022">
        <v>5000</v>
      </c>
      <c r="N242" s="1022"/>
      <c r="O242" s="1022"/>
      <c r="P242" s="1022"/>
      <c r="Q242" s="1022"/>
      <c r="R242" s="1023">
        <f>SUM(K242:Q242)</f>
        <v>5000</v>
      </c>
    </row>
    <row r="243" spans="2:18" ht="31.5" customHeight="1" x14ac:dyDescent="0.3">
      <c r="B243" s="1035"/>
      <c r="C243" s="1036"/>
      <c r="D243" s="1036"/>
      <c r="E243" s="1047" t="s">
        <v>2371</v>
      </c>
      <c r="F243" s="1101">
        <v>15103</v>
      </c>
      <c r="G243" s="1028" t="s">
        <v>694</v>
      </c>
      <c r="H243" s="1029" t="s">
        <v>651</v>
      </c>
      <c r="I243" s="1029" t="s">
        <v>695</v>
      </c>
      <c r="J243" s="1029"/>
      <c r="K243" s="1029"/>
      <c r="L243" s="1030">
        <v>5000</v>
      </c>
      <c r="M243" s="1030">
        <v>55000</v>
      </c>
      <c r="N243" s="1030"/>
      <c r="O243" s="1030"/>
      <c r="P243" s="1030"/>
      <c r="Q243" s="1030"/>
      <c r="R243" s="1088">
        <v>60000</v>
      </c>
    </row>
    <row r="244" spans="2:18" s="525" customFormat="1" ht="18.75" customHeight="1" x14ac:dyDescent="0.3">
      <c r="B244" s="615"/>
      <c r="C244" s="619"/>
      <c r="D244" s="619"/>
      <c r="E244" s="825">
        <v>215</v>
      </c>
      <c r="F244" s="1724" t="s">
        <v>1853</v>
      </c>
      <c r="G244" s="1724"/>
      <c r="H244" s="1724"/>
      <c r="I244" s="1724"/>
      <c r="J244" s="617"/>
      <c r="K244" s="617"/>
      <c r="L244" s="617"/>
      <c r="M244" s="617"/>
      <c r="N244" s="617"/>
      <c r="O244" s="617"/>
      <c r="P244" s="617"/>
      <c r="Q244" s="617"/>
      <c r="R244" s="618"/>
    </row>
    <row r="245" spans="2:18" ht="63" customHeight="1" x14ac:dyDescent="0.3">
      <c r="B245" s="1012"/>
      <c r="C245" s="1013"/>
      <c r="D245" s="1013"/>
      <c r="E245" s="1043" t="s">
        <v>2371</v>
      </c>
      <c r="F245" s="1099">
        <v>21501</v>
      </c>
      <c r="G245" s="1014" t="s">
        <v>1786</v>
      </c>
      <c r="H245" s="1015" t="s">
        <v>1788</v>
      </c>
      <c r="I245" s="1037" t="s">
        <v>112</v>
      </c>
      <c r="J245" s="1015"/>
      <c r="K245" s="1015"/>
      <c r="L245" s="1016"/>
      <c r="M245" s="1016"/>
      <c r="N245" s="1016"/>
      <c r="O245" s="1016"/>
      <c r="P245" s="1016">
        <v>100000</v>
      </c>
      <c r="Q245" s="1070"/>
      <c r="R245" s="1017">
        <f>SUM(K245:Q245)</f>
        <v>100000</v>
      </c>
    </row>
    <row r="246" spans="2:18" ht="66" customHeight="1" x14ac:dyDescent="0.3">
      <c r="B246" s="1035"/>
      <c r="C246" s="1036"/>
      <c r="D246" s="1036"/>
      <c r="E246" s="1047" t="s">
        <v>2371</v>
      </c>
      <c r="F246" s="1101">
        <v>21502</v>
      </c>
      <c r="G246" s="1028" t="s">
        <v>1787</v>
      </c>
      <c r="H246" s="1029" t="s">
        <v>1789</v>
      </c>
      <c r="I246" s="1075" t="s">
        <v>112</v>
      </c>
      <c r="J246" s="1029"/>
      <c r="K246" s="1029"/>
      <c r="L246" s="1030"/>
      <c r="M246" s="1030"/>
      <c r="N246" s="1030"/>
      <c r="O246" s="1030"/>
      <c r="P246" s="1030">
        <v>100000</v>
      </c>
      <c r="Q246" s="1076"/>
      <c r="R246" s="1031">
        <f>SUM(K246:Q246)</f>
        <v>100000</v>
      </c>
    </row>
    <row r="247" spans="2:18" hidden="1" x14ac:dyDescent="0.3">
      <c r="B247" s="263"/>
      <c r="C247" s="264"/>
      <c r="D247" s="265"/>
      <c r="E247" s="830"/>
      <c r="F247" s="1114"/>
      <c r="G247" s="600"/>
      <c r="H247" s="251"/>
      <c r="I247" s="519"/>
      <c r="J247" s="251"/>
      <c r="K247" s="251"/>
      <c r="L247" s="251"/>
      <c r="M247" s="256"/>
      <c r="N247" s="256"/>
      <c r="O247" s="256"/>
      <c r="P247" s="256"/>
      <c r="Q247" s="256"/>
      <c r="R247" s="451"/>
    </row>
    <row r="248" spans="2:18" ht="34.5" hidden="1" customHeight="1" x14ac:dyDescent="0.3">
      <c r="B248" s="35"/>
      <c r="C248" s="37"/>
      <c r="D248" s="37"/>
      <c r="E248" s="1661" t="s">
        <v>47</v>
      </c>
      <c r="F248" s="1661"/>
      <c r="G248" s="1661"/>
      <c r="H248" s="1661"/>
      <c r="I248" s="1661"/>
      <c r="J248" s="86">
        <f>SUM(J249:J251)</f>
        <v>0</v>
      </c>
      <c r="K248" s="86">
        <f t="shared" ref="K248:R248" si="29">SUM(K249:K251)</f>
        <v>0</v>
      </c>
      <c r="L248" s="86">
        <f t="shared" si="29"/>
        <v>0</v>
      </c>
      <c r="M248" s="86">
        <f t="shared" si="29"/>
        <v>0</v>
      </c>
      <c r="N248" s="86">
        <f t="shared" si="29"/>
        <v>0</v>
      </c>
      <c r="O248" s="86">
        <f t="shared" si="29"/>
        <v>0</v>
      </c>
      <c r="P248" s="86">
        <f t="shared" si="29"/>
        <v>0</v>
      </c>
      <c r="Q248" s="86">
        <f t="shared" si="29"/>
        <v>0</v>
      </c>
      <c r="R248" s="86">
        <f t="shared" si="29"/>
        <v>0</v>
      </c>
    </row>
    <row r="249" spans="2:18" ht="19.5" hidden="1" customHeight="1" x14ac:dyDescent="0.3">
      <c r="B249" s="240"/>
      <c r="C249" s="241"/>
      <c r="D249" s="241"/>
      <c r="E249" s="816"/>
      <c r="F249" s="1105"/>
      <c r="G249" s="125"/>
      <c r="H249" s="258"/>
      <c r="I249" s="259"/>
      <c r="J249" s="26"/>
      <c r="K249" s="26"/>
      <c r="L249" s="26"/>
      <c r="M249" s="26"/>
      <c r="N249" s="26"/>
      <c r="O249" s="26"/>
      <c r="P249" s="26"/>
      <c r="Q249" s="26"/>
      <c r="R249" s="260">
        <f t="shared" ref="R249:R250" si="30">SUM(J249:Q249)</f>
        <v>0</v>
      </c>
    </row>
    <row r="250" spans="2:18" ht="19.5" hidden="1" customHeight="1" x14ac:dyDescent="0.3">
      <c r="B250" s="252"/>
      <c r="D250" s="193"/>
      <c r="E250" s="823"/>
      <c r="F250" s="1105"/>
      <c r="G250" s="125"/>
      <c r="H250" s="26"/>
      <c r="I250" s="261"/>
      <c r="J250" s="27"/>
      <c r="K250" s="27"/>
      <c r="L250" s="27"/>
      <c r="M250" s="27"/>
      <c r="N250" s="27"/>
      <c r="O250" s="27"/>
      <c r="P250" s="27"/>
      <c r="Q250" s="27"/>
      <c r="R250" s="260">
        <f t="shared" si="30"/>
        <v>0</v>
      </c>
    </row>
    <row r="251" spans="2:18" ht="19.5" hidden="1" customHeight="1" x14ac:dyDescent="0.3">
      <c r="B251" s="263"/>
      <c r="C251" s="264"/>
      <c r="D251" s="265"/>
      <c r="E251" s="819"/>
      <c r="F251" s="1105"/>
      <c r="G251" s="125"/>
      <c r="H251" s="26"/>
      <c r="I251" s="261"/>
      <c r="J251" s="27"/>
      <c r="K251" s="27"/>
      <c r="L251" s="27"/>
      <c r="M251" s="27"/>
      <c r="N251" s="27"/>
      <c r="O251" s="27"/>
      <c r="P251" s="27"/>
      <c r="Q251" s="27"/>
      <c r="R251" s="260">
        <f>SUM(J251:Q251)</f>
        <v>0</v>
      </c>
    </row>
    <row r="252" spans="2:18" ht="18" hidden="1" customHeight="1" x14ac:dyDescent="0.3">
      <c r="B252" s="35"/>
      <c r="C252" s="37"/>
      <c r="D252" s="278" t="s">
        <v>48</v>
      </c>
      <c r="E252" s="824"/>
      <c r="F252" s="1106"/>
      <c r="G252" s="278"/>
      <c r="H252" s="278"/>
      <c r="I252" s="278"/>
      <c r="J252" s="562">
        <f>SUM(J253)</f>
        <v>0</v>
      </c>
      <c r="K252" s="562"/>
      <c r="L252" s="562"/>
      <c r="M252" s="562"/>
      <c r="N252" s="562"/>
      <c r="O252" s="562"/>
      <c r="P252" s="562"/>
      <c r="Q252" s="562"/>
      <c r="R252" s="274"/>
    </row>
    <row r="253" spans="2:18" ht="18.75" hidden="1" customHeight="1" x14ac:dyDescent="0.3">
      <c r="B253" s="35"/>
      <c r="C253" s="37"/>
      <c r="D253" s="37"/>
      <c r="E253" s="824" t="s">
        <v>49</v>
      </c>
      <c r="F253" s="1106"/>
      <c r="G253" s="278"/>
      <c r="H253" s="278"/>
      <c r="I253" s="278"/>
      <c r="J253" s="562">
        <f>SUM(J243:J243)</f>
        <v>0</v>
      </c>
      <c r="K253" s="562"/>
      <c r="L253" s="562"/>
      <c r="M253" s="562"/>
      <c r="N253" s="562"/>
      <c r="O253" s="562"/>
      <c r="P253" s="562"/>
      <c r="Q253" s="562"/>
      <c r="R253" s="274"/>
    </row>
    <row r="254" spans="2:18" s="525" customFormat="1" ht="17.25" hidden="1" customHeight="1" x14ac:dyDescent="0.3">
      <c r="B254" s="615"/>
      <c r="C254" s="619"/>
      <c r="D254" s="619"/>
      <c r="E254" s="825">
        <v>152</v>
      </c>
      <c r="F254" s="1104" t="s">
        <v>1828</v>
      </c>
      <c r="G254" s="565"/>
      <c r="H254" s="565"/>
      <c r="I254" s="565"/>
      <c r="J254" s="617"/>
      <c r="K254" s="617"/>
      <c r="L254" s="617"/>
      <c r="M254" s="617"/>
      <c r="N254" s="617"/>
      <c r="O254" s="617"/>
      <c r="P254" s="617"/>
      <c r="Q254" s="617"/>
      <c r="R254" s="618"/>
    </row>
    <row r="255" spans="2:18" s="235" customFormat="1" ht="19.5" customHeight="1" x14ac:dyDescent="0.2">
      <c r="B255" s="1667" t="s">
        <v>91</v>
      </c>
      <c r="C255" s="1668"/>
      <c r="D255" s="1668"/>
      <c r="E255" s="1668"/>
      <c r="F255" s="1668"/>
      <c r="G255" s="1668"/>
      <c r="H255" s="1668"/>
      <c r="I255" s="1668"/>
      <c r="J255" s="541">
        <f>SUM(J256)</f>
        <v>0</v>
      </c>
      <c r="K255" s="542"/>
      <c r="L255" s="542"/>
      <c r="M255" s="542"/>
      <c r="N255" s="542"/>
      <c r="O255" s="542"/>
      <c r="P255" s="542"/>
      <c r="Q255" s="542"/>
      <c r="R255" s="540"/>
    </row>
    <row r="256" spans="2:18" s="235" customFormat="1" ht="20.25" customHeight="1" x14ac:dyDescent="0.2">
      <c r="B256" s="481" t="s">
        <v>119</v>
      </c>
      <c r="C256" s="482"/>
      <c r="D256" s="482"/>
      <c r="E256" s="813"/>
      <c r="F256" s="1096"/>
      <c r="G256" s="482"/>
      <c r="H256" s="482"/>
      <c r="I256" s="482"/>
      <c r="J256" s="574">
        <f>SUM(J257)</f>
        <v>0</v>
      </c>
      <c r="K256" s="575"/>
      <c r="L256" s="575"/>
      <c r="M256" s="575"/>
      <c r="N256" s="575"/>
      <c r="O256" s="575"/>
      <c r="P256" s="575"/>
      <c r="Q256" s="575"/>
      <c r="R256" s="573"/>
    </row>
    <row r="257" spans="2:18" ht="18" customHeight="1" x14ac:dyDescent="0.3">
      <c r="B257" s="35"/>
      <c r="C257" s="278" t="s">
        <v>50</v>
      </c>
      <c r="D257" s="278"/>
      <c r="E257" s="824"/>
      <c r="F257" s="1106"/>
      <c r="G257" s="278"/>
      <c r="H257" s="278"/>
      <c r="I257" s="278"/>
      <c r="J257" s="561">
        <f t="shared" ref="J257" si="31">SUM(J258+J264)</f>
        <v>0</v>
      </c>
      <c r="K257" s="562"/>
      <c r="L257" s="562"/>
      <c r="M257" s="562"/>
      <c r="N257" s="562"/>
      <c r="O257" s="562"/>
      <c r="P257" s="562"/>
      <c r="Q257" s="562"/>
      <c r="R257" s="274"/>
    </row>
    <row r="258" spans="2:18" ht="18" customHeight="1" x14ac:dyDescent="0.3">
      <c r="B258" s="35"/>
      <c r="C258" s="37"/>
      <c r="D258" s="278" t="s">
        <v>51</v>
      </c>
      <c r="E258" s="824"/>
      <c r="F258" s="1106"/>
      <c r="G258" s="278"/>
      <c r="H258" s="278"/>
      <c r="I258" s="278"/>
      <c r="J258" s="561">
        <f>SUM(J259)</f>
        <v>0</v>
      </c>
      <c r="K258" s="562"/>
      <c r="L258" s="562"/>
      <c r="M258" s="562"/>
      <c r="N258" s="562"/>
      <c r="O258" s="562"/>
      <c r="P258" s="562"/>
      <c r="Q258" s="562"/>
      <c r="R258" s="274"/>
    </row>
    <row r="259" spans="2:18" ht="18" customHeight="1" x14ac:dyDescent="0.3">
      <c r="B259" s="35"/>
      <c r="C259" s="37"/>
      <c r="D259" s="37"/>
      <c r="E259" s="1661" t="s">
        <v>52</v>
      </c>
      <c r="F259" s="1661"/>
      <c r="G259" s="1661"/>
      <c r="H259" s="1661"/>
      <c r="I259" s="1661"/>
      <c r="J259" s="561">
        <f t="shared" ref="J259" si="32">SUM(J261:J263)</f>
        <v>0</v>
      </c>
      <c r="K259" s="562"/>
      <c r="L259" s="562"/>
      <c r="M259" s="562"/>
      <c r="N259" s="562"/>
      <c r="O259" s="562"/>
      <c r="P259" s="562"/>
      <c r="Q259" s="562"/>
      <c r="R259" s="274"/>
    </row>
    <row r="260" spans="2:18" s="525" customFormat="1" ht="20.25" customHeight="1" x14ac:dyDescent="0.3">
      <c r="B260" s="615"/>
      <c r="C260" s="619"/>
      <c r="D260" s="619"/>
      <c r="E260" s="825">
        <v>161</v>
      </c>
      <c r="F260" s="1724" t="s">
        <v>1829</v>
      </c>
      <c r="G260" s="1724"/>
      <c r="H260" s="1724"/>
      <c r="I260" s="1724"/>
      <c r="J260" s="617"/>
      <c r="K260" s="617"/>
      <c r="L260" s="617"/>
      <c r="M260" s="617"/>
      <c r="N260" s="617"/>
      <c r="O260" s="617"/>
      <c r="P260" s="617"/>
      <c r="Q260" s="617"/>
      <c r="R260" s="618"/>
    </row>
    <row r="261" spans="2:18" ht="48" customHeight="1" x14ac:dyDescent="0.3">
      <c r="B261" s="266"/>
      <c r="C261" s="267"/>
      <c r="D261" s="267"/>
      <c r="E261" s="1051" t="s">
        <v>2404</v>
      </c>
      <c r="F261" s="1109">
        <v>16101</v>
      </c>
      <c r="G261" s="125" t="s">
        <v>696</v>
      </c>
      <c r="H261" s="26" t="s">
        <v>560</v>
      </c>
      <c r="I261" s="26" t="s">
        <v>697</v>
      </c>
      <c r="J261" s="26"/>
      <c r="K261" s="256">
        <v>3600</v>
      </c>
      <c r="L261" s="256">
        <v>12500</v>
      </c>
      <c r="M261" s="256">
        <v>18900</v>
      </c>
      <c r="N261" s="256"/>
      <c r="O261" s="256"/>
      <c r="P261" s="256"/>
      <c r="Q261" s="256"/>
      <c r="R261" s="92">
        <f>SUM(K261:Q261)</f>
        <v>35000</v>
      </c>
    </row>
    <row r="262" spans="2:18" ht="22.5" hidden="1" customHeight="1" x14ac:dyDescent="0.3">
      <c r="B262" s="252"/>
      <c r="D262" s="193"/>
      <c r="E262" s="823"/>
      <c r="F262" s="1110"/>
      <c r="G262" s="205"/>
      <c r="H262" s="251"/>
      <c r="I262" s="275"/>
      <c r="J262" s="27"/>
      <c r="K262" s="27"/>
      <c r="L262" s="27"/>
      <c r="M262" s="27"/>
      <c r="N262" s="27"/>
      <c r="O262" s="27"/>
      <c r="P262" s="27"/>
      <c r="Q262" s="27"/>
      <c r="R262" s="260">
        <f t="shared" ref="R262" si="33">SUM(J262:Q262)</f>
        <v>0</v>
      </c>
    </row>
    <row r="263" spans="2:18" ht="22.5" hidden="1" customHeight="1" x14ac:dyDescent="0.3">
      <c r="B263" s="263"/>
      <c r="C263" s="264"/>
      <c r="D263" s="265"/>
      <c r="E263" s="819"/>
      <c r="F263" s="1105"/>
      <c r="G263" s="125"/>
      <c r="H263" s="26"/>
      <c r="I263" s="261"/>
      <c r="J263" s="27"/>
      <c r="K263" s="27"/>
      <c r="L263" s="27"/>
      <c r="M263" s="27"/>
      <c r="N263" s="27"/>
      <c r="O263" s="27"/>
      <c r="P263" s="27"/>
      <c r="Q263" s="27"/>
      <c r="R263" s="260">
        <f>SUM(J263:Q263)</f>
        <v>0</v>
      </c>
    </row>
    <row r="264" spans="2:18" ht="46.5" hidden="1" customHeight="1" x14ac:dyDescent="0.3">
      <c r="B264" s="35"/>
      <c r="C264" s="37"/>
      <c r="D264" s="1662" t="s">
        <v>53</v>
      </c>
      <c r="E264" s="1662"/>
      <c r="F264" s="1662"/>
      <c r="G264" s="1662"/>
      <c r="H264" s="1662"/>
      <c r="I264" s="1662"/>
      <c r="J264" s="86">
        <f t="shared" ref="J264:R264" si="34">SUM(J265+J271+J277)</f>
        <v>0</v>
      </c>
      <c r="K264" s="86">
        <f t="shared" si="34"/>
        <v>0</v>
      </c>
      <c r="L264" s="86">
        <f t="shared" si="34"/>
        <v>0</v>
      </c>
      <c r="M264" s="86">
        <f t="shared" si="34"/>
        <v>0</v>
      </c>
      <c r="N264" s="86">
        <f t="shared" si="34"/>
        <v>0</v>
      </c>
      <c r="O264" s="86">
        <f t="shared" si="34"/>
        <v>0</v>
      </c>
      <c r="P264" s="86">
        <f t="shared" si="34"/>
        <v>0</v>
      </c>
      <c r="Q264" s="86">
        <f t="shared" si="34"/>
        <v>0</v>
      </c>
      <c r="R264" s="86">
        <f t="shared" si="34"/>
        <v>0</v>
      </c>
    </row>
    <row r="265" spans="2:18" hidden="1" x14ac:dyDescent="0.3">
      <c r="B265" s="35"/>
      <c r="C265" s="37"/>
      <c r="D265" s="37"/>
      <c r="E265" s="842" t="s">
        <v>54</v>
      </c>
      <c r="F265" s="308"/>
      <c r="G265" s="255"/>
      <c r="H265" s="14"/>
      <c r="I265" s="114"/>
      <c r="J265" s="86">
        <f>SUM(J266:J270)</f>
        <v>0</v>
      </c>
      <c r="K265" s="86">
        <f>SUM(K266:K270)</f>
        <v>0</v>
      </c>
      <c r="L265" s="86">
        <f t="shared" ref="L265:Q265" si="35">SUM(L266:L270)</f>
        <v>0</v>
      </c>
      <c r="M265" s="86">
        <f t="shared" si="35"/>
        <v>0</v>
      </c>
      <c r="N265" s="86">
        <f t="shared" si="35"/>
        <v>0</v>
      </c>
      <c r="O265" s="86">
        <f t="shared" si="35"/>
        <v>0</v>
      </c>
      <c r="P265" s="86">
        <f t="shared" si="35"/>
        <v>0</v>
      </c>
      <c r="Q265" s="86">
        <f t="shared" si="35"/>
        <v>0</v>
      </c>
      <c r="R265" s="86">
        <f>SUM(R266:R270)</f>
        <v>0</v>
      </c>
    </row>
    <row r="266" spans="2:18" ht="19.5" hidden="1" customHeight="1" x14ac:dyDescent="0.3">
      <c r="B266" s="240"/>
      <c r="C266" s="241"/>
      <c r="D266" s="241"/>
      <c r="E266" s="816"/>
      <c r="F266" s="1105"/>
      <c r="G266" s="125"/>
      <c r="H266" s="258"/>
      <c r="I266" s="259"/>
      <c r="J266" s="26"/>
      <c r="K266" s="26"/>
      <c r="L266" s="26"/>
      <c r="M266" s="26"/>
      <c r="N266" s="26"/>
      <c r="O266" s="26"/>
      <c r="P266" s="26"/>
      <c r="Q266" s="26"/>
      <c r="R266" s="260">
        <f t="shared" ref="R266:R269" si="36">SUM(J266:Q266)</f>
        <v>0</v>
      </c>
    </row>
    <row r="267" spans="2:18" ht="19.5" hidden="1" customHeight="1" x14ac:dyDescent="0.3">
      <c r="B267" s="252"/>
      <c r="D267" s="193"/>
      <c r="E267" s="823"/>
      <c r="F267" s="1105"/>
      <c r="G267" s="125"/>
      <c r="H267" s="26"/>
      <c r="I267" s="261"/>
      <c r="J267" s="27"/>
      <c r="K267" s="27"/>
      <c r="L267" s="27"/>
      <c r="M267" s="27"/>
      <c r="N267" s="27"/>
      <c r="O267" s="27"/>
      <c r="P267" s="27"/>
      <c r="Q267" s="27"/>
      <c r="R267" s="260">
        <f t="shared" si="36"/>
        <v>0</v>
      </c>
    </row>
    <row r="268" spans="2:18" ht="19.5" hidden="1" customHeight="1" x14ac:dyDescent="0.3">
      <c r="B268" s="252"/>
      <c r="D268" s="193"/>
      <c r="E268" s="823"/>
      <c r="F268" s="1105"/>
      <c r="G268" s="125"/>
      <c r="H268" s="26"/>
      <c r="I268" s="261"/>
      <c r="J268" s="27"/>
      <c r="K268" s="27"/>
      <c r="L268" s="27"/>
      <c r="M268" s="27"/>
      <c r="N268" s="27"/>
      <c r="O268" s="27"/>
      <c r="P268" s="27"/>
      <c r="Q268" s="27"/>
      <c r="R268" s="260">
        <f t="shared" si="36"/>
        <v>0</v>
      </c>
    </row>
    <row r="269" spans="2:18" ht="22.5" hidden="1" customHeight="1" x14ac:dyDescent="0.3">
      <c r="B269" s="244"/>
      <c r="C269" s="187"/>
      <c r="D269" s="187"/>
      <c r="E269" s="817"/>
      <c r="F269" s="1105"/>
      <c r="G269" s="125"/>
      <c r="H269" s="258"/>
      <c r="I269" s="259"/>
      <c r="J269" s="26"/>
      <c r="K269" s="26"/>
      <c r="L269" s="26"/>
      <c r="M269" s="26"/>
      <c r="N269" s="26"/>
      <c r="O269" s="26"/>
      <c r="P269" s="26"/>
      <c r="Q269" s="26"/>
      <c r="R269" s="260">
        <f t="shared" si="36"/>
        <v>0</v>
      </c>
    </row>
    <row r="270" spans="2:18" ht="22.5" hidden="1" customHeight="1" x14ac:dyDescent="0.3">
      <c r="B270" s="252"/>
      <c r="D270" s="193"/>
      <c r="E270" s="823"/>
      <c r="F270" s="1105"/>
      <c r="G270" s="125"/>
      <c r="H270" s="26"/>
      <c r="I270" s="261"/>
      <c r="J270" s="27"/>
      <c r="K270" s="27"/>
      <c r="L270" s="27"/>
      <c r="M270" s="27"/>
      <c r="N270" s="27"/>
      <c r="O270" s="27"/>
      <c r="P270" s="27"/>
      <c r="Q270" s="27"/>
      <c r="R270" s="260">
        <f>SUM(J270:Q270)</f>
        <v>0</v>
      </c>
    </row>
    <row r="271" spans="2:18" hidden="1" x14ac:dyDescent="0.3">
      <c r="B271" s="35"/>
      <c r="C271" s="37"/>
      <c r="D271" s="37"/>
      <c r="E271" s="842" t="s">
        <v>55</v>
      </c>
      <c r="F271" s="308"/>
      <c r="G271" s="255"/>
      <c r="H271" s="14"/>
      <c r="I271" s="114"/>
      <c r="J271" s="86">
        <f>SUM(J272:J276)</f>
        <v>0</v>
      </c>
      <c r="K271" s="86">
        <f t="shared" ref="K271:R271" si="37">SUM(K272:K276)</f>
        <v>0</v>
      </c>
      <c r="L271" s="86">
        <f t="shared" si="37"/>
        <v>0</v>
      </c>
      <c r="M271" s="86">
        <f t="shared" si="37"/>
        <v>0</v>
      </c>
      <c r="N271" s="86">
        <f t="shared" si="37"/>
        <v>0</v>
      </c>
      <c r="O271" s="86">
        <f t="shared" si="37"/>
        <v>0</v>
      </c>
      <c r="P271" s="86">
        <f t="shared" si="37"/>
        <v>0</v>
      </c>
      <c r="Q271" s="86">
        <f t="shared" si="37"/>
        <v>0</v>
      </c>
      <c r="R271" s="86">
        <f t="shared" si="37"/>
        <v>0</v>
      </c>
    </row>
    <row r="272" spans="2:18" ht="22.5" hidden="1" customHeight="1" x14ac:dyDescent="0.3">
      <c r="B272" s="240"/>
      <c r="C272" s="241"/>
      <c r="D272" s="241"/>
      <c r="E272" s="816"/>
      <c r="F272" s="1105"/>
      <c r="G272" s="125"/>
      <c r="H272" s="258"/>
      <c r="I272" s="259"/>
      <c r="J272" s="26"/>
      <c r="K272" s="26"/>
      <c r="L272" s="26"/>
      <c r="M272" s="26"/>
      <c r="N272" s="26"/>
      <c r="O272" s="26"/>
      <c r="P272" s="26"/>
      <c r="Q272" s="26"/>
      <c r="R272" s="260">
        <f t="shared" ref="R272:R275" si="38">SUM(J272:Q272)</f>
        <v>0</v>
      </c>
    </row>
    <row r="273" spans="2:18" ht="22.5" hidden="1" customHeight="1" x14ac:dyDescent="0.3">
      <c r="B273" s="252"/>
      <c r="D273" s="193"/>
      <c r="E273" s="823"/>
      <c r="F273" s="1105"/>
      <c r="G273" s="125"/>
      <c r="H273" s="26"/>
      <c r="I273" s="261"/>
      <c r="J273" s="27"/>
      <c r="K273" s="27"/>
      <c r="L273" s="27"/>
      <c r="M273" s="27"/>
      <c r="N273" s="27"/>
      <c r="O273" s="27"/>
      <c r="P273" s="27"/>
      <c r="Q273" s="27"/>
      <c r="R273" s="260">
        <f t="shared" si="38"/>
        <v>0</v>
      </c>
    </row>
    <row r="274" spans="2:18" ht="22.5" hidden="1" customHeight="1" x14ac:dyDescent="0.3">
      <c r="B274" s="252"/>
      <c r="D274" s="193"/>
      <c r="E274" s="823"/>
      <c r="F274" s="1105"/>
      <c r="G274" s="125"/>
      <c r="H274" s="26"/>
      <c r="I274" s="261"/>
      <c r="J274" s="27"/>
      <c r="K274" s="27"/>
      <c r="L274" s="27"/>
      <c r="M274" s="27"/>
      <c r="N274" s="27"/>
      <c r="O274" s="27"/>
      <c r="P274" s="27"/>
      <c r="Q274" s="27"/>
      <c r="R274" s="260">
        <f t="shared" si="38"/>
        <v>0</v>
      </c>
    </row>
    <row r="275" spans="2:18" ht="22.5" hidden="1" customHeight="1" x14ac:dyDescent="0.3">
      <c r="B275" s="244"/>
      <c r="C275" s="187"/>
      <c r="D275" s="187"/>
      <c r="E275" s="817"/>
      <c r="F275" s="1105"/>
      <c r="G275" s="125"/>
      <c r="H275" s="258"/>
      <c r="I275" s="259"/>
      <c r="J275" s="26"/>
      <c r="K275" s="26"/>
      <c r="L275" s="26"/>
      <c r="M275" s="26"/>
      <c r="N275" s="26"/>
      <c r="O275" s="26"/>
      <c r="P275" s="26"/>
      <c r="Q275" s="26"/>
      <c r="R275" s="260">
        <f t="shared" si="38"/>
        <v>0</v>
      </c>
    </row>
    <row r="276" spans="2:18" ht="22.5" hidden="1" customHeight="1" x14ac:dyDescent="0.3">
      <c r="B276" s="252"/>
      <c r="D276" s="193"/>
      <c r="E276" s="823"/>
      <c r="F276" s="1105"/>
      <c r="G276" s="125"/>
      <c r="H276" s="26"/>
      <c r="I276" s="261"/>
      <c r="J276" s="27"/>
      <c r="K276" s="27"/>
      <c r="L276" s="27"/>
      <c r="M276" s="27"/>
      <c r="N276" s="27"/>
      <c r="O276" s="27"/>
      <c r="P276" s="27"/>
      <c r="Q276" s="27"/>
      <c r="R276" s="260">
        <f>SUM(J276:Q276)</f>
        <v>0</v>
      </c>
    </row>
    <row r="277" spans="2:18" ht="30.75" hidden="1" customHeight="1" x14ac:dyDescent="0.3">
      <c r="B277" s="35"/>
      <c r="C277" s="37"/>
      <c r="D277" s="37"/>
      <c r="E277" s="1661" t="s">
        <v>90</v>
      </c>
      <c r="F277" s="1661"/>
      <c r="G277" s="1661"/>
      <c r="H277" s="1661"/>
      <c r="I277" s="1661"/>
      <c r="J277" s="86">
        <f t="shared" ref="J277:R277" si="39">SUM(J278:J282)</f>
        <v>0</v>
      </c>
      <c r="K277" s="86">
        <f t="shared" si="39"/>
        <v>0</v>
      </c>
      <c r="L277" s="86">
        <f t="shared" si="39"/>
        <v>0</v>
      </c>
      <c r="M277" s="86">
        <f t="shared" si="39"/>
        <v>0</v>
      </c>
      <c r="N277" s="86">
        <f t="shared" si="39"/>
        <v>0</v>
      </c>
      <c r="O277" s="86">
        <f t="shared" si="39"/>
        <v>0</v>
      </c>
      <c r="P277" s="86">
        <f t="shared" si="39"/>
        <v>0</v>
      </c>
      <c r="Q277" s="86">
        <f t="shared" si="39"/>
        <v>0</v>
      </c>
      <c r="R277" s="86">
        <f t="shared" si="39"/>
        <v>0</v>
      </c>
    </row>
    <row r="278" spans="2:18" ht="22.5" hidden="1" customHeight="1" x14ac:dyDescent="0.3">
      <c r="B278" s="240"/>
      <c r="C278" s="241"/>
      <c r="D278" s="241"/>
      <c r="E278" s="816"/>
      <c r="F278" s="1105"/>
      <c r="G278" s="125"/>
      <c r="H278" s="258"/>
      <c r="I278" s="259"/>
      <c r="J278" s="26"/>
      <c r="K278" s="26"/>
      <c r="L278" s="26"/>
      <c r="M278" s="26"/>
      <c r="N278" s="26"/>
      <c r="O278" s="26"/>
      <c r="P278" s="26"/>
      <c r="Q278" s="26"/>
      <c r="R278" s="260">
        <f t="shared" ref="R278:R281" si="40">SUM(J278:Q278)</f>
        <v>0</v>
      </c>
    </row>
    <row r="279" spans="2:18" ht="22.5" hidden="1" customHeight="1" x14ac:dyDescent="0.3">
      <c r="B279" s="252"/>
      <c r="D279" s="193"/>
      <c r="E279" s="823"/>
      <c r="F279" s="1105"/>
      <c r="G279" s="125"/>
      <c r="H279" s="26"/>
      <c r="I279" s="261"/>
      <c r="J279" s="27"/>
      <c r="K279" s="27"/>
      <c r="L279" s="27"/>
      <c r="M279" s="27"/>
      <c r="N279" s="27"/>
      <c r="O279" s="27"/>
      <c r="P279" s="27"/>
      <c r="Q279" s="27"/>
      <c r="R279" s="260">
        <f t="shared" si="40"/>
        <v>0</v>
      </c>
    </row>
    <row r="280" spans="2:18" ht="22.5" hidden="1" customHeight="1" x14ac:dyDescent="0.3">
      <c r="B280" s="252"/>
      <c r="D280" s="193"/>
      <c r="E280" s="823"/>
      <c r="F280" s="1105"/>
      <c r="G280" s="125"/>
      <c r="H280" s="26"/>
      <c r="I280" s="261"/>
      <c r="J280" s="27"/>
      <c r="K280" s="27"/>
      <c r="L280" s="27"/>
      <c r="M280" s="27"/>
      <c r="N280" s="27"/>
      <c r="O280" s="27"/>
      <c r="P280" s="27"/>
      <c r="Q280" s="27"/>
      <c r="R280" s="260">
        <f t="shared" si="40"/>
        <v>0</v>
      </c>
    </row>
    <row r="281" spans="2:18" ht="22.5" hidden="1" customHeight="1" x14ac:dyDescent="0.3">
      <c r="B281" s="244"/>
      <c r="C281" s="187"/>
      <c r="D281" s="187"/>
      <c r="E281" s="817"/>
      <c r="F281" s="1105"/>
      <c r="G281" s="125"/>
      <c r="H281" s="258"/>
      <c r="I281" s="259"/>
      <c r="J281" s="26"/>
      <c r="K281" s="26"/>
      <c r="L281" s="26"/>
      <c r="M281" s="26"/>
      <c r="N281" s="26"/>
      <c r="O281" s="26"/>
      <c r="P281" s="26"/>
      <c r="Q281" s="26"/>
      <c r="R281" s="260">
        <f t="shared" si="40"/>
        <v>0</v>
      </c>
    </row>
    <row r="282" spans="2:18" ht="22.5" hidden="1" customHeight="1" x14ac:dyDescent="0.3">
      <c r="B282" s="252"/>
      <c r="C282" s="254"/>
      <c r="D282" s="23"/>
      <c r="E282" s="823"/>
      <c r="F282" s="1115"/>
      <c r="G282" s="213"/>
      <c r="H282" s="243"/>
      <c r="I282" s="591"/>
      <c r="J282" s="589"/>
      <c r="K282" s="589"/>
      <c r="L282" s="589"/>
      <c r="M282" s="589"/>
      <c r="N282" s="589"/>
      <c r="O282" s="589"/>
      <c r="P282" s="589"/>
      <c r="Q282" s="589"/>
      <c r="R282" s="590">
        <f>SUM(J282:Q282)</f>
        <v>0</v>
      </c>
    </row>
    <row r="283" spans="2:18" s="235" customFormat="1" ht="17.25" customHeight="1" x14ac:dyDescent="0.2">
      <c r="B283" s="1667" t="s">
        <v>93</v>
      </c>
      <c r="C283" s="1668"/>
      <c r="D283" s="1668"/>
      <c r="E283" s="1668"/>
      <c r="F283" s="1668"/>
      <c r="G283" s="1668"/>
      <c r="H283" s="1668"/>
      <c r="I283" s="1668"/>
      <c r="J283" s="542">
        <f ca="1">SUM(J284)</f>
        <v>0</v>
      </c>
      <c r="K283" s="542"/>
      <c r="L283" s="542"/>
      <c r="M283" s="542"/>
      <c r="N283" s="542"/>
      <c r="O283" s="542"/>
      <c r="P283" s="542"/>
      <c r="Q283" s="542"/>
      <c r="R283" s="540"/>
    </row>
    <row r="284" spans="2:18" s="235" customFormat="1" ht="16.5" customHeight="1" x14ac:dyDescent="0.2">
      <c r="B284" s="595" t="s">
        <v>2137</v>
      </c>
      <c r="C284" s="583"/>
      <c r="D284" s="583"/>
      <c r="E284" s="831"/>
      <c r="F284" s="1116"/>
      <c r="G284" s="583"/>
      <c r="H284" s="583"/>
      <c r="I284" s="583"/>
      <c r="J284" s="594">
        <f ca="1">SUM(J286)</f>
        <v>0</v>
      </c>
      <c r="K284" s="584"/>
      <c r="L284" s="584"/>
      <c r="M284" s="584"/>
      <c r="N284" s="584"/>
      <c r="O284" s="584"/>
      <c r="P284" s="584"/>
      <c r="Q284" s="584"/>
      <c r="R284" s="585"/>
    </row>
    <row r="285" spans="2:18" s="235" customFormat="1" ht="15" customHeight="1" x14ac:dyDescent="0.2">
      <c r="B285" s="727" t="s">
        <v>1847</v>
      </c>
      <c r="C285" s="579"/>
      <c r="D285" s="579"/>
      <c r="E285" s="829"/>
      <c r="F285" s="1113"/>
      <c r="G285" s="579"/>
      <c r="H285" s="579"/>
      <c r="I285" s="579"/>
      <c r="J285" s="580"/>
      <c r="K285" s="580"/>
      <c r="L285" s="580"/>
      <c r="M285" s="580"/>
      <c r="N285" s="580"/>
      <c r="O285" s="580"/>
      <c r="P285" s="580"/>
      <c r="Q285" s="580"/>
      <c r="R285" s="581"/>
    </row>
    <row r="286" spans="2:18" ht="18.75" customHeight="1" x14ac:dyDescent="0.3">
      <c r="B286" s="35"/>
      <c r="C286" s="278" t="s">
        <v>56</v>
      </c>
      <c r="D286" s="278"/>
      <c r="E286" s="824"/>
      <c r="F286" s="1106"/>
      <c r="G286" s="278"/>
      <c r="H286" s="278"/>
      <c r="I286" s="278"/>
      <c r="J286" s="562">
        <f ca="1">SUM(J287+J304)</f>
        <v>0</v>
      </c>
      <c r="K286" s="562"/>
      <c r="L286" s="562"/>
      <c r="M286" s="562"/>
      <c r="N286" s="562"/>
      <c r="O286" s="562"/>
      <c r="P286" s="562"/>
      <c r="Q286" s="562"/>
      <c r="R286" s="274"/>
    </row>
    <row r="287" spans="2:18" ht="18" customHeight="1" x14ac:dyDescent="0.3">
      <c r="B287" s="65"/>
      <c r="C287" s="66"/>
      <c r="D287" s="105" t="s">
        <v>1845</v>
      </c>
      <c r="E287" s="820"/>
      <c r="F287" s="1102"/>
      <c r="G287" s="105"/>
      <c r="H287" s="105"/>
      <c r="I287" s="105"/>
      <c r="J287" s="588">
        <f ca="1">SUM(J289+J293+J297+J301)</f>
        <v>0</v>
      </c>
      <c r="K287" s="588"/>
      <c r="L287" s="588"/>
      <c r="M287" s="588"/>
      <c r="N287" s="588"/>
      <c r="O287" s="588"/>
      <c r="P287" s="588"/>
      <c r="Q287" s="588"/>
      <c r="R287" s="596"/>
    </row>
    <row r="288" spans="2:18" ht="18" customHeight="1" x14ac:dyDescent="0.3">
      <c r="B288" s="76"/>
      <c r="C288" s="77"/>
      <c r="D288" s="556" t="s">
        <v>1846</v>
      </c>
      <c r="E288" s="826"/>
      <c r="F288" s="1108"/>
      <c r="G288" s="556"/>
      <c r="H288" s="556"/>
      <c r="I288" s="556"/>
      <c r="J288" s="572"/>
      <c r="K288" s="576"/>
      <c r="L288" s="576"/>
      <c r="M288" s="576"/>
      <c r="N288" s="576"/>
      <c r="O288" s="576"/>
      <c r="P288" s="576"/>
      <c r="Q288" s="576"/>
      <c r="R288" s="587"/>
    </row>
    <row r="289" spans="2:18" ht="32.25" hidden="1" customHeight="1" x14ac:dyDescent="0.3">
      <c r="B289" s="76"/>
      <c r="C289" s="77"/>
      <c r="D289" s="77"/>
      <c r="E289" s="1731" t="s">
        <v>57</v>
      </c>
      <c r="F289" s="1731"/>
      <c r="G289" s="1731"/>
      <c r="H289" s="1731"/>
      <c r="I289" s="1731"/>
      <c r="J289" s="572">
        <f>SUM(J290:J292)</f>
        <v>0</v>
      </c>
      <c r="K289" s="576"/>
      <c r="L289" s="576"/>
      <c r="M289" s="576"/>
      <c r="N289" s="576"/>
      <c r="O289" s="576"/>
      <c r="P289" s="576"/>
      <c r="Q289" s="576"/>
      <c r="R289" s="587"/>
    </row>
    <row r="290" spans="2:18" ht="20.25" hidden="1" customHeight="1" x14ac:dyDescent="0.3">
      <c r="B290" s="240"/>
      <c r="C290" s="241"/>
      <c r="D290" s="241"/>
      <c r="E290" s="816"/>
      <c r="F290" s="1105"/>
      <c r="G290" s="125"/>
      <c r="H290" s="258"/>
      <c r="I290" s="259"/>
      <c r="J290" s="448"/>
      <c r="K290" s="6"/>
      <c r="L290" s="6"/>
      <c r="M290" s="6"/>
      <c r="N290" s="6"/>
      <c r="O290" s="6"/>
      <c r="P290" s="6"/>
      <c r="Q290" s="6"/>
      <c r="R290" s="1660"/>
    </row>
    <row r="291" spans="2:18" ht="20.25" hidden="1" customHeight="1" x14ac:dyDescent="0.3">
      <c r="B291" s="252"/>
      <c r="D291" s="193"/>
      <c r="E291" s="823"/>
      <c r="F291" s="1105"/>
      <c r="G291" s="125"/>
      <c r="H291" s="26"/>
      <c r="I291" s="261"/>
      <c r="J291" s="592"/>
      <c r="R291" s="1660"/>
    </row>
    <row r="292" spans="2:18" ht="20.25" hidden="1" customHeight="1" x14ac:dyDescent="0.3">
      <c r="B292" s="252"/>
      <c r="D292" s="193"/>
      <c r="E292" s="823"/>
      <c r="F292" s="1105"/>
      <c r="G292" s="125"/>
      <c r="H292" s="26"/>
      <c r="I292" s="261"/>
      <c r="J292" s="592"/>
      <c r="R292" s="1660"/>
    </row>
    <row r="293" spans="2:18" ht="33.75" hidden="1" customHeight="1" x14ac:dyDescent="0.3">
      <c r="B293" s="35"/>
      <c r="C293" s="37"/>
      <c r="D293" s="37"/>
      <c r="E293" s="1661" t="s">
        <v>58</v>
      </c>
      <c r="F293" s="1661"/>
      <c r="G293" s="1661"/>
      <c r="H293" s="1661"/>
      <c r="I293" s="1661"/>
      <c r="J293" s="562">
        <f>SUM(J294:J296)</f>
        <v>0</v>
      </c>
      <c r="K293" s="576"/>
      <c r="L293" s="576"/>
      <c r="M293" s="576"/>
      <c r="N293" s="576"/>
      <c r="O293" s="576"/>
      <c r="P293" s="576"/>
      <c r="Q293" s="576"/>
      <c r="R293" s="587"/>
    </row>
    <row r="294" spans="2:18" ht="21" hidden="1" customHeight="1" x14ac:dyDescent="0.3">
      <c r="B294" s="240"/>
      <c r="C294" s="241"/>
      <c r="D294" s="241"/>
      <c r="E294" s="816"/>
      <c r="F294" s="1105"/>
      <c r="G294" s="125"/>
      <c r="H294" s="258"/>
      <c r="I294" s="259"/>
      <c r="J294" s="448"/>
      <c r="K294" s="6"/>
      <c r="L294" s="6"/>
      <c r="M294" s="6"/>
      <c r="N294" s="6"/>
      <c r="O294" s="6"/>
      <c r="P294" s="6"/>
      <c r="Q294" s="6"/>
      <c r="R294" s="1660"/>
    </row>
    <row r="295" spans="2:18" ht="21" hidden="1" customHeight="1" x14ac:dyDescent="0.3">
      <c r="B295" s="252"/>
      <c r="D295" s="193"/>
      <c r="E295" s="823"/>
      <c r="F295" s="1105"/>
      <c r="G295" s="125"/>
      <c r="H295" s="26"/>
      <c r="I295" s="261"/>
      <c r="J295" s="592"/>
      <c r="R295" s="1660"/>
    </row>
    <row r="296" spans="2:18" ht="21" hidden="1" customHeight="1" x14ac:dyDescent="0.3">
      <c r="B296" s="252"/>
      <c r="D296" s="193"/>
      <c r="E296" s="823"/>
      <c r="F296" s="1105"/>
      <c r="G296" s="125"/>
      <c r="H296" s="26"/>
      <c r="I296" s="261"/>
      <c r="J296" s="592"/>
      <c r="R296" s="1660"/>
    </row>
    <row r="297" spans="2:18" hidden="1" x14ac:dyDescent="0.3">
      <c r="B297" s="35"/>
      <c r="C297" s="37"/>
      <c r="D297" s="37"/>
      <c r="E297" s="842" t="s">
        <v>59</v>
      </c>
      <c r="F297" s="308"/>
      <c r="G297" s="255"/>
      <c r="H297" s="14"/>
      <c r="I297" s="114"/>
      <c r="J297" s="562">
        <f>SUM(J298:J300)</f>
        <v>0</v>
      </c>
      <c r="K297" s="576"/>
      <c r="L297" s="576"/>
      <c r="M297" s="576"/>
      <c r="N297" s="576"/>
      <c r="O297" s="576"/>
      <c r="P297" s="576"/>
      <c r="Q297" s="576"/>
      <c r="R297" s="587"/>
    </row>
    <row r="298" spans="2:18" ht="24.75" hidden="1" customHeight="1" x14ac:dyDescent="0.3">
      <c r="B298" s="240"/>
      <c r="C298" s="241"/>
      <c r="D298" s="241"/>
      <c r="E298" s="816"/>
      <c r="F298" s="1105"/>
      <c r="G298" s="125"/>
      <c r="H298" s="258"/>
      <c r="I298" s="259"/>
      <c r="J298" s="448"/>
      <c r="K298" s="6"/>
      <c r="L298" s="6"/>
      <c r="M298" s="6"/>
      <c r="N298" s="6"/>
      <c r="O298" s="6"/>
      <c r="P298" s="6"/>
      <c r="Q298" s="6"/>
      <c r="R298" s="1660"/>
    </row>
    <row r="299" spans="2:18" ht="24.75" hidden="1" customHeight="1" x14ac:dyDescent="0.3">
      <c r="B299" s="252"/>
      <c r="D299" s="193"/>
      <c r="E299" s="823"/>
      <c r="F299" s="1105"/>
      <c r="G299" s="125"/>
      <c r="H299" s="26"/>
      <c r="I299" s="261"/>
      <c r="J299" s="592"/>
      <c r="R299" s="1660"/>
    </row>
    <row r="300" spans="2:18" ht="24.75" hidden="1" customHeight="1" x14ac:dyDescent="0.3">
      <c r="B300" s="252"/>
      <c r="C300" s="254"/>
      <c r="D300" s="23"/>
      <c r="E300" s="823"/>
      <c r="F300" s="1115"/>
      <c r="G300" s="213"/>
      <c r="H300" s="243"/>
      <c r="I300" s="261"/>
      <c r="J300" s="593"/>
      <c r="R300" s="1660"/>
    </row>
    <row r="301" spans="2:18" ht="18" customHeight="1" x14ac:dyDescent="0.3">
      <c r="B301" s="35"/>
      <c r="C301" s="37"/>
      <c r="D301" s="37"/>
      <c r="E301" s="824" t="s">
        <v>60</v>
      </c>
      <c r="F301" s="1106"/>
      <c r="G301" s="278"/>
      <c r="H301" s="278"/>
      <c r="I301" s="278"/>
      <c r="J301" s="562">
        <f ca="1">SUM(J146:J303)</f>
        <v>0</v>
      </c>
      <c r="K301" s="562"/>
      <c r="L301" s="562"/>
      <c r="M301" s="562"/>
      <c r="N301" s="562"/>
      <c r="O301" s="562"/>
      <c r="P301" s="562"/>
      <c r="Q301" s="562"/>
      <c r="R301" s="274"/>
    </row>
    <row r="302" spans="2:18" s="525" customFormat="1" ht="19.5" customHeight="1" x14ac:dyDescent="0.3">
      <c r="B302" s="615"/>
      <c r="C302" s="619"/>
      <c r="D302" s="619"/>
      <c r="E302" s="825">
        <v>171</v>
      </c>
      <c r="F302" s="1104" t="s">
        <v>1830</v>
      </c>
      <c r="G302" s="565"/>
      <c r="H302" s="565"/>
      <c r="I302" s="565"/>
      <c r="J302" s="617"/>
      <c r="K302" s="617"/>
      <c r="L302" s="617"/>
      <c r="M302" s="617"/>
      <c r="N302" s="617"/>
      <c r="O302" s="617"/>
      <c r="P302" s="617"/>
      <c r="Q302" s="617"/>
      <c r="R302" s="618"/>
    </row>
    <row r="303" spans="2:18" ht="33" customHeight="1" x14ac:dyDescent="0.3">
      <c r="B303" s="266"/>
      <c r="C303" s="267"/>
      <c r="D303" s="267"/>
      <c r="E303" s="1051" t="s">
        <v>2421</v>
      </c>
      <c r="F303" s="1109">
        <v>17101</v>
      </c>
      <c r="G303" s="125" t="s">
        <v>706</v>
      </c>
      <c r="H303" s="26" t="s">
        <v>493</v>
      </c>
      <c r="I303" s="26" t="s">
        <v>707</v>
      </c>
      <c r="J303" s="223"/>
      <c r="K303" s="223"/>
      <c r="L303" s="223">
        <v>20000</v>
      </c>
      <c r="M303" s="223">
        <v>50000</v>
      </c>
      <c r="N303" s="223"/>
      <c r="O303" s="223"/>
      <c r="P303" s="223"/>
      <c r="Q303" s="223"/>
      <c r="R303" s="92">
        <f t="shared" ref="R303" si="41">SUM(L303:Q303)</f>
        <v>70000</v>
      </c>
    </row>
    <row r="304" spans="2:18" ht="33.75" hidden="1" customHeight="1" x14ac:dyDescent="0.3">
      <c r="B304" s="35"/>
      <c r="C304" s="37"/>
      <c r="D304" s="1661" t="s">
        <v>61</v>
      </c>
      <c r="E304" s="1661"/>
      <c r="F304" s="1661"/>
      <c r="G304" s="1661"/>
      <c r="H304" s="1661"/>
      <c r="I304" s="1728"/>
      <c r="J304" s="86">
        <f>SUM(J305)</f>
        <v>0</v>
      </c>
      <c r="K304" s="86">
        <f t="shared" ref="K304:R304" si="42">SUM(K305)</f>
        <v>0</v>
      </c>
      <c r="L304" s="86">
        <f t="shared" si="42"/>
        <v>0</v>
      </c>
      <c r="M304" s="86">
        <f t="shared" si="42"/>
        <v>0</v>
      </c>
      <c r="N304" s="86">
        <f t="shared" si="42"/>
        <v>0</v>
      </c>
      <c r="O304" s="86">
        <f t="shared" si="42"/>
        <v>0</v>
      </c>
      <c r="P304" s="86">
        <f t="shared" si="42"/>
        <v>0</v>
      </c>
      <c r="Q304" s="86">
        <f t="shared" si="42"/>
        <v>0</v>
      </c>
      <c r="R304" s="86">
        <f t="shared" si="42"/>
        <v>0</v>
      </c>
    </row>
    <row r="305" spans="2:18" hidden="1" x14ac:dyDescent="0.3">
      <c r="B305" s="35"/>
      <c r="C305" s="37"/>
      <c r="D305" s="37"/>
      <c r="E305" s="842" t="s">
        <v>62</v>
      </c>
      <c r="F305" s="308"/>
      <c r="G305" s="255"/>
      <c r="H305" s="14"/>
      <c r="I305" s="14"/>
      <c r="J305" s="86">
        <f>SUM(J306:J308)</f>
        <v>0</v>
      </c>
      <c r="K305" s="86">
        <f t="shared" ref="K305:Q305" si="43">SUM(K306:K308)</f>
        <v>0</v>
      </c>
      <c r="L305" s="86">
        <f t="shared" si="43"/>
        <v>0</v>
      </c>
      <c r="M305" s="86">
        <f t="shared" si="43"/>
        <v>0</v>
      </c>
      <c r="N305" s="86">
        <f t="shared" si="43"/>
        <v>0</v>
      </c>
      <c r="O305" s="86">
        <f t="shared" si="43"/>
        <v>0</v>
      </c>
      <c r="P305" s="86">
        <f t="shared" si="43"/>
        <v>0</v>
      </c>
      <c r="Q305" s="86">
        <f t="shared" si="43"/>
        <v>0</v>
      </c>
      <c r="R305" s="86">
        <f>SUM(R306:R308)</f>
        <v>0</v>
      </c>
    </row>
    <row r="306" spans="2:18" ht="22.5" hidden="1" customHeight="1" x14ac:dyDescent="0.3">
      <c r="B306" s="240"/>
      <c r="C306" s="241"/>
      <c r="D306" s="241"/>
      <c r="E306" s="816"/>
      <c r="F306" s="1105"/>
      <c r="G306" s="125"/>
      <c r="H306" s="258"/>
      <c r="I306" s="125"/>
      <c r="J306" s="26"/>
      <c r="K306" s="26"/>
      <c r="L306" s="26"/>
      <c r="M306" s="26"/>
      <c r="N306" s="26"/>
      <c r="O306" s="26"/>
      <c r="P306" s="26"/>
      <c r="Q306" s="26"/>
      <c r="R306" s="260">
        <f>SUM(J306:Q306)</f>
        <v>0</v>
      </c>
    </row>
    <row r="307" spans="2:18" ht="22.5" hidden="1" customHeight="1" x14ac:dyDescent="0.3">
      <c r="B307" s="252"/>
      <c r="C307" s="254"/>
      <c r="D307" s="23"/>
      <c r="E307" s="823"/>
      <c r="F307" s="1105"/>
      <c r="G307" s="125"/>
      <c r="H307" s="26"/>
      <c r="I307" s="26"/>
      <c r="J307" s="27"/>
      <c r="K307" s="27"/>
      <c r="L307" s="27"/>
      <c r="M307" s="27"/>
      <c r="N307" s="27"/>
      <c r="O307" s="27"/>
      <c r="P307" s="27"/>
      <c r="Q307" s="27"/>
      <c r="R307" s="260">
        <f>SUM(J307:Q307)</f>
        <v>0</v>
      </c>
    </row>
    <row r="308" spans="2:18" ht="68.25" hidden="1" customHeight="1" x14ac:dyDescent="0.3">
      <c r="B308" s="252"/>
      <c r="C308" s="254"/>
      <c r="D308" s="23"/>
      <c r="E308" s="823"/>
      <c r="F308" s="1105"/>
      <c r="G308" s="125"/>
      <c r="H308" s="26"/>
      <c r="I308" s="26"/>
      <c r="J308" s="27"/>
      <c r="K308" s="27"/>
      <c r="L308" s="27"/>
      <c r="M308" s="27"/>
      <c r="N308" s="27"/>
      <c r="O308" s="27"/>
      <c r="P308" s="27"/>
      <c r="Q308" s="27"/>
      <c r="R308" s="260">
        <f>SUM(J308:Q308)</f>
        <v>0</v>
      </c>
    </row>
    <row r="309" spans="2:18" s="235" customFormat="1" ht="18.75" customHeight="1" x14ac:dyDescent="0.2">
      <c r="B309" s="50" t="s">
        <v>95</v>
      </c>
      <c r="C309" s="51"/>
      <c r="D309" s="52"/>
      <c r="E309" s="827"/>
      <c r="F309" s="1111"/>
      <c r="G309" s="269"/>
      <c r="H309" s="270"/>
      <c r="I309" s="269"/>
      <c r="J309" s="542">
        <f>SUM(J310)</f>
        <v>0</v>
      </c>
      <c r="K309" s="542"/>
      <c r="L309" s="542"/>
      <c r="M309" s="542"/>
      <c r="N309" s="542"/>
      <c r="O309" s="542"/>
      <c r="P309" s="542"/>
      <c r="Q309" s="542"/>
      <c r="R309" s="540"/>
    </row>
    <row r="310" spans="2:18" s="235" customFormat="1" ht="19.5" customHeight="1" x14ac:dyDescent="0.2">
      <c r="B310" s="481" t="s">
        <v>96</v>
      </c>
      <c r="C310" s="482"/>
      <c r="D310" s="482"/>
      <c r="E310" s="813"/>
      <c r="F310" s="1096"/>
      <c r="G310" s="482"/>
      <c r="H310" s="482"/>
      <c r="I310" s="482"/>
      <c r="J310" s="574">
        <f>SUM(J311)</f>
        <v>0</v>
      </c>
      <c r="K310" s="575"/>
      <c r="L310" s="575"/>
      <c r="M310" s="575"/>
      <c r="N310" s="575"/>
      <c r="O310" s="575"/>
      <c r="P310" s="575"/>
      <c r="Q310" s="575"/>
      <c r="R310" s="573"/>
    </row>
    <row r="311" spans="2:18" ht="18.75" customHeight="1" x14ac:dyDescent="0.3">
      <c r="B311" s="35"/>
      <c r="C311" s="278" t="s">
        <v>63</v>
      </c>
      <c r="D311" s="278"/>
      <c r="E311" s="824"/>
      <c r="F311" s="1106"/>
      <c r="G311" s="278"/>
      <c r="H311" s="278"/>
      <c r="I311" s="278"/>
      <c r="J311" s="561">
        <f>SUM(J312+J315)</f>
        <v>0</v>
      </c>
      <c r="K311" s="562"/>
      <c r="L311" s="562"/>
      <c r="M311" s="562"/>
      <c r="N311" s="562"/>
      <c r="O311" s="562"/>
      <c r="P311" s="562"/>
      <c r="Q311" s="562"/>
      <c r="R311" s="274"/>
    </row>
    <row r="312" spans="2:18" hidden="1" x14ac:dyDescent="0.3">
      <c r="B312" s="35"/>
      <c r="C312" s="37"/>
      <c r="D312" s="36" t="s">
        <v>64</v>
      </c>
      <c r="E312" s="843"/>
      <c r="F312" s="308"/>
      <c r="G312" s="255"/>
      <c r="H312" s="114"/>
      <c r="I312" s="293"/>
      <c r="J312" s="561">
        <f>SUM(J313)</f>
        <v>0</v>
      </c>
      <c r="K312" s="562"/>
      <c r="L312" s="562"/>
      <c r="M312" s="562"/>
      <c r="N312" s="562"/>
      <c r="O312" s="562"/>
      <c r="P312" s="562"/>
      <c r="Q312" s="562"/>
      <c r="R312" s="274"/>
    </row>
    <row r="313" spans="2:18" s="195" customFormat="1" ht="18" hidden="1" customHeight="1" x14ac:dyDescent="0.2">
      <c r="B313" s="42"/>
      <c r="C313" s="46"/>
      <c r="D313" s="46"/>
      <c r="E313" s="1661" t="s">
        <v>65</v>
      </c>
      <c r="F313" s="1661"/>
      <c r="G313" s="1661"/>
      <c r="H313" s="1661"/>
      <c r="I313" s="1661"/>
      <c r="J313" s="561">
        <f>SUM(J322:J322)</f>
        <v>0</v>
      </c>
      <c r="K313" s="562"/>
      <c r="L313" s="562"/>
      <c r="M313" s="562"/>
      <c r="N313" s="562"/>
      <c r="O313" s="562"/>
      <c r="P313" s="562"/>
      <c r="Q313" s="562"/>
      <c r="R313" s="274"/>
    </row>
    <row r="314" spans="2:18" s="525" customFormat="1" ht="18.75" hidden="1" customHeight="1" x14ac:dyDescent="0.3">
      <c r="B314" s="615"/>
      <c r="C314" s="619"/>
      <c r="D314" s="619"/>
      <c r="E314" s="832">
        <v>181</v>
      </c>
      <c r="F314" s="1724" t="s">
        <v>1831</v>
      </c>
      <c r="G314" s="1724"/>
      <c r="H314" s="1724"/>
      <c r="I314" s="1724"/>
      <c r="J314" s="617"/>
      <c r="K314" s="617"/>
      <c r="L314" s="617"/>
      <c r="M314" s="617"/>
      <c r="N314" s="617"/>
      <c r="O314" s="617"/>
      <c r="P314" s="617"/>
      <c r="Q314" s="617"/>
      <c r="R314" s="618"/>
    </row>
    <row r="315" spans="2:18" ht="18.75" customHeight="1" x14ac:dyDescent="0.3">
      <c r="B315" s="35"/>
      <c r="C315" s="37"/>
      <c r="D315" s="278" t="s">
        <v>66</v>
      </c>
      <c r="E315" s="824"/>
      <c r="F315" s="1106"/>
      <c r="G315" s="278"/>
      <c r="H315" s="278"/>
      <c r="I315" s="278"/>
      <c r="J315" s="561">
        <f>SUM(J316+J332)</f>
        <v>0</v>
      </c>
      <c r="K315" s="562"/>
      <c r="L315" s="562"/>
      <c r="M315" s="562"/>
      <c r="N315" s="562"/>
      <c r="O315" s="562"/>
      <c r="P315" s="562"/>
      <c r="Q315" s="562"/>
      <c r="R315" s="274"/>
    </row>
    <row r="316" spans="2:18" x14ac:dyDescent="0.3">
      <c r="B316" s="35"/>
      <c r="C316" s="37"/>
      <c r="D316" s="37"/>
      <c r="E316" s="842" t="s">
        <v>67</v>
      </c>
      <c r="F316" s="308"/>
      <c r="G316" s="597"/>
      <c r="H316" s="293"/>
      <c r="I316" s="293"/>
      <c r="J316" s="562">
        <f>SUM(J319:J331)</f>
        <v>0</v>
      </c>
      <c r="K316" s="562"/>
      <c r="L316" s="562"/>
      <c r="M316" s="562"/>
      <c r="N316" s="562"/>
      <c r="O316" s="562"/>
      <c r="P316" s="562"/>
      <c r="Q316" s="562"/>
      <c r="R316" s="274"/>
    </row>
    <row r="317" spans="2:18" s="525" customFormat="1" ht="18.75" customHeight="1" x14ac:dyDescent="0.3">
      <c r="B317" s="615"/>
      <c r="C317" s="619"/>
      <c r="D317" s="619"/>
      <c r="E317" s="825">
        <v>183</v>
      </c>
      <c r="F317" s="1724" t="s">
        <v>1832</v>
      </c>
      <c r="G317" s="1724"/>
      <c r="H317" s="1724"/>
      <c r="I317" s="1724"/>
      <c r="J317" s="617"/>
      <c r="K317" s="617"/>
      <c r="L317" s="617"/>
      <c r="M317" s="617"/>
      <c r="N317" s="617"/>
      <c r="O317" s="617"/>
      <c r="P317" s="617"/>
      <c r="Q317" s="617"/>
      <c r="R317" s="618"/>
    </row>
    <row r="318" spans="2:18" ht="31.5" x14ac:dyDescent="0.3">
      <c r="B318" s="1012"/>
      <c r="C318" s="1013"/>
      <c r="D318" s="1013"/>
      <c r="E318" s="1043" t="s">
        <v>2371</v>
      </c>
      <c r="F318" s="1099">
        <v>18301</v>
      </c>
      <c r="G318" s="1014" t="s">
        <v>710</v>
      </c>
      <c r="H318" s="1015" t="s">
        <v>678</v>
      </c>
      <c r="I318" s="1037" t="s">
        <v>112</v>
      </c>
      <c r="J318" s="1015"/>
      <c r="K318" s="1015"/>
      <c r="L318" s="1016">
        <v>241000</v>
      </c>
      <c r="M318" s="1016">
        <v>300000</v>
      </c>
      <c r="N318" s="1016"/>
      <c r="O318" s="1016"/>
      <c r="P318" s="1016"/>
      <c r="Q318" s="1016"/>
      <c r="R318" s="1017">
        <f>SUM(L318:Q318)</f>
        <v>541000</v>
      </c>
    </row>
    <row r="319" spans="2:18" ht="31.5" x14ac:dyDescent="0.3">
      <c r="B319" s="1018"/>
      <c r="C319" s="1019"/>
      <c r="D319" s="1019"/>
      <c r="E319" s="1044" t="s">
        <v>2371</v>
      </c>
      <c r="F319" s="1100">
        <v>18302</v>
      </c>
      <c r="G319" s="1020" t="s">
        <v>715</v>
      </c>
      <c r="H319" s="1021" t="s">
        <v>437</v>
      </c>
      <c r="I319" s="1038" t="s">
        <v>112</v>
      </c>
      <c r="J319" s="1022"/>
      <c r="K319" s="1022">
        <v>31200</v>
      </c>
      <c r="L319" s="1022">
        <v>14750</v>
      </c>
      <c r="M319" s="1022">
        <v>4050</v>
      </c>
      <c r="N319" s="1022"/>
      <c r="O319" s="1022"/>
      <c r="P319" s="1022"/>
      <c r="Q319" s="1022"/>
      <c r="R319" s="1023">
        <f t="shared" ref="R319:R331" si="44">SUM(K319:Q319)</f>
        <v>50000</v>
      </c>
    </row>
    <row r="320" spans="2:18" ht="31.5" x14ac:dyDescent="0.3">
      <c r="B320" s="1018"/>
      <c r="C320" s="1019"/>
      <c r="D320" s="1019"/>
      <c r="E320" s="1044" t="s">
        <v>2371</v>
      </c>
      <c r="F320" s="1100">
        <v>18303</v>
      </c>
      <c r="G320" s="1020" t="s">
        <v>716</v>
      </c>
      <c r="H320" s="1021" t="s">
        <v>437</v>
      </c>
      <c r="I320" s="1021" t="s">
        <v>717</v>
      </c>
      <c r="J320" s="1022"/>
      <c r="K320" s="1022">
        <v>2400</v>
      </c>
      <c r="L320" s="1022">
        <v>5700</v>
      </c>
      <c r="M320" s="1022">
        <v>6900</v>
      </c>
      <c r="N320" s="1022"/>
      <c r="O320" s="1022"/>
      <c r="P320" s="1022"/>
      <c r="Q320" s="1022"/>
      <c r="R320" s="1023">
        <f t="shared" si="44"/>
        <v>15000</v>
      </c>
    </row>
    <row r="321" spans="2:18" ht="32.25" customHeight="1" x14ac:dyDescent="0.3">
      <c r="B321" s="1018"/>
      <c r="C321" s="1019"/>
      <c r="D321" s="1019"/>
      <c r="E321" s="1044" t="s">
        <v>2421</v>
      </c>
      <c r="F321" s="1100">
        <v>18304</v>
      </c>
      <c r="G321" s="1020" t="s">
        <v>723</v>
      </c>
      <c r="H321" s="1021" t="s">
        <v>496</v>
      </c>
      <c r="I321" s="1057">
        <v>24227</v>
      </c>
      <c r="J321" s="1022"/>
      <c r="K321" s="1022"/>
      <c r="L321" s="1022">
        <v>25000</v>
      </c>
      <c r="M321" s="1022">
        <v>50000</v>
      </c>
      <c r="N321" s="1022"/>
      <c r="O321" s="1022"/>
      <c r="P321" s="1022"/>
      <c r="Q321" s="1022"/>
      <c r="R321" s="1023">
        <f>SUM(K321:Q321)</f>
        <v>75000</v>
      </c>
    </row>
    <row r="322" spans="2:18" ht="36" customHeight="1" x14ac:dyDescent="0.3">
      <c r="B322" s="1018"/>
      <c r="C322" s="1019"/>
      <c r="D322" s="1019"/>
      <c r="E322" s="1044" t="s">
        <v>2371</v>
      </c>
      <c r="F322" s="1100">
        <v>18305</v>
      </c>
      <c r="G322" s="1020" t="s">
        <v>714</v>
      </c>
      <c r="H322" s="1021" t="s">
        <v>509</v>
      </c>
      <c r="I322" s="1038" t="s">
        <v>112</v>
      </c>
      <c r="J322" s="1021"/>
      <c r="K322" s="1021"/>
      <c r="L322" s="1022">
        <v>285300</v>
      </c>
      <c r="M322" s="1022">
        <v>85488</v>
      </c>
      <c r="N322" s="1022"/>
      <c r="O322" s="1022"/>
      <c r="P322" s="1022"/>
      <c r="Q322" s="1022"/>
      <c r="R322" s="1023">
        <f>SUM(K322:Q322)</f>
        <v>370788</v>
      </c>
    </row>
    <row r="323" spans="2:18" ht="49.5" customHeight="1" x14ac:dyDescent="0.3">
      <c r="B323" s="1018"/>
      <c r="C323" s="1019"/>
      <c r="D323" s="1019"/>
      <c r="E323" s="1044" t="s">
        <v>2425</v>
      </c>
      <c r="F323" s="1100">
        <v>18306</v>
      </c>
      <c r="G323" s="1020" t="s">
        <v>724</v>
      </c>
      <c r="H323" s="1021" t="s">
        <v>499</v>
      </c>
      <c r="I323" s="1021" t="s">
        <v>669</v>
      </c>
      <c r="J323" s="1022"/>
      <c r="K323" s="1022">
        <v>5600</v>
      </c>
      <c r="L323" s="1022">
        <v>4450</v>
      </c>
      <c r="M323" s="1022">
        <v>19950</v>
      </c>
      <c r="N323" s="1022"/>
      <c r="O323" s="1022"/>
      <c r="P323" s="1022"/>
      <c r="Q323" s="1022"/>
      <c r="R323" s="1023">
        <f>SUM(K323:Q323)</f>
        <v>30000</v>
      </c>
    </row>
    <row r="324" spans="2:18" ht="33.75" customHeight="1" x14ac:dyDescent="0.3">
      <c r="B324" s="1018"/>
      <c r="C324" s="1019"/>
      <c r="D324" s="1019"/>
      <c r="E324" s="1044" t="s">
        <v>2371</v>
      </c>
      <c r="F324" s="1100">
        <v>18307</v>
      </c>
      <c r="G324" s="1020" t="s">
        <v>725</v>
      </c>
      <c r="H324" s="1021" t="s">
        <v>512</v>
      </c>
      <c r="I324" s="1038" t="s">
        <v>112</v>
      </c>
      <c r="J324" s="1022"/>
      <c r="K324" s="1022"/>
      <c r="L324" s="1022">
        <v>14970</v>
      </c>
      <c r="M324" s="1022">
        <v>14030</v>
      </c>
      <c r="N324" s="1022"/>
      <c r="O324" s="1022"/>
      <c r="P324" s="1022"/>
      <c r="Q324" s="1022"/>
      <c r="R324" s="1023">
        <f>SUM(K324:Q324)</f>
        <v>29000</v>
      </c>
    </row>
    <row r="325" spans="2:18" ht="35.25" customHeight="1" x14ac:dyDescent="0.3">
      <c r="B325" s="1032"/>
      <c r="C325" s="1033"/>
      <c r="D325" s="1034"/>
      <c r="E325" s="1046" t="s">
        <v>2407</v>
      </c>
      <c r="F325" s="1100">
        <v>18308</v>
      </c>
      <c r="G325" s="1020" t="s">
        <v>713</v>
      </c>
      <c r="H325" s="1021" t="s">
        <v>480</v>
      </c>
      <c r="I325" s="1021" t="s">
        <v>645</v>
      </c>
      <c r="J325" s="1021"/>
      <c r="K325" s="1021"/>
      <c r="L325" s="1022"/>
      <c r="M325" s="1022">
        <v>8000</v>
      </c>
      <c r="N325" s="1022"/>
      <c r="O325" s="1022"/>
      <c r="P325" s="1022"/>
      <c r="Q325" s="1022"/>
      <c r="R325" s="1023">
        <f>SUM(L325:Q325)</f>
        <v>8000</v>
      </c>
    </row>
    <row r="326" spans="2:18" ht="31.5" x14ac:dyDescent="0.3">
      <c r="B326" s="1018"/>
      <c r="C326" s="1019"/>
      <c r="D326" s="1019"/>
      <c r="E326" s="1044" t="s">
        <v>2401</v>
      </c>
      <c r="F326" s="1100">
        <v>18309</v>
      </c>
      <c r="G326" s="1020" t="s">
        <v>718</v>
      </c>
      <c r="H326" s="1021" t="s">
        <v>472</v>
      </c>
      <c r="I326" s="1038" t="s">
        <v>112</v>
      </c>
      <c r="J326" s="1022"/>
      <c r="K326" s="1022"/>
      <c r="L326" s="1022"/>
      <c r="M326" s="1022">
        <v>30000</v>
      </c>
      <c r="N326" s="1022"/>
      <c r="O326" s="1022"/>
      <c r="P326" s="1022"/>
      <c r="Q326" s="1022"/>
      <c r="R326" s="1023">
        <f t="shared" si="44"/>
        <v>30000</v>
      </c>
    </row>
    <row r="327" spans="2:18" ht="35.25" customHeight="1" x14ac:dyDescent="0.3">
      <c r="B327" s="1025"/>
      <c r="C327" s="1026"/>
      <c r="D327" s="1027"/>
      <c r="E327" s="1045" t="s">
        <v>2398</v>
      </c>
      <c r="F327" s="1101">
        <v>18310</v>
      </c>
      <c r="G327" s="1028" t="s">
        <v>711</v>
      </c>
      <c r="H327" s="1029" t="s">
        <v>712</v>
      </c>
      <c r="I327" s="1075" t="s">
        <v>112</v>
      </c>
      <c r="J327" s="1029"/>
      <c r="K327" s="1029"/>
      <c r="L327" s="1030">
        <v>15000</v>
      </c>
      <c r="M327" s="1030">
        <v>15000</v>
      </c>
      <c r="N327" s="1030"/>
      <c r="O327" s="1030"/>
      <c r="P327" s="1030"/>
      <c r="Q327" s="1030"/>
      <c r="R327" s="1031">
        <f>SUM(L327:Q327)</f>
        <v>30000</v>
      </c>
    </row>
    <row r="328" spans="2:18" ht="31.5" x14ac:dyDescent="0.3">
      <c r="B328" s="1063"/>
      <c r="C328" s="1064"/>
      <c r="D328" s="1064"/>
      <c r="E328" s="1065" t="s">
        <v>2390</v>
      </c>
      <c r="F328" s="1107">
        <v>18311</v>
      </c>
      <c r="G328" s="1125" t="s">
        <v>2254</v>
      </c>
      <c r="H328" s="1085" t="s">
        <v>477</v>
      </c>
      <c r="I328" s="1085" t="s">
        <v>467</v>
      </c>
      <c r="J328" s="1085"/>
      <c r="K328" s="1085"/>
      <c r="L328" s="1086">
        <v>25000</v>
      </c>
      <c r="M328" s="1086">
        <v>35000</v>
      </c>
      <c r="N328" s="1086"/>
      <c r="O328" s="1086"/>
      <c r="P328" s="1086"/>
      <c r="Q328" s="1086"/>
      <c r="R328" s="1087">
        <f>SUM(K328:Q328)</f>
        <v>60000</v>
      </c>
    </row>
    <row r="329" spans="2:18" ht="22.5" customHeight="1" x14ac:dyDescent="0.3">
      <c r="B329" s="1018"/>
      <c r="C329" s="1019"/>
      <c r="D329" s="1019"/>
      <c r="E329" s="1044" t="s">
        <v>2377</v>
      </c>
      <c r="F329" s="1100">
        <v>18312</v>
      </c>
      <c r="G329" s="1020" t="s">
        <v>719</v>
      </c>
      <c r="H329" s="1021" t="s">
        <v>482</v>
      </c>
      <c r="I329" s="1038" t="s">
        <v>112</v>
      </c>
      <c r="J329" s="1022"/>
      <c r="K329" s="1022"/>
      <c r="L329" s="1022">
        <v>25000</v>
      </c>
      <c r="M329" s="1022">
        <v>20000</v>
      </c>
      <c r="N329" s="1022"/>
      <c r="O329" s="1022"/>
      <c r="P329" s="1022"/>
      <c r="Q329" s="1022"/>
      <c r="R329" s="1023">
        <f t="shared" si="44"/>
        <v>45000</v>
      </c>
    </row>
    <row r="330" spans="2:18" ht="21" customHeight="1" x14ac:dyDescent="0.3">
      <c r="B330" s="1018"/>
      <c r="C330" s="1019"/>
      <c r="D330" s="1019"/>
      <c r="E330" s="1044" t="s">
        <v>2379</v>
      </c>
      <c r="F330" s="1100">
        <v>18313</v>
      </c>
      <c r="G330" s="1020" t="s">
        <v>720</v>
      </c>
      <c r="H330" s="1021" t="s">
        <v>563</v>
      </c>
      <c r="I330" s="1024" t="s">
        <v>692</v>
      </c>
      <c r="J330" s="1022"/>
      <c r="K330" s="1022"/>
      <c r="L330" s="1022"/>
      <c r="M330" s="1022">
        <v>20000</v>
      </c>
      <c r="N330" s="1022"/>
      <c r="O330" s="1022"/>
      <c r="P330" s="1022"/>
      <c r="Q330" s="1022"/>
      <c r="R330" s="1023">
        <f t="shared" si="44"/>
        <v>20000</v>
      </c>
    </row>
    <row r="331" spans="2:18" ht="24.75" customHeight="1" x14ac:dyDescent="0.3">
      <c r="B331" s="1041"/>
      <c r="C331" s="1042"/>
      <c r="D331" s="1042"/>
      <c r="E331" s="1047" t="s">
        <v>2379</v>
      </c>
      <c r="F331" s="1101">
        <v>18314</v>
      </c>
      <c r="G331" s="1028" t="s">
        <v>721</v>
      </c>
      <c r="H331" s="1029" t="s">
        <v>595</v>
      </c>
      <c r="I331" s="1029" t="s">
        <v>722</v>
      </c>
      <c r="J331" s="1030"/>
      <c r="K331" s="1030"/>
      <c r="L331" s="1030">
        <v>5000</v>
      </c>
      <c r="M331" s="1030">
        <v>10000</v>
      </c>
      <c r="N331" s="1030"/>
      <c r="O331" s="1030"/>
      <c r="P331" s="1030"/>
      <c r="Q331" s="1030"/>
      <c r="R331" s="1031">
        <f t="shared" si="44"/>
        <v>15000</v>
      </c>
    </row>
    <row r="332" spans="2:18" hidden="1" x14ac:dyDescent="0.3">
      <c r="B332" s="35"/>
      <c r="C332" s="37"/>
      <c r="D332" s="37"/>
      <c r="E332" s="842" t="s">
        <v>68</v>
      </c>
      <c r="F332" s="308"/>
      <c r="G332" s="255"/>
      <c r="H332" s="14"/>
      <c r="I332" s="114"/>
      <c r="J332" s="86">
        <f>SUM(J333:J335)</f>
        <v>0</v>
      </c>
      <c r="K332" s="86">
        <f t="shared" ref="K332:Q332" si="45">SUM(K333:K335)</f>
        <v>0</v>
      </c>
      <c r="L332" s="86">
        <f t="shared" si="45"/>
        <v>0</v>
      </c>
      <c r="M332" s="86">
        <f t="shared" si="45"/>
        <v>0</v>
      </c>
      <c r="N332" s="86">
        <f t="shared" si="45"/>
        <v>0</v>
      </c>
      <c r="O332" s="86">
        <f t="shared" si="45"/>
        <v>0</v>
      </c>
      <c r="P332" s="86">
        <f t="shared" si="45"/>
        <v>0</v>
      </c>
      <c r="Q332" s="86">
        <f t="shared" si="45"/>
        <v>0</v>
      </c>
      <c r="R332" s="86">
        <f>SUM(R333:R335)</f>
        <v>0</v>
      </c>
    </row>
    <row r="333" spans="2:18" ht="21" hidden="1" customHeight="1" x14ac:dyDescent="0.3">
      <c r="B333" s="240"/>
      <c r="C333" s="241"/>
      <c r="D333" s="241"/>
      <c r="E333" s="816"/>
      <c r="F333" s="1105"/>
      <c r="G333" s="125"/>
      <c r="H333" s="258"/>
      <c r="I333" s="259"/>
      <c r="J333" s="26"/>
      <c r="K333" s="26"/>
      <c r="L333" s="26"/>
      <c r="M333" s="26"/>
      <c r="N333" s="26"/>
      <c r="O333" s="26"/>
      <c r="P333" s="26"/>
      <c r="Q333" s="26"/>
      <c r="R333" s="260">
        <f t="shared" ref="R333:R334" si="46">SUM(J333:Q333)</f>
        <v>0</v>
      </c>
    </row>
    <row r="334" spans="2:18" ht="21" hidden="1" customHeight="1" x14ac:dyDescent="0.3">
      <c r="B334" s="252"/>
      <c r="D334" s="193"/>
      <c r="E334" s="823"/>
      <c r="F334" s="1105"/>
      <c r="G334" s="125"/>
      <c r="H334" s="26"/>
      <c r="I334" s="261"/>
      <c r="J334" s="27"/>
      <c r="K334" s="27"/>
      <c r="L334" s="27"/>
      <c r="M334" s="27"/>
      <c r="N334" s="27"/>
      <c r="O334" s="27"/>
      <c r="P334" s="27"/>
      <c r="Q334" s="27"/>
      <c r="R334" s="260">
        <f t="shared" si="46"/>
        <v>0</v>
      </c>
    </row>
    <row r="335" spans="2:18" ht="21" hidden="1" customHeight="1" x14ac:dyDescent="0.3">
      <c r="B335" s="252"/>
      <c r="D335" s="193"/>
      <c r="E335" s="823"/>
      <c r="F335" s="1105"/>
      <c r="G335" s="125"/>
      <c r="H335" s="26"/>
      <c r="I335" s="261"/>
      <c r="J335" s="27"/>
      <c r="K335" s="27"/>
      <c r="L335" s="27"/>
      <c r="M335" s="27"/>
      <c r="N335" s="27"/>
      <c r="O335" s="27"/>
      <c r="P335" s="27"/>
      <c r="Q335" s="27"/>
      <c r="R335" s="260">
        <f>SUM(J335:Q335)</f>
        <v>0</v>
      </c>
    </row>
    <row r="336" spans="2:18" s="235" customFormat="1" ht="18.75" customHeight="1" x14ac:dyDescent="0.2">
      <c r="B336" s="50" t="s">
        <v>97</v>
      </c>
      <c r="C336" s="51"/>
      <c r="D336" s="52"/>
      <c r="E336" s="827"/>
      <c r="F336" s="1111"/>
      <c r="G336" s="269"/>
      <c r="H336" s="270"/>
      <c r="I336" s="269"/>
      <c r="J336" s="542" t="e">
        <f>SUM(J337)</f>
        <v>#REF!</v>
      </c>
      <c r="K336" s="542"/>
      <c r="L336" s="542"/>
      <c r="M336" s="542"/>
      <c r="N336" s="542"/>
      <c r="O336" s="542"/>
      <c r="P336" s="542"/>
      <c r="Q336" s="542"/>
      <c r="R336" s="540"/>
    </row>
    <row r="337" spans="2:18" s="235" customFormat="1" ht="18.75" customHeight="1" x14ac:dyDescent="0.2">
      <c r="B337" s="481" t="s">
        <v>98</v>
      </c>
      <c r="C337" s="482"/>
      <c r="D337" s="482"/>
      <c r="E337" s="813"/>
      <c r="F337" s="1096"/>
      <c r="G337" s="482"/>
      <c r="H337" s="482"/>
      <c r="I337" s="482"/>
      <c r="J337" s="575" t="e">
        <f>SUM(J338)</f>
        <v>#REF!</v>
      </c>
      <c r="K337" s="575"/>
      <c r="L337" s="575"/>
      <c r="M337" s="575"/>
      <c r="N337" s="575"/>
      <c r="O337" s="575"/>
      <c r="P337" s="575"/>
      <c r="Q337" s="575"/>
      <c r="R337" s="573"/>
    </row>
    <row r="338" spans="2:18" ht="18.75" customHeight="1" x14ac:dyDescent="0.3">
      <c r="B338" s="35"/>
      <c r="C338" s="278" t="s">
        <v>69</v>
      </c>
      <c r="D338" s="278"/>
      <c r="E338" s="824"/>
      <c r="F338" s="1106"/>
      <c r="G338" s="278"/>
      <c r="H338" s="278"/>
      <c r="I338" s="278"/>
      <c r="J338" s="562" t="e">
        <f>SUM(J339+J346+#REF!)</f>
        <v>#REF!</v>
      </c>
      <c r="K338" s="562"/>
      <c r="L338" s="562"/>
      <c r="M338" s="562"/>
      <c r="N338" s="562"/>
      <c r="O338" s="562"/>
      <c r="P338" s="562"/>
      <c r="Q338" s="562"/>
      <c r="R338" s="274"/>
    </row>
    <row r="339" spans="2:18" hidden="1" x14ac:dyDescent="0.3">
      <c r="B339" s="35"/>
      <c r="C339" s="37"/>
      <c r="D339" s="36" t="s">
        <v>70</v>
      </c>
      <c r="E339" s="843"/>
      <c r="F339" s="308"/>
      <c r="G339" s="255"/>
      <c r="H339" s="14"/>
      <c r="I339" s="114"/>
      <c r="J339" s="562">
        <f>SUM(J340)</f>
        <v>0</v>
      </c>
      <c r="K339" s="562"/>
      <c r="L339" s="562"/>
      <c r="M339" s="562"/>
      <c r="N339" s="562"/>
      <c r="O339" s="562"/>
      <c r="P339" s="562"/>
      <c r="Q339" s="562"/>
      <c r="R339" s="274"/>
    </row>
    <row r="340" spans="2:18" hidden="1" x14ac:dyDescent="0.3">
      <c r="B340" s="35"/>
      <c r="C340" s="37"/>
      <c r="D340" s="37"/>
      <c r="E340" s="842" t="s">
        <v>71</v>
      </c>
      <c r="F340" s="1117"/>
      <c r="G340" s="278"/>
      <c r="H340" s="279"/>
      <c r="I340" s="278"/>
      <c r="J340" s="562">
        <f>SUM(J341:J345)</f>
        <v>0</v>
      </c>
      <c r="K340" s="562"/>
      <c r="L340" s="562"/>
      <c r="M340" s="562"/>
      <c r="N340" s="562"/>
      <c r="O340" s="562"/>
      <c r="P340" s="562"/>
      <c r="Q340" s="562"/>
      <c r="R340" s="274"/>
    </row>
    <row r="341" spans="2:18" ht="24.75" hidden="1" customHeight="1" x14ac:dyDescent="0.3">
      <c r="B341" s="240"/>
      <c r="C341" s="241"/>
      <c r="D341" s="241"/>
      <c r="E341" s="816"/>
      <c r="F341" s="1105"/>
      <c r="G341" s="125"/>
      <c r="H341" s="258"/>
      <c r="I341" s="259"/>
      <c r="J341" s="448"/>
      <c r="K341" s="448"/>
      <c r="L341" s="448"/>
      <c r="M341" s="448"/>
      <c r="N341" s="448"/>
      <c r="O341" s="448"/>
      <c r="P341" s="448"/>
      <c r="Q341" s="448"/>
      <c r="R341" s="598"/>
    </row>
    <row r="342" spans="2:18" ht="24.75" hidden="1" customHeight="1" x14ac:dyDescent="0.3">
      <c r="B342" s="252"/>
      <c r="C342" s="254"/>
      <c r="D342" s="23"/>
      <c r="E342" s="823"/>
      <c r="F342" s="1105"/>
      <c r="G342" s="125"/>
      <c r="H342" s="26"/>
      <c r="I342" s="261"/>
      <c r="J342" s="592"/>
      <c r="K342" s="592"/>
      <c r="L342" s="592"/>
      <c r="M342" s="592"/>
      <c r="N342" s="592"/>
      <c r="O342" s="592"/>
      <c r="P342" s="592"/>
      <c r="Q342" s="592"/>
      <c r="R342" s="598"/>
    </row>
    <row r="343" spans="2:18" ht="25.5" hidden="1" customHeight="1" x14ac:dyDescent="0.3">
      <c r="B343" s="252"/>
      <c r="C343" s="254"/>
      <c r="D343" s="23"/>
      <c r="E343" s="823"/>
      <c r="F343" s="1105"/>
      <c r="G343" s="125"/>
      <c r="H343" s="26"/>
      <c r="I343" s="261"/>
      <c r="J343" s="592"/>
      <c r="K343" s="592"/>
      <c r="L343" s="592"/>
      <c r="M343" s="592"/>
      <c r="N343" s="592"/>
      <c r="O343" s="592"/>
      <c r="P343" s="592"/>
      <c r="Q343" s="592"/>
      <c r="R343" s="598"/>
    </row>
    <row r="344" spans="2:18" ht="24.75" hidden="1" customHeight="1" x14ac:dyDescent="0.3">
      <c r="B344" s="252"/>
      <c r="C344" s="254"/>
      <c r="D344" s="23"/>
      <c r="E344" s="823"/>
      <c r="F344" s="1105"/>
      <c r="G344" s="125"/>
      <c r="H344" s="26"/>
      <c r="I344" s="261"/>
      <c r="J344" s="592"/>
      <c r="K344" s="592"/>
      <c r="L344" s="592"/>
      <c r="M344" s="592"/>
      <c r="N344" s="592"/>
      <c r="O344" s="592"/>
      <c r="P344" s="592"/>
      <c r="Q344" s="592"/>
      <c r="R344" s="598"/>
    </row>
    <row r="345" spans="2:18" ht="25.5" hidden="1" customHeight="1" x14ac:dyDescent="0.3">
      <c r="B345" s="263"/>
      <c r="C345" s="264"/>
      <c r="D345" s="265"/>
      <c r="E345" s="819"/>
      <c r="F345" s="1105"/>
      <c r="G345" s="125"/>
      <c r="H345" s="26"/>
      <c r="I345" s="261"/>
      <c r="J345" s="592"/>
      <c r="K345" s="592"/>
      <c r="L345" s="592"/>
      <c r="M345" s="592"/>
      <c r="N345" s="592"/>
      <c r="O345" s="592"/>
      <c r="P345" s="592"/>
      <c r="Q345" s="592"/>
      <c r="R345" s="598"/>
    </row>
    <row r="346" spans="2:18" ht="33" hidden="1" customHeight="1" x14ac:dyDescent="0.3">
      <c r="B346" s="35"/>
      <c r="C346" s="37"/>
      <c r="D346" s="1661" t="s">
        <v>72</v>
      </c>
      <c r="E346" s="1661"/>
      <c r="F346" s="1661"/>
      <c r="G346" s="1661"/>
      <c r="H346" s="1661"/>
      <c r="I346" s="1661"/>
      <c r="J346" s="562">
        <f>SUM(J347+J351+J355+J359)</f>
        <v>0</v>
      </c>
      <c r="K346" s="562"/>
      <c r="L346" s="562"/>
      <c r="M346" s="562"/>
      <c r="N346" s="562"/>
      <c r="O346" s="562"/>
      <c r="P346" s="562"/>
      <c r="Q346" s="562"/>
      <c r="R346" s="274"/>
    </row>
    <row r="347" spans="2:18" ht="30.75" hidden="1" customHeight="1" x14ac:dyDescent="0.3">
      <c r="B347" s="35"/>
      <c r="C347" s="37"/>
      <c r="D347" s="37"/>
      <c r="E347" s="1662" t="s">
        <v>73</v>
      </c>
      <c r="F347" s="1662"/>
      <c r="G347" s="1662"/>
      <c r="H347" s="1662"/>
      <c r="I347" s="1662"/>
      <c r="J347" s="562">
        <f>SUM(J348:J350)</f>
        <v>0</v>
      </c>
      <c r="K347" s="562"/>
      <c r="L347" s="562"/>
      <c r="M347" s="562"/>
      <c r="N347" s="562"/>
      <c r="O347" s="562"/>
      <c r="P347" s="562"/>
      <c r="Q347" s="562"/>
      <c r="R347" s="274"/>
    </row>
    <row r="348" spans="2:18" ht="24.75" hidden="1" customHeight="1" x14ac:dyDescent="0.3">
      <c r="B348" s="240"/>
      <c r="C348" s="241"/>
      <c r="D348" s="241"/>
      <c r="E348" s="816"/>
      <c r="F348" s="1105"/>
      <c r="G348" s="125"/>
      <c r="H348" s="258"/>
      <c r="I348" s="259"/>
      <c r="J348" s="448"/>
      <c r="K348" s="448"/>
      <c r="L348" s="448"/>
      <c r="M348" s="448"/>
      <c r="N348" s="448"/>
      <c r="O348" s="448"/>
      <c r="P348" s="448"/>
      <c r="Q348" s="448"/>
      <c r="R348" s="598"/>
    </row>
    <row r="349" spans="2:18" ht="24.75" hidden="1" customHeight="1" x14ac:dyDescent="0.3">
      <c r="B349" s="252"/>
      <c r="C349" s="254"/>
      <c r="D349" s="23"/>
      <c r="E349" s="823"/>
      <c r="F349" s="1105"/>
      <c r="G349" s="125"/>
      <c r="H349" s="26"/>
      <c r="I349" s="261"/>
      <c r="J349" s="592"/>
      <c r="K349" s="592"/>
      <c r="L349" s="592"/>
      <c r="M349" s="592"/>
      <c r="N349" s="592"/>
      <c r="O349" s="592"/>
      <c r="P349" s="592"/>
      <c r="Q349" s="592"/>
      <c r="R349" s="598"/>
    </row>
    <row r="350" spans="2:18" ht="24.75" hidden="1" customHeight="1" x14ac:dyDescent="0.3">
      <c r="B350" s="252"/>
      <c r="C350" s="254"/>
      <c r="D350" s="23"/>
      <c r="E350" s="823"/>
      <c r="F350" s="1105"/>
      <c r="G350" s="125"/>
      <c r="H350" s="26"/>
      <c r="I350" s="261"/>
      <c r="J350" s="592"/>
      <c r="K350" s="592"/>
      <c r="L350" s="592"/>
      <c r="M350" s="592"/>
      <c r="N350" s="592"/>
      <c r="O350" s="592"/>
      <c r="P350" s="592"/>
      <c r="Q350" s="592"/>
      <c r="R350" s="598"/>
    </row>
    <row r="351" spans="2:18" hidden="1" x14ac:dyDescent="0.3">
      <c r="B351" s="35"/>
      <c r="C351" s="37"/>
      <c r="D351" s="37"/>
      <c r="E351" s="1663" t="s">
        <v>74</v>
      </c>
      <c r="F351" s="1663"/>
      <c r="G351" s="1663"/>
      <c r="H351" s="1663"/>
      <c r="I351" s="1663"/>
      <c r="J351" s="562">
        <f>SUM(J352:J354)</f>
        <v>0</v>
      </c>
      <c r="K351" s="562"/>
      <c r="L351" s="562"/>
      <c r="M351" s="562"/>
      <c r="N351" s="562"/>
      <c r="O351" s="562"/>
      <c r="P351" s="562"/>
      <c r="Q351" s="562"/>
      <c r="R351" s="274"/>
    </row>
    <row r="352" spans="2:18" ht="23.25" hidden="1" customHeight="1" x14ac:dyDescent="0.3">
      <c r="B352" s="240"/>
      <c r="C352" s="241"/>
      <c r="D352" s="241"/>
      <c r="E352" s="816"/>
      <c r="F352" s="1105"/>
      <c r="G352" s="125"/>
      <c r="H352" s="258"/>
      <c r="I352" s="259"/>
      <c r="J352" s="448"/>
      <c r="K352" s="448"/>
      <c r="L352" s="448"/>
      <c r="M352" s="448"/>
      <c r="N352" s="448"/>
      <c r="O352" s="448"/>
      <c r="P352" s="448"/>
      <c r="Q352" s="448"/>
      <c r="R352" s="598"/>
    </row>
    <row r="353" spans="2:18" ht="23.25" hidden="1" customHeight="1" x14ac:dyDescent="0.3">
      <c r="B353" s="252"/>
      <c r="C353" s="254"/>
      <c r="D353" s="23"/>
      <c r="E353" s="823"/>
      <c r="F353" s="1105"/>
      <c r="G353" s="125"/>
      <c r="H353" s="26"/>
      <c r="I353" s="261"/>
      <c r="J353" s="592"/>
      <c r="K353" s="592"/>
      <c r="L353" s="592"/>
      <c r="M353" s="592"/>
      <c r="N353" s="592"/>
      <c r="O353" s="592"/>
      <c r="P353" s="592"/>
      <c r="Q353" s="592"/>
      <c r="R353" s="598"/>
    </row>
    <row r="354" spans="2:18" ht="23.25" hidden="1" customHeight="1" x14ac:dyDescent="0.3">
      <c r="B354" s="252"/>
      <c r="C354" s="254"/>
      <c r="D354" s="23"/>
      <c r="E354" s="823"/>
      <c r="F354" s="1105"/>
      <c r="G354" s="125"/>
      <c r="H354" s="26"/>
      <c r="I354" s="261"/>
      <c r="J354" s="592"/>
      <c r="K354" s="592"/>
      <c r="L354" s="592"/>
      <c r="M354" s="592"/>
      <c r="N354" s="592"/>
      <c r="O354" s="592"/>
      <c r="P354" s="592"/>
      <c r="Q354" s="592"/>
      <c r="R354" s="598"/>
    </row>
    <row r="355" spans="2:18" hidden="1" x14ac:dyDescent="0.3">
      <c r="B355" s="35"/>
      <c r="C355" s="37"/>
      <c r="D355" s="37"/>
      <c r="E355" s="842" t="s">
        <v>75</v>
      </c>
      <c r="F355" s="308"/>
      <c r="G355" s="255"/>
      <c r="H355" s="14"/>
      <c r="I355" s="114"/>
      <c r="J355" s="562">
        <f>SUM(J356:J358)</f>
        <v>0</v>
      </c>
      <c r="K355" s="562"/>
      <c r="L355" s="562"/>
      <c r="M355" s="562"/>
      <c r="N355" s="562"/>
      <c r="O355" s="562"/>
      <c r="P355" s="562"/>
      <c r="Q355" s="562"/>
      <c r="R355" s="274"/>
    </row>
    <row r="356" spans="2:18" ht="23.25" hidden="1" customHeight="1" x14ac:dyDescent="0.3">
      <c r="B356" s="240"/>
      <c r="C356" s="241"/>
      <c r="D356" s="241"/>
      <c r="E356" s="816"/>
      <c r="F356" s="1105"/>
      <c r="G356" s="125"/>
      <c r="H356" s="258"/>
      <c r="I356" s="259"/>
      <c r="J356" s="448"/>
      <c r="K356" s="448"/>
      <c r="L356" s="448"/>
      <c r="M356" s="448"/>
      <c r="N356" s="448"/>
      <c r="O356" s="448"/>
      <c r="P356" s="448"/>
      <c r="Q356" s="448"/>
      <c r="R356" s="598"/>
    </row>
    <row r="357" spans="2:18" ht="23.25" hidden="1" customHeight="1" x14ac:dyDescent="0.3">
      <c r="B357" s="252"/>
      <c r="C357" s="254"/>
      <c r="D357" s="23"/>
      <c r="E357" s="823"/>
      <c r="F357" s="1105"/>
      <c r="G357" s="125"/>
      <c r="H357" s="26"/>
      <c r="I357" s="261"/>
      <c r="J357" s="592"/>
      <c r="K357" s="592"/>
      <c r="L357" s="592"/>
      <c r="M357" s="592"/>
      <c r="N357" s="592"/>
      <c r="O357" s="592"/>
      <c r="P357" s="592"/>
      <c r="Q357" s="592"/>
      <c r="R357" s="598"/>
    </row>
    <row r="358" spans="2:18" ht="23.25" hidden="1" customHeight="1" x14ac:dyDescent="0.3">
      <c r="B358" s="252"/>
      <c r="C358" s="254"/>
      <c r="D358" s="23"/>
      <c r="E358" s="823"/>
      <c r="F358" s="1105"/>
      <c r="G358" s="125"/>
      <c r="H358" s="26"/>
      <c r="I358" s="261"/>
      <c r="J358" s="592"/>
      <c r="K358" s="592"/>
      <c r="L358" s="592"/>
      <c r="M358" s="592"/>
      <c r="N358" s="592"/>
      <c r="O358" s="592"/>
      <c r="P358" s="592"/>
      <c r="Q358" s="592"/>
      <c r="R358" s="598"/>
    </row>
    <row r="359" spans="2:18" hidden="1" x14ac:dyDescent="0.3">
      <c r="B359" s="35"/>
      <c r="C359" s="37"/>
      <c r="D359" s="37"/>
      <c r="E359" s="842" t="s">
        <v>76</v>
      </c>
      <c r="F359" s="308"/>
      <c r="G359" s="255"/>
      <c r="H359" s="14"/>
      <c r="I359" s="114"/>
      <c r="J359" s="562">
        <f>SUM(J360:J362)</f>
        <v>0</v>
      </c>
      <c r="K359" s="562"/>
      <c r="L359" s="562"/>
      <c r="M359" s="562"/>
      <c r="N359" s="562"/>
      <c r="O359" s="562"/>
      <c r="P359" s="562"/>
      <c r="Q359" s="562"/>
      <c r="R359" s="274"/>
    </row>
    <row r="360" spans="2:18" ht="21.75" hidden="1" customHeight="1" x14ac:dyDescent="0.3">
      <c r="B360" s="240"/>
      <c r="C360" s="241"/>
      <c r="D360" s="241"/>
      <c r="E360" s="816"/>
      <c r="F360" s="1105"/>
      <c r="G360" s="125"/>
      <c r="H360" s="258"/>
      <c r="I360" s="259"/>
      <c r="J360" s="448"/>
      <c r="K360" s="448"/>
      <c r="L360" s="448"/>
      <c r="M360" s="448"/>
      <c r="N360" s="448"/>
      <c r="O360" s="448"/>
      <c r="P360" s="448"/>
      <c r="Q360" s="448"/>
      <c r="R360" s="598"/>
    </row>
    <row r="361" spans="2:18" ht="21.75" hidden="1" customHeight="1" x14ac:dyDescent="0.3">
      <c r="B361" s="252"/>
      <c r="C361" s="254"/>
      <c r="D361" s="23"/>
      <c r="E361" s="823"/>
      <c r="F361" s="1105"/>
      <c r="G361" s="125"/>
      <c r="H361" s="26"/>
      <c r="I361" s="261"/>
      <c r="J361" s="592"/>
      <c r="K361" s="592"/>
      <c r="L361" s="592"/>
      <c r="M361" s="592"/>
      <c r="N361" s="592"/>
      <c r="O361" s="592"/>
      <c r="P361" s="592"/>
      <c r="Q361" s="592"/>
      <c r="R361" s="598"/>
    </row>
    <row r="362" spans="2:18" ht="21.75" hidden="1" customHeight="1" x14ac:dyDescent="0.3">
      <c r="B362" s="263"/>
      <c r="C362" s="264"/>
      <c r="D362" s="265"/>
      <c r="E362" s="819"/>
      <c r="F362" s="1105"/>
      <c r="G362" s="125"/>
      <c r="H362" s="26"/>
      <c r="I362" s="261"/>
      <c r="J362" s="592"/>
      <c r="K362" s="592"/>
      <c r="L362" s="592"/>
      <c r="M362" s="592"/>
      <c r="N362" s="592"/>
      <c r="O362" s="592"/>
      <c r="P362" s="592"/>
      <c r="Q362" s="592"/>
      <c r="R362" s="598"/>
    </row>
    <row r="363" spans="2:18" s="525" customFormat="1" ht="18.75" customHeight="1" x14ac:dyDescent="0.3">
      <c r="B363" s="615"/>
      <c r="C363" s="619"/>
      <c r="D363" s="619"/>
      <c r="E363" s="825">
        <v>197</v>
      </c>
      <c r="F363" s="1724" t="s">
        <v>1848</v>
      </c>
      <c r="G363" s="1724"/>
      <c r="H363" s="1724"/>
      <c r="I363" s="1724"/>
      <c r="J363" s="617"/>
      <c r="K363" s="617"/>
      <c r="L363" s="617"/>
      <c r="M363" s="617"/>
      <c r="N363" s="617"/>
      <c r="O363" s="617"/>
      <c r="P363" s="617"/>
      <c r="Q363" s="617"/>
      <c r="R363" s="618"/>
    </row>
    <row r="364" spans="2:18" ht="37.5" customHeight="1" x14ac:dyDescent="0.3">
      <c r="B364" s="1012"/>
      <c r="C364" s="1013"/>
      <c r="D364" s="1013"/>
      <c r="E364" s="1043" t="s">
        <v>2371</v>
      </c>
      <c r="F364" s="1099">
        <v>19701</v>
      </c>
      <c r="G364" s="1014" t="s">
        <v>734</v>
      </c>
      <c r="H364" s="1015" t="s">
        <v>437</v>
      </c>
      <c r="I364" s="1037" t="s">
        <v>112</v>
      </c>
      <c r="J364" s="1016"/>
      <c r="K364" s="1016"/>
      <c r="L364" s="1016">
        <v>100000</v>
      </c>
      <c r="M364" s="1016">
        <v>120000</v>
      </c>
      <c r="N364" s="1016"/>
      <c r="O364" s="1016"/>
      <c r="P364" s="1016"/>
      <c r="Q364" s="1016"/>
      <c r="R364" s="1017">
        <f>SUM(K364:Q364)</f>
        <v>220000</v>
      </c>
    </row>
    <row r="365" spans="2:18" ht="36" customHeight="1" x14ac:dyDescent="0.3">
      <c r="B365" s="1018"/>
      <c r="C365" s="1019"/>
      <c r="D365" s="1019"/>
      <c r="E365" s="1044" t="s">
        <v>2371</v>
      </c>
      <c r="F365" s="1100">
        <v>19702</v>
      </c>
      <c r="G365" s="1020" t="s">
        <v>2255</v>
      </c>
      <c r="H365" s="1021" t="s">
        <v>678</v>
      </c>
      <c r="I365" s="1038" t="s">
        <v>112</v>
      </c>
      <c r="J365" s="1021"/>
      <c r="K365" s="1021"/>
      <c r="L365" s="1022">
        <v>60327</v>
      </c>
      <c r="M365" s="1022">
        <v>243000</v>
      </c>
      <c r="N365" s="1022"/>
      <c r="O365" s="1022"/>
      <c r="P365" s="1022"/>
      <c r="Q365" s="1022"/>
      <c r="R365" s="1023">
        <f>SUM(L365:Q365)</f>
        <v>303327</v>
      </c>
    </row>
    <row r="366" spans="2:18" ht="37.5" customHeight="1" x14ac:dyDescent="0.3">
      <c r="B366" s="1018"/>
      <c r="C366" s="1019"/>
      <c r="D366" s="1019"/>
      <c r="E366" s="1044" t="s">
        <v>2371</v>
      </c>
      <c r="F366" s="1100">
        <v>19703</v>
      </c>
      <c r="G366" s="1020" t="s">
        <v>726</v>
      </c>
      <c r="H366" s="1021" t="s">
        <v>678</v>
      </c>
      <c r="I366" s="1038" t="s">
        <v>112</v>
      </c>
      <c r="J366" s="1022"/>
      <c r="K366" s="1022"/>
      <c r="L366" s="1022">
        <v>30000</v>
      </c>
      <c r="M366" s="1022">
        <v>20000</v>
      </c>
      <c r="N366" s="1022"/>
      <c r="O366" s="1022"/>
      <c r="P366" s="1022"/>
      <c r="Q366" s="1022"/>
      <c r="R366" s="1023">
        <f t="shared" ref="R366:R371" si="47">SUM(K366:Q366)</f>
        <v>50000</v>
      </c>
    </row>
    <row r="367" spans="2:18" ht="36" customHeight="1" x14ac:dyDescent="0.3">
      <c r="B367" s="1018"/>
      <c r="C367" s="1019"/>
      <c r="D367" s="1019"/>
      <c r="E367" s="1044" t="s">
        <v>2371</v>
      </c>
      <c r="F367" s="1100">
        <v>19704</v>
      </c>
      <c r="G367" s="1020" t="s">
        <v>735</v>
      </c>
      <c r="H367" s="1021" t="s">
        <v>678</v>
      </c>
      <c r="I367" s="1038" t="s">
        <v>112</v>
      </c>
      <c r="J367" s="1022"/>
      <c r="K367" s="1022"/>
      <c r="L367" s="1022"/>
      <c r="M367" s="1022"/>
      <c r="N367" s="1022">
        <v>827455</v>
      </c>
      <c r="O367" s="1022"/>
      <c r="P367" s="1022"/>
      <c r="Q367" s="1022"/>
      <c r="R367" s="1023">
        <f>SUM(K367:Q367)</f>
        <v>827455</v>
      </c>
    </row>
    <row r="368" spans="2:18" ht="51.75" customHeight="1" x14ac:dyDescent="0.3">
      <c r="B368" s="1018"/>
      <c r="C368" s="1019"/>
      <c r="D368" s="1019"/>
      <c r="E368" s="1044" t="s">
        <v>2371</v>
      </c>
      <c r="F368" s="1100">
        <v>19705</v>
      </c>
      <c r="G368" s="1020" t="s">
        <v>736</v>
      </c>
      <c r="H368" s="1021" t="s">
        <v>678</v>
      </c>
      <c r="I368" s="1038" t="s">
        <v>112</v>
      </c>
      <c r="J368" s="1022"/>
      <c r="K368" s="1022"/>
      <c r="L368" s="1022"/>
      <c r="M368" s="1022">
        <v>449000</v>
      </c>
      <c r="N368" s="1022"/>
      <c r="O368" s="1022"/>
      <c r="P368" s="1022"/>
      <c r="Q368" s="1022"/>
      <c r="R368" s="1023">
        <f>SUM(K368:Q368)</f>
        <v>449000</v>
      </c>
    </row>
    <row r="369" spans="2:18" ht="39.75" customHeight="1" x14ac:dyDescent="0.3">
      <c r="B369" s="1018"/>
      <c r="C369" s="1019"/>
      <c r="D369" s="1019"/>
      <c r="E369" s="1044" t="s">
        <v>2418</v>
      </c>
      <c r="F369" s="1100">
        <v>19706</v>
      </c>
      <c r="G369" s="1020" t="s">
        <v>727</v>
      </c>
      <c r="H369" s="1021" t="s">
        <v>528</v>
      </c>
      <c r="I369" s="1024" t="s">
        <v>272</v>
      </c>
      <c r="J369" s="1022"/>
      <c r="K369" s="1022"/>
      <c r="L369" s="1022">
        <v>3000</v>
      </c>
      <c r="M369" s="1022">
        <v>2000</v>
      </c>
      <c r="N369" s="1022"/>
      <c r="O369" s="1022"/>
      <c r="P369" s="1022"/>
      <c r="Q369" s="1022"/>
      <c r="R369" s="1023">
        <f t="shared" si="47"/>
        <v>5000</v>
      </c>
    </row>
    <row r="370" spans="2:18" ht="30.75" customHeight="1" x14ac:dyDescent="0.3">
      <c r="B370" s="1018"/>
      <c r="C370" s="1019"/>
      <c r="D370" s="1019"/>
      <c r="E370" s="1044" t="s">
        <v>2418</v>
      </c>
      <c r="F370" s="1100">
        <v>19707</v>
      </c>
      <c r="G370" s="1020" t="s">
        <v>739</v>
      </c>
      <c r="H370" s="1021" t="s">
        <v>528</v>
      </c>
      <c r="I370" s="1021" t="s">
        <v>740</v>
      </c>
      <c r="J370" s="1022"/>
      <c r="K370" s="1022"/>
      <c r="L370" s="1022"/>
      <c r="M370" s="1022">
        <v>66750</v>
      </c>
      <c r="N370" s="1022"/>
      <c r="O370" s="1022"/>
      <c r="P370" s="1022"/>
      <c r="Q370" s="1022"/>
      <c r="R370" s="1023">
        <f>SUM(K370:Q370)</f>
        <v>66750</v>
      </c>
    </row>
    <row r="371" spans="2:18" ht="39.75" customHeight="1" x14ac:dyDescent="0.3">
      <c r="B371" s="1035"/>
      <c r="C371" s="1036"/>
      <c r="D371" s="1036"/>
      <c r="E371" s="1047" t="s">
        <v>2421</v>
      </c>
      <c r="F371" s="1101">
        <v>19708</v>
      </c>
      <c r="G371" s="1028" t="s">
        <v>732</v>
      </c>
      <c r="H371" s="1029" t="s">
        <v>493</v>
      </c>
      <c r="I371" s="1075" t="s">
        <v>112</v>
      </c>
      <c r="J371" s="1030"/>
      <c r="K371" s="1030"/>
      <c r="L371" s="1030"/>
      <c r="M371" s="1030">
        <v>16800</v>
      </c>
      <c r="N371" s="1030"/>
      <c r="O371" s="1030"/>
      <c r="P371" s="1030"/>
      <c r="Q371" s="1030"/>
      <c r="R371" s="1031">
        <f t="shared" si="47"/>
        <v>16800</v>
      </c>
    </row>
    <row r="372" spans="2:18" ht="39" customHeight="1" x14ac:dyDescent="0.3">
      <c r="B372" s="1063"/>
      <c r="C372" s="1064"/>
      <c r="D372" s="1064"/>
      <c r="E372" s="1065" t="s">
        <v>2421</v>
      </c>
      <c r="F372" s="1107">
        <v>19709</v>
      </c>
      <c r="G372" s="1125" t="s">
        <v>767</v>
      </c>
      <c r="H372" s="1085" t="s">
        <v>493</v>
      </c>
      <c r="I372" s="1527" t="s">
        <v>112</v>
      </c>
      <c r="J372" s="1086"/>
      <c r="K372" s="1086"/>
      <c r="L372" s="1086"/>
      <c r="M372" s="1086">
        <v>130000</v>
      </c>
      <c r="N372" s="1086"/>
      <c r="O372" s="1086"/>
      <c r="P372" s="1086"/>
      <c r="Q372" s="1086"/>
      <c r="R372" s="1087">
        <f t="shared" ref="R372:R390" si="48">SUM(K372:Q372)</f>
        <v>130000</v>
      </c>
    </row>
    <row r="373" spans="2:18" ht="36" customHeight="1" x14ac:dyDescent="0.3">
      <c r="B373" s="1018"/>
      <c r="C373" s="1019"/>
      <c r="D373" s="1019"/>
      <c r="E373" s="1044" t="s">
        <v>2421</v>
      </c>
      <c r="F373" s="1100">
        <v>19710</v>
      </c>
      <c r="G373" s="1020" t="s">
        <v>768</v>
      </c>
      <c r="H373" s="1021" t="s">
        <v>493</v>
      </c>
      <c r="I373" s="1089" t="s">
        <v>112</v>
      </c>
      <c r="J373" s="1022"/>
      <c r="K373" s="1022"/>
      <c r="L373" s="1022"/>
      <c r="M373" s="1022">
        <v>70000</v>
      </c>
      <c r="N373" s="1022"/>
      <c r="O373" s="1022"/>
      <c r="P373" s="1022"/>
      <c r="Q373" s="1022"/>
      <c r="R373" s="1023">
        <f t="shared" si="48"/>
        <v>70000</v>
      </c>
    </row>
    <row r="374" spans="2:18" ht="35.25" customHeight="1" x14ac:dyDescent="0.3">
      <c r="B374" s="1018"/>
      <c r="C374" s="1019"/>
      <c r="D374" s="1019"/>
      <c r="E374" s="1044" t="s">
        <v>2431</v>
      </c>
      <c r="F374" s="1100">
        <v>19711</v>
      </c>
      <c r="G374" s="1020" t="s">
        <v>733</v>
      </c>
      <c r="H374" s="1021" t="s">
        <v>487</v>
      </c>
      <c r="I374" s="1038" t="s">
        <v>112</v>
      </c>
      <c r="J374" s="1022"/>
      <c r="K374" s="1022">
        <v>6000</v>
      </c>
      <c r="L374" s="1022">
        <v>1000</v>
      </c>
      <c r="M374" s="1022"/>
      <c r="N374" s="1022"/>
      <c r="O374" s="1022"/>
      <c r="P374" s="1022"/>
      <c r="Q374" s="1022"/>
      <c r="R374" s="1023">
        <f t="shared" si="48"/>
        <v>7000</v>
      </c>
    </row>
    <row r="375" spans="2:18" ht="38.25" customHeight="1" x14ac:dyDescent="0.3">
      <c r="B375" s="1018"/>
      <c r="C375" s="1019"/>
      <c r="D375" s="1019"/>
      <c r="E375" s="1044" t="s">
        <v>2431</v>
      </c>
      <c r="F375" s="1100">
        <v>19712</v>
      </c>
      <c r="G375" s="1020" t="s">
        <v>773</v>
      </c>
      <c r="H375" s="1021" t="s">
        <v>487</v>
      </c>
      <c r="I375" s="1038" t="s">
        <v>112</v>
      </c>
      <c r="J375" s="1022"/>
      <c r="K375" s="1022"/>
      <c r="L375" s="1022">
        <v>400</v>
      </c>
      <c r="M375" s="1022">
        <v>37600</v>
      </c>
      <c r="N375" s="1022"/>
      <c r="O375" s="1022"/>
      <c r="P375" s="1022"/>
      <c r="Q375" s="1022"/>
      <c r="R375" s="1023">
        <f t="shared" si="48"/>
        <v>38000</v>
      </c>
    </row>
    <row r="376" spans="2:18" ht="33.75" customHeight="1" x14ac:dyDescent="0.3">
      <c r="B376" s="1018"/>
      <c r="C376" s="1019"/>
      <c r="D376" s="1019"/>
      <c r="E376" s="1044" t="s">
        <v>2437</v>
      </c>
      <c r="F376" s="1100">
        <v>19713</v>
      </c>
      <c r="G376" s="1020" t="s">
        <v>774</v>
      </c>
      <c r="H376" s="1021" t="s">
        <v>637</v>
      </c>
      <c r="I376" s="1038" t="s">
        <v>112</v>
      </c>
      <c r="J376" s="1022"/>
      <c r="K376" s="1022"/>
      <c r="L376" s="1022"/>
      <c r="M376" s="1022">
        <v>10000</v>
      </c>
      <c r="N376" s="1022"/>
      <c r="O376" s="1022"/>
      <c r="P376" s="1022"/>
      <c r="Q376" s="1022"/>
      <c r="R376" s="1023">
        <f t="shared" si="48"/>
        <v>10000</v>
      </c>
    </row>
    <row r="377" spans="2:18" ht="39.75" customHeight="1" x14ac:dyDescent="0.3">
      <c r="B377" s="1018"/>
      <c r="C377" s="1019"/>
      <c r="D377" s="1019"/>
      <c r="E377" s="1044" t="s">
        <v>2437</v>
      </c>
      <c r="F377" s="1100">
        <v>19714</v>
      </c>
      <c r="G377" s="1020" t="s">
        <v>506</v>
      </c>
      <c r="H377" s="1021" t="s">
        <v>637</v>
      </c>
      <c r="I377" s="1038" t="s">
        <v>112</v>
      </c>
      <c r="J377" s="1022"/>
      <c r="K377" s="1022">
        <v>4000</v>
      </c>
      <c r="L377" s="1022">
        <v>3000</v>
      </c>
      <c r="M377" s="1022">
        <v>8000</v>
      </c>
      <c r="N377" s="1022"/>
      <c r="O377" s="1022"/>
      <c r="P377" s="1022"/>
      <c r="Q377" s="1022"/>
      <c r="R377" s="1023">
        <f t="shared" si="48"/>
        <v>15000</v>
      </c>
    </row>
    <row r="378" spans="2:18" ht="21.75" customHeight="1" x14ac:dyDescent="0.3">
      <c r="B378" s="1018"/>
      <c r="C378" s="1019"/>
      <c r="D378" s="1019"/>
      <c r="E378" s="1044" t="s">
        <v>2383</v>
      </c>
      <c r="F378" s="1100">
        <v>19715</v>
      </c>
      <c r="G378" s="1020" t="s">
        <v>762</v>
      </c>
      <c r="H378" s="1021" t="s">
        <v>595</v>
      </c>
      <c r="I378" s="1021" t="s">
        <v>763</v>
      </c>
      <c r="J378" s="1022" t="s">
        <v>643</v>
      </c>
      <c r="K378" s="1022"/>
      <c r="L378" s="1022"/>
      <c r="M378" s="1022">
        <v>20000</v>
      </c>
      <c r="N378" s="1022"/>
      <c r="O378" s="1022"/>
      <c r="P378" s="1022"/>
      <c r="Q378" s="1022"/>
      <c r="R378" s="1023">
        <f t="shared" si="48"/>
        <v>20000</v>
      </c>
    </row>
    <row r="379" spans="2:18" ht="21.75" customHeight="1" x14ac:dyDescent="0.3">
      <c r="B379" s="1018"/>
      <c r="C379" s="1019"/>
      <c r="D379" s="1019"/>
      <c r="E379" s="1044" t="s">
        <v>2383</v>
      </c>
      <c r="F379" s="1100">
        <v>19716</v>
      </c>
      <c r="G379" s="1020" t="s">
        <v>764</v>
      </c>
      <c r="H379" s="1021" t="s">
        <v>595</v>
      </c>
      <c r="I379" s="1021" t="s">
        <v>763</v>
      </c>
      <c r="J379" s="1022" t="s">
        <v>643</v>
      </c>
      <c r="K379" s="1022"/>
      <c r="L379" s="1022"/>
      <c r="M379" s="1022">
        <v>40000</v>
      </c>
      <c r="N379" s="1022"/>
      <c r="O379" s="1022"/>
      <c r="P379" s="1022"/>
      <c r="Q379" s="1022"/>
      <c r="R379" s="1023">
        <f t="shared" si="48"/>
        <v>40000</v>
      </c>
    </row>
    <row r="380" spans="2:18" ht="21.75" customHeight="1" x14ac:dyDescent="0.3">
      <c r="B380" s="1018"/>
      <c r="C380" s="1019"/>
      <c r="D380" s="1019"/>
      <c r="E380" s="1044" t="s">
        <v>2383</v>
      </c>
      <c r="F380" s="1100">
        <v>19717</v>
      </c>
      <c r="G380" s="1020" t="s">
        <v>765</v>
      </c>
      <c r="H380" s="1021" t="s">
        <v>595</v>
      </c>
      <c r="I380" s="1021" t="s">
        <v>766</v>
      </c>
      <c r="J380" s="1022" t="s">
        <v>643</v>
      </c>
      <c r="K380" s="1022"/>
      <c r="L380" s="1022"/>
      <c r="M380" s="1022">
        <v>35340</v>
      </c>
      <c r="N380" s="1022"/>
      <c r="O380" s="1022"/>
      <c r="P380" s="1022"/>
      <c r="Q380" s="1022"/>
      <c r="R380" s="1023">
        <f t="shared" si="48"/>
        <v>35340</v>
      </c>
    </row>
    <row r="381" spans="2:18" ht="21.75" customHeight="1" x14ac:dyDescent="0.3">
      <c r="B381" s="1018"/>
      <c r="C381" s="1019"/>
      <c r="D381" s="1019"/>
      <c r="E381" s="1044" t="s">
        <v>2383</v>
      </c>
      <c r="F381" s="1100">
        <v>19718</v>
      </c>
      <c r="G381" s="1020" t="s">
        <v>730</v>
      </c>
      <c r="H381" s="1021" t="s">
        <v>595</v>
      </c>
      <c r="I381" s="1021" t="s">
        <v>731</v>
      </c>
      <c r="J381" s="1022"/>
      <c r="K381" s="1022"/>
      <c r="L381" s="1022">
        <v>5000</v>
      </c>
      <c r="M381" s="1022">
        <v>5000</v>
      </c>
      <c r="N381" s="1022"/>
      <c r="O381" s="1022"/>
      <c r="P381" s="1022"/>
      <c r="Q381" s="1022"/>
      <c r="R381" s="1023">
        <f t="shared" si="48"/>
        <v>10000</v>
      </c>
    </row>
    <row r="382" spans="2:18" ht="33" customHeight="1" x14ac:dyDescent="0.3">
      <c r="B382" s="1018"/>
      <c r="C382" s="1019"/>
      <c r="D382" s="1019"/>
      <c r="E382" s="1044" t="s">
        <v>2390</v>
      </c>
      <c r="F382" s="1100">
        <v>19719</v>
      </c>
      <c r="G382" s="1020" t="s">
        <v>754</v>
      </c>
      <c r="H382" s="1021" t="s">
        <v>477</v>
      </c>
      <c r="I382" s="1021" t="s">
        <v>748</v>
      </c>
      <c r="J382" s="1022"/>
      <c r="K382" s="1022"/>
      <c r="L382" s="1022"/>
      <c r="M382" s="1022">
        <v>73360</v>
      </c>
      <c r="N382" s="1022"/>
      <c r="O382" s="1022"/>
      <c r="P382" s="1022"/>
      <c r="Q382" s="1022"/>
      <c r="R382" s="1023">
        <f t="shared" si="48"/>
        <v>73360</v>
      </c>
    </row>
    <row r="383" spans="2:18" ht="22.5" customHeight="1" x14ac:dyDescent="0.3">
      <c r="B383" s="1018"/>
      <c r="C383" s="1019"/>
      <c r="D383" s="1019"/>
      <c r="E383" s="1044" t="s">
        <v>2390</v>
      </c>
      <c r="F383" s="1100">
        <v>19720</v>
      </c>
      <c r="G383" s="1020" t="s">
        <v>755</v>
      </c>
      <c r="H383" s="1021" t="s">
        <v>477</v>
      </c>
      <c r="I383" s="1021" t="s">
        <v>756</v>
      </c>
      <c r="J383" s="1022"/>
      <c r="K383" s="1022"/>
      <c r="L383" s="1022"/>
      <c r="M383" s="1022">
        <v>20000</v>
      </c>
      <c r="N383" s="1022"/>
      <c r="O383" s="1022"/>
      <c r="P383" s="1022"/>
      <c r="Q383" s="1022"/>
      <c r="R383" s="1023">
        <f t="shared" si="48"/>
        <v>20000</v>
      </c>
    </row>
    <row r="384" spans="2:18" ht="51.75" customHeight="1" x14ac:dyDescent="0.3">
      <c r="B384" s="1018"/>
      <c r="C384" s="1019"/>
      <c r="D384" s="1019"/>
      <c r="E384" s="1044" t="s">
        <v>2434</v>
      </c>
      <c r="F384" s="1100">
        <v>19721</v>
      </c>
      <c r="G384" s="1020" t="s">
        <v>775</v>
      </c>
      <c r="H384" s="1021" t="s">
        <v>623</v>
      </c>
      <c r="I384" s="1024" t="s">
        <v>776</v>
      </c>
      <c r="J384" s="1022"/>
      <c r="K384" s="1022"/>
      <c r="L384" s="1022"/>
      <c r="M384" s="1022">
        <v>10000</v>
      </c>
      <c r="N384" s="1022"/>
      <c r="O384" s="1022"/>
      <c r="P384" s="1022"/>
      <c r="Q384" s="1022"/>
      <c r="R384" s="1023">
        <f t="shared" si="48"/>
        <v>10000</v>
      </c>
    </row>
    <row r="385" spans="2:18" ht="50.25" customHeight="1" x14ac:dyDescent="0.3">
      <c r="B385" s="1035"/>
      <c r="C385" s="1036"/>
      <c r="D385" s="1036"/>
      <c r="E385" s="1047" t="s">
        <v>2425</v>
      </c>
      <c r="F385" s="1101">
        <v>19722</v>
      </c>
      <c r="G385" s="1028" t="s">
        <v>769</v>
      </c>
      <c r="H385" s="1029" t="s">
        <v>770</v>
      </c>
      <c r="I385" s="1519" t="s">
        <v>771</v>
      </c>
      <c r="J385" s="1030"/>
      <c r="K385" s="1030"/>
      <c r="L385" s="1030"/>
      <c r="M385" s="1030">
        <v>38000</v>
      </c>
      <c r="N385" s="1030"/>
      <c r="O385" s="1030"/>
      <c r="P385" s="1030"/>
      <c r="Q385" s="1030"/>
      <c r="R385" s="1031">
        <f t="shared" si="48"/>
        <v>38000</v>
      </c>
    </row>
    <row r="386" spans="2:18" ht="49.5" customHeight="1" x14ac:dyDescent="0.3">
      <c r="B386" s="1063"/>
      <c r="C386" s="1064"/>
      <c r="D386" s="1064"/>
      <c r="E386" s="1065" t="s">
        <v>2446</v>
      </c>
      <c r="F386" s="1107">
        <v>19723</v>
      </c>
      <c r="G386" s="1125" t="s">
        <v>772</v>
      </c>
      <c r="H386" s="1085" t="s">
        <v>503</v>
      </c>
      <c r="I386" s="1126" t="s">
        <v>500</v>
      </c>
      <c r="J386" s="1086"/>
      <c r="K386" s="1086"/>
      <c r="L386" s="1086"/>
      <c r="M386" s="1086">
        <v>42000</v>
      </c>
      <c r="N386" s="1086"/>
      <c r="O386" s="1086"/>
      <c r="P386" s="1086"/>
      <c r="Q386" s="1086"/>
      <c r="R386" s="1087">
        <f t="shared" si="48"/>
        <v>42000</v>
      </c>
    </row>
    <row r="387" spans="2:18" ht="47.25" x14ac:dyDescent="0.3">
      <c r="B387" s="1018"/>
      <c r="C387" s="1019"/>
      <c r="D387" s="1019"/>
      <c r="E387" s="1044" t="s">
        <v>2414</v>
      </c>
      <c r="F387" s="1100">
        <v>19724</v>
      </c>
      <c r="G387" s="1020" t="s">
        <v>737</v>
      </c>
      <c r="H387" s="1021" t="s">
        <v>521</v>
      </c>
      <c r="I387" s="1038" t="s">
        <v>112</v>
      </c>
      <c r="J387" s="1022"/>
      <c r="K387" s="1022"/>
      <c r="L387" s="1022"/>
      <c r="M387" s="1022">
        <v>19630</v>
      </c>
      <c r="N387" s="1022"/>
      <c r="O387" s="1022"/>
      <c r="P387" s="1022"/>
      <c r="Q387" s="1022"/>
      <c r="R387" s="1023">
        <f t="shared" si="48"/>
        <v>19630</v>
      </c>
    </row>
    <row r="388" spans="2:18" ht="42.75" customHeight="1" x14ac:dyDescent="0.3">
      <c r="B388" s="1018"/>
      <c r="C388" s="1019"/>
      <c r="D388" s="1019"/>
      <c r="E388" s="1044" t="s">
        <v>2416</v>
      </c>
      <c r="F388" s="1100">
        <v>19725</v>
      </c>
      <c r="G388" s="1020" t="s">
        <v>738</v>
      </c>
      <c r="H388" s="1021" t="s">
        <v>469</v>
      </c>
      <c r="I388" s="1038" t="s">
        <v>112</v>
      </c>
      <c r="J388" s="1022"/>
      <c r="K388" s="1022"/>
      <c r="L388" s="1022"/>
      <c r="M388" s="1022">
        <v>75060</v>
      </c>
      <c r="N388" s="1022"/>
      <c r="O388" s="1022"/>
      <c r="P388" s="1022"/>
      <c r="Q388" s="1022"/>
      <c r="R388" s="1023">
        <f t="shared" si="48"/>
        <v>75060</v>
      </c>
    </row>
    <row r="389" spans="2:18" ht="40.5" customHeight="1" x14ac:dyDescent="0.3">
      <c r="B389" s="1018"/>
      <c r="C389" s="1019"/>
      <c r="D389" s="1019"/>
      <c r="E389" s="1044" t="s">
        <v>2411</v>
      </c>
      <c r="F389" s="1100">
        <v>19726</v>
      </c>
      <c r="G389" s="1020" t="s">
        <v>741</v>
      </c>
      <c r="H389" s="1021" t="s">
        <v>611</v>
      </c>
      <c r="I389" s="1021" t="s">
        <v>742</v>
      </c>
      <c r="J389" s="1022"/>
      <c r="K389" s="1022"/>
      <c r="L389" s="1022"/>
      <c r="M389" s="1022">
        <v>80000</v>
      </c>
      <c r="N389" s="1022"/>
      <c r="O389" s="1022"/>
      <c r="P389" s="1022"/>
      <c r="Q389" s="1022"/>
      <c r="R389" s="1023">
        <f t="shared" si="48"/>
        <v>80000</v>
      </c>
    </row>
    <row r="390" spans="2:18" ht="34.5" customHeight="1" x14ac:dyDescent="0.3">
      <c r="B390" s="1018"/>
      <c r="C390" s="1019"/>
      <c r="D390" s="1019"/>
      <c r="E390" s="1044" t="s">
        <v>2407</v>
      </c>
      <c r="F390" s="1100">
        <v>19727</v>
      </c>
      <c r="G390" s="1020" t="s">
        <v>757</v>
      </c>
      <c r="H390" s="1021" t="s">
        <v>480</v>
      </c>
      <c r="I390" s="1021" t="s">
        <v>758</v>
      </c>
      <c r="J390" s="1022"/>
      <c r="K390" s="1022"/>
      <c r="L390" s="1022"/>
      <c r="M390" s="1022">
        <v>120540</v>
      </c>
      <c r="N390" s="1022"/>
      <c r="O390" s="1022"/>
      <c r="P390" s="1022"/>
      <c r="Q390" s="1022"/>
      <c r="R390" s="1023">
        <f t="shared" si="48"/>
        <v>120540</v>
      </c>
    </row>
    <row r="391" spans="2:18" ht="51.75" customHeight="1" x14ac:dyDescent="0.3">
      <c r="B391" s="1018"/>
      <c r="C391" s="1019"/>
      <c r="D391" s="1019"/>
      <c r="E391" s="1044" t="s">
        <v>2398</v>
      </c>
      <c r="F391" s="1100">
        <v>19728</v>
      </c>
      <c r="G391" s="1020" t="s">
        <v>743</v>
      </c>
      <c r="H391" s="1021" t="s">
        <v>546</v>
      </c>
      <c r="I391" s="1021" t="s">
        <v>744</v>
      </c>
      <c r="J391" s="1022"/>
      <c r="K391" s="1022"/>
      <c r="L391" s="1022">
        <v>10000</v>
      </c>
      <c r="M391" s="1022">
        <v>25000</v>
      </c>
      <c r="N391" s="1022"/>
      <c r="O391" s="1022"/>
      <c r="P391" s="1022"/>
      <c r="Q391" s="1022"/>
      <c r="R391" s="1023">
        <f t="shared" ref="R391:R399" si="49">SUM(K391:Q391)</f>
        <v>35000</v>
      </c>
    </row>
    <row r="392" spans="2:18" ht="38.25" customHeight="1" x14ac:dyDescent="0.3">
      <c r="B392" s="1018"/>
      <c r="C392" s="1019"/>
      <c r="D392" s="1019"/>
      <c r="E392" s="1044" t="s">
        <v>2387</v>
      </c>
      <c r="F392" s="1100">
        <v>19729</v>
      </c>
      <c r="G392" s="1020" t="s">
        <v>728</v>
      </c>
      <c r="H392" s="1021" t="s">
        <v>618</v>
      </c>
      <c r="I392" s="1021" t="s">
        <v>729</v>
      </c>
      <c r="J392" s="1022"/>
      <c r="K392" s="1022"/>
      <c r="L392" s="1022"/>
      <c r="M392" s="1022">
        <v>10000</v>
      </c>
      <c r="N392" s="1022"/>
      <c r="O392" s="1022"/>
      <c r="P392" s="1022"/>
      <c r="Q392" s="1022"/>
      <c r="R392" s="1023">
        <f>SUM(K392:Q392)</f>
        <v>10000</v>
      </c>
    </row>
    <row r="393" spans="2:18" ht="36" customHeight="1" x14ac:dyDescent="0.3">
      <c r="B393" s="1018"/>
      <c r="C393" s="1019"/>
      <c r="D393" s="1019"/>
      <c r="E393" s="1044" t="s">
        <v>2401</v>
      </c>
      <c r="F393" s="1100">
        <v>19730</v>
      </c>
      <c r="G393" s="1020" t="s">
        <v>745</v>
      </c>
      <c r="H393" s="1021" t="s">
        <v>472</v>
      </c>
      <c r="I393" s="1021" t="s">
        <v>746</v>
      </c>
      <c r="J393" s="1022"/>
      <c r="K393" s="1022"/>
      <c r="L393" s="1022"/>
      <c r="M393" s="1022">
        <v>25000</v>
      </c>
      <c r="N393" s="1022"/>
      <c r="O393" s="1022"/>
      <c r="P393" s="1022"/>
      <c r="Q393" s="1022"/>
      <c r="R393" s="1023">
        <f t="shared" si="49"/>
        <v>25000</v>
      </c>
    </row>
    <row r="394" spans="2:18" ht="31.5" x14ac:dyDescent="0.3">
      <c r="B394" s="1018"/>
      <c r="C394" s="1019"/>
      <c r="D394" s="1019"/>
      <c r="E394" s="1044" t="s">
        <v>2377</v>
      </c>
      <c r="F394" s="1100">
        <v>19731</v>
      </c>
      <c r="G394" s="1020" t="s">
        <v>747</v>
      </c>
      <c r="H394" s="1021" t="s">
        <v>482</v>
      </c>
      <c r="I394" s="1021" t="s">
        <v>748</v>
      </c>
      <c r="J394" s="1022"/>
      <c r="K394" s="1022"/>
      <c r="L394" s="1022"/>
      <c r="M394" s="1022">
        <v>73610</v>
      </c>
      <c r="N394" s="1022"/>
      <c r="O394" s="1022"/>
      <c r="P394" s="1022"/>
      <c r="Q394" s="1022"/>
      <c r="R394" s="1023">
        <f t="shared" si="49"/>
        <v>73610</v>
      </c>
    </row>
    <row r="395" spans="2:18" ht="24" customHeight="1" x14ac:dyDescent="0.3">
      <c r="B395" s="1018"/>
      <c r="C395" s="1019"/>
      <c r="D395" s="1019"/>
      <c r="E395" s="1044" t="s">
        <v>2379</v>
      </c>
      <c r="F395" s="1100">
        <v>19732</v>
      </c>
      <c r="G395" s="1020" t="s">
        <v>749</v>
      </c>
      <c r="H395" s="1021" t="s">
        <v>750</v>
      </c>
      <c r="I395" s="1024" t="s">
        <v>751</v>
      </c>
      <c r="J395" s="1022"/>
      <c r="K395" s="1022"/>
      <c r="L395" s="1022"/>
      <c r="M395" s="1022">
        <v>28800</v>
      </c>
      <c r="N395" s="1022"/>
      <c r="O395" s="1022"/>
      <c r="P395" s="1022"/>
      <c r="Q395" s="1022"/>
      <c r="R395" s="1023">
        <f t="shared" si="49"/>
        <v>28800</v>
      </c>
    </row>
    <row r="396" spans="2:18" ht="24" customHeight="1" x14ac:dyDescent="0.3">
      <c r="B396" s="1018"/>
      <c r="C396" s="1019"/>
      <c r="D396" s="1019"/>
      <c r="E396" s="1044" t="s">
        <v>2375</v>
      </c>
      <c r="F396" s="1100">
        <v>19733</v>
      </c>
      <c r="G396" s="1020" t="s">
        <v>752</v>
      </c>
      <c r="H396" s="1021" t="s">
        <v>475</v>
      </c>
      <c r="I396" s="1021" t="s">
        <v>753</v>
      </c>
      <c r="J396" s="1022"/>
      <c r="K396" s="1022"/>
      <c r="L396" s="1022"/>
      <c r="M396" s="1022">
        <v>38190</v>
      </c>
      <c r="N396" s="1022"/>
      <c r="O396" s="1022"/>
      <c r="P396" s="1022"/>
      <c r="Q396" s="1022"/>
      <c r="R396" s="1023">
        <f t="shared" si="49"/>
        <v>38190</v>
      </c>
    </row>
    <row r="397" spans="2:18" ht="52.5" customHeight="1" x14ac:dyDescent="0.3">
      <c r="B397" s="1035"/>
      <c r="C397" s="1036"/>
      <c r="D397" s="1036"/>
      <c r="E397" s="1047" t="s">
        <v>2404</v>
      </c>
      <c r="F397" s="1101">
        <v>19734</v>
      </c>
      <c r="G397" s="1028" t="s">
        <v>759</v>
      </c>
      <c r="H397" s="1029" t="s">
        <v>560</v>
      </c>
      <c r="I397" s="1075" t="s">
        <v>112</v>
      </c>
      <c r="J397" s="1030"/>
      <c r="K397" s="1030"/>
      <c r="L397" s="1030"/>
      <c r="M397" s="1030">
        <v>66910</v>
      </c>
      <c r="N397" s="1030"/>
      <c r="O397" s="1030"/>
      <c r="P397" s="1030"/>
      <c r="Q397" s="1030"/>
      <c r="R397" s="1031">
        <f t="shared" si="49"/>
        <v>66910</v>
      </c>
    </row>
    <row r="398" spans="2:18" ht="31.5" x14ac:dyDescent="0.3">
      <c r="B398" s="1063"/>
      <c r="C398" s="1064"/>
      <c r="D398" s="1064"/>
      <c r="E398" s="1065" t="s">
        <v>2393</v>
      </c>
      <c r="F398" s="1107">
        <v>19735</v>
      </c>
      <c r="G398" s="1125" t="s">
        <v>760</v>
      </c>
      <c r="H398" s="1085" t="s">
        <v>592</v>
      </c>
      <c r="I398" s="1527" t="s">
        <v>112</v>
      </c>
      <c r="J398" s="1086"/>
      <c r="K398" s="1086"/>
      <c r="L398" s="1086"/>
      <c r="M398" s="1086">
        <v>60000</v>
      </c>
      <c r="N398" s="1086"/>
      <c r="O398" s="1086"/>
      <c r="P398" s="1086"/>
      <c r="Q398" s="1086"/>
      <c r="R398" s="1087">
        <f t="shared" si="49"/>
        <v>60000</v>
      </c>
    </row>
    <row r="399" spans="2:18" ht="31.5" x14ac:dyDescent="0.3">
      <c r="B399" s="1035"/>
      <c r="C399" s="1036"/>
      <c r="D399" s="1036"/>
      <c r="E399" s="1047" t="s">
        <v>2387</v>
      </c>
      <c r="F399" s="1101">
        <v>19736</v>
      </c>
      <c r="G399" s="1028" t="s">
        <v>761</v>
      </c>
      <c r="H399" s="1029" t="s">
        <v>618</v>
      </c>
      <c r="I399" s="1075" t="s">
        <v>112</v>
      </c>
      <c r="J399" s="1030"/>
      <c r="K399" s="1030"/>
      <c r="L399" s="1030"/>
      <c r="M399" s="1030">
        <v>4940</v>
      </c>
      <c r="N399" s="1030"/>
      <c r="O399" s="1030"/>
      <c r="P399" s="1030"/>
      <c r="Q399" s="1030"/>
      <c r="R399" s="1031">
        <f t="shared" si="49"/>
        <v>4940</v>
      </c>
    </row>
    <row r="400" spans="2:18" ht="4.5" customHeight="1" x14ac:dyDescent="0.3"/>
    <row r="401" spans="2:18" s="253" customFormat="1" ht="15.75" x14ac:dyDescent="0.25">
      <c r="B401" s="1744" t="s">
        <v>1875</v>
      </c>
      <c r="C401" s="1744"/>
      <c r="D401" s="1744"/>
      <c r="E401" s="1744"/>
      <c r="F401" s="1744"/>
      <c r="G401" s="1744"/>
      <c r="H401" s="601"/>
      <c r="I401" s="5"/>
      <c r="J401" s="602"/>
      <c r="K401" s="603"/>
      <c r="L401" s="603"/>
      <c r="M401" s="603"/>
      <c r="N401" s="603"/>
      <c r="O401" s="603"/>
      <c r="P401" s="603"/>
      <c r="Q401" s="603"/>
      <c r="R401" s="604"/>
    </row>
    <row r="402" spans="2:18" s="253" customFormat="1" ht="18.75" customHeight="1" x14ac:dyDescent="0.25">
      <c r="B402" s="1752" t="s">
        <v>1876</v>
      </c>
      <c r="C402" s="1752"/>
      <c r="D402" s="1752"/>
      <c r="E402" s="1752"/>
      <c r="F402" s="1738" t="s">
        <v>1862</v>
      </c>
      <c r="G402" s="1738"/>
      <c r="H402" s="1739"/>
      <c r="I402" s="1762" t="s">
        <v>9</v>
      </c>
      <c r="J402" s="1763"/>
      <c r="K402" s="1764"/>
      <c r="L402" s="1762" t="s">
        <v>1872</v>
      </c>
      <c r="M402" s="1763"/>
      <c r="N402" s="1764"/>
      <c r="O402" s="605"/>
      <c r="P402" s="1759" t="s">
        <v>1873</v>
      </c>
      <c r="Q402" s="1760"/>
      <c r="R402" s="1761"/>
    </row>
    <row r="403" spans="2:18" s="1489" customFormat="1" ht="15.75" customHeight="1" x14ac:dyDescent="0.25">
      <c r="B403" s="1753" t="s">
        <v>2267</v>
      </c>
      <c r="C403" s="1754"/>
      <c r="D403" s="1754"/>
      <c r="E403" s="1755"/>
      <c r="F403" s="1740" t="s">
        <v>1863</v>
      </c>
      <c r="G403" s="1741"/>
      <c r="H403" s="601"/>
      <c r="I403" s="1759">
        <f>SUM(I404:K406)</f>
        <v>7962845</v>
      </c>
      <c r="J403" s="1760"/>
      <c r="K403" s="1761"/>
      <c r="L403" s="1759"/>
      <c r="M403" s="1760"/>
      <c r="N403" s="1761"/>
      <c r="O403" s="1488"/>
      <c r="P403" s="1753"/>
      <c r="Q403" s="1754"/>
      <c r="R403" s="1755"/>
    </row>
    <row r="404" spans="2:18" s="253" customFormat="1" ht="15.75" customHeight="1" x14ac:dyDescent="0.25">
      <c r="B404" s="252"/>
      <c r="C404" s="254"/>
      <c r="D404" s="254"/>
      <c r="E404" s="844"/>
      <c r="F404" s="1119"/>
      <c r="G404" s="607" t="s">
        <v>1864</v>
      </c>
      <c r="H404" s="607"/>
      <c r="I404" s="1735">
        <f>K8</f>
        <v>823700</v>
      </c>
      <c r="J404" s="1736"/>
      <c r="K404" s="1737"/>
      <c r="L404" s="1735"/>
      <c r="M404" s="1736"/>
      <c r="N404" s="1737"/>
      <c r="O404" s="606"/>
      <c r="P404" s="1745"/>
      <c r="Q404" s="1746"/>
      <c r="R404" s="1747"/>
    </row>
    <row r="405" spans="2:18" s="253" customFormat="1" ht="15.75" customHeight="1" x14ac:dyDescent="0.25">
      <c r="B405" s="252"/>
      <c r="C405" s="254"/>
      <c r="D405" s="254"/>
      <c r="E405" s="844"/>
      <c r="F405" s="1119"/>
      <c r="G405" s="607" t="s">
        <v>1865</v>
      </c>
      <c r="H405" s="607"/>
      <c r="I405" s="1735">
        <f>L8</f>
        <v>2376817</v>
      </c>
      <c r="J405" s="1736"/>
      <c r="K405" s="1737"/>
      <c r="L405" s="1735"/>
      <c r="M405" s="1736"/>
      <c r="N405" s="1737"/>
      <c r="O405" s="606"/>
      <c r="P405" s="1745"/>
      <c r="Q405" s="1746"/>
      <c r="R405" s="1747"/>
    </row>
    <row r="406" spans="2:18" s="253" customFormat="1" ht="15.75" customHeight="1" x14ac:dyDescent="0.25">
      <c r="B406" s="252"/>
      <c r="C406" s="254"/>
      <c r="D406" s="254"/>
      <c r="E406" s="844"/>
      <c r="F406" s="1119"/>
      <c r="G406" s="607" t="s">
        <v>1866</v>
      </c>
      <c r="H406" s="607"/>
      <c r="I406" s="1735">
        <f>M8</f>
        <v>4762328</v>
      </c>
      <c r="J406" s="1736"/>
      <c r="K406" s="1737"/>
      <c r="L406" s="1735"/>
      <c r="M406" s="1736"/>
      <c r="N406" s="1737"/>
      <c r="O406" s="606"/>
      <c r="P406" s="1745"/>
      <c r="Q406" s="1746"/>
      <c r="R406" s="1747"/>
    </row>
    <row r="407" spans="2:18" s="1489" customFormat="1" ht="15.75" customHeight="1" x14ac:dyDescent="0.25">
      <c r="B407" s="1487"/>
      <c r="C407" s="1417"/>
      <c r="D407" s="1417"/>
      <c r="E407" s="838"/>
      <c r="F407" s="1742" t="s">
        <v>1867</v>
      </c>
      <c r="G407" s="1743"/>
      <c r="H407" s="601"/>
      <c r="I407" s="1732">
        <f>SUM(I408)</f>
        <v>827455</v>
      </c>
      <c r="J407" s="1733"/>
      <c r="K407" s="1734"/>
      <c r="L407" s="1732"/>
      <c r="M407" s="1733"/>
      <c r="N407" s="1734"/>
      <c r="O407" s="1488"/>
      <c r="P407" s="1756"/>
      <c r="Q407" s="1757"/>
      <c r="R407" s="1758"/>
    </row>
    <row r="408" spans="2:18" s="253" customFormat="1" ht="15.75" customHeight="1" x14ac:dyDescent="0.25">
      <c r="B408" s="252"/>
      <c r="C408" s="254"/>
      <c r="D408" s="254"/>
      <c r="E408" s="844"/>
      <c r="F408" s="1119"/>
      <c r="G408" s="607" t="s">
        <v>2262</v>
      </c>
      <c r="H408" s="607"/>
      <c r="I408" s="1735">
        <f>N8</f>
        <v>827455</v>
      </c>
      <c r="J408" s="1736"/>
      <c r="K408" s="1737"/>
      <c r="L408" s="1735"/>
      <c r="M408" s="1736"/>
      <c r="N408" s="1737"/>
      <c r="O408" s="606"/>
      <c r="P408" s="1745"/>
      <c r="Q408" s="1746"/>
      <c r="R408" s="1747"/>
    </row>
    <row r="409" spans="2:18" s="1489" customFormat="1" ht="15.75" customHeight="1" x14ac:dyDescent="0.25">
      <c r="B409" s="1487"/>
      <c r="C409" s="1417"/>
      <c r="D409" s="1417"/>
      <c r="E409" s="838"/>
      <c r="F409" s="1742" t="s">
        <v>7</v>
      </c>
      <c r="G409" s="1743"/>
      <c r="H409" s="601"/>
      <c r="I409" s="1732">
        <f>SUM(I410:K414)</f>
        <v>7654000</v>
      </c>
      <c r="J409" s="1733"/>
      <c r="K409" s="1734"/>
      <c r="L409" s="1732"/>
      <c r="M409" s="1733"/>
      <c r="N409" s="1734"/>
      <c r="O409" s="1488"/>
      <c r="P409" s="1756"/>
      <c r="Q409" s="1757"/>
      <c r="R409" s="1758"/>
    </row>
    <row r="410" spans="2:18" s="253" customFormat="1" ht="32.25" customHeight="1" x14ac:dyDescent="0.25">
      <c r="B410" s="252"/>
      <c r="C410" s="254"/>
      <c r="D410" s="254"/>
      <c r="E410" s="844"/>
      <c r="F410" s="755"/>
      <c r="G410" s="1748" t="s">
        <v>2263</v>
      </c>
      <c r="H410" s="1749"/>
      <c r="I410" s="1735">
        <v>1500000</v>
      </c>
      <c r="J410" s="1736"/>
      <c r="K410" s="1737"/>
      <c r="L410" s="1735"/>
      <c r="M410" s="1736"/>
      <c r="N410" s="1737"/>
      <c r="O410" s="606"/>
      <c r="P410" s="1745"/>
      <c r="Q410" s="1746"/>
      <c r="R410" s="1747"/>
    </row>
    <row r="411" spans="2:18" s="253" customFormat="1" ht="33" customHeight="1" x14ac:dyDescent="0.25">
      <c r="B411" s="252"/>
      <c r="C411" s="254"/>
      <c r="D411" s="254"/>
      <c r="E411" s="844"/>
      <c r="F411" s="755"/>
      <c r="G411" s="1748" t="s">
        <v>2264</v>
      </c>
      <c r="H411" s="1749"/>
      <c r="I411" s="1735">
        <v>1250000</v>
      </c>
      <c r="J411" s="1736"/>
      <c r="K411" s="1737"/>
      <c r="L411" s="1735"/>
      <c r="M411" s="1736"/>
      <c r="N411" s="1737"/>
      <c r="O411" s="606"/>
      <c r="P411" s="1745"/>
      <c r="Q411" s="1746"/>
      <c r="R411" s="1747"/>
    </row>
    <row r="412" spans="2:18" s="253" customFormat="1" ht="15.75" customHeight="1" x14ac:dyDescent="0.25">
      <c r="B412" s="252"/>
      <c r="C412" s="254"/>
      <c r="D412" s="254"/>
      <c r="E412" s="844"/>
      <c r="F412" s="755"/>
      <c r="G412" s="607" t="s">
        <v>2265</v>
      </c>
      <c r="H412" s="607"/>
      <c r="I412" s="1735">
        <v>204000</v>
      </c>
      <c r="J412" s="1736"/>
      <c r="K412" s="1737"/>
      <c r="L412" s="1735"/>
      <c r="M412" s="1736"/>
      <c r="N412" s="1737"/>
      <c r="O412" s="606"/>
      <c r="P412" s="1745"/>
      <c r="Q412" s="1746"/>
      <c r="R412" s="1747"/>
    </row>
    <row r="413" spans="2:18" s="253" customFormat="1" ht="15.75" customHeight="1" x14ac:dyDescent="0.25">
      <c r="B413" s="252"/>
      <c r="C413" s="254"/>
      <c r="D413" s="254"/>
      <c r="E413" s="844"/>
      <c r="F413" s="755"/>
      <c r="G413" s="710" t="s">
        <v>2266</v>
      </c>
      <c r="H413" s="607"/>
      <c r="I413" s="1735">
        <v>160000</v>
      </c>
      <c r="J413" s="1736"/>
      <c r="K413" s="1737"/>
      <c r="L413" s="1735"/>
      <c r="M413" s="1736"/>
      <c r="N413" s="1737"/>
      <c r="O413" s="606"/>
      <c r="P413" s="1745"/>
      <c r="Q413" s="1746"/>
      <c r="R413" s="1747"/>
    </row>
    <row r="414" spans="2:18" s="253" customFormat="1" ht="18.75" customHeight="1" x14ac:dyDescent="0.25">
      <c r="B414" s="252"/>
      <c r="C414" s="254"/>
      <c r="D414" s="254"/>
      <c r="E414" s="844"/>
      <c r="F414" s="1120"/>
      <c r="G414" s="1750" t="s">
        <v>2550</v>
      </c>
      <c r="H414" s="1751"/>
      <c r="I414" s="1735">
        <v>4540000</v>
      </c>
      <c r="J414" s="1736"/>
      <c r="K414" s="1737"/>
      <c r="L414" s="1735"/>
      <c r="M414" s="1736"/>
      <c r="N414" s="1737"/>
      <c r="O414" s="606"/>
      <c r="P414" s="1745"/>
      <c r="Q414" s="1746"/>
      <c r="R414" s="1747"/>
    </row>
    <row r="415" spans="2:18" s="614" customFormat="1" ht="21.75" customHeight="1" x14ac:dyDescent="0.2">
      <c r="B415" s="611"/>
      <c r="C415" s="612"/>
      <c r="D415" s="612"/>
      <c r="E415" s="833"/>
      <c r="F415" s="1718" t="s">
        <v>1870</v>
      </c>
      <c r="G415" s="1719"/>
      <c r="H415" s="1720"/>
      <c r="I415" s="1730">
        <f>SUM(L415:R415)</f>
        <v>16444300</v>
      </c>
      <c r="J415" s="1730"/>
      <c r="K415" s="1730"/>
      <c r="L415" s="1730">
        <v>8677700</v>
      </c>
      <c r="M415" s="1730"/>
      <c r="N415" s="1730"/>
      <c r="O415" s="613"/>
      <c r="P415" s="1730">
        <v>7766600</v>
      </c>
      <c r="Q415" s="1730"/>
      <c r="R415" s="1730"/>
    </row>
    <row r="416" spans="2:18" s="253" customFormat="1" ht="6.75" customHeight="1" x14ac:dyDescent="0.25">
      <c r="E416" s="834"/>
      <c r="F416" s="1121"/>
      <c r="G416" s="23"/>
      <c r="H416" s="23"/>
      <c r="I416" s="6"/>
      <c r="J416" s="222"/>
      <c r="K416" s="608"/>
      <c r="L416" s="608"/>
      <c r="M416" s="608"/>
      <c r="N416" s="608"/>
      <c r="O416" s="608"/>
      <c r="P416" s="608"/>
      <c r="Q416" s="608"/>
      <c r="R416" s="608"/>
    </row>
    <row r="417" spans="2:18" s="195" customFormat="1" x14ac:dyDescent="0.2">
      <c r="B417" s="609" t="s">
        <v>1871</v>
      </c>
      <c r="C417" s="187"/>
      <c r="D417" s="187"/>
      <c r="E417" s="835"/>
      <c r="F417" s="1122" t="s">
        <v>2601</v>
      </c>
      <c r="G417" s="245"/>
      <c r="H417" s="609"/>
      <c r="I417" s="3"/>
      <c r="J417" s="610"/>
      <c r="K417" s="899"/>
      <c r="L417" s="642"/>
      <c r="M417" s="642"/>
      <c r="N417" s="642"/>
      <c r="O417" s="642"/>
      <c r="P417" s="642"/>
      <c r="Q417" s="642"/>
      <c r="R417" s="642"/>
    </row>
    <row r="418" spans="2:18" s="253" customFormat="1" ht="15.75" x14ac:dyDescent="0.25">
      <c r="E418" s="836"/>
      <c r="F418" s="1123"/>
      <c r="G418" s="245" t="s">
        <v>2602</v>
      </c>
      <c r="H418" s="609"/>
      <c r="I418" s="3"/>
      <c r="J418" s="610"/>
      <c r="K418" s="603"/>
      <c r="L418" s="603"/>
      <c r="M418" s="603"/>
      <c r="N418" s="603"/>
      <c r="O418" s="603"/>
      <c r="P418" s="603"/>
      <c r="Q418" s="603"/>
      <c r="R418" s="603"/>
    </row>
    <row r="419" spans="2:18" x14ac:dyDescent="0.3">
      <c r="E419" s="845"/>
      <c r="F419" s="1124"/>
      <c r="G419" s="195"/>
      <c r="H419" s="7"/>
      <c r="I419" s="7"/>
      <c r="J419" s="7"/>
      <c r="K419" s="524"/>
      <c r="L419" s="761"/>
      <c r="M419" s="524"/>
      <c r="N419" s="524"/>
      <c r="O419" s="524"/>
      <c r="P419" s="524"/>
      <c r="Q419" s="524"/>
      <c r="R419" s="524"/>
    </row>
    <row r="420" spans="2:18" x14ac:dyDescent="0.3">
      <c r="E420" s="845"/>
      <c r="F420" s="1124"/>
      <c r="G420" s="195"/>
      <c r="H420" s="7"/>
      <c r="I420" s="7"/>
      <c r="J420" s="7"/>
      <c r="K420" s="524"/>
      <c r="L420" s="608"/>
      <c r="M420" s="524"/>
      <c r="N420" s="524"/>
      <c r="O420" s="524"/>
      <c r="P420" s="524"/>
      <c r="Q420" s="524"/>
      <c r="R420" s="524"/>
    </row>
  </sheetData>
  <mergeCells count="102">
    <mergeCell ref="F415:H415"/>
    <mergeCell ref="G414:H414"/>
    <mergeCell ref="B402:E402"/>
    <mergeCell ref="B403:E403"/>
    <mergeCell ref="P408:R408"/>
    <mergeCell ref="P409:R409"/>
    <mergeCell ref="P410:R410"/>
    <mergeCell ref="P414:R414"/>
    <mergeCell ref="P403:R403"/>
    <mergeCell ref="P404:R404"/>
    <mergeCell ref="P405:R405"/>
    <mergeCell ref="P406:R406"/>
    <mergeCell ref="P407:R407"/>
    <mergeCell ref="P402:R402"/>
    <mergeCell ref="L402:N402"/>
    <mergeCell ref="I402:K402"/>
    <mergeCell ref="I403:K403"/>
    <mergeCell ref="I404:K404"/>
    <mergeCell ref="I415:K415"/>
    <mergeCell ref="L403:N403"/>
    <mergeCell ref="L404:N404"/>
    <mergeCell ref="L405:N405"/>
    <mergeCell ref="L406:N406"/>
    <mergeCell ref="L407:N407"/>
    <mergeCell ref="L408:N408"/>
    <mergeCell ref="L409:N409"/>
    <mergeCell ref="L410:N410"/>
    <mergeCell ref="L414:N414"/>
    <mergeCell ref="L415:N415"/>
    <mergeCell ref="I405:K405"/>
    <mergeCell ref="I406:K406"/>
    <mergeCell ref="I407:K407"/>
    <mergeCell ref="I408:K408"/>
    <mergeCell ref="I411:K411"/>
    <mergeCell ref="I412:K412"/>
    <mergeCell ref="P415:R415"/>
    <mergeCell ref="E351:I351"/>
    <mergeCell ref="B283:I283"/>
    <mergeCell ref="E289:I289"/>
    <mergeCell ref="E293:I293"/>
    <mergeCell ref="D304:I304"/>
    <mergeCell ref="I409:K409"/>
    <mergeCell ref="I410:K410"/>
    <mergeCell ref="I414:K414"/>
    <mergeCell ref="F402:H402"/>
    <mergeCell ref="F403:G403"/>
    <mergeCell ref="F407:G407"/>
    <mergeCell ref="F409:G409"/>
    <mergeCell ref="I413:K413"/>
    <mergeCell ref="B401:G401"/>
    <mergeCell ref="L411:N411"/>
    <mergeCell ref="L412:N412"/>
    <mergeCell ref="L413:N413"/>
    <mergeCell ref="P411:R411"/>
    <mergeCell ref="P412:R412"/>
    <mergeCell ref="P413:R413"/>
    <mergeCell ref="G411:H411"/>
    <mergeCell ref="G410:H410"/>
    <mergeCell ref="F363:I363"/>
    <mergeCell ref="F244:I244"/>
    <mergeCell ref="F159:I159"/>
    <mergeCell ref="F166:I166"/>
    <mergeCell ref="F169:I169"/>
    <mergeCell ref="F184:I184"/>
    <mergeCell ref="F172:I172"/>
    <mergeCell ref="F175:I175"/>
    <mergeCell ref="D346:I346"/>
    <mergeCell ref="E347:I347"/>
    <mergeCell ref="F317:I317"/>
    <mergeCell ref="F240:I240"/>
    <mergeCell ref="B235:I235"/>
    <mergeCell ref="E313:I313"/>
    <mergeCell ref="F314:I314"/>
    <mergeCell ref="E277:I277"/>
    <mergeCell ref="E248:I248"/>
    <mergeCell ref="B255:I255"/>
    <mergeCell ref="E259:I259"/>
    <mergeCell ref="D264:I264"/>
    <mergeCell ref="F260:I260"/>
    <mergeCell ref="B1:R1"/>
    <mergeCell ref="B7:G7"/>
    <mergeCell ref="B8:G8"/>
    <mergeCell ref="C140:I140"/>
    <mergeCell ref="E27:I27"/>
    <mergeCell ref="D225:I225"/>
    <mergeCell ref="E226:I226"/>
    <mergeCell ref="D230:I230"/>
    <mergeCell ref="E231:I231"/>
    <mergeCell ref="F155:I155"/>
    <mergeCell ref="P2:R2"/>
    <mergeCell ref="F137:I137"/>
    <mergeCell ref="F143:I143"/>
    <mergeCell ref="F115:I115"/>
    <mergeCell ref="F122:I122"/>
    <mergeCell ref="E205:I205"/>
    <mergeCell ref="E183:I183"/>
    <mergeCell ref="E190:I190"/>
    <mergeCell ref="E193:I193"/>
    <mergeCell ref="D204:I204"/>
    <mergeCell ref="F151:I151"/>
    <mergeCell ref="F178:I178"/>
    <mergeCell ref="F214:I214"/>
  </mergeCells>
  <pageMargins left="0.70866141732283472" right="0.51181102362204722" top="0.74803149606299213" bottom="0.74803149606299213" header="0.31496062992125984" footer="0.31496062992125984"/>
  <pageSetup paperSize="9" scale="94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0:H20"/>
  <sheetViews>
    <sheetView workbookViewId="0">
      <selection activeCell="N23" sqref="N23"/>
    </sheetView>
  </sheetViews>
  <sheetFormatPr defaultRowHeight="14.25" x14ac:dyDescent="0.2"/>
  <sheetData>
    <row r="20" spans="2:8" s="476" customFormat="1" ht="63" customHeight="1" x14ac:dyDescent="0.55000000000000004">
      <c r="B20" s="1686" t="s">
        <v>1703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W223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23" s="1" customFormat="1" ht="21" x14ac:dyDescent="0.35">
      <c r="B1" s="1673" t="s">
        <v>277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23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23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23" s="43" customFormat="1" ht="24" customHeight="1" x14ac:dyDescent="0.2">
      <c r="B4" s="485" t="s">
        <v>1707</v>
      </c>
      <c r="C4" s="486"/>
      <c r="D4" s="486"/>
      <c r="E4" s="486"/>
      <c r="F4" s="486"/>
      <c r="G4" s="487"/>
      <c r="H4" s="103"/>
      <c r="I4" s="104"/>
      <c r="J4" s="53">
        <f t="shared" ref="J4:R4" si="0">SUM(J5+J26+J67+J85+J103+J120+J147+J172+J189)</f>
        <v>0</v>
      </c>
      <c r="K4" s="53">
        <f t="shared" si="0"/>
        <v>1380000</v>
      </c>
      <c r="L4" s="53">
        <f>SUM(L5+L26+L67+L85+L103+L120+L147+L172+L189)</f>
        <v>1270000</v>
      </c>
      <c r="M4" s="53">
        <f t="shared" si="0"/>
        <v>1503000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4153000</v>
      </c>
    </row>
    <row r="5" spans="2:23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200000</v>
      </c>
      <c r="L5" s="41">
        <f t="shared" si="1"/>
        <v>100000</v>
      </c>
      <c r="M5" s="41">
        <f t="shared" si="1"/>
        <v>100000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400000</v>
      </c>
    </row>
    <row r="6" spans="2:23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200000</v>
      </c>
      <c r="L6" s="25">
        <f t="shared" si="1"/>
        <v>100000</v>
      </c>
      <c r="M6" s="25">
        <f t="shared" si="1"/>
        <v>100000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400000</v>
      </c>
    </row>
    <row r="7" spans="2:23" s="13" customFormat="1" ht="47.25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200000</v>
      </c>
      <c r="L7" s="86">
        <f t="shared" si="2"/>
        <v>100000</v>
      </c>
      <c r="M7" s="86">
        <f t="shared" si="2"/>
        <v>100000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400000</v>
      </c>
    </row>
    <row r="8" spans="2:23" s="13" customFormat="1" ht="30.75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200000</v>
      </c>
      <c r="L8" s="86">
        <f t="shared" si="3"/>
        <v>100000</v>
      </c>
      <c r="M8" s="86">
        <f t="shared" si="3"/>
        <v>100000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400000</v>
      </c>
    </row>
    <row r="9" spans="2:23" s="13" customFormat="1" ht="48.75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200000</v>
      </c>
      <c r="L9" s="83">
        <f t="shared" si="4"/>
        <v>100000</v>
      </c>
      <c r="M9" s="83">
        <f t="shared" si="4"/>
        <v>100000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400000</v>
      </c>
      <c r="W9" s="49"/>
    </row>
    <row r="10" spans="2:23" ht="64.5" customHeight="1" x14ac:dyDescent="0.3">
      <c r="B10" s="38"/>
      <c r="C10" s="39"/>
      <c r="D10" s="39"/>
      <c r="E10" s="39"/>
      <c r="F10" s="60">
        <v>1</v>
      </c>
      <c r="G10" s="125" t="s">
        <v>287</v>
      </c>
      <c r="H10" s="93" t="s">
        <v>279</v>
      </c>
      <c r="I10" s="17" t="s">
        <v>244</v>
      </c>
      <c r="J10" s="27"/>
      <c r="K10" s="27">
        <v>200000</v>
      </c>
      <c r="L10" s="27">
        <v>100000</v>
      </c>
      <c r="M10" s="27">
        <v>100000</v>
      </c>
      <c r="N10" s="27"/>
      <c r="O10" s="16"/>
      <c r="P10" s="16"/>
      <c r="Q10" s="16"/>
      <c r="R10" s="84">
        <f>SUM(J10:Q10)</f>
        <v>400000</v>
      </c>
    </row>
    <row r="11" spans="2:23" ht="18.75" hidden="1" customHeight="1" x14ac:dyDescent="0.3">
      <c r="B11" s="57"/>
      <c r="C11" s="58"/>
      <c r="D11" s="58"/>
      <c r="E11" s="59"/>
      <c r="F11" s="29">
        <v>2</v>
      </c>
      <c r="G11" s="15"/>
      <c r="H11" s="93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23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23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23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23" ht="17.25" hidden="1" customHeight="1" x14ac:dyDescent="0.3">
      <c r="B15" s="38"/>
      <c r="C15" s="39"/>
      <c r="D15" s="39"/>
      <c r="E15" s="40"/>
      <c r="F15" s="60">
        <v>4</v>
      </c>
      <c r="G15" s="15"/>
      <c r="H15" s="93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23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93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93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93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93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494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494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494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494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93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93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93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93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93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93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49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93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93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93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93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93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93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93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93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93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93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93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93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93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93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93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93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93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93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93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93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93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93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93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93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93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93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93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495"/>
      <c r="I172" s="135"/>
      <c r="J172" s="41">
        <f>SUM(J173)</f>
        <v>0</v>
      </c>
      <c r="K172" s="41">
        <f t="shared" ref="K172:R173" si="89">SUM(K173)</f>
        <v>100000</v>
      </c>
      <c r="L172" s="41">
        <f t="shared" si="89"/>
        <v>340000</v>
      </c>
      <c r="M172" s="41">
        <f t="shared" si="89"/>
        <v>253000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693000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100000</v>
      </c>
      <c r="L173" s="25">
        <f t="shared" si="89"/>
        <v>340000</v>
      </c>
      <c r="M173" s="25">
        <f t="shared" si="89"/>
        <v>253000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693000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100000</v>
      </c>
      <c r="L174" s="86">
        <f t="shared" si="90"/>
        <v>340000</v>
      </c>
      <c r="M174" s="86">
        <f t="shared" si="90"/>
        <v>253000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693000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100000</v>
      </c>
      <c r="L175" s="86">
        <f t="shared" si="91"/>
        <v>340000</v>
      </c>
      <c r="M175" s="86">
        <f t="shared" si="91"/>
        <v>253000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693000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100000</v>
      </c>
      <c r="L176" s="86">
        <f t="shared" si="92"/>
        <v>340000</v>
      </c>
      <c r="M176" s="86">
        <f t="shared" si="92"/>
        <v>253000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693000</v>
      </c>
    </row>
    <row r="177" spans="2:18" ht="33.75" customHeight="1" x14ac:dyDescent="0.3">
      <c r="B177" s="89"/>
      <c r="C177" s="90"/>
      <c r="D177" s="90"/>
      <c r="E177" s="90"/>
      <c r="F177" s="60">
        <v>2</v>
      </c>
      <c r="G177" s="15" t="s">
        <v>284</v>
      </c>
      <c r="H177" s="93" t="s">
        <v>279</v>
      </c>
      <c r="I177" s="17" t="s">
        <v>244</v>
      </c>
      <c r="J177" s="27"/>
      <c r="K177" s="27"/>
      <c r="L177" s="27">
        <v>30000</v>
      </c>
      <c r="M177" s="27">
        <v>63000</v>
      </c>
      <c r="N177" s="27"/>
      <c r="O177" s="16"/>
      <c r="P177" s="16"/>
      <c r="Q177" s="16"/>
      <c r="R177" s="84">
        <f t="shared" ref="R177:R178" si="93">SUM(J177:Q177)</f>
        <v>93000</v>
      </c>
    </row>
    <row r="178" spans="2:18" ht="34.5" customHeight="1" x14ac:dyDescent="0.3">
      <c r="B178" s="123"/>
      <c r="C178" s="122"/>
      <c r="D178" s="61"/>
      <c r="E178" s="61"/>
      <c r="F178" s="60">
        <v>3</v>
      </c>
      <c r="G178" s="125" t="s">
        <v>285</v>
      </c>
      <c r="H178" s="93" t="s">
        <v>279</v>
      </c>
      <c r="I178" s="16" t="s">
        <v>286</v>
      </c>
      <c r="J178" s="27"/>
      <c r="K178" s="27">
        <v>100000</v>
      </c>
      <c r="L178" s="27">
        <v>250000</v>
      </c>
      <c r="M178" s="27">
        <v>150000</v>
      </c>
      <c r="N178" s="27"/>
      <c r="O178" s="27"/>
      <c r="P178" s="27"/>
      <c r="Q178" s="27"/>
      <c r="R178" s="84">
        <f t="shared" si="93"/>
        <v>500000</v>
      </c>
    </row>
    <row r="179" spans="2:18" ht="48.75" customHeight="1" x14ac:dyDescent="0.3">
      <c r="B179" s="67"/>
      <c r="C179" s="68"/>
      <c r="D179" s="62"/>
      <c r="E179" s="62"/>
      <c r="F179" s="60">
        <v>4</v>
      </c>
      <c r="G179" s="125" t="s">
        <v>290</v>
      </c>
      <c r="H179" s="93" t="s">
        <v>279</v>
      </c>
      <c r="I179" s="140" t="s">
        <v>295</v>
      </c>
      <c r="J179" s="27"/>
      <c r="K179" s="27"/>
      <c r="L179" s="27">
        <v>60000</v>
      </c>
      <c r="M179" s="27">
        <v>40000</v>
      </c>
      <c r="N179" s="27"/>
      <c r="O179" s="27"/>
      <c r="P179" s="27"/>
      <c r="Q179" s="27"/>
      <c r="R179" s="84">
        <f>SUM(J179:Q179)</f>
        <v>100000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93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93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495"/>
      <c r="I189" s="135"/>
      <c r="J189" s="95">
        <f>SUM(J190)</f>
        <v>0</v>
      </c>
      <c r="K189" s="95">
        <f>SUM(K190)</f>
        <v>1080000</v>
      </c>
      <c r="L189" s="95">
        <f t="shared" ref="L189:R190" si="99">SUM(L190)</f>
        <v>830000</v>
      </c>
      <c r="M189" s="95">
        <f t="shared" si="99"/>
        <v>1150000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3060000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1080000</v>
      </c>
      <c r="L190" s="128">
        <f t="shared" si="99"/>
        <v>830000</v>
      </c>
      <c r="M190" s="128">
        <f t="shared" si="99"/>
        <v>1150000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3060000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1080000</v>
      </c>
      <c r="L191" s="86">
        <f t="shared" ref="L191:Q191" si="100">SUM(L192+L199+L216)</f>
        <v>830000</v>
      </c>
      <c r="M191" s="86">
        <f t="shared" si="100"/>
        <v>1150000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3060000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439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93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93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93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93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93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439"/>
      <c r="I216" s="64"/>
      <c r="J216" s="86">
        <f>SUM(J217:J223)</f>
        <v>0</v>
      </c>
      <c r="K216" s="86">
        <f t="shared" ref="K216:R216" si="113">SUM(K217:K223)</f>
        <v>1080000</v>
      </c>
      <c r="L216" s="86">
        <f t="shared" si="113"/>
        <v>830000</v>
      </c>
      <c r="M216" s="86">
        <f t="shared" si="113"/>
        <v>1150000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3060000</v>
      </c>
    </row>
    <row r="217" spans="2:18" ht="34.5" customHeight="1" x14ac:dyDescent="0.3">
      <c r="B217" s="89"/>
      <c r="C217" s="90"/>
      <c r="D217" s="90"/>
      <c r="E217" s="90"/>
      <c r="F217" s="60">
        <v>5</v>
      </c>
      <c r="G217" s="15" t="s">
        <v>282</v>
      </c>
      <c r="H217" s="93" t="s">
        <v>279</v>
      </c>
      <c r="I217" s="17" t="s">
        <v>244</v>
      </c>
      <c r="J217" s="16"/>
      <c r="K217" s="188">
        <v>50000</v>
      </c>
      <c r="L217" s="16"/>
      <c r="M217" s="188">
        <v>350000</v>
      </c>
      <c r="N217" s="16"/>
      <c r="O217" s="16"/>
      <c r="P217" s="16"/>
      <c r="Q217" s="16"/>
      <c r="R217" s="84">
        <f>SUM(J217:Q217)</f>
        <v>400000</v>
      </c>
    </row>
    <row r="218" spans="2:18" ht="30.75" customHeight="1" x14ac:dyDescent="0.3">
      <c r="B218" s="28"/>
      <c r="C218" s="122"/>
      <c r="D218" s="61"/>
      <c r="E218" s="61"/>
      <c r="F218" s="60">
        <v>6</v>
      </c>
      <c r="G218" s="125" t="s">
        <v>283</v>
      </c>
      <c r="H218" s="93" t="s">
        <v>279</v>
      </c>
      <c r="I218" s="17" t="s">
        <v>244</v>
      </c>
      <c r="J218" s="27"/>
      <c r="K218" s="27"/>
      <c r="L218" s="27">
        <v>60000</v>
      </c>
      <c r="M218" s="27">
        <v>90000</v>
      </c>
      <c r="N218" s="27"/>
      <c r="O218" s="27"/>
      <c r="P218" s="27"/>
      <c r="Q218" s="27"/>
      <c r="R218" s="84">
        <f>SUM(J218:Q218)</f>
        <v>150000</v>
      </c>
    </row>
    <row r="219" spans="2:18" ht="31.5" customHeight="1" x14ac:dyDescent="0.3">
      <c r="B219" s="123"/>
      <c r="C219" s="122"/>
      <c r="D219" s="61"/>
      <c r="E219" s="61"/>
      <c r="F219" s="60">
        <v>7</v>
      </c>
      <c r="G219" s="125" t="s">
        <v>281</v>
      </c>
      <c r="H219" s="93" t="s">
        <v>279</v>
      </c>
      <c r="I219" s="17" t="s">
        <v>244</v>
      </c>
      <c r="J219" s="27"/>
      <c r="K219" s="27">
        <v>180000</v>
      </c>
      <c r="L219" s="27"/>
      <c r="M219" s="27"/>
      <c r="N219" s="27"/>
      <c r="O219" s="27"/>
      <c r="P219" s="27"/>
      <c r="Q219" s="27"/>
      <c r="R219" s="84">
        <f>SUM(J219:Q219)</f>
        <v>180000</v>
      </c>
    </row>
    <row r="220" spans="2:18" ht="31.5" customHeight="1" x14ac:dyDescent="0.3">
      <c r="B220" s="28"/>
      <c r="C220" s="122"/>
      <c r="D220" s="61"/>
      <c r="E220" s="61"/>
      <c r="F220" s="60">
        <v>8</v>
      </c>
      <c r="G220" s="125" t="s">
        <v>278</v>
      </c>
      <c r="H220" s="93" t="s">
        <v>279</v>
      </c>
      <c r="I220" s="187" t="s">
        <v>280</v>
      </c>
      <c r="J220" s="27"/>
      <c r="K220" s="27"/>
      <c r="L220" s="27"/>
      <c r="M220" s="27">
        <v>30000</v>
      </c>
      <c r="N220" s="27"/>
      <c r="O220" s="27"/>
      <c r="P220" s="27"/>
      <c r="Q220" s="27"/>
      <c r="R220" s="84">
        <f t="shared" ref="R220:R223" si="114">SUM(J220:Q220)</f>
        <v>30000</v>
      </c>
    </row>
    <row r="221" spans="2:18" ht="31.5" customHeight="1" x14ac:dyDescent="0.3">
      <c r="B221" s="123"/>
      <c r="C221" s="122"/>
      <c r="D221" s="61"/>
      <c r="E221" s="61"/>
      <c r="F221" s="60">
        <v>9</v>
      </c>
      <c r="G221" s="125" t="s">
        <v>288</v>
      </c>
      <c r="H221" s="93" t="s">
        <v>279</v>
      </c>
      <c r="I221" s="189" t="s">
        <v>289</v>
      </c>
      <c r="J221" s="27"/>
      <c r="K221" s="27"/>
      <c r="L221" s="27">
        <v>20000</v>
      </c>
      <c r="M221" s="27">
        <v>30000</v>
      </c>
      <c r="N221" s="27"/>
      <c r="O221" s="27"/>
      <c r="P221" s="27"/>
      <c r="Q221" s="27"/>
      <c r="R221" s="84">
        <f t="shared" si="114"/>
        <v>50000</v>
      </c>
    </row>
    <row r="222" spans="2:18" ht="31.5" customHeight="1" x14ac:dyDescent="0.3">
      <c r="B222" s="123"/>
      <c r="C222" s="122"/>
      <c r="D222" s="61"/>
      <c r="E222" s="61"/>
      <c r="F222" s="60">
        <v>10</v>
      </c>
      <c r="G222" s="190" t="s">
        <v>291</v>
      </c>
      <c r="H222" s="93" t="s">
        <v>279</v>
      </c>
      <c r="I222" s="169" t="s">
        <v>292</v>
      </c>
      <c r="J222" s="27"/>
      <c r="K222" s="27">
        <v>250000</v>
      </c>
      <c r="L222" s="27">
        <v>250000</v>
      </c>
      <c r="M222" s="27">
        <v>150000</v>
      </c>
      <c r="N222" s="27"/>
      <c r="O222" s="27"/>
      <c r="P222" s="27"/>
      <c r="Q222" s="27"/>
      <c r="R222" s="84">
        <f t="shared" si="114"/>
        <v>650000</v>
      </c>
    </row>
    <row r="223" spans="2:18" ht="32.25" customHeight="1" x14ac:dyDescent="0.3">
      <c r="B223" s="67"/>
      <c r="C223" s="68"/>
      <c r="D223" s="62"/>
      <c r="E223" s="62"/>
      <c r="F223" s="60">
        <v>11</v>
      </c>
      <c r="G223" s="125" t="s">
        <v>293</v>
      </c>
      <c r="H223" s="93" t="s">
        <v>279</v>
      </c>
      <c r="I223" s="16" t="s">
        <v>294</v>
      </c>
      <c r="J223" s="27"/>
      <c r="K223" s="27">
        <v>600000</v>
      </c>
      <c r="L223" s="27">
        <v>500000</v>
      </c>
      <c r="M223" s="27">
        <v>500000</v>
      </c>
      <c r="N223" s="27"/>
      <c r="O223" s="27"/>
      <c r="P223" s="27"/>
      <c r="Q223" s="27"/>
      <c r="R223" s="84">
        <f t="shared" si="114"/>
        <v>1600000</v>
      </c>
    </row>
  </sheetData>
  <mergeCells count="70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0:H20"/>
  <sheetViews>
    <sheetView workbookViewId="0">
      <selection activeCell="N23" sqref="N23"/>
    </sheetView>
  </sheetViews>
  <sheetFormatPr defaultRowHeight="14.25" x14ac:dyDescent="0.2"/>
  <sheetData>
    <row r="20" spans="2:8" ht="36" x14ac:dyDescent="0.55000000000000004">
      <c r="B20" s="1686" t="s">
        <v>1705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W217"/>
  <sheetViews>
    <sheetView zoomScaleNormal="100" workbookViewId="0">
      <pane ySplit="4" topLeftCell="A17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20" s="1" customFormat="1" ht="21" x14ac:dyDescent="0.35">
      <c r="B1" s="1673" t="s">
        <v>296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20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20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20" s="43" customFormat="1" ht="24" customHeight="1" x14ac:dyDescent="0.2">
      <c r="B4" s="1792" t="s">
        <v>1712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455500</v>
      </c>
      <c r="L4" s="53">
        <f>SUM(L5+L26+L67+L85+L103+L120+L147+L172+L189)</f>
        <v>334900</v>
      </c>
      <c r="M4" s="53">
        <f t="shared" si="0"/>
        <v>442600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60000</v>
      </c>
      <c r="R4" s="53">
        <f t="shared" si="0"/>
        <v>1293000</v>
      </c>
    </row>
    <row r="5" spans="2:20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442000</v>
      </c>
      <c r="L5" s="41">
        <f t="shared" si="1"/>
        <v>11400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453400</v>
      </c>
    </row>
    <row r="6" spans="2:20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442000</v>
      </c>
      <c r="L6" s="25">
        <f t="shared" si="1"/>
        <v>11400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453400</v>
      </c>
    </row>
    <row r="7" spans="2:20" s="13" customFormat="1" ht="47.25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442000</v>
      </c>
      <c r="L7" s="86">
        <f t="shared" si="2"/>
        <v>11400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453400</v>
      </c>
    </row>
    <row r="8" spans="2:20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20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20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20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20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20" s="43" customFormat="1" ht="5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442000</v>
      </c>
      <c r="L13" s="85">
        <f t="shared" si="5"/>
        <v>11400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453400</v>
      </c>
    </row>
    <row r="14" spans="2:20" s="13" customFormat="1" ht="35.25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442000</v>
      </c>
      <c r="L14" s="86">
        <f t="shared" si="6"/>
        <v>11400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453400</v>
      </c>
      <c r="T14" s="49"/>
    </row>
    <row r="15" spans="2:20" ht="48.75" customHeight="1" x14ac:dyDescent="0.3">
      <c r="B15" s="38"/>
      <c r="C15" s="39"/>
      <c r="D15" s="39"/>
      <c r="E15" s="39"/>
      <c r="F15" s="60">
        <v>1</v>
      </c>
      <c r="G15" s="15" t="s">
        <v>297</v>
      </c>
      <c r="H15" s="93" t="s">
        <v>306</v>
      </c>
      <c r="I15" s="140" t="s">
        <v>244</v>
      </c>
      <c r="J15" s="16"/>
      <c r="K15" s="92">
        <v>442000</v>
      </c>
      <c r="L15" s="92">
        <v>11400</v>
      </c>
      <c r="M15" s="16"/>
      <c r="N15" s="16"/>
      <c r="O15" s="16"/>
      <c r="P15" s="16"/>
      <c r="Q15" s="16"/>
      <c r="R15" s="84">
        <f>SUM(J15:Q15)</f>
        <v>453400</v>
      </c>
      <c r="T15" s="30"/>
    </row>
    <row r="16" spans="2:20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58.5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104500</v>
      </c>
      <c r="M120" s="41">
        <f t="shared" si="64"/>
        <v>55100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159600</v>
      </c>
    </row>
    <row r="121" spans="2:18" s="12" customFormat="1" ht="48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104500</v>
      </c>
      <c r="M121" s="25">
        <f t="shared" si="64"/>
        <v>55100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159600</v>
      </c>
    </row>
    <row r="122" spans="2:18" s="13" customFormat="1" ht="49.5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104500</v>
      </c>
      <c r="M122" s="86">
        <f t="shared" si="65"/>
        <v>55100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159600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104500</v>
      </c>
      <c r="M128" s="86">
        <f t="shared" si="69"/>
        <v>55100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159600</v>
      </c>
    </row>
    <row r="129" spans="2:23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23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23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23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23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23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23" s="13" customFormat="1" x14ac:dyDescent="0.3">
      <c r="B135" s="35"/>
      <c r="C135" s="37"/>
      <c r="D135" s="37"/>
      <c r="E135" s="36" t="s">
        <v>55</v>
      </c>
      <c r="F135" s="70"/>
      <c r="G135" s="33"/>
      <c r="H135" s="114"/>
      <c r="I135" s="200"/>
      <c r="J135" s="86">
        <f>SUM(J136:J140)</f>
        <v>0</v>
      </c>
      <c r="K135" s="86">
        <f t="shared" ref="K135:R135" si="72">SUM(K136:K140)</f>
        <v>0</v>
      </c>
      <c r="L135" s="86">
        <f t="shared" si="72"/>
        <v>104500</v>
      </c>
      <c r="M135" s="86">
        <f t="shared" si="72"/>
        <v>55100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159600</v>
      </c>
    </row>
    <row r="136" spans="2:23" ht="32.25" customHeight="1" x14ac:dyDescent="0.3">
      <c r="B136" s="89"/>
      <c r="C136" s="90"/>
      <c r="D136" s="90"/>
      <c r="E136" s="90"/>
      <c r="F136" s="60">
        <v>2</v>
      </c>
      <c r="G136" s="198" t="s">
        <v>300</v>
      </c>
      <c r="H136" s="93" t="s">
        <v>306</v>
      </c>
      <c r="I136" s="140" t="s">
        <v>244</v>
      </c>
      <c r="J136" s="191"/>
      <c r="K136" s="191"/>
      <c r="L136" s="196">
        <v>14500</v>
      </c>
      <c r="M136" s="196">
        <v>35500</v>
      </c>
      <c r="N136" s="191"/>
      <c r="O136" s="191"/>
      <c r="P136" s="191"/>
      <c r="Q136" s="16"/>
      <c r="R136" s="84">
        <f t="shared" ref="R136:R139" si="73">SUM(J136:Q136)</f>
        <v>50000</v>
      </c>
    </row>
    <row r="137" spans="2:23" ht="31.5" customHeight="1" x14ac:dyDescent="0.3">
      <c r="B137" s="28"/>
      <c r="C137" s="45"/>
      <c r="D137" s="31"/>
      <c r="E137" s="31"/>
      <c r="F137" s="124">
        <v>3</v>
      </c>
      <c r="G137" s="199" t="s">
        <v>304</v>
      </c>
      <c r="H137" s="93" t="s">
        <v>306</v>
      </c>
      <c r="I137" s="140" t="s">
        <v>244</v>
      </c>
      <c r="J137" s="194"/>
      <c r="K137" s="194"/>
      <c r="L137" s="197">
        <v>90000</v>
      </c>
      <c r="M137" s="197">
        <v>19600</v>
      </c>
      <c r="N137" s="194"/>
      <c r="O137" s="27"/>
      <c r="P137" s="27"/>
      <c r="Q137" s="27"/>
      <c r="R137" s="84">
        <f t="shared" si="73"/>
        <v>109600</v>
      </c>
      <c r="W137" s="30"/>
    </row>
    <row r="138" spans="2:23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23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23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23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23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23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23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23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23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23" s="12" customFormat="1" ht="33.75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150000</v>
      </c>
      <c r="M147" s="41">
        <f t="shared" si="76"/>
        <v>50000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200000</v>
      </c>
    </row>
    <row r="148" spans="2:23" s="12" customFormat="1" ht="48.75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150000</v>
      </c>
      <c r="M148" s="25">
        <f t="shared" si="76"/>
        <v>50000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200000</v>
      </c>
    </row>
    <row r="149" spans="2:23" s="13" customFormat="1" ht="32.25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150000</v>
      </c>
      <c r="M149" s="86">
        <f t="shared" si="77"/>
        <v>50000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200000</v>
      </c>
    </row>
    <row r="150" spans="2:23" s="13" customFormat="1" ht="50.25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150000</v>
      </c>
      <c r="M150" s="86">
        <f t="shared" si="78"/>
        <v>50000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200000</v>
      </c>
    </row>
    <row r="151" spans="2:23" s="13" customFormat="1" ht="32.25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150000</v>
      </c>
      <c r="M151" s="86">
        <f t="shared" si="79"/>
        <v>50000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200000</v>
      </c>
      <c r="W151" s="49"/>
    </row>
    <row r="152" spans="2:23" ht="30.75" customHeight="1" x14ac:dyDescent="0.3">
      <c r="B152" s="38"/>
      <c r="C152" s="39"/>
      <c r="D152" s="39"/>
      <c r="E152" s="39"/>
      <c r="F152" s="60">
        <v>4</v>
      </c>
      <c r="G152" s="199" t="s">
        <v>301</v>
      </c>
      <c r="H152" s="93" t="s">
        <v>306</v>
      </c>
      <c r="I152" s="140" t="s">
        <v>244</v>
      </c>
      <c r="J152" s="191"/>
      <c r="K152" s="191"/>
      <c r="L152" s="192">
        <v>150000</v>
      </c>
      <c r="M152" s="192">
        <v>50000</v>
      </c>
      <c r="N152" s="191"/>
      <c r="O152" s="16"/>
      <c r="P152" s="16"/>
      <c r="Q152" s="16"/>
      <c r="R152" s="84">
        <f t="shared" ref="R152:R153" si="80">SUM(J152:Q152)</f>
        <v>200000</v>
      </c>
    </row>
    <row r="153" spans="2:23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23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23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23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23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23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23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23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13500</v>
      </c>
      <c r="L172" s="41">
        <f t="shared" si="89"/>
        <v>69000</v>
      </c>
      <c r="M172" s="41">
        <f t="shared" si="89"/>
        <v>226500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60000</v>
      </c>
      <c r="R172" s="41">
        <f t="shared" si="89"/>
        <v>369000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13500</v>
      </c>
      <c r="L173" s="25">
        <f t="shared" si="89"/>
        <v>69000</v>
      </c>
      <c r="M173" s="25">
        <f t="shared" si="89"/>
        <v>226500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60000</v>
      </c>
      <c r="R173" s="25">
        <f t="shared" si="89"/>
        <v>369000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13500</v>
      </c>
      <c r="L174" s="86">
        <f t="shared" si="90"/>
        <v>69000</v>
      </c>
      <c r="M174" s="86">
        <f t="shared" si="90"/>
        <v>226500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60000</v>
      </c>
      <c r="R174" s="86">
        <f t="shared" si="90"/>
        <v>369000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9000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9000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9000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9000</v>
      </c>
    </row>
    <row r="177" spans="2:18" ht="31.5" customHeight="1" x14ac:dyDescent="0.3">
      <c r="B177" s="89"/>
      <c r="C177" s="90"/>
      <c r="D177" s="90"/>
      <c r="E177" s="90"/>
      <c r="F177" s="60">
        <v>5</v>
      </c>
      <c r="G177" s="198" t="s">
        <v>302</v>
      </c>
      <c r="H177" s="16" t="s">
        <v>306</v>
      </c>
      <c r="I177" s="140" t="s">
        <v>244</v>
      </c>
      <c r="J177" s="191"/>
      <c r="K177" s="191"/>
      <c r="L177" s="196">
        <v>9000</v>
      </c>
      <c r="M177" s="191"/>
      <c r="N177" s="16"/>
      <c r="O177" s="16"/>
      <c r="P177" s="16"/>
      <c r="Q177" s="16"/>
      <c r="R177" s="84">
        <f t="shared" ref="R177:R178" si="93">SUM(J177:Q177)</f>
        <v>9000</v>
      </c>
    </row>
    <row r="178" spans="2:18" ht="23.25" hidden="1" customHeight="1" x14ac:dyDescent="0.3">
      <c r="B178" s="28"/>
      <c r="C178" s="45"/>
      <c r="D178" s="31"/>
      <c r="E178" s="32"/>
      <c r="F178" s="154">
        <v>100</v>
      </c>
      <c r="G178" s="21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13500</v>
      </c>
      <c r="L180" s="86">
        <f t="shared" si="94"/>
        <v>60000</v>
      </c>
      <c r="M180" s="86">
        <f t="shared" si="94"/>
        <v>226500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60000</v>
      </c>
      <c r="R180" s="86">
        <f t="shared" si="94"/>
        <v>360000</v>
      </c>
    </row>
    <row r="181" spans="2:18" s="13" customFormat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13500</v>
      </c>
      <c r="L181" s="86">
        <f t="shared" si="95"/>
        <v>60000</v>
      </c>
      <c r="M181" s="86">
        <f t="shared" si="95"/>
        <v>226500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60000</v>
      </c>
      <c r="R181" s="86">
        <f t="shared" si="95"/>
        <v>360000</v>
      </c>
    </row>
    <row r="182" spans="2:18" ht="48" customHeight="1" x14ac:dyDescent="0.3">
      <c r="B182" s="38"/>
      <c r="C182" s="90"/>
      <c r="D182" s="90"/>
      <c r="E182" s="90"/>
      <c r="F182" s="60">
        <v>6</v>
      </c>
      <c r="G182" s="193" t="s">
        <v>298</v>
      </c>
      <c r="H182" s="16" t="s">
        <v>306</v>
      </c>
      <c r="I182" s="140" t="s">
        <v>244</v>
      </c>
      <c r="J182" s="191"/>
      <c r="K182" s="196"/>
      <c r="L182" s="196"/>
      <c r="M182" s="196">
        <v>150000</v>
      </c>
      <c r="N182" s="196"/>
      <c r="O182" s="196"/>
      <c r="P182" s="196"/>
      <c r="Q182" s="196"/>
      <c r="R182" s="84">
        <f t="shared" ref="R182:R183" si="96">SUM(J182:Q182)</f>
        <v>150000</v>
      </c>
    </row>
    <row r="183" spans="2:18" ht="48" customHeight="1" x14ac:dyDescent="0.3">
      <c r="B183" s="123"/>
      <c r="C183" s="122"/>
      <c r="D183" s="61"/>
      <c r="E183" s="61"/>
      <c r="F183" s="60">
        <v>7</v>
      </c>
      <c r="G183" s="202" t="s">
        <v>299</v>
      </c>
      <c r="H183" s="16" t="s">
        <v>306</v>
      </c>
      <c r="I183" s="140" t="s">
        <v>244</v>
      </c>
      <c r="J183" s="191"/>
      <c r="K183" s="196">
        <v>13500</v>
      </c>
      <c r="L183" s="196"/>
      <c r="M183" s="196">
        <v>76500</v>
      </c>
      <c r="N183" s="196"/>
      <c r="O183" s="196"/>
      <c r="P183" s="196"/>
      <c r="Q183" s="196">
        <v>60000</v>
      </c>
      <c r="R183" s="84">
        <f t="shared" si="96"/>
        <v>150000</v>
      </c>
    </row>
    <row r="184" spans="2:18" ht="38.25" customHeight="1" x14ac:dyDescent="0.3">
      <c r="B184" s="28"/>
      <c r="C184" s="45"/>
      <c r="D184" s="31"/>
      <c r="E184" s="62"/>
      <c r="F184" s="60">
        <v>8</v>
      </c>
      <c r="G184" s="201" t="s">
        <v>303</v>
      </c>
      <c r="H184" s="16" t="s">
        <v>306</v>
      </c>
      <c r="I184" s="140" t="s">
        <v>244</v>
      </c>
      <c r="J184" s="191"/>
      <c r="K184" s="191"/>
      <c r="L184" s="196">
        <v>60000</v>
      </c>
      <c r="M184" s="191"/>
      <c r="N184" s="191"/>
      <c r="O184" s="191"/>
      <c r="P184" s="27"/>
      <c r="Q184" s="27"/>
      <c r="R184" s="84">
        <f>SUM(J184:Q184)</f>
        <v>60000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0</v>
      </c>
      <c r="M189" s="95">
        <f t="shared" si="99"/>
        <v>111000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111000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0</v>
      </c>
      <c r="M190" s="128">
        <f t="shared" si="99"/>
        <v>111000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111000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0</v>
      </c>
      <c r="M191" s="86">
        <f t="shared" si="100"/>
        <v>111000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111000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SUM(J217:J217)</f>
        <v>0</v>
      </c>
      <c r="K216" s="86">
        <f t="shared" si="113"/>
        <v>0</v>
      </c>
      <c r="L216" s="86">
        <f t="shared" si="113"/>
        <v>0</v>
      </c>
      <c r="M216" s="86">
        <f t="shared" si="113"/>
        <v>111000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111000</v>
      </c>
    </row>
    <row r="217" spans="2:18" s="195" customFormat="1" ht="34.5" customHeight="1" x14ac:dyDescent="0.2">
      <c r="B217" s="89"/>
      <c r="C217" s="90"/>
      <c r="D217" s="90"/>
      <c r="E217" s="90"/>
      <c r="F217" s="60">
        <v>9</v>
      </c>
      <c r="G217" s="203" t="s">
        <v>305</v>
      </c>
      <c r="H217" s="16" t="s">
        <v>306</v>
      </c>
      <c r="I217" s="140" t="s">
        <v>244</v>
      </c>
      <c r="J217" s="191"/>
      <c r="K217" s="191"/>
      <c r="L217" s="191"/>
      <c r="M217" s="196">
        <v>111000</v>
      </c>
      <c r="N217" s="191"/>
      <c r="O217" s="191"/>
      <c r="P217" s="191"/>
      <c r="Q217" s="191"/>
      <c r="R217" s="84">
        <f>SUM(J217:Q217)</f>
        <v>111000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C20:G20"/>
  <sheetViews>
    <sheetView topLeftCell="A4" workbookViewId="0">
      <selection activeCell="N23" sqref="N23"/>
    </sheetView>
  </sheetViews>
  <sheetFormatPr defaultRowHeight="14.25" x14ac:dyDescent="0.2"/>
  <sheetData>
    <row r="20" spans="3:7" ht="58.5" customHeight="1" x14ac:dyDescent="0.55000000000000004">
      <c r="C20" s="1686" t="s">
        <v>1706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R217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331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1711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200000</v>
      </c>
      <c r="L4" s="53">
        <f>SUM(L5+L26+L67+L85+L103+L120+L147+L172+L189)</f>
        <v>200000</v>
      </c>
      <c r="M4" s="53">
        <f t="shared" si="0"/>
        <v>400000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800000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200000</v>
      </c>
      <c r="L189" s="95">
        <f t="shared" ref="L189:R190" si="99">SUM(L190)</f>
        <v>200000</v>
      </c>
      <c r="M189" s="95">
        <f t="shared" si="99"/>
        <v>400000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800000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200000</v>
      </c>
      <c r="L190" s="128">
        <f t="shared" si="99"/>
        <v>200000</v>
      </c>
      <c r="M190" s="128">
        <f t="shared" si="99"/>
        <v>400000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800000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200000</v>
      </c>
      <c r="L191" s="86">
        <f t="shared" ref="L191:Q191" si="100">SUM(L192+L199+L216)</f>
        <v>200000</v>
      </c>
      <c r="M191" s="86">
        <f t="shared" si="100"/>
        <v>400000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800000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 t="shared" ref="J216:R216" si="113">SUM(J217:J217)</f>
        <v>0</v>
      </c>
      <c r="K216" s="86">
        <f t="shared" si="113"/>
        <v>200000</v>
      </c>
      <c r="L216" s="86">
        <f t="shared" si="113"/>
        <v>200000</v>
      </c>
      <c r="M216" s="86">
        <f t="shared" si="113"/>
        <v>400000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800000</v>
      </c>
    </row>
    <row r="217" spans="2:18" ht="34.5" customHeight="1" x14ac:dyDescent="0.3">
      <c r="B217" s="89"/>
      <c r="C217" s="90"/>
      <c r="D217" s="90"/>
      <c r="E217" s="90"/>
      <c r="F217" s="60">
        <v>1</v>
      </c>
      <c r="G217" s="15" t="s">
        <v>329</v>
      </c>
      <c r="H217" s="93" t="s">
        <v>330</v>
      </c>
      <c r="I217" s="17" t="s">
        <v>112</v>
      </c>
      <c r="J217" s="16"/>
      <c r="K217" s="92">
        <v>200000</v>
      </c>
      <c r="L217" s="92">
        <v>200000</v>
      </c>
      <c r="M217" s="92">
        <v>400000</v>
      </c>
      <c r="N217" s="16"/>
      <c r="O217" s="16"/>
      <c r="P217" s="16"/>
      <c r="Q217" s="16"/>
      <c r="R217" s="84">
        <f>SUM(J217:Q217)</f>
        <v>800000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0:H20"/>
  <sheetViews>
    <sheetView workbookViewId="0">
      <selection activeCell="N23" sqref="N23"/>
    </sheetView>
  </sheetViews>
  <sheetFormatPr defaultRowHeight="14.25" x14ac:dyDescent="0.2"/>
  <sheetData>
    <row r="20" spans="2:8" ht="63" customHeight="1" x14ac:dyDescent="0.55000000000000004">
      <c r="B20" s="1686" t="s">
        <v>1709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R230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232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1710</v>
      </c>
      <c r="C4" s="486"/>
      <c r="D4" s="486"/>
      <c r="E4" s="486"/>
      <c r="F4" s="486"/>
      <c r="G4" s="487"/>
      <c r="H4" s="103"/>
      <c r="I4" s="104"/>
      <c r="J4" s="53">
        <f t="shared" ref="J4:R4" si="0">SUM(J5+J26+J68+J86+J104+J121+J150+J175+J192)</f>
        <v>0</v>
      </c>
      <c r="K4" s="53">
        <f t="shared" si="0"/>
        <v>204600</v>
      </c>
      <c r="L4" s="53">
        <f t="shared" si="0"/>
        <v>3008800</v>
      </c>
      <c r="M4" s="53">
        <f t="shared" si="0"/>
        <v>2131800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1200000</v>
      </c>
      <c r="R4" s="53">
        <f t="shared" si="0"/>
        <v>6545200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16800</v>
      </c>
      <c r="L26" s="41">
        <f t="shared" si="10"/>
        <v>246000</v>
      </c>
      <c r="M26" s="41">
        <f t="shared" si="10"/>
        <v>82800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1200000</v>
      </c>
      <c r="R26" s="41">
        <f t="shared" si="10"/>
        <v>1545600</v>
      </c>
    </row>
    <row r="27" spans="2:18" s="12" customFormat="1" ht="48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16800</v>
      </c>
      <c r="L27" s="25">
        <f t="shared" si="11"/>
        <v>246000</v>
      </c>
      <c r="M27" s="25">
        <f t="shared" si="11"/>
        <v>82800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1200000</v>
      </c>
      <c r="R27" s="25">
        <f t="shared" si="11"/>
        <v>1545600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 t="shared" ref="J47:R47" si="23">SUM(J48+J53+J56)</f>
        <v>0</v>
      </c>
      <c r="K47" s="86">
        <f t="shared" si="23"/>
        <v>16800</v>
      </c>
      <c r="L47" s="86">
        <f t="shared" si="23"/>
        <v>246000</v>
      </c>
      <c r="M47" s="86">
        <f t="shared" si="23"/>
        <v>82800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1200000</v>
      </c>
      <c r="R47" s="86">
        <f t="shared" si="23"/>
        <v>1545600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8400</v>
      </c>
      <c r="L53" s="86">
        <f t="shared" si="27"/>
        <v>42200</v>
      </c>
      <c r="M53" s="86">
        <f t="shared" si="27"/>
        <v>15000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65600</v>
      </c>
    </row>
    <row r="54" spans="2:18" s="13" customFormat="1" ht="32.25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 t="shared" ref="J54:R54" si="28">SUM(J55:J55)</f>
        <v>0</v>
      </c>
      <c r="K54" s="86">
        <f t="shared" si="28"/>
        <v>8400</v>
      </c>
      <c r="L54" s="86">
        <f t="shared" si="28"/>
        <v>42200</v>
      </c>
      <c r="M54" s="86">
        <f t="shared" si="28"/>
        <v>15000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65600</v>
      </c>
    </row>
    <row r="55" spans="2:18" ht="63.75" customHeight="1" x14ac:dyDescent="0.3">
      <c r="B55" s="38"/>
      <c r="C55" s="39"/>
      <c r="D55" s="39"/>
      <c r="E55" s="90"/>
      <c r="F55" s="60">
        <v>1</v>
      </c>
      <c r="G55" s="15" t="s">
        <v>237</v>
      </c>
      <c r="H55" s="175" t="s">
        <v>238</v>
      </c>
      <c r="I55" s="17" t="s">
        <v>112</v>
      </c>
      <c r="J55" s="92"/>
      <c r="K55" s="92">
        <v>8400</v>
      </c>
      <c r="L55" s="92">
        <v>42200</v>
      </c>
      <c r="M55" s="92">
        <v>15000</v>
      </c>
      <c r="N55" s="16"/>
      <c r="O55" s="16"/>
      <c r="P55" s="16"/>
      <c r="Q55" s="16"/>
      <c r="R55" s="84">
        <f t="shared" ref="R55" si="29">SUM(J55:Q55)</f>
        <v>65600</v>
      </c>
    </row>
    <row r="56" spans="2:18" s="13" customFormat="1" ht="33.75" customHeight="1" x14ac:dyDescent="0.3">
      <c r="B56" s="35"/>
      <c r="C56" s="37"/>
      <c r="D56" s="1661" t="s">
        <v>29</v>
      </c>
      <c r="E56" s="1661"/>
      <c r="F56" s="1661"/>
      <c r="G56" s="1661"/>
      <c r="H56" s="1661"/>
      <c r="I56" s="1661"/>
      <c r="J56" s="86">
        <f>SUM(J57+J64)</f>
        <v>0</v>
      </c>
      <c r="K56" s="86">
        <f t="shared" ref="K56:R56" si="30">SUM(K57+K64)</f>
        <v>8400</v>
      </c>
      <c r="L56" s="86">
        <f t="shared" si="30"/>
        <v>203800</v>
      </c>
      <c r="M56" s="86">
        <f t="shared" si="30"/>
        <v>67800</v>
      </c>
      <c r="N56" s="86">
        <f t="shared" si="30"/>
        <v>0</v>
      </c>
      <c r="O56" s="86">
        <f t="shared" si="30"/>
        <v>0</v>
      </c>
      <c r="P56" s="86">
        <f t="shared" si="30"/>
        <v>0</v>
      </c>
      <c r="Q56" s="86">
        <f t="shared" si="30"/>
        <v>1200000</v>
      </c>
      <c r="R56" s="86">
        <f t="shared" si="30"/>
        <v>1480000</v>
      </c>
    </row>
    <row r="57" spans="2:18" s="13" customFormat="1" ht="33.75" customHeight="1" x14ac:dyDescent="0.3">
      <c r="B57" s="35"/>
      <c r="C57" s="37"/>
      <c r="D57" s="37"/>
      <c r="E57" s="1661" t="s">
        <v>30</v>
      </c>
      <c r="F57" s="1661"/>
      <c r="G57" s="1661"/>
      <c r="H57" s="1661"/>
      <c r="I57" s="1661"/>
      <c r="J57" s="86">
        <f>SUM(J58:J63)</f>
        <v>0</v>
      </c>
      <c r="K57" s="86">
        <f t="shared" ref="K57:R57" si="31">SUM(K58:K63)</f>
        <v>8400</v>
      </c>
      <c r="L57" s="86">
        <f t="shared" si="31"/>
        <v>203800</v>
      </c>
      <c r="M57" s="86">
        <f t="shared" si="31"/>
        <v>67800</v>
      </c>
      <c r="N57" s="86">
        <f t="shared" si="31"/>
        <v>0</v>
      </c>
      <c r="O57" s="86">
        <f t="shared" si="31"/>
        <v>0</v>
      </c>
      <c r="P57" s="86">
        <f t="shared" si="31"/>
        <v>0</v>
      </c>
      <c r="Q57" s="86">
        <f t="shared" si="31"/>
        <v>1200000</v>
      </c>
      <c r="R57" s="86">
        <f t="shared" si="31"/>
        <v>1480000</v>
      </c>
    </row>
    <row r="58" spans="2:18" ht="33" customHeight="1" x14ac:dyDescent="0.3">
      <c r="B58" s="89"/>
      <c r="C58" s="90"/>
      <c r="D58" s="90"/>
      <c r="E58" s="90"/>
      <c r="F58" s="60">
        <v>2</v>
      </c>
      <c r="G58" s="15" t="s">
        <v>239</v>
      </c>
      <c r="H58" s="93" t="s">
        <v>240</v>
      </c>
      <c r="I58" s="16" t="s">
        <v>112</v>
      </c>
      <c r="J58" s="16"/>
      <c r="K58" s="170"/>
      <c r="L58" s="171"/>
      <c r="M58" s="170">
        <v>30000</v>
      </c>
      <c r="N58" s="16"/>
      <c r="O58" s="16"/>
      <c r="P58" s="16"/>
      <c r="Q58" s="16"/>
      <c r="R58" s="84">
        <f t="shared" ref="R58:R62" si="32">SUM(J58:Q58)</f>
        <v>30000</v>
      </c>
    </row>
    <row r="59" spans="2:18" ht="31.5" customHeight="1" x14ac:dyDescent="0.3">
      <c r="B59" s="89"/>
      <c r="C59" s="90"/>
      <c r="D59" s="90"/>
      <c r="E59" s="90"/>
      <c r="F59" s="60">
        <v>3</v>
      </c>
      <c r="G59" s="15" t="s">
        <v>266</v>
      </c>
      <c r="H59" s="16" t="s">
        <v>240</v>
      </c>
      <c r="I59" s="17" t="s">
        <v>263</v>
      </c>
      <c r="J59" s="27"/>
      <c r="K59" s="172">
        <v>8400</v>
      </c>
      <c r="L59" s="173">
        <v>3800</v>
      </c>
      <c r="M59" s="172">
        <v>37800</v>
      </c>
      <c r="N59" s="16"/>
      <c r="O59" s="16"/>
      <c r="P59" s="16"/>
      <c r="Q59" s="16"/>
      <c r="R59" s="84">
        <f t="shared" si="32"/>
        <v>50000</v>
      </c>
    </row>
    <row r="60" spans="2:18" ht="31.5" customHeight="1" x14ac:dyDescent="0.3">
      <c r="B60" s="57"/>
      <c r="C60" s="58"/>
      <c r="D60" s="58"/>
      <c r="E60" s="58"/>
      <c r="F60" s="141">
        <v>4</v>
      </c>
      <c r="G60" s="32" t="s">
        <v>267</v>
      </c>
      <c r="H60" s="16" t="s">
        <v>240</v>
      </c>
      <c r="I60" s="17" t="s">
        <v>263</v>
      </c>
      <c r="J60" s="27"/>
      <c r="K60" s="172"/>
      <c r="L60" s="173"/>
      <c r="M60" s="172"/>
      <c r="N60" s="27"/>
      <c r="O60" s="27"/>
      <c r="P60" s="27"/>
      <c r="Q60" s="27">
        <v>500000</v>
      </c>
      <c r="R60" s="84">
        <f t="shared" si="32"/>
        <v>500000</v>
      </c>
    </row>
    <row r="61" spans="2:18" ht="31.5" customHeight="1" x14ac:dyDescent="0.3">
      <c r="B61" s="89"/>
      <c r="C61" s="90"/>
      <c r="D61" s="90"/>
      <c r="E61" s="90"/>
      <c r="F61" s="60">
        <v>5</v>
      </c>
      <c r="G61" s="15" t="s">
        <v>268</v>
      </c>
      <c r="H61" s="16" t="s">
        <v>240</v>
      </c>
      <c r="I61" s="17" t="s">
        <v>263</v>
      </c>
      <c r="J61" s="27"/>
      <c r="K61" s="172"/>
      <c r="L61" s="173">
        <v>200000</v>
      </c>
      <c r="M61" s="172"/>
      <c r="N61" s="27"/>
      <c r="O61" s="27"/>
      <c r="P61" s="27"/>
      <c r="Q61" s="27"/>
      <c r="R61" s="84">
        <f t="shared" si="32"/>
        <v>200000</v>
      </c>
    </row>
    <row r="62" spans="2:18" ht="32.25" customHeight="1" x14ac:dyDescent="0.3">
      <c r="B62" s="28"/>
      <c r="C62" s="45"/>
      <c r="D62" s="31"/>
      <c r="E62" s="31"/>
      <c r="F62" s="124">
        <v>6</v>
      </c>
      <c r="G62" s="21" t="s">
        <v>265</v>
      </c>
      <c r="H62" s="16" t="s">
        <v>240</v>
      </c>
      <c r="I62" s="17" t="s">
        <v>263</v>
      </c>
      <c r="J62" s="27"/>
      <c r="K62" s="172"/>
      <c r="L62" s="173"/>
      <c r="M62" s="172"/>
      <c r="N62" s="27"/>
      <c r="O62" s="27"/>
      <c r="P62" s="27"/>
      <c r="Q62" s="27">
        <v>700000</v>
      </c>
      <c r="R62" s="84">
        <f t="shared" si="32"/>
        <v>700000</v>
      </c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3">SUM(J65:J67)</f>
        <v>0</v>
      </c>
      <c r="K64" s="86">
        <f t="shared" si="33"/>
        <v>0</v>
      </c>
      <c r="L64" s="86">
        <f t="shared" si="33"/>
        <v>0</v>
      </c>
      <c r="M64" s="86">
        <f t="shared" si="33"/>
        <v>0</v>
      </c>
      <c r="N64" s="86">
        <f t="shared" si="33"/>
        <v>0</v>
      </c>
      <c r="O64" s="86">
        <f t="shared" si="33"/>
        <v>0</v>
      </c>
      <c r="P64" s="86">
        <f t="shared" si="33"/>
        <v>0</v>
      </c>
      <c r="Q64" s="86">
        <f t="shared" si="33"/>
        <v>0</v>
      </c>
      <c r="R64" s="86">
        <f t="shared" si="33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4">SUM(J66:Q66)</f>
        <v>0</v>
      </c>
    </row>
    <row r="67" spans="2:18" ht="23.2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4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5">SUM(K69)</f>
        <v>0</v>
      </c>
      <c r="L68" s="41">
        <f t="shared" si="35"/>
        <v>0</v>
      </c>
      <c r="M68" s="41">
        <f t="shared" si="35"/>
        <v>0</v>
      </c>
      <c r="N68" s="41">
        <f t="shared" si="35"/>
        <v>0</v>
      </c>
      <c r="O68" s="41">
        <f t="shared" si="35"/>
        <v>0</v>
      </c>
      <c r="P68" s="41">
        <f t="shared" si="35"/>
        <v>0</v>
      </c>
      <c r="Q68" s="41">
        <f t="shared" si="35"/>
        <v>0</v>
      </c>
      <c r="R68" s="41">
        <f t="shared" si="35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5"/>
        <v>0</v>
      </c>
      <c r="L69" s="25">
        <f t="shared" si="35"/>
        <v>0</v>
      </c>
      <c r="M69" s="25">
        <f t="shared" si="35"/>
        <v>0</v>
      </c>
      <c r="N69" s="25">
        <f t="shared" si="35"/>
        <v>0</v>
      </c>
      <c r="O69" s="25">
        <f t="shared" si="35"/>
        <v>0</v>
      </c>
      <c r="P69" s="25">
        <f t="shared" si="35"/>
        <v>0</v>
      </c>
      <c r="Q69" s="25">
        <f t="shared" si="35"/>
        <v>0</v>
      </c>
      <c r="R69" s="25">
        <f t="shared" si="35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6">SUM(J71+J78)</f>
        <v>0</v>
      </c>
      <c r="K70" s="86">
        <f t="shared" si="36"/>
        <v>0</v>
      </c>
      <c r="L70" s="86">
        <f t="shared" si="36"/>
        <v>0</v>
      </c>
      <c r="M70" s="86">
        <f t="shared" si="36"/>
        <v>0</v>
      </c>
      <c r="N70" s="86">
        <f t="shared" si="36"/>
        <v>0</v>
      </c>
      <c r="O70" s="86">
        <f t="shared" si="36"/>
        <v>0</v>
      </c>
      <c r="P70" s="86">
        <f t="shared" si="36"/>
        <v>0</v>
      </c>
      <c r="Q70" s="86">
        <f t="shared" si="36"/>
        <v>0</v>
      </c>
      <c r="R70" s="86">
        <f t="shared" si="36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7">SUM(K72)</f>
        <v>0</v>
      </c>
      <c r="L71" s="86">
        <f t="shared" si="37"/>
        <v>0</v>
      </c>
      <c r="M71" s="86">
        <f t="shared" si="37"/>
        <v>0</v>
      </c>
      <c r="N71" s="86">
        <f t="shared" si="37"/>
        <v>0</v>
      </c>
      <c r="O71" s="86">
        <f t="shared" si="37"/>
        <v>0</v>
      </c>
      <c r="P71" s="86">
        <f t="shared" si="37"/>
        <v>0</v>
      </c>
      <c r="Q71" s="86">
        <f t="shared" si="37"/>
        <v>0</v>
      </c>
      <c r="R71" s="86">
        <f t="shared" si="37"/>
        <v>0</v>
      </c>
    </row>
    <row r="72" spans="2:18" s="13" customFormat="1" hidden="1" x14ac:dyDescent="0.3">
      <c r="B72" s="35"/>
      <c r="C72" s="37"/>
      <c r="D72" s="37"/>
      <c r="E72" s="36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8">SUM(K73:K77)</f>
        <v>0</v>
      </c>
      <c r="L72" s="86">
        <f t="shared" si="38"/>
        <v>0</v>
      </c>
      <c r="M72" s="86">
        <f t="shared" si="38"/>
        <v>0</v>
      </c>
      <c r="N72" s="86">
        <f t="shared" si="38"/>
        <v>0</v>
      </c>
      <c r="O72" s="86">
        <f t="shared" si="38"/>
        <v>0</v>
      </c>
      <c r="P72" s="86">
        <f t="shared" si="38"/>
        <v>0</v>
      </c>
      <c r="Q72" s="86">
        <f t="shared" si="38"/>
        <v>0</v>
      </c>
      <c r="R72" s="86">
        <f t="shared" si="38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9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40">SUM(K79)</f>
        <v>0</v>
      </c>
      <c r="L78" s="86">
        <f t="shared" si="40"/>
        <v>0</v>
      </c>
      <c r="M78" s="86">
        <f t="shared" si="40"/>
        <v>0</v>
      </c>
      <c r="N78" s="86">
        <f t="shared" si="40"/>
        <v>0</v>
      </c>
      <c r="O78" s="86">
        <f t="shared" si="40"/>
        <v>0</v>
      </c>
      <c r="P78" s="86">
        <f t="shared" si="40"/>
        <v>0</v>
      </c>
      <c r="Q78" s="86">
        <f t="shared" si="40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41">SUM(K80:K85)</f>
        <v>0</v>
      </c>
      <c r="L79" s="86">
        <f t="shared" si="41"/>
        <v>0</v>
      </c>
      <c r="M79" s="86">
        <f t="shared" si="41"/>
        <v>0</v>
      </c>
      <c r="N79" s="86">
        <f t="shared" si="41"/>
        <v>0</v>
      </c>
      <c r="O79" s="86">
        <f t="shared" si="41"/>
        <v>0</v>
      </c>
      <c r="P79" s="86">
        <f t="shared" si="41"/>
        <v>0</v>
      </c>
      <c r="Q79" s="86">
        <f t="shared" si="41"/>
        <v>0</v>
      </c>
      <c r="R79" s="86">
        <f t="shared" si="41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2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2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3">SUM(K87)</f>
        <v>0</v>
      </c>
      <c r="L86" s="41">
        <f t="shared" si="43"/>
        <v>0</v>
      </c>
      <c r="M86" s="41">
        <f t="shared" si="43"/>
        <v>0</v>
      </c>
      <c r="N86" s="41">
        <f t="shared" si="43"/>
        <v>0</v>
      </c>
      <c r="O86" s="41">
        <f t="shared" si="43"/>
        <v>0</v>
      </c>
      <c r="P86" s="41">
        <f t="shared" si="43"/>
        <v>0</v>
      </c>
      <c r="Q86" s="41">
        <f t="shared" si="43"/>
        <v>0</v>
      </c>
      <c r="R86" s="41">
        <f t="shared" si="43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3"/>
        <v>0</v>
      </c>
      <c r="L87" s="25">
        <f t="shared" si="43"/>
        <v>0</v>
      </c>
      <c r="M87" s="25">
        <f t="shared" si="43"/>
        <v>0</v>
      </c>
      <c r="N87" s="25">
        <f t="shared" si="43"/>
        <v>0</v>
      </c>
      <c r="O87" s="25">
        <f t="shared" si="43"/>
        <v>0</v>
      </c>
      <c r="P87" s="25">
        <f t="shared" si="43"/>
        <v>0</v>
      </c>
      <c r="Q87" s="25">
        <f t="shared" si="43"/>
        <v>0</v>
      </c>
      <c r="R87" s="25">
        <f t="shared" si="43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4">SUM(K89+K94+K99)</f>
        <v>0</v>
      </c>
      <c r="L88" s="86">
        <f t="shared" si="44"/>
        <v>0</v>
      </c>
      <c r="M88" s="86">
        <f t="shared" si="44"/>
        <v>0</v>
      </c>
      <c r="N88" s="86">
        <f t="shared" si="44"/>
        <v>0</v>
      </c>
      <c r="O88" s="86">
        <f t="shared" si="44"/>
        <v>0</v>
      </c>
      <c r="P88" s="86">
        <f t="shared" si="44"/>
        <v>0</v>
      </c>
      <c r="Q88" s="86">
        <f t="shared" si="44"/>
        <v>0</v>
      </c>
      <c r="R88" s="86">
        <f t="shared" si="44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5">SUM(K90)</f>
        <v>0</v>
      </c>
      <c r="L89" s="86">
        <f t="shared" si="45"/>
        <v>0</v>
      </c>
      <c r="M89" s="86">
        <f t="shared" si="45"/>
        <v>0</v>
      </c>
      <c r="N89" s="86">
        <f t="shared" si="45"/>
        <v>0</v>
      </c>
      <c r="O89" s="86">
        <f t="shared" si="45"/>
        <v>0</v>
      </c>
      <c r="P89" s="86">
        <f t="shared" si="45"/>
        <v>0</v>
      </c>
      <c r="Q89" s="86">
        <f t="shared" si="45"/>
        <v>0</v>
      </c>
      <c r="R89" s="86">
        <f t="shared" si="45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6">SUM(K91:K93)</f>
        <v>0</v>
      </c>
      <c r="L90" s="86">
        <f t="shared" si="46"/>
        <v>0</v>
      </c>
      <c r="M90" s="86">
        <f t="shared" si="46"/>
        <v>0</v>
      </c>
      <c r="N90" s="86">
        <f t="shared" si="46"/>
        <v>0</v>
      </c>
      <c r="O90" s="86">
        <f t="shared" si="46"/>
        <v>0</v>
      </c>
      <c r="P90" s="86">
        <f t="shared" si="46"/>
        <v>0</v>
      </c>
      <c r="Q90" s="86">
        <f t="shared" si="46"/>
        <v>0</v>
      </c>
      <c r="R90" s="86">
        <f t="shared" si="46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7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8">SUM(K95)</f>
        <v>0</v>
      </c>
      <c r="L94" s="86">
        <f t="shared" si="48"/>
        <v>0</v>
      </c>
      <c r="M94" s="86">
        <f t="shared" si="48"/>
        <v>0</v>
      </c>
      <c r="N94" s="86">
        <f t="shared" si="48"/>
        <v>0</v>
      </c>
      <c r="O94" s="86">
        <f t="shared" si="48"/>
        <v>0</v>
      </c>
      <c r="P94" s="86">
        <f t="shared" si="48"/>
        <v>0</v>
      </c>
      <c r="Q94" s="86">
        <f t="shared" si="48"/>
        <v>0</v>
      </c>
      <c r="R94" s="86">
        <f t="shared" si="48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9">SUM(K96:K98)</f>
        <v>0</v>
      </c>
      <c r="L95" s="86">
        <f t="shared" si="49"/>
        <v>0</v>
      </c>
      <c r="M95" s="86">
        <f t="shared" si="49"/>
        <v>0</v>
      </c>
      <c r="N95" s="86">
        <f t="shared" si="49"/>
        <v>0</v>
      </c>
      <c r="O95" s="86">
        <f t="shared" si="49"/>
        <v>0</v>
      </c>
      <c r="P95" s="86">
        <f t="shared" si="49"/>
        <v>0</v>
      </c>
      <c r="Q95" s="86">
        <f t="shared" si="49"/>
        <v>0</v>
      </c>
      <c r="R95" s="86">
        <f t="shared" si="49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50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50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51">SUM(K100)</f>
        <v>0</v>
      </c>
      <c r="L99" s="86">
        <f t="shared" si="51"/>
        <v>0</v>
      </c>
      <c r="M99" s="86">
        <f t="shared" si="51"/>
        <v>0</v>
      </c>
      <c r="N99" s="86">
        <f t="shared" si="51"/>
        <v>0</v>
      </c>
      <c r="O99" s="86">
        <f t="shared" si="51"/>
        <v>0</v>
      </c>
      <c r="P99" s="86">
        <f t="shared" si="51"/>
        <v>0</v>
      </c>
      <c r="Q99" s="86">
        <f t="shared" si="51"/>
        <v>0</v>
      </c>
      <c r="R99" s="86">
        <f t="shared" si="51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2">SUM(K101:K103)</f>
        <v>0</v>
      </c>
      <c r="L100" s="86">
        <f t="shared" si="52"/>
        <v>0</v>
      </c>
      <c r="M100" s="86">
        <f t="shared" si="52"/>
        <v>0</v>
      </c>
      <c r="N100" s="86">
        <f t="shared" si="52"/>
        <v>0</v>
      </c>
      <c r="O100" s="86">
        <f t="shared" si="52"/>
        <v>0</v>
      </c>
      <c r="P100" s="86">
        <f t="shared" si="52"/>
        <v>0</v>
      </c>
      <c r="Q100" s="86">
        <f t="shared" si="52"/>
        <v>0</v>
      </c>
      <c r="R100" s="86">
        <f t="shared" si="52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3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3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4">SUM(K105)</f>
        <v>0</v>
      </c>
      <c r="L104" s="41">
        <f t="shared" si="54"/>
        <v>0</v>
      </c>
      <c r="M104" s="41">
        <f t="shared" si="54"/>
        <v>0</v>
      </c>
      <c r="N104" s="41">
        <f t="shared" si="54"/>
        <v>0</v>
      </c>
      <c r="O104" s="41">
        <f t="shared" si="54"/>
        <v>0</v>
      </c>
      <c r="P104" s="41">
        <f t="shared" si="54"/>
        <v>0</v>
      </c>
      <c r="Q104" s="41">
        <f t="shared" si="54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4"/>
        <v>0</v>
      </c>
      <c r="M105" s="25">
        <f t="shared" si="54"/>
        <v>0</v>
      </c>
      <c r="N105" s="25">
        <f t="shared" si="54"/>
        <v>0</v>
      </c>
      <c r="O105" s="25">
        <f t="shared" si="54"/>
        <v>0</v>
      </c>
      <c r="P105" s="25">
        <f t="shared" si="54"/>
        <v>0</v>
      </c>
      <c r="Q105" s="25">
        <f t="shared" si="54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5">SUM(K107+K116)</f>
        <v>0</v>
      </c>
      <c r="L106" s="86">
        <f>SUM(L107+L116)</f>
        <v>0</v>
      </c>
      <c r="M106" s="86">
        <f t="shared" si="55"/>
        <v>0</v>
      </c>
      <c r="N106" s="86">
        <f>SUM(N107+N116)</f>
        <v>0</v>
      </c>
      <c r="O106" s="86">
        <f t="shared" si="55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6">SUM(K108+K112)</f>
        <v>0</v>
      </c>
      <c r="L107" s="86">
        <f t="shared" si="56"/>
        <v>0</v>
      </c>
      <c r="M107" s="86">
        <f t="shared" si="56"/>
        <v>0</v>
      </c>
      <c r="N107" s="86">
        <f t="shared" si="56"/>
        <v>0</v>
      </c>
      <c r="O107" s="86">
        <f t="shared" si="56"/>
        <v>0</v>
      </c>
      <c r="P107" s="86">
        <f t="shared" si="56"/>
        <v>0</v>
      </c>
      <c r="Q107" s="86">
        <f t="shared" si="56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7">SUM(K109:K111)</f>
        <v>0</v>
      </c>
      <c r="L108" s="86">
        <f t="shared" si="57"/>
        <v>0</v>
      </c>
      <c r="M108" s="86">
        <f t="shared" si="57"/>
        <v>0</v>
      </c>
      <c r="N108" s="86">
        <f t="shared" si="57"/>
        <v>0</v>
      </c>
      <c r="O108" s="86">
        <f t="shared" si="57"/>
        <v>0</v>
      </c>
      <c r="P108" s="86">
        <f t="shared" si="57"/>
        <v>0</v>
      </c>
      <c r="Q108" s="86">
        <f t="shared" si="57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8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8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9">SUM(K113:K115)</f>
        <v>0</v>
      </c>
      <c r="L112" s="86">
        <f t="shared" si="59"/>
        <v>0</v>
      </c>
      <c r="M112" s="86">
        <f t="shared" si="59"/>
        <v>0</v>
      </c>
      <c r="N112" s="86">
        <f t="shared" si="59"/>
        <v>0</v>
      </c>
      <c r="O112" s="86">
        <f t="shared" si="59"/>
        <v>0</v>
      </c>
      <c r="P112" s="86">
        <f t="shared" si="59"/>
        <v>0</v>
      </c>
      <c r="Q112" s="86">
        <f t="shared" si="59"/>
        <v>0</v>
      </c>
      <c r="R112" s="86">
        <f t="shared" si="59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60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60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61">SUM(K117)</f>
        <v>0</v>
      </c>
      <c r="L116" s="86">
        <f t="shared" si="61"/>
        <v>0</v>
      </c>
      <c r="M116" s="86">
        <f t="shared" si="61"/>
        <v>0</v>
      </c>
      <c r="N116" s="86">
        <f t="shared" si="61"/>
        <v>0</v>
      </c>
      <c r="O116" s="86">
        <f t="shared" si="61"/>
        <v>0</v>
      </c>
      <c r="P116" s="86">
        <f t="shared" si="61"/>
        <v>0</v>
      </c>
      <c r="Q116" s="86">
        <f t="shared" si="61"/>
        <v>0</v>
      </c>
      <c r="R116" s="86">
        <f t="shared" si="61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2">SUM(K118:K120)</f>
        <v>0</v>
      </c>
      <c r="L117" s="86">
        <f t="shared" si="62"/>
        <v>0</v>
      </c>
      <c r="M117" s="86">
        <f t="shared" si="62"/>
        <v>0</v>
      </c>
      <c r="N117" s="86">
        <f t="shared" si="62"/>
        <v>0</v>
      </c>
      <c r="O117" s="86">
        <f t="shared" si="62"/>
        <v>0</v>
      </c>
      <c r="P117" s="86">
        <f t="shared" si="62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3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3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4">SUM(K122)</f>
        <v>134800</v>
      </c>
      <c r="L121" s="41">
        <f t="shared" si="64"/>
        <v>2248600</v>
      </c>
      <c r="M121" s="41">
        <f t="shared" si="64"/>
        <v>112200</v>
      </c>
      <c r="N121" s="41">
        <f t="shared" si="64"/>
        <v>0</v>
      </c>
      <c r="O121" s="41">
        <f t="shared" si="64"/>
        <v>0</v>
      </c>
      <c r="P121" s="41">
        <f t="shared" si="64"/>
        <v>0</v>
      </c>
      <c r="Q121" s="41">
        <f t="shared" si="64"/>
        <v>0</v>
      </c>
      <c r="R121" s="41">
        <f t="shared" si="64"/>
        <v>2495600</v>
      </c>
    </row>
    <row r="122" spans="2:18" s="12" customFormat="1" ht="48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>SUM(K123)</f>
        <v>134800</v>
      </c>
      <c r="L122" s="25">
        <f t="shared" si="64"/>
        <v>2248600</v>
      </c>
      <c r="M122" s="25">
        <f t="shared" si="64"/>
        <v>112200</v>
      </c>
      <c r="N122" s="25">
        <f t="shared" si="64"/>
        <v>0</v>
      </c>
      <c r="O122" s="25">
        <f t="shared" si="64"/>
        <v>0</v>
      </c>
      <c r="P122" s="25">
        <f t="shared" si="64"/>
        <v>0</v>
      </c>
      <c r="Q122" s="25">
        <f t="shared" si="64"/>
        <v>0</v>
      </c>
      <c r="R122" s="25">
        <f>SUM(R123)</f>
        <v>2495600</v>
      </c>
    </row>
    <row r="123" spans="2:18" s="13" customFormat="1" ht="49.5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 t="shared" ref="J123:R123" si="65">SUM(J124+J131)</f>
        <v>0</v>
      </c>
      <c r="K123" s="86">
        <f t="shared" si="65"/>
        <v>134800</v>
      </c>
      <c r="L123" s="86">
        <f t="shared" si="65"/>
        <v>2248600</v>
      </c>
      <c r="M123" s="86">
        <f t="shared" si="65"/>
        <v>112200</v>
      </c>
      <c r="N123" s="86">
        <f t="shared" si="65"/>
        <v>0</v>
      </c>
      <c r="O123" s="86">
        <f t="shared" si="65"/>
        <v>0</v>
      </c>
      <c r="P123" s="86">
        <f t="shared" si="65"/>
        <v>0</v>
      </c>
      <c r="Q123" s="86">
        <f t="shared" si="65"/>
        <v>0</v>
      </c>
      <c r="R123" s="86">
        <f t="shared" si="65"/>
        <v>2495600</v>
      </c>
    </row>
    <row r="124" spans="2:18" s="13" customFormat="1" ht="36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6">SUM(K125)</f>
        <v>75600</v>
      </c>
      <c r="L124" s="86">
        <f t="shared" si="66"/>
        <v>86100</v>
      </c>
      <c r="M124" s="86">
        <f t="shared" si="66"/>
        <v>47900</v>
      </c>
      <c r="N124" s="86">
        <f t="shared" si="66"/>
        <v>0</v>
      </c>
      <c r="O124" s="86">
        <f t="shared" si="66"/>
        <v>0</v>
      </c>
      <c r="P124" s="86">
        <f t="shared" si="66"/>
        <v>0</v>
      </c>
      <c r="Q124" s="86">
        <f t="shared" si="66"/>
        <v>0</v>
      </c>
      <c r="R124" s="86">
        <f t="shared" si="66"/>
        <v>209600</v>
      </c>
    </row>
    <row r="125" spans="2:18" s="13" customFormat="1" ht="32.25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SUM(J126:J130)</f>
        <v>0</v>
      </c>
      <c r="K125" s="86">
        <f t="shared" ref="K125:R125" si="67">SUM(K126:K130)</f>
        <v>75600</v>
      </c>
      <c r="L125" s="86">
        <f t="shared" si="67"/>
        <v>86100</v>
      </c>
      <c r="M125" s="86">
        <f t="shared" si="67"/>
        <v>47900</v>
      </c>
      <c r="N125" s="86">
        <f t="shared" si="67"/>
        <v>0</v>
      </c>
      <c r="O125" s="86">
        <f t="shared" si="67"/>
        <v>0</v>
      </c>
      <c r="P125" s="86">
        <f t="shared" si="67"/>
        <v>0</v>
      </c>
      <c r="Q125" s="86">
        <f t="shared" si="67"/>
        <v>0</v>
      </c>
      <c r="R125" s="86">
        <f t="shared" si="67"/>
        <v>209600</v>
      </c>
    </row>
    <row r="126" spans="2:18" ht="48.75" customHeight="1" x14ac:dyDescent="0.3">
      <c r="B126" s="38"/>
      <c r="C126" s="39"/>
      <c r="D126" s="39"/>
      <c r="E126" s="39"/>
      <c r="F126" s="60">
        <v>7</v>
      </c>
      <c r="G126" s="15" t="s">
        <v>241</v>
      </c>
      <c r="H126" s="93" t="s">
        <v>242</v>
      </c>
      <c r="I126" s="145" t="s">
        <v>272</v>
      </c>
      <c r="J126" s="16"/>
      <c r="K126" s="170">
        <v>7200</v>
      </c>
      <c r="L126" s="171">
        <v>5700</v>
      </c>
      <c r="M126" s="170">
        <v>17100</v>
      </c>
      <c r="N126" s="16"/>
      <c r="O126" s="16"/>
      <c r="P126" s="16"/>
      <c r="Q126" s="16"/>
      <c r="R126" s="84">
        <f t="shared" ref="R126" si="68">SUM(J126:Q126)</f>
        <v>30000</v>
      </c>
    </row>
    <row r="127" spans="2:18" ht="67.5" customHeight="1" x14ac:dyDescent="0.3">
      <c r="B127" s="38"/>
      <c r="C127" s="39"/>
      <c r="D127" s="39"/>
      <c r="E127" s="39"/>
      <c r="F127" s="183">
        <v>8</v>
      </c>
      <c r="G127" s="184" t="s">
        <v>1774</v>
      </c>
      <c r="H127" s="93" t="s">
        <v>233</v>
      </c>
      <c r="I127" s="145" t="s">
        <v>271</v>
      </c>
      <c r="J127" s="16"/>
      <c r="K127" s="170">
        <v>43200</v>
      </c>
      <c r="L127" s="171"/>
      <c r="M127" s="170"/>
      <c r="N127" s="16"/>
      <c r="O127" s="16"/>
      <c r="P127" s="16"/>
      <c r="Q127" s="16"/>
      <c r="R127" s="84">
        <f t="shared" ref="R127:R130" si="69">SUM(J127:Q127)</f>
        <v>43200</v>
      </c>
    </row>
    <row r="128" spans="2:18" ht="67.5" customHeight="1" x14ac:dyDescent="0.3">
      <c r="B128" s="123"/>
      <c r="C128" s="122"/>
      <c r="D128" s="61"/>
      <c r="E128" s="61"/>
      <c r="F128" s="60">
        <v>9</v>
      </c>
      <c r="G128" s="15" t="s">
        <v>1775</v>
      </c>
      <c r="H128" s="16" t="s">
        <v>233</v>
      </c>
      <c r="I128" s="174" t="s">
        <v>236</v>
      </c>
      <c r="J128" s="27"/>
      <c r="K128" s="172">
        <v>8400</v>
      </c>
      <c r="L128" s="173">
        <v>57600</v>
      </c>
      <c r="M128" s="172">
        <v>20400</v>
      </c>
      <c r="N128" s="27"/>
      <c r="O128" s="27"/>
      <c r="P128" s="27"/>
      <c r="Q128" s="27"/>
      <c r="R128" s="84">
        <f t="shared" si="69"/>
        <v>86400</v>
      </c>
    </row>
    <row r="129" spans="2:18" ht="67.5" customHeight="1" x14ac:dyDescent="0.3">
      <c r="B129" s="123"/>
      <c r="C129" s="122"/>
      <c r="D129" s="61"/>
      <c r="E129" s="61"/>
      <c r="F129" s="60">
        <v>10</v>
      </c>
      <c r="G129" s="15" t="s">
        <v>1776</v>
      </c>
      <c r="H129" s="16" t="s">
        <v>233</v>
      </c>
      <c r="I129" s="145" t="s">
        <v>273</v>
      </c>
      <c r="J129" s="16"/>
      <c r="K129" s="170">
        <v>8400</v>
      </c>
      <c r="L129" s="171">
        <v>11400</v>
      </c>
      <c r="M129" s="170">
        <v>5200</v>
      </c>
      <c r="N129" s="16"/>
      <c r="O129" s="27"/>
      <c r="P129" s="27"/>
      <c r="Q129" s="27"/>
      <c r="R129" s="84">
        <f t="shared" si="69"/>
        <v>25000</v>
      </c>
    </row>
    <row r="130" spans="2:18" ht="66.75" customHeight="1" x14ac:dyDescent="0.3">
      <c r="B130" s="19"/>
      <c r="C130" s="20"/>
      <c r="D130" s="20"/>
      <c r="E130" s="20"/>
      <c r="F130" s="60">
        <v>11</v>
      </c>
      <c r="G130" s="15" t="s">
        <v>1777</v>
      </c>
      <c r="H130" s="16" t="s">
        <v>233</v>
      </c>
      <c r="I130" s="140" t="s">
        <v>274</v>
      </c>
      <c r="J130" s="16"/>
      <c r="K130" s="170">
        <v>8400</v>
      </c>
      <c r="L130" s="171">
        <v>11400</v>
      </c>
      <c r="M130" s="170">
        <v>5200</v>
      </c>
      <c r="N130" s="16"/>
      <c r="O130" s="16"/>
      <c r="P130" s="16"/>
      <c r="Q130" s="16"/>
      <c r="R130" s="84">
        <f t="shared" si="69"/>
        <v>25000</v>
      </c>
    </row>
    <row r="131" spans="2:18" s="13" customFormat="1" ht="46.5" customHeight="1" x14ac:dyDescent="0.3">
      <c r="B131" s="35"/>
      <c r="C131" s="37"/>
      <c r="D131" s="1662" t="s">
        <v>53</v>
      </c>
      <c r="E131" s="1662"/>
      <c r="F131" s="1662"/>
      <c r="G131" s="1662"/>
      <c r="H131" s="1662"/>
      <c r="I131" s="1662"/>
      <c r="J131" s="86">
        <f t="shared" ref="J131:R131" si="70">SUM(J132+J138+J144)</f>
        <v>0</v>
      </c>
      <c r="K131" s="86">
        <f t="shared" si="70"/>
        <v>59200</v>
      </c>
      <c r="L131" s="86">
        <f t="shared" si="70"/>
        <v>2162500</v>
      </c>
      <c r="M131" s="86">
        <f t="shared" si="70"/>
        <v>64300</v>
      </c>
      <c r="N131" s="86">
        <f t="shared" si="70"/>
        <v>0</v>
      </c>
      <c r="O131" s="86">
        <f t="shared" si="70"/>
        <v>0</v>
      </c>
      <c r="P131" s="86">
        <f t="shared" si="70"/>
        <v>0</v>
      </c>
      <c r="Q131" s="86">
        <f t="shared" si="70"/>
        <v>0</v>
      </c>
      <c r="R131" s="86">
        <f t="shared" si="70"/>
        <v>2286000</v>
      </c>
    </row>
    <row r="132" spans="2:18" s="13" customFormat="1" x14ac:dyDescent="0.3">
      <c r="B132" s="35"/>
      <c r="C132" s="37"/>
      <c r="D132" s="37"/>
      <c r="E132" s="36" t="s">
        <v>54</v>
      </c>
      <c r="F132" s="70"/>
      <c r="G132" s="33"/>
      <c r="H132" s="14"/>
      <c r="I132" s="56"/>
      <c r="J132" s="86">
        <f t="shared" ref="J132:R132" si="71">SUM(J133:J137)</f>
        <v>0</v>
      </c>
      <c r="K132" s="86">
        <f t="shared" si="71"/>
        <v>59200</v>
      </c>
      <c r="L132" s="86">
        <f t="shared" si="71"/>
        <v>2112500</v>
      </c>
      <c r="M132" s="86">
        <f t="shared" si="71"/>
        <v>44300</v>
      </c>
      <c r="N132" s="86">
        <f t="shared" si="71"/>
        <v>0</v>
      </c>
      <c r="O132" s="86">
        <f t="shared" si="71"/>
        <v>0</v>
      </c>
      <c r="P132" s="86">
        <f t="shared" si="71"/>
        <v>0</v>
      </c>
      <c r="Q132" s="86">
        <f t="shared" si="71"/>
        <v>0</v>
      </c>
      <c r="R132" s="86">
        <f t="shared" si="71"/>
        <v>2216000</v>
      </c>
    </row>
    <row r="133" spans="2:18" ht="68.25" customHeight="1" x14ac:dyDescent="0.3">
      <c r="B133" s="89"/>
      <c r="C133" s="90"/>
      <c r="D133" s="90"/>
      <c r="E133" s="90"/>
      <c r="F133" s="183">
        <v>12</v>
      </c>
      <c r="G133" s="15" t="s">
        <v>1778</v>
      </c>
      <c r="H133" s="185" t="s">
        <v>233</v>
      </c>
      <c r="I133" s="145" t="s">
        <v>275</v>
      </c>
      <c r="J133" s="16"/>
      <c r="K133" s="170">
        <v>8400</v>
      </c>
      <c r="L133" s="171">
        <v>13300</v>
      </c>
      <c r="M133" s="170">
        <v>6300</v>
      </c>
      <c r="N133" s="16"/>
      <c r="O133" s="27"/>
      <c r="P133" s="27"/>
      <c r="Q133" s="27"/>
      <c r="R133" s="84">
        <f>SUM(J133:Q133)</f>
        <v>28000</v>
      </c>
    </row>
    <row r="134" spans="2:18" ht="33" customHeight="1" x14ac:dyDescent="0.3">
      <c r="B134" s="28"/>
      <c r="C134" s="45"/>
      <c r="D134" s="31"/>
      <c r="E134" s="62"/>
      <c r="F134" s="183">
        <v>13</v>
      </c>
      <c r="G134" s="21" t="s">
        <v>260</v>
      </c>
      <c r="H134" s="16" t="s">
        <v>233</v>
      </c>
      <c r="I134" s="17" t="s">
        <v>244</v>
      </c>
      <c r="J134" s="27"/>
      <c r="K134" s="172"/>
      <c r="L134" s="173">
        <v>2063800</v>
      </c>
      <c r="M134" s="172"/>
      <c r="N134" s="176"/>
      <c r="O134" s="176"/>
      <c r="P134" s="176"/>
      <c r="Q134" s="176"/>
      <c r="R134" s="84">
        <f>SUM(J134:Q134)</f>
        <v>2063800</v>
      </c>
    </row>
    <row r="135" spans="2:18" ht="35.25" customHeight="1" x14ac:dyDescent="0.3">
      <c r="B135" s="89"/>
      <c r="C135" s="90"/>
      <c r="D135" s="90"/>
      <c r="E135" s="90"/>
      <c r="F135" s="60">
        <v>14</v>
      </c>
      <c r="G135" s="15" t="s">
        <v>249</v>
      </c>
      <c r="H135" s="93" t="s">
        <v>238</v>
      </c>
      <c r="I135" s="17" t="s">
        <v>244</v>
      </c>
      <c r="J135" s="16"/>
      <c r="K135" s="170">
        <v>22000</v>
      </c>
      <c r="L135" s="177"/>
      <c r="M135" s="170">
        <v>13000</v>
      </c>
      <c r="N135" s="16"/>
      <c r="O135" s="16"/>
      <c r="P135" s="16"/>
      <c r="Q135" s="16"/>
      <c r="R135" s="84">
        <f t="shared" ref="R135:R137" si="72">SUM(J135:Q135)</f>
        <v>35000</v>
      </c>
    </row>
    <row r="136" spans="2:18" ht="67.5" customHeight="1" x14ac:dyDescent="0.3">
      <c r="B136" s="89"/>
      <c r="C136" s="90"/>
      <c r="D136" s="90"/>
      <c r="E136" s="90"/>
      <c r="F136" s="60">
        <v>15</v>
      </c>
      <c r="G136" s="15" t="s">
        <v>250</v>
      </c>
      <c r="H136" s="16" t="s">
        <v>238</v>
      </c>
      <c r="I136" s="17" t="s">
        <v>276</v>
      </c>
      <c r="J136" s="178"/>
      <c r="K136" s="179">
        <v>14400</v>
      </c>
      <c r="L136" s="180">
        <v>14400</v>
      </c>
      <c r="M136" s="179">
        <v>10000</v>
      </c>
      <c r="N136" s="16"/>
      <c r="O136" s="16"/>
      <c r="P136" s="16"/>
      <c r="Q136" s="16"/>
      <c r="R136" s="84">
        <f t="shared" si="72"/>
        <v>38800</v>
      </c>
    </row>
    <row r="137" spans="2:18" ht="48" customHeight="1" x14ac:dyDescent="0.3">
      <c r="B137" s="89"/>
      <c r="C137" s="90"/>
      <c r="D137" s="90"/>
      <c r="E137" s="90"/>
      <c r="F137" s="60">
        <v>16</v>
      </c>
      <c r="G137" s="15" t="s">
        <v>251</v>
      </c>
      <c r="H137" s="16" t="s">
        <v>238</v>
      </c>
      <c r="I137" s="181" t="s">
        <v>252</v>
      </c>
      <c r="J137" s="178"/>
      <c r="K137" s="179">
        <v>14400</v>
      </c>
      <c r="L137" s="180">
        <v>21000</v>
      </c>
      <c r="M137" s="179">
        <v>15000</v>
      </c>
      <c r="N137" s="16"/>
      <c r="O137" s="16"/>
      <c r="P137" s="16"/>
      <c r="Q137" s="16"/>
      <c r="R137" s="84">
        <f t="shared" si="72"/>
        <v>50400</v>
      </c>
    </row>
    <row r="138" spans="2:18" s="13" customFormat="1" hidden="1" x14ac:dyDescent="0.3">
      <c r="B138" s="35"/>
      <c r="C138" s="37"/>
      <c r="D138" s="37"/>
      <c r="E138" s="36" t="s">
        <v>55</v>
      </c>
      <c r="F138" s="70"/>
      <c r="G138" s="33"/>
      <c r="H138" s="14"/>
      <c r="I138" s="56"/>
      <c r="J138" s="86">
        <f>SUM(J139:J143)</f>
        <v>0</v>
      </c>
      <c r="K138" s="86">
        <f t="shared" ref="K138:R138" si="73">SUM(K139:K143)</f>
        <v>0</v>
      </c>
      <c r="L138" s="86">
        <f t="shared" si="73"/>
        <v>0</v>
      </c>
      <c r="M138" s="86">
        <f t="shared" si="73"/>
        <v>0</v>
      </c>
      <c r="N138" s="86">
        <f t="shared" si="73"/>
        <v>0</v>
      </c>
      <c r="O138" s="86">
        <f t="shared" si="73"/>
        <v>0</v>
      </c>
      <c r="P138" s="86">
        <f t="shared" si="73"/>
        <v>0</v>
      </c>
      <c r="Q138" s="86">
        <f t="shared" si="73"/>
        <v>0</v>
      </c>
      <c r="R138" s="86">
        <f t="shared" si="73"/>
        <v>0</v>
      </c>
    </row>
    <row r="139" spans="2:18" ht="22.5" hidden="1" customHeight="1" x14ac:dyDescent="0.3">
      <c r="B139" s="38"/>
      <c r="C139" s="39"/>
      <c r="D139" s="39"/>
      <c r="E139" s="40"/>
      <c r="F139" s="29">
        <v>74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ref="R139:R142" si="74">SUM(J139:Q139)</f>
        <v>0</v>
      </c>
    </row>
    <row r="140" spans="2:18" ht="22.5" hidden="1" customHeight="1" x14ac:dyDescent="0.3">
      <c r="B140" s="28"/>
      <c r="C140" s="45"/>
      <c r="D140" s="31"/>
      <c r="E140" s="32"/>
      <c r="F140" s="29">
        <v>75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 t="shared" si="74"/>
        <v>0</v>
      </c>
    </row>
    <row r="141" spans="2:18" ht="22.5" hidden="1" customHeight="1" x14ac:dyDescent="0.3">
      <c r="B141" s="28"/>
      <c r="C141" s="45"/>
      <c r="D141" s="31"/>
      <c r="E141" s="32"/>
      <c r="F141" s="29">
        <v>76</v>
      </c>
      <c r="G141" s="15"/>
      <c r="H141" s="16"/>
      <c r="I141" s="17"/>
      <c r="J141" s="27"/>
      <c r="K141" s="27"/>
      <c r="L141" s="27"/>
      <c r="M141" s="27"/>
      <c r="N141" s="27"/>
      <c r="O141" s="27"/>
      <c r="P141" s="27"/>
      <c r="Q141" s="27"/>
      <c r="R141" s="84">
        <f t="shared" si="74"/>
        <v>0</v>
      </c>
    </row>
    <row r="142" spans="2:18" ht="22.5" hidden="1" customHeight="1" x14ac:dyDescent="0.3">
      <c r="B142" s="57"/>
      <c r="C142" s="58"/>
      <c r="D142" s="58"/>
      <c r="E142" s="59"/>
      <c r="F142" s="29">
        <v>77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si="74"/>
        <v>0</v>
      </c>
    </row>
    <row r="143" spans="2:18" ht="22.5" hidden="1" customHeight="1" x14ac:dyDescent="0.3">
      <c r="B143" s="28"/>
      <c r="C143" s="45"/>
      <c r="D143" s="31"/>
      <c r="E143" s="32"/>
      <c r="F143" s="29">
        <v>78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>SUM(J143:Q143)</f>
        <v>0</v>
      </c>
    </row>
    <row r="144" spans="2:18" s="13" customFormat="1" ht="35.25" customHeight="1" x14ac:dyDescent="0.3">
      <c r="B144" s="35"/>
      <c r="C144" s="37"/>
      <c r="D144" s="37"/>
      <c r="E144" s="1661" t="s">
        <v>90</v>
      </c>
      <c r="F144" s="1661"/>
      <c r="G144" s="1661"/>
      <c r="H144" s="1661"/>
      <c r="I144" s="1661"/>
      <c r="J144" s="86">
        <f t="shared" ref="J144:R144" si="75">SUM(J145:J149)</f>
        <v>0</v>
      </c>
      <c r="K144" s="86">
        <f t="shared" si="75"/>
        <v>0</v>
      </c>
      <c r="L144" s="86">
        <f t="shared" si="75"/>
        <v>50000</v>
      </c>
      <c r="M144" s="86">
        <f t="shared" si="75"/>
        <v>20000</v>
      </c>
      <c r="N144" s="86">
        <f t="shared" si="75"/>
        <v>0</v>
      </c>
      <c r="O144" s="86">
        <f t="shared" si="75"/>
        <v>0</v>
      </c>
      <c r="P144" s="86">
        <f t="shared" si="75"/>
        <v>0</v>
      </c>
      <c r="Q144" s="86">
        <f t="shared" si="75"/>
        <v>0</v>
      </c>
      <c r="R144" s="86">
        <f t="shared" si="75"/>
        <v>70000</v>
      </c>
    </row>
    <row r="145" spans="2:18" ht="35.25" customHeight="1" x14ac:dyDescent="0.3">
      <c r="B145" s="89"/>
      <c r="C145" s="90"/>
      <c r="D145" s="90"/>
      <c r="E145" s="90"/>
      <c r="F145" s="60">
        <v>17</v>
      </c>
      <c r="G145" s="15" t="s">
        <v>257</v>
      </c>
      <c r="H145" s="93" t="s">
        <v>238</v>
      </c>
      <c r="I145" s="17" t="s">
        <v>244</v>
      </c>
      <c r="J145" s="16"/>
      <c r="K145" s="170"/>
      <c r="L145" s="182">
        <v>50000</v>
      </c>
      <c r="M145" s="170"/>
      <c r="N145" s="16"/>
      <c r="O145" s="16"/>
      <c r="P145" s="16"/>
      <c r="Q145" s="16"/>
      <c r="R145" s="84">
        <f t="shared" ref="R145:R148" si="76">SUM(J145:Q145)</f>
        <v>50000</v>
      </c>
    </row>
    <row r="146" spans="2:18" ht="34.5" customHeight="1" x14ac:dyDescent="0.3">
      <c r="B146" s="123"/>
      <c r="C146" s="122"/>
      <c r="D146" s="61"/>
      <c r="E146" s="61"/>
      <c r="F146" s="60">
        <v>18</v>
      </c>
      <c r="G146" s="15" t="s">
        <v>259</v>
      </c>
      <c r="H146" s="16" t="s">
        <v>242</v>
      </c>
      <c r="I146" s="17" t="s">
        <v>244</v>
      </c>
      <c r="J146" s="27"/>
      <c r="K146" s="172"/>
      <c r="L146" s="173"/>
      <c r="M146" s="172">
        <v>20000</v>
      </c>
      <c r="N146" s="27"/>
      <c r="O146" s="27"/>
      <c r="P146" s="27"/>
      <c r="Q146" s="27"/>
      <c r="R146" s="84">
        <f t="shared" si="76"/>
        <v>20000</v>
      </c>
    </row>
    <row r="147" spans="2:18" ht="22.5" hidden="1" customHeight="1" x14ac:dyDescent="0.3">
      <c r="B147" s="28"/>
      <c r="C147" s="45"/>
      <c r="D147" s="31"/>
      <c r="E147" s="31"/>
      <c r="F147" s="124">
        <v>81</v>
      </c>
      <c r="G147" s="21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84">
        <f t="shared" si="76"/>
        <v>0</v>
      </c>
    </row>
    <row r="148" spans="2:18" ht="22.5" hidden="1" customHeight="1" x14ac:dyDescent="0.3">
      <c r="B148" s="57"/>
      <c r="C148" s="58"/>
      <c r="D148" s="58"/>
      <c r="E148" s="58"/>
      <c r="F148" s="60">
        <v>82</v>
      </c>
      <c r="G148" s="15"/>
      <c r="H148" s="15"/>
      <c r="I148" s="61"/>
      <c r="J148" s="16"/>
      <c r="K148" s="16"/>
      <c r="L148" s="16"/>
      <c r="M148" s="16"/>
      <c r="N148" s="16"/>
      <c r="O148" s="16"/>
      <c r="P148" s="16"/>
      <c r="Q148" s="16"/>
      <c r="R148" s="84">
        <f t="shared" si="76"/>
        <v>0</v>
      </c>
    </row>
    <row r="149" spans="2:18" ht="22.5" hidden="1" customHeight="1" x14ac:dyDescent="0.3">
      <c r="B149" s="67"/>
      <c r="C149" s="68"/>
      <c r="D149" s="62"/>
      <c r="E149" s="62"/>
      <c r="F149" s="60">
        <v>83</v>
      </c>
      <c r="G149" s="15"/>
      <c r="H149" s="16"/>
      <c r="I149" s="17"/>
      <c r="J149" s="27"/>
      <c r="K149" s="27"/>
      <c r="L149" s="27"/>
      <c r="M149" s="27"/>
      <c r="N149" s="27"/>
      <c r="O149" s="27"/>
      <c r="P149" s="27"/>
      <c r="Q149" s="27"/>
      <c r="R149" s="84">
        <f>SUM(J149:Q149)</f>
        <v>0</v>
      </c>
    </row>
    <row r="150" spans="2:18" s="12" customFormat="1" ht="33.75" hidden="1" customHeight="1" x14ac:dyDescent="0.2">
      <c r="B150" s="1665" t="s">
        <v>93</v>
      </c>
      <c r="C150" s="1666"/>
      <c r="D150" s="1666"/>
      <c r="E150" s="1666"/>
      <c r="F150" s="1666"/>
      <c r="G150" s="1666"/>
      <c r="H150" s="1666"/>
      <c r="I150" s="1666"/>
      <c r="J150" s="41">
        <f>SUM(J151)</f>
        <v>0</v>
      </c>
      <c r="K150" s="41">
        <f t="shared" ref="K150:R151" si="77">SUM(K151)</f>
        <v>0</v>
      </c>
      <c r="L150" s="41">
        <f t="shared" si="77"/>
        <v>0</v>
      </c>
      <c r="M150" s="41">
        <f t="shared" si="77"/>
        <v>0</v>
      </c>
      <c r="N150" s="41">
        <f t="shared" si="77"/>
        <v>0</v>
      </c>
      <c r="O150" s="41">
        <f t="shared" si="77"/>
        <v>0</v>
      </c>
      <c r="P150" s="41">
        <f t="shared" si="77"/>
        <v>0</v>
      </c>
      <c r="Q150" s="41">
        <f t="shared" si="77"/>
        <v>0</v>
      </c>
      <c r="R150" s="41">
        <f t="shared" si="77"/>
        <v>0</v>
      </c>
    </row>
    <row r="151" spans="2:18" s="12" customFormat="1" ht="48.75" hidden="1" customHeight="1" x14ac:dyDescent="0.2">
      <c r="B151" s="1785" t="s">
        <v>120</v>
      </c>
      <c r="C151" s="1724"/>
      <c r="D151" s="1724"/>
      <c r="E151" s="1724"/>
      <c r="F151" s="1724"/>
      <c r="G151" s="1724"/>
      <c r="H151" s="1724"/>
      <c r="I151" s="1724"/>
      <c r="J151" s="25">
        <f>SUM(J152)</f>
        <v>0</v>
      </c>
      <c r="K151" s="25">
        <f t="shared" si="77"/>
        <v>0</v>
      </c>
      <c r="L151" s="25">
        <f t="shared" si="77"/>
        <v>0</v>
      </c>
      <c r="M151" s="25">
        <f t="shared" si="77"/>
        <v>0</v>
      </c>
      <c r="N151" s="25">
        <f t="shared" si="77"/>
        <v>0</v>
      </c>
      <c r="O151" s="25">
        <f t="shared" si="77"/>
        <v>0</v>
      </c>
      <c r="P151" s="25">
        <f t="shared" si="77"/>
        <v>0</v>
      </c>
      <c r="Q151" s="25">
        <f t="shared" si="77"/>
        <v>0</v>
      </c>
      <c r="R151" s="25">
        <f>SUM(R152)</f>
        <v>0</v>
      </c>
    </row>
    <row r="152" spans="2:18" s="13" customFormat="1" ht="32.25" hidden="1" customHeight="1" x14ac:dyDescent="0.3">
      <c r="B152" s="35"/>
      <c r="C152" s="1661" t="s">
        <v>56</v>
      </c>
      <c r="D152" s="1661"/>
      <c r="E152" s="1661"/>
      <c r="F152" s="1661"/>
      <c r="G152" s="1661"/>
      <c r="H152" s="1661"/>
      <c r="I152" s="1661"/>
      <c r="J152" s="86">
        <f>SUM(J153+J170)</f>
        <v>0</v>
      </c>
      <c r="K152" s="86">
        <f t="shared" ref="K152:Q152" si="78">SUM(K153+K170)</f>
        <v>0</v>
      </c>
      <c r="L152" s="86">
        <f t="shared" si="78"/>
        <v>0</v>
      </c>
      <c r="M152" s="86">
        <f t="shared" si="78"/>
        <v>0</v>
      </c>
      <c r="N152" s="86">
        <f t="shared" si="78"/>
        <v>0</v>
      </c>
      <c r="O152" s="86">
        <f t="shared" si="78"/>
        <v>0</v>
      </c>
      <c r="P152" s="86">
        <f t="shared" si="78"/>
        <v>0</v>
      </c>
      <c r="Q152" s="86">
        <f t="shared" si="78"/>
        <v>0</v>
      </c>
      <c r="R152" s="86">
        <f>SUM(R153+R170)</f>
        <v>0</v>
      </c>
    </row>
    <row r="153" spans="2:18" s="13" customFormat="1" ht="50.25" hidden="1" customHeight="1" x14ac:dyDescent="0.3">
      <c r="B153" s="35"/>
      <c r="C153" s="37"/>
      <c r="D153" s="1661" t="s">
        <v>78</v>
      </c>
      <c r="E153" s="1661"/>
      <c r="F153" s="1661"/>
      <c r="G153" s="1661"/>
      <c r="H153" s="1661"/>
      <c r="I153" s="1661"/>
      <c r="J153" s="86">
        <f>SUM(J154+J158+J162+J166)</f>
        <v>0</v>
      </c>
      <c r="K153" s="86">
        <f t="shared" ref="K153:R153" si="79">SUM(K154+K158+K162+K166)</f>
        <v>0</v>
      </c>
      <c r="L153" s="86">
        <f t="shared" si="79"/>
        <v>0</v>
      </c>
      <c r="M153" s="86">
        <f t="shared" si="79"/>
        <v>0</v>
      </c>
      <c r="N153" s="86">
        <f t="shared" si="79"/>
        <v>0</v>
      </c>
      <c r="O153" s="86">
        <f t="shared" si="79"/>
        <v>0</v>
      </c>
      <c r="P153" s="86">
        <f t="shared" si="79"/>
        <v>0</v>
      </c>
      <c r="Q153" s="86">
        <f t="shared" si="79"/>
        <v>0</v>
      </c>
      <c r="R153" s="86">
        <f t="shared" si="79"/>
        <v>0</v>
      </c>
    </row>
    <row r="154" spans="2:18" s="13" customFormat="1" ht="32.25" hidden="1" customHeight="1" x14ac:dyDescent="0.3">
      <c r="B154" s="35"/>
      <c r="C154" s="37"/>
      <c r="D154" s="37"/>
      <c r="E154" s="1661" t="s">
        <v>57</v>
      </c>
      <c r="F154" s="1661"/>
      <c r="G154" s="1661"/>
      <c r="H154" s="1661"/>
      <c r="I154" s="1661"/>
      <c r="J154" s="86">
        <f>SUM(J155:J157)</f>
        <v>0</v>
      </c>
      <c r="K154" s="86">
        <f t="shared" ref="K154:R154" si="80">SUM(K155:K157)</f>
        <v>0</v>
      </c>
      <c r="L154" s="86">
        <f t="shared" si="80"/>
        <v>0</v>
      </c>
      <c r="M154" s="86">
        <f t="shared" si="80"/>
        <v>0</v>
      </c>
      <c r="N154" s="86">
        <f t="shared" si="80"/>
        <v>0</v>
      </c>
      <c r="O154" s="86">
        <f t="shared" si="80"/>
        <v>0</v>
      </c>
      <c r="P154" s="86">
        <f t="shared" si="80"/>
        <v>0</v>
      </c>
      <c r="Q154" s="86">
        <f t="shared" si="80"/>
        <v>0</v>
      </c>
      <c r="R154" s="86">
        <f t="shared" si="80"/>
        <v>0</v>
      </c>
    </row>
    <row r="155" spans="2:18" ht="20.25" hidden="1" customHeight="1" x14ac:dyDescent="0.3">
      <c r="B155" s="38"/>
      <c r="C155" s="39"/>
      <c r="D155" s="39"/>
      <c r="E155" s="40"/>
      <c r="F155" s="29">
        <v>84</v>
      </c>
      <c r="G155" s="15"/>
      <c r="H155" s="15"/>
      <c r="I155" s="61"/>
      <c r="J155" s="16"/>
      <c r="K155" s="16"/>
      <c r="L155" s="16"/>
      <c r="M155" s="16"/>
      <c r="N155" s="16"/>
      <c r="O155" s="16"/>
      <c r="P155" s="16"/>
      <c r="Q155" s="16"/>
      <c r="R155" s="84">
        <f t="shared" ref="R155:R156" si="81">SUM(J155:Q155)</f>
        <v>0</v>
      </c>
    </row>
    <row r="156" spans="2:18" ht="20.25" hidden="1" customHeight="1" x14ac:dyDescent="0.3">
      <c r="B156" s="28"/>
      <c r="C156" s="45"/>
      <c r="D156" s="31"/>
      <c r="E156" s="32"/>
      <c r="F156" s="29">
        <v>85</v>
      </c>
      <c r="G156" s="15"/>
      <c r="H156" s="16"/>
      <c r="I156" s="17"/>
      <c r="J156" s="27"/>
      <c r="K156" s="27"/>
      <c r="L156" s="27"/>
      <c r="M156" s="27"/>
      <c r="N156" s="27"/>
      <c r="O156" s="27"/>
      <c r="P156" s="27"/>
      <c r="Q156" s="27"/>
      <c r="R156" s="84">
        <f t="shared" si="81"/>
        <v>0</v>
      </c>
    </row>
    <row r="157" spans="2:18" ht="20.25" hidden="1" customHeight="1" x14ac:dyDescent="0.3">
      <c r="B157" s="28"/>
      <c r="C157" s="45"/>
      <c r="D157" s="31"/>
      <c r="E157" s="32"/>
      <c r="F157" s="29">
        <v>86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>SUM(J157:Q157)</f>
        <v>0</v>
      </c>
    </row>
    <row r="158" spans="2:18" s="13" customFormat="1" ht="33.75" hidden="1" customHeight="1" x14ac:dyDescent="0.3">
      <c r="B158" s="35"/>
      <c r="C158" s="37"/>
      <c r="D158" s="37"/>
      <c r="E158" s="1661" t="s">
        <v>58</v>
      </c>
      <c r="F158" s="1661"/>
      <c r="G158" s="1661"/>
      <c r="H158" s="1661"/>
      <c r="I158" s="1661"/>
      <c r="J158" s="86">
        <f>SUM(J159:J161)</f>
        <v>0</v>
      </c>
      <c r="K158" s="86">
        <f t="shared" ref="K158:R158" si="82">SUM(K159:K161)</f>
        <v>0</v>
      </c>
      <c r="L158" s="86">
        <f t="shared" si="82"/>
        <v>0</v>
      </c>
      <c r="M158" s="86">
        <f t="shared" si="82"/>
        <v>0</v>
      </c>
      <c r="N158" s="86">
        <f t="shared" si="82"/>
        <v>0</v>
      </c>
      <c r="O158" s="86">
        <f t="shared" si="82"/>
        <v>0</v>
      </c>
      <c r="P158" s="86">
        <f t="shared" si="82"/>
        <v>0</v>
      </c>
      <c r="Q158" s="86">
        <f t="shared" si="82"/>
        <v>0</v>
      </c>
      <c r="R158" s="86">
        <f t="shared" si="82"/>
        <v>0</v>
      </c>
    </row>
    <row r="159" spans="2:18" ht="21" hidden="1" customHeight="1" x14ac:dyDescent="0.3">
      <c r="B159" s="38"/>
      <c r="C159" s="39"/>
      <c r="D159" s="39"/>
      <c r="E159" s="40"/>
      <c r="F159" s="29">
        <v>87</v>
      </c>
      <c r="G159" s="15"/>
      <c r="H159" s="15"/>
      <c r="I159" s="61"/>
      <c r="J159" s="16"/>
      <c r="K159" s="16"/>
      <c r="L159" s="16"/>
      <c r="M159" s="16"/>
      <c r="N159" s="16"/>
      <c r="O159" s="16"/>
      <c r="P159" s="16"/>
      <c r="Q159" s="16"/>
      <c r="R159" s="84">
        <f t="shared" ref="R159:R160" si="83">SUM(J159:Q159)</f>
        <v>0</v>
      </c>
    </row>
    <row r="160" spans="2:18" ht="21" hidden="1" customHeight="1" x14ac:dyDescent="0.3">
      <c r="B160" s="28"/>
      <c r="C160" s="45"/>
      <c r="D160" s="31"/>
      <c r="E160" s="32"/>
      <c r="F160" s="29">
        <v>88</v>
      </c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84">
        <f t="shared" si="83"/>
        <v>0</v>
      </c>
    </row>
    <row r="161" spans="2:18" ht="21" hidden="1" customHeight="1" x14ac:dyDescent="0.3">
      <c r="B161" s="28"/>
      <c r="C161" s="45"/>
      <c r="D161" s="31"/>
      <c r="E161" s="32"/>
      <c r="F161" s="29">
        <v>89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>SUM(J161:Q161)</f>
        <v>0</v>
      </c>
    </row>
    <row r="162" spans="2:18" s="13" customFormat="1" hidden="1" x14ac:dyDescent="0.3">
      <c r="B162" s="35"/>
      <c r="C162" s="37"/>
      <c r="D162" s="37"/>
      <c r="E162" s="36" t="s">
        <v>59</v>
      </c>
      <c r="F162" s="70"/>
      <c r="G162" s="33"/>
      <c r="H162" s="14"/>
      <c r="I162" s="56"/>
      <c r="J162" s="86">
        <f>SUM(J163:J165)</f>
        <v>0</v>
      </c>
      <c r="K162" s="86">
        <f t="shared" ref="K162:R162" si="84">SUM(K163:K165)</f>
        <v>0</v>
      </c>
      <c r="L162" s="86">
        <f t="shared" si="84"/>
        <v>0</v>
      </c>
      <c r="M162" s="86">
        <f t="shared" si="84"/>
        <v>0</v>
      </c>
      <c r="N162" s="86">
        <f t="shared" si="84"/>
        <v>0</v>
      </c>
      <c r="O162" s="86">
        <f t="shared" si="84"/>
        <v>0</v>
      </c>
      <c r="P162" s="86">
        <f t="shared" si="84"/>
        <v>0</v>
      </c>
      <c r="Q162" s="86">
        <f t="shared" si="84"/>
        <v>0</v>
      </c>
      <c r="R162" s="86">
        <f t="shared" si="84"/>
        <v>0</v>
      </c>
    </row>
    <row r="163" spans="2:18" ht="24.75" hidden="1" customHeight="1" x14ac:dyDescent="0.3">
      <c r="B163" s="38"/>
      <c r="C163" s="39"/>
      <c r="D163" s="39"/>
      <c r="E163" s="40"/>
      <c r="F163" s="29">
        <v>90</v>
      </c>
      <c r="G163" s="15"/>
      <c r="H163" s="15"/>
      <c r="I163" s="61"/>
      <c r="J163" s="16"/>
      <c r="K163" s="16"/>
      <c r="L163" s="16"/>
      <c r="M163" s="16"/>
      <c r="N163" s="16"/>
      <c r="O163" s="16"/>
      <c r="P163" s="16"/>
      <c r="Q163" s="16"/>
      <c r="R163" s="84">
        <f t="shared" ref="R163:R164" si="85">SUM(J163:Q163)</f>
        <v>0</v>
      </c>
    </row>
    <row r="164" spans="2:18" ht="24.75" hidden="1" customHeight="1" x14ac:dyDescent="0.3">
      <c r="B164" s="28"/>
      <c r="C164" s="45"/>
      <c r="D164" s="31"/>
      <c r="E164" s="32"/>
      <c r="F164" s="29">
        <v>91</v>
      </c>
      <c r="G164" s="15"/>
      <c r="H164" s="16"/>
      <c r="I164" s="17"/>
      <c r="J164" s="27"/>
      <c r="K164" s="27"/>
      <c r="L164" s="27"/>
      <c r="M164" s="27"/>
      <c r="N164" s="27"/>
      <c r="O164" s="27"/>
      <c r="P164" s="27"/>
      <c r="Q164" s="27"/>
      <c r="R164" s="84">
        <f t="shared" si="85"/>
        <v>0</v>
      </c>
    </row>
    <row r="165" spans="2:18" ht="24.75" hidden="1" customHeight="1" x14ac:dyDescent="0.3">
      <c r="B165" s="67"/>
      <c r="C165" s="68"/>
      <c r="D165" s="62"/>
      <c r="E165" s="21"/>
      <c r="F165" s="29">
        <v>92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>SUM(J165:Q165)</f>
        <v>0</v>
      </c>
    </row>
    <row r="166" spans="2:18" s="13" customFormat="1" ht="30.75" hidden="1" customHeight="1" x14ac:dyDescent="0.3">
      <c r="B166" s="35"/>
      <c r="C166" s="37"/>
      <c r="D166" s="37"/>
      <c r="E166" s="1662" t="s">
        <v>60</v>
      </c>
      <c r="F166" s="1662"/>
      <c r="G166" s="1662"/>
      <c r="H166" s="1662"/>
      <c r="I166" s="1662"/>
      <c r="J166" s="86">
        <f>SUM(J167:J169)</f>
        <v>0</v>
      </c>
      <c r="K166" s="86">
        <f t="shared" ref="K166:R166" si="86">SUM(K167:K169)</f>
        <v>0</v>
      </c>
      <c r="L166" s="86">
        <f t="shared" si="86"/>
        <v>0</v>
      </c>
      <c r="M166" s="86">
        <f t="shared" si="86"/>
        <v>0</v>
      </c>
      <c r="N166" s="86">
        <f t="shared" si="86"/>
        <v>0</v>
      </c>
      <c r="O166" s="86">
        <f t="shared" si="86"/>
        <v>0</v>
      </c>
      <c r="P166" s="86">
        <f t="shared" si="86"/>
        <v>0</v>
      </c>
      <c r="Q166" s="86">
        <f t="shared" si="86"/>
        <v>0</v>
      </c>
      <c r="R166" s="86">
        <f t="shared" si="86"/>
        <v>0</v>
      </c>
    </row>
    <row r="167" spans="2:18" ht="22.5" hidden="1" customHeight="1" x14ac:dyDescent="0.3">
      <c r="B167" s="38"/>
      <c r="C167" s="39"/>
      <c r="D167" s="39"/>
      <c r="E167" s="40"/>
      <c r="F167" s="29">
        <v>93</v>
      </c>
      <c r="G167" s="15"/>
      <c r="H167" s="15"/>
      <c r="I167" s="61"/>
      <c r="J167" s="16"/>
      <c r="K167" s="16"/>
      <c r="L167" s="16"/>
      <c r="M167" s="16"/>
      <c r="N167" s="16"/>
      <c r="O167" s="16"/>
      <c r="P167" s="16"/>
      <c r="Q167" s="16"/>
      <c r="R167" s="84">
        <f t="shared" ref="R167:R168" si="87">SUM(J167:Q167)</f>
        <v>0</v>
      </c>
    </row>
    <row r="168" spans="2:18" ht="22.5" hidden="1" customHeight="1" x14ac:dyDescent="0.3">
      <c r="B168" s="28"/>
      <c r="C168" s="45"/>
      <c r="D168" s="31"/>
      <c r="E168" s="32"/>
      <c r="F168" s="29">
        <v>94</v>
      </c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84">
        <f t="shared" si="87"/>
        <v>0</v>
      </c>
    </row>
    <row r="169" spans="2:18" ht="22.5" hidden="1" customHeight="1" x14ac:dyDescent="0.3">
      <c r="B169" s="28"/>
      <c r="C169" s="45"/>
      <c r="D169" s="31"/>
      <c r="E169" s="32"/>
      <c r="F169" s="29">
        <v>95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84">
        <f>SUM(J169:Q169)</f>
        <v>0</v>
      </c>
    </row>
    <row r="170" spans="2:18" s="13" customFormat="1" ht="33.75" hidden="1" customHeight="1" x14ac:dyDescent="0.3">
      <c r="B170" s="35"/>
      <c r="C170" s="37"/>
      <c r="D170" s="1661" t="s">
        <v>61</v>
      </c>
      <c r="E170" s="1661"/>
      <c r="F170" s="1661"/>
      <c r="G170" s="1661"/>
      <c r="H170" s="1661"/>
      <c r="I170" s="1661"/>
      <c r="J170" s="86">
        <f>SUM(J171)</f>
        <v>0</v>
      </c>
      <c r="K170" s="86">
        <f t="shared" ref="K170:R170" si="88">SUM(K171)</f>
        <v>0</v>
      </c>
      <c r="L170" s="86">
        <f t="shared" si="88"/>
        <v>0</v>
      </c>
      <c r="M170" s="86">
        <f t="shared" si="88"/>
        <v>0</v>
      </c>
      <c r="N170" s="86">
        <f t="shared" si="88"/>
        <v>0</v>
      </c>
      <c r="O170" s="86">
        <f t="shared" si="88"/>
        <v>0</v>
      </c>
      <c r="P170" s="86">
        <f t="shared" si="88"/>
        <v>0</v>
      </c>
      <c r="Q170" s="86">
        <f t="shared" si="88"/>
        <v>0</v>
      </c>
      <c r="R170" s="86">
        <f t="shared" si="88"/>
        <v>0</v>
      </c>
    </row>
    <row r="171" spans="2:18" s="13" customFormat="1" hidden="1" x14ac:dyDescent="0.3">
      <c r="B171" s="35"/>
      <c r="C171" s="37"/>
      <c r="D171" s="37"/>
      <c r="E171" s="36" t="s">
        <v>62</v>
      </c>
      <c r="F171" s="70"/>
      <c r="G171" s="33"/>
      <c r="H171" s="14"/>
      <c r="I171" s="56"/>
      <c r="J171" s="86">
        <f>SUM(J172:J174)</f>
        <v>0</v>
      </c>
      <c r="K171" s="86">
        <f t="shared" ref="K171:Q171" si="89">SUM(K172:K174)</f>
        <v>0</v>
      </c>
      <c r="L171" s="86">
        <f t="shared" si="89"/>
        <v>0</v>
      </c>
      <c r="M171" s="86">
        <f t="shared" si="89"/>
        <v>0</v>
      </c>
      <c r="N171" s="86">
        <f t="shared" si="89"/>
        <v>0</v>
      </c>
      <c r="O171" s="86">
        <f t="shared" si="89"/>
        <v>0</v>
      </c>
      <c r="P171" s="86">
        <f t="shared" si="89"/>
        <v>0</v>
      </c>
      <c r="Q171" s="86">
        <f t="shared" si="89"/>
        <v>0</v>
      </c>
      <c r="R171" s="86">
        <f>SUM(R172:R174)</f>
        <v>0</v>
      </c>
    </row>
    <row r="172" spans="2:18" ht="22.5" hidden="1" customHeight="1" x14ac:dyDescent="0.3">
      <c r="B172" s="38"/>
      <c r="C172" s="39"/>
      <c r="D172" s="39"/>
      <c r="E172" s="40"/>
      <c r="F172" s="29">
        <v>96</v>
      </c>
      <c r="G172" s="15"/>
      <c r="H172" s="15"/>
      <c r="I172" s="61"/>
      <c r="J172" s="16"/>
      <c r="K172" s="16"/>
      <c r="L172" s="16"/>
      <c r="M172" s="16"/>
      <c r="N172" s="16"/>
      <c r="O172" s="16"/>
      <c r="P172" s="16"/>
      <c r="Q172" s="16"/>
      <c r="R172" s="84">
        <f>SUM(J172:Q172)</f>
        <v>0</v>
      </c>
    </row>
    <row r="173" spans="2:18" ht="22.5" hidden="1" customHeight="1" x14ac:dyDescent="0.3">
      <c r="B173" s="28"/>
      <c r="C173" s="45"/>
      <c r="D173" s="31"/>
      <c r="E173" s="32"/>
      <c r="F173" s="29">
        <v>97</v>
      </c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84">
        <f>SUM(J173:Q173)</f>
        <v>0</v>
      </c>
    </row>
    <row r="174" spans="2:18" ht="21" hidden="1" customHeight="1" x14ac:dyDescent="0.3">
      <c r="B174" s="28"/>
      <c r="C174" s="45"/>
      <c r="D174" s="31"/>
      <c r="E174" s="32"/>
      <c r="F174" s="29">
        <v>98</v>
      </c>
      <c r="G174" s="15"/>
      <c r="H174" s="16"/>
      <c r="I174" s="17"/>
      <c r="J174" s="27"/>
      <c r="K174" s="27"/>
      <c r="L174" s="27"/>
      <c r="M174" s="27"/>
      <c r="N174" s="27"/>
      <c r="O174" s="27"/>
      <c r="P174" s="27"/>
      <c r="Q174" s="27"/>
      <c r="R174" s="84">
        <f>SUM(J174:Q174)</f>
        <v>0</v>
      </c>
    </row>
    <row r="175" spans="2:18" s="12" customFormat="1" ht="18.75" customHeight="1" x14ac:dyDescent="0.2">
      <c r="B175" s="137" t="s">
        <v>95</v>
      </c>
      <c r="C175" s="44"/>
      <c r="D175" s="135"/>
      <c r="E175" s="135"/>
      <c r="F175" s="136"/>
      <c r="G175" s="135"/>
      <c r="H175" s="135"/>
      <c r="I175" s="135"/>
      <c r="J175" s="41">
        <f>SUM(J176)</f>
        <v>0</v>
      </c>
      <c r="K175" s="41">
        <f t="shared" ref="K175:R176" si="90">SUM(K176)</f>
        <v>0</v>
      </c>
      <c r="L175" s="41">
        <f t="shared" si="90"/>
        <v>0</v>
      </c>
      <c r="M175" s="41">
        <f t="shared" si="90"/>
        <v>64000</v>
      </c>
      <c r="N175" s="41">
        <f t="shared" si="90"/>
        <v>0</v>
      </c>
      <c r="O175" s="41">
        <f t="shared" si="90"/>
        <v>0</v>
      </c>
      <c r="P175" s="41">
        <f t="shared" si="90"/>
        <v>0</v>
      </c>
      <c r="Q175" s="41">
        <f t="shared" si="90"/>
        <v>0</v>
      </c>
      <c r="R175" s="41">
        <f t="shared" si="90"/>
        <v>64000</v>
      </c>
    </row>
    <row r="176" spans="2:18" s="12" customFormat="1" ht="46.5" customHeight="1" x14ac:dyDescent="0.2">
      <c r="B176" s="1785" t="s">
        <v>121</v>
      </c>
      <c r="C176" s="1724"/>
      <c r="D176" s="1724"/>
      <c r="E176" s="1724"/>
      <c r="F176" s="1724"/>
      <c r="G176" s="1724"/>
      <c r="H176" s="1724"/>
      <c r="I176" s="1724"/>
      <c r="J176" s="25">
        <f>SUM(J177)</f>
        <v>0</v>
      </c>
      <c r="K176" s="25">
        <f t="shared" si="90"/>
        <v>0</v>
      </c>
      <c r="L176" s="25">
        <f t="shared" si="90"/>
        <v>0</v>
      </c>
      <c r="M176" s="25">
        <f t="shared" si="90"/>
        <v>64000</v>
      </c>
      <c r="N176" s="25">
        <f t="shared" si="90"/>
        <v>0</v>
      </c>
      <c r="O176" s="25">
        <f t="shared" si="90"/>
        <v>0</v>
      </c>
      <c r="P176" s="25">
        <f t="shared" si="90"/>
        <v>0</v>
      </c>
      <c r="Q176" s="25">
        <f t="shared" si="90"/>
        <v>0</v>
      </c>
      <c r="R176" s="25">
        <f t="shared" si="90"/>
        <v>64000</v>
      </c>
    </row>
    <row r="177" spans="2:18" s="13" customFormat="1" ht="36" customHeight="1" x14ac:dyDescent="0.3">
      <c r="B177" s="35"/>
      <c r="C177" s="1661" t="s">
        <v>63</v>
      </c>
      <c r="D177" s="1661"/>
      <c r="E177" s="1661"/>
      <c r="F177" s="1661"/>
      <c r="G177" s="1661"/>
      <c r="H177" s="1661"/>
      <c r="I177" s="1661"/>
      <c r="J177" s="86">
        <f>SUM(J178+J183)</f>
        <v>0</v>
      </c>
      <c r="K177" s="86">
        <f t="shared" ref="K177:R177" si="91">SUM(K178+K183)</f>
        <v>0</v>
      </c>
      <c r="L177" s="86">
        <f t="shared" si="91"/>
        <v>0</v>
      </c>
      <c r="M177" s="86">
        <f t="shared" si="91"/>
        <v>64000</v>
      </c>
      <c r="N177" s="86">
        <f t="shared" si="91"/>
        <v>0</v>
      </c>
      <c r="O177" s="86">
        <f t="shared" si="91"/>
        <v>0</v>
      </c>
      <c r="P177" s="86">
        <f t="shared" si="91"/>
        <v>0</v>
      </c>
      <c r="Q177" s="86">
        <f t="shared" si="91"/>
        <v>0</v>
      </c>
      <c r="R177" s="86">
        <f t="shared" si="91"/>
        <v>64000</v>
      </c>
    </row>
    <row r="178" spans="2:18" s="13" customFormat="1" ht="24.75" customHeight="1" x14ac:dyDescent="0.3">
      <c r="B178" s="35"/>
      <c r="C178" s="37"/>
      <c r="D178" s="36" t="s">
        <v>64</v>
      </c>
      <c r="E178" s="34"/>
      <c r="F178" s="70"/>
      <c r="G178" s="33"/>
      <c r="H178" s="14"/>
      <c r="I178" s="56"/>
      <c r="J178" s="86">
        <f>SUM(J179)</f>
        <v>0</v>
      </c>
      <c r="K178" s="86">
        <f t="shared" ref="K178:R178" si="92">SUM(K179)</f>
        <v>0</v>
      </c>
      <c r="L178" s="86">
        <f t="shared" si="92"/>
        <v>0</v>
      </c>
      <c r="M178" s="86">
        <f t="shared" si="92"/>
        <v>64000</v>
      </c>
      <c r="N178" s="86">
        <f t="shared" si="92"/>
        <v>0</v>
      </c>
      <c r="O178" s="86">
        <f t="shared" si="92"/>
        <v>0</v>
      </c>
      <c r="P178" s="86">
        <f t="shared" si="92"/>
        <v>0</v>
      </c>
      <c r="Q178" s="86">
        <f t="shared" si="92"/>
        <v>0</v>
      </c>
      <c r="R178" s="86">
        <f t="shared" si="92"/>
        <v>64000</v>
      </c>
    </row>
    <row r="179" spans="2:18" s="13" customFormat="1" ht="31.5" customHeight="1" x14ac:dyDescent="0.3">
      <c r="B179" s="35"/>
      <c r="C179" s="37"/>
      <c r="D179" s="37"/>
      <c r="E179" s="1662" t="s">
        <v>65</v>
      </c>
      <c r="F179" s="1662"/>
      <c r="G179" s="1662"/>
      <c r="H179" s="1662"/>
      <c r="I179" s="1662"/>
      <c r="J179" s="86">
        <f>SUM(J180:J182)</f>
        <v>0</v>
      </c>
      <c r="K179" s="86">
        <f t="shared" ref="K179:R179" si="93">SUM(K180:K182)</f>
        <v>0</v>
      </c>
      <c r="L179" s="86">
        <f t="shared" si="93"/>
        <v>0</v>
      </c>
      <c r="M179" s="86">
        <f t="shared" si="93"/>
        <v>64000</v>
      </c>
      <c r="N179" s="86">
        <f t="shared" si="93"/>
        <v>0</v>
      </c>
      <c r="O179" s="86">
        <f t="shared" si="93"/>
        <v>0</v>
      </c>
      <c r="P179" s="86">
        <f t="shared" si="93"/>
        <v>0</v>
      </c>
      <c r="Q179" s="86">
        <f t="shared" si="93"/>
        <v>0</v>
      </c>
      <c r="R179" s="86">
        <f t="shared" si="93"/>
        <v>64000</v>
      </c>
    </row>
    <row r="180" spans="2:18" ht="49.5" customHeight="1" x14ac:dyDescent="0.3">
      <c r="B180" s="89"/>
      <c r="C180" s="90"/>
      <c r="D180" s="90"/>
      <c r="E180" s="90"/>
      <c r="F180" s="60">
        <v>19</v>
      </c>
      <c r="G180" s="15" t="s">
        <v>254</v>
      </c>
      <c r="H180" s="93" t="s">
        <v>238</v>
      </c>
      <c r="I180" s="16" t="s">
        <v>244</v>
      </c>
      <c r="J180" s="16"/>
      <c r="K180" s="170"/>
      <c r="L180" s="171"/>
      <c r="M180" s="170">
        <v>64000</v>
      </c>
      <c r="N180" s="16"/>
      <c r="O180" s="16"/>
      <c r="P180" s="16"/>
      <c r="Q180" s="16"/>
      <c r="R180" s="84">
        <f t="shared" ref="R180:R181" si="94">SUM(J180:Q180)</f>
        <v>64000</v>
      </c>
    </row>
    <row r="181" spans="2:18" ht="23.25" hidden="1" customHeight="1" x14ac:dyDescent="0.3">
      <c r="B181" s="28"/>
      <c r="C181" s="45"/>
      <c r="D181" s="31"/>
      <c r="E181" s="32"/>
      <c r="F181" s="154">
        <v>100</v>
      </c>
      <c r="G181" s="21"/>
      <c r="H181" s="185"/>
      <c r="I181" s="186"/>
      <c r="J181" s="27"/>
      <c r="K181" s="27"/>
      <c r="L181" s="27"/>
      <c r="M181" s="27"/>
      <c r="N181" s="27"/>
      <c r="O181" s="27"/>
      <c r="P181" s="27"/>
      <c r="Q181" s="27"/>
      <c r="R181" s="84">
        <f t="shared" si="94"/>
        <v>0</v>
      </c>
    </row>
    <row r="182" spans="2:18" ht="22.5" hidden="1" customHeight="1" x14ac:dyDescent="0.3">
      <c r="B182" s="67"/>
      <c r="C182" s="68"/>
      <c r="D182" s="62"/>
      <c r="E182" s="21"/>
      <c r="F182" s="29">
        <v>101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>SUM(J182:Q182)</f>
        <v>0</v>
      </c>
    </row>
    <row r="183" spans="2:18" s="13" customFormat="1" ht="36" hidden="1" customHeight="1" x14ac:dyDescent="0.3">
      <c r="B183" s="35"/>
      <c r="C183" s="37"/>
      <c r="D183" s="1661" t="s">
        <v>66</v>
      </c>
      <c r="E183" s="1661"/>
      <c r="F183" s="1661"/>
      <c r="G183" s="1661"/>
      <c r="H183" s="1661"/>
      <c r="I183" s="1661"/>
      <c r="J183" s="86">
        <f>SUM(J184+J188)</f>
        <v>0</v>
      </c>
      <c r="K183" s="86">
        <f t="shared" ref="K183:R183" si="95">SUM(K184+K188)</f>
        <v>0</v>
      </c>
      <c r="L183" s="86">
        <f t="shared" si="95"/>
        <v>0</v>
      </c>
      <c r="M183" s="86">
        <f t="shared" si="95"/>
        <v>0</v>
      </c>
      <c r="N183" s="86">
        <f t="shared" si="95"/>
        <v>0</v>
      </c>
      <c r="O183" s="86">
        <f>SUM(O184+O188)</f>
        <v>0</v>
      </c>
      <c r="P183" s="86">
        <f t="shared" si="95"/>
        <v>0</v>
      </c>
      <c r="Q183" s="86">
        <f t="shared" si="95"/>
        <v>0</v>
      </c>
      <c r="R183" s="86">
        <f t="shared" si="95"/>
        <v>0</v>
      </c>
    </row>
    <row r="184" spans="2:18" s="13" customFormat="1" hidden="1" x14ac:dyDescent="0.3">
      <c r="B184" s="35"/>
      <c r="C184" s="37"/>
      <c r="D184" s="37"/>
      <c r="E184" s="36" t="s">
        <v>67</v>
      </c>
      <c r="F184" s="70"/>
      <c r="G184" s="33"/>
      <c r="H184" s="14"/>
      <c r="I184" s="56"/>
      <c r="J184" s="86">
        <f>SUM(J185:J187)</f>
        <v>0</v>
      </c>
      <c r="K184" s="86">
        <f t="shared" ref="K184:R184" si="96">SUM(K185:K187)</f>
        <v>0</v>
      </c>
      <c r="L184" s="86">
        <f t="shared" si="96"/>
        <v>0</v>
      </c>
      <c r="M184" s="86">
        <f t="shared" si="96"/>
        <v>0</v>
      </c>
      <c r="N184" s="86">
        <f t="shared" si="96"/>
        <v>0</v>
      </c>
      <c r="O184" s="86">
        <f t="shared" si="96"/>
        <v>0</v>
      </c>
      <c r="P184" s="86">
        <f t="shared" si="96"/>
        <v>0</v>
      </c>
      <c r="Q184" s="86">
        <f t="shared" si="96"/>
        <v>0</v>
      </c>
      <c r="R184" s="86">
        <f t="shared" si="96"/>
        <v>0</v>
      </c>
    </row>
    <row r="185" spans="2:18" ht="21" hidden="1" customHeight="1" x14ac:dyDescent="0.3">
      <c r="B185" s="38"/>
      <c r="C185" s="39"/>
      <c r="D185" s="39"/>
      <c r="E185" s="40"/>
      <c r="F185" s="29">
        <v>102</v>
      </c>
      <c r="G185" s="15"/>
      <c r="H185" s="15"/>
      <c r="I185" s="61"/>
      <c r="J185" s="16"/>
      <c r="K185" s="16"/>
      <c r="L185" s="16"/>
      <c r="M185" s="16"/>
      <c r="N185" s="16"/>
      <c r="O185" s="16"/>
      <c r="P185" s="16"/>
      <c r="Q185" s="16"/>
      <c r="R185" s="84">
        <f t="shared" ref="R185:R186" si="97">SUM(J185:Q185)</f>
        <v>0</v>
      </c>
    </row>
    <row r="186" spans="2:18" ht="21" hidden="1" customHeight="1" x14ac:dyDescent="0.3">
      <c r="B186" s="28"/>
      <c r="C186" s="45"/>
      <c r="D186" s="31"/>
      <c r="E186" s="32"/>
      <c r="F186" s="29">
        <v>103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 t="shared" si="97"/>
        <v>0</v>
      </c>
    </row>
    <row r="187" spans="2:18" ht="21" hidden="1" customHeight="1" x14ac:dyDescent="0.3">
      <c r="B187" s="28"/>
      <c r="C187" s="45"/>
      <c r="D187" s="31"/>
      <c r="E187" s="32"/>
      <c r="F187" s="29">
        <v>104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>SUM(J187:Q187)</f>
        <v>0</v>
      </c>
    </row>
    <row r="188" spans="2:18" s="13" customFormat="1" hidden="1" x14ac:dyDescent="0.3">
      <c r="B188" s="35"/>
      <c r="C188" s="37"/>
      <c r="D188" s="37"/>
      <c r="E188" s="36" t="s">
        <v>68</v>
      </c>
      <c r="F188" s="70"/>
      <c r="G188" s="33"/>
      <c r="H188" s="14"/>
      <c r="I188" s="56"/>
      <c r="J188" s="86">
        <f>SUM(J189:J191)</f>
        <v>0</v>
      </c>
      <c r="K188" s="86">
        <f t="shared" ref="K188:Q188" si="98">SUM(K189:K191)</f>
        <v>0</v>
      </c>
      <c r="L188" s="86">
        <f t="shared" si="98"/>
        <v>0</v>
      </c>
      <c r="M188" s="86">
        <f t="shared" si="98"/>
        <v>0</v>
      </c>
      <c r="N188" s="86">
        <f t="shared" si="98"/>
        <v>0</v>
      </c>
      <c r="O188" s="86">
        <f t="shared" si="98"/>
        <v>0</v>
      </c>
      <c r="P188" s="86">
        <f t="shared" si="98"/>
        <v>0</v>
      </c>
      <c r="Q188" s="86">
        <f t="shared" si="98"/>
        <v>0</v>
      </c>
      <c r="R188" s="86">
        <f>SUM(R189:R191)</f>
        <v>0</v>
      </c>
    </row>
    <row r="189" spans="2:18" ht="21" hidden="1" customHeight="1" x14ac:dyDescent="0.3">
      <c r="B189" s="38"/>
      <c r="C189" s="39"/>
      <c r="D189" s="39"/>
      <c r="E189" s="40"/>
      <c r="F189" s="29">
        <v>105</v>
      </c>
      <c r="G189" s="15"/>
      <c r="H189" s="15"/>
      <c r="I189" s="61"/>
      <c r="J189" s="16"/>
      <c r="K189" s="16"/>
      <c r="L189" s="16"/>
      <c r="M189" s="16"/>
      <c r="N189" s="16"/>
      <c r="O189" s="16"/>
      <c r="P189" s="16"/>
      <c r="Q189" s="16"/>
      <c r="R189" s="84">
        <f t="shared" ref="R189:R190" si="99">SUM(J189:Q189)</f>
        <v>0</v>
      </c>
    </row>
    <row r="190" spans="2:18" ht="21" hidden="1" customHeight="1" x14ac:dyDescent="0.3">
      <c r="B190" s="28"/>
      <c r="C190" s="45"/>
      <c r="D190" s="31"/>
      <c r="E190" s="32"/>
      <c r="F190" s="29">
        <v>106</v>
      </c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84">
        <f t="shared" si="99"/>
        <v>0</v>
      </c>
    </row>
    <row r="191" spans="2:18" ht="21" hidden="1" customHeight="1" x14ac:dyDescent="0.3">
      <c r="B191" s="28"/>
      <c r="C191" s="45"/>
      <c r="D191" s="31"/>
      <c r="E191" s="32"/>
      <c r="F191" s="29">
        <v>107</v>
      </c>
      <c r="G191" s="15"/>
      <c r="H191" s="16"/>
      <c r="I191" s="17"/>
      <c r="J191" s="27"/>
      <c r="K191" s="27"/>
      <c r="L191" s="27"/>
      <c r="M191" s="27"/>
      <c r="N191" s="27"/>
      <c r="O191" s="27"/>
      <c r="P191" s="27"/>
      <c r="Q191" s="27"/>
      <c r="R191" s="84">
        <f>SUM(J191:Q191)</f>
        <v>0</v>
      </c>
    </row>
    <row r="192" spans="2:18" s="12" customFormat="1" ht="18.75" customHeight="1" x14ac:dyDescent="0.2">
      <c r="B192" s="137" t="s">
        <v>97</v>
      </c>
      <c r="C192" s="44"/>
      <c r="D192" s="135"/>
      <c r="E192" s="135"/>
      <c r="F192" s="136"/>
      <c r="G192" s="135"/>
      <c r="H192" s="135"/>
      <c r="I192" s="135"/>
      <c r="J192" s="95">
        <f>SUM(J193)</f>
        <v>0</v>
      </c>
      <c r="K192" s="95">
        <f>SUM(K193)</f>
        <v>53000</v>
      </c>
      <c r="L192" s="95">
        <f t="shared" ref="L192:R193" si="100">SUM(L193)</f>
        <v>514200</v>
      </c>
      <c r="M192" s="95">
        <f t="shared" si="100"/>
        <v>1872800</v>
      </c>
      <c r="N192" s="95">
        <f t="shared" si="100"/>
        <v>0</v>
      </c>
      <c r="O192" s="95">
        <f t="shared" si="100"/>
        <v>0</v>
      </c>
      <c r="P192" s="95">
        <f t="shared" si="100"/>
        <v>0</v>
      </c>
      <c r="Q192" s="95">
        <f t="shared" si="100"/>
        <v>0</v>
      </c>
      <c r="R192" s="95">
        <f t="shared" si="100"/>
        <v>2440000</v>
      </c>
    </row>
    <row r="193" spans="2:18" s="12" customFormat="1" ht="45.75" customHeight="1" x14ac:dyDescent="0.2">
      <c r="B193" s="1785" t="s">
        <v>145</v>
      </c>
      <c r="C193" s="1724"/>
      <c r="D193" s="1724"/>
      <c r="E193" s="1724"/>
      <c r="F193" s="1724"/>
      <c r="G193" s="1724"/>
      <c r="H193" s="1724"/>
      <c r="I193" s="1724"/>
      <c r="J193" s="128">
        <f>SUM(J194)</f>
        <v>0</v>
      </c>
      <c r="K193" s="128">
        <f>SUM(K194)</f>
        <v>53000</v>
      </c>
      <c r="L193" s="128">
        <f t="shared" si="100"/>
        <v>514200</v>
      </c>
      <c r="M193" s="128">
        <f t="shared" si="100"/>
        <v>1872800</v>
      </c>
      <c r="N193" s="128">
        <f t="shared" si="100"/>
        <v>0</v>
      </c>
      <c r="O193" s="128">
        <f t="shared" si="100"/>
        <v>0</v>
      </c>
      <c r="P193" s="128">
        <f t="shared" si="100"/>
        <v>0</v>
      </c>
      <c r="Q193" s="128">
        <f t="shared" si="100"/>
        <v>0</v>
      </c>
      <c r="R193" s="128">
        <f>SUM(R194)</f>
        <v>2440000</v>
      </c>
    </row>
    <row r="194" spans="2:18" s="13" customFormat="1" ht="33" customHeight="1" x14ac:dyDescent="0.3">
      <c r="B194" s="35"/>
      <c r="C194" s="1661" t="s">
        <v>69</v>
      </c>
      <c r="D194" s="1661"/>
      <c r="E194" s="1661"/>
      <c r="F194" s="1661"/>
      <c r="G194" s="1661"/>
      <c r="H194" s="1661"/>
      <c r="I194" s="1661"/>
      <c r="J194" s="86">
        <f>SUM(J195+J202+J219)</f>
        <v>0</v>
      </c>
      <c r="K194" s="86">
        <f>SUM(K195+K202+K219)</f>
        <v>53000</v>
      </c>
      <c r="L194" s="86">
        <f t="shared" ref="L194:Q194" si="101">SUM(L195+L202+L219)</f>
        <v>514200</v>
      </c>
      <c r="M194" s="86">
        <f t="shared" si="101"/>
        <v>1872800</v>
      </c>
      <c r="N194" s="86">
        <f t="shared" si="101"/>
        <v>0</v>
      </c>
      <c r="O194" s="86">
        <f t="shared" si="101"/>
        <v>0</v>
      </c>
      <c r="P194" s="86">
        <f t="shared" si="101"/>
        <v>0</v>
      </c>
      <c r="Q194" s="86">
        <f t="shared" si="101"/>
        <v>0</v>
      </c>
      <c r="R194" s="86">
        <f>SUM(R195+R202+R219)</f>
        <v>2440000</v>
      </c>
    </row>
    <row r="195" spans="2:18" s="13" customFormat="1" hidden="1" x14ac:dyDescent="0.3">
      <c r="B195" s="35"/>
      <c r="C195" s="37"/>
      <c r="D195" s="36" t="s">
        <v>70</v>
      </c>
      <c r="E195" s="34"/>
      <c r="F195" s="70"/>
      <c r="G195" s="33"/>
      <c r="H195" s="14"/>
      <c r="I195" s="56"/>
      <c r="J195" s="86">
        <f>SUM(J196)</f>
        <v>0</v>
      </c>
      <c r="K195" s="86">
        <f t="shared" ref="K195:R195" si="102">SUM(K196)</f>
        <v>0</v>
      </c>
      <c r="L195" s="86">
        <f t="shared" si="102"/>
        <v>0</v>
      </c>
      <c r="M195" s="86">
        <f t="shared" si="102"/>
        <v>0</v>
      </c>
      <c r="N195" s="86">
        <f t="shared" si="102"/>
        <v>0</v>
      </c>
      <c r="O195" s="86">
        <f t="shared" si="102"/>
        <v>0</v>
      </c>
      <c r="P195" s="86">
        <f t="shared" si="102"/>
        <v>0</v>
      </c>
      <c r="Q195" s="86">
        <f t="shared" si="102"/>
        <v>0</v>
      </c>
      <c r="R195" s="86">
        <f t="shared" si="102"/>
        <v>0</v>
      </c>
    </row>
    <row r="196" spans="2:18" s="13" customFormat="1" hidden="1" x14ac:dyDescent="0.3">
      <c r="B196" s="35"/>
      <c r="C196" s="37"/>
      <c r="D196" s="37"/>
      <c r="E196" s="36" t="s">
        <v>71</v>
      </c>
      <c r="F196" s="72"/>
      <c r="G196" s="64"/>
      <c r="H196" s="64"/>
      <c r="I196" s="64"/>
      <c r="J196" s="86">
        <f>SUM(J197:J201)</f>
        <v>0</v>
      </c>
      <c r="K196" s="86">
        <f>SUM(K197:K201)</f>
        <v>0</v>
      </c>
      <c r="L196" s="86">
        <f t="shared" ref="L196:R196" si="103">SUM(L197:L201)</f>
        <v>0</v>
      </c>
      <c r="M196" s="86">
        <f t="shared" si="103"/>
        <v>0</v>
      </c>
      <c r="N196" s="86">
        <f t="shared" si="103"/>
        <v>0</v>
      </c>
      <c r="O196" s="86">
        <f>SUM(O197:O201)</f>
        <v>0</v>
      </c>
      <c r="P196" s="86">
        <f>SUM(P197:P201)</f>
        <v>0</v>
      </c>
      <c r="Q196" s="86">
        <f>SUM(Q197:Q201)</f>
        <v>0</v>
      </c>
      <c r="R196" s="86">
        <f t="shared" si="103"/>
        <v>0</v>
      </c>
    </row>
    <row r="197" spans="2:18" ht="24.75" hidden="1" customHeight="1" x14ac:dyDescent="0.3">
      <c r="B197" s="38"/>
      <c r="C197" s="39"/>
      <c r="D197" s="39"/>
      <c r="E197" s="40"/>
      <c r="F197" s="29">
        <v>108</v>
      </c>
      <c r="G197" s="15"/>
      <c r="H197" s="15"/>
      <c r="I197" s="61"/>
      <c r="J197" s="16"/>
      <c r="K197" s="16"/>
      <c r="L197" s="16"/>
      <c r="M197" s="16"/>
      <c r="N197" s="16"/>
      <c r="O197" s="16"/>
      <c r="P197" s="16"/>
      <c r="Q197" s="16"/>
      <c r="R197" s="84">
        <f t="shared" ref="R197:R200" si="104">SUM(J197:Q197)</f>
        <v>0</v>
      </c>
    </row>
    <row r="198" spans="2:18" ht="24.75" hidden="1" customHeight="1" x14ac:dyDescent="0.3">
      <c r="B198" s="28"/>
      <c r="C198" s="45"/>
      <c r="D198" s="31"/>
      <c r="E198" s="32"/>
      <c r="F198" s="29">
        <v>109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104"/>
        <v>0</v>
      </c>
    </row>
    <row r="199" spans="2:18" ht="25.5" hidden="1" customHeight="1" x14ac:dyDescent="0.3">
      <c r="B199" s="28"/>
      <c r="C199" s="45"/>
      <c r="D199" s="31"/>
      <c r="E199" s="32"/>
      <c r="F199" s="29">
        <v>110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 t="shared" si="104"/>
        <v>0</v>
      </c>
    </row>
    <row r="200" spans="2:18" ht="24.75" hidden="1" customHeight="1" x14ac:dyDescent="0.3">
      <c r="B200" s="28"/>
      <c r="C200" s="45"/>
      <c r="D200" s="31"/>
      <c r="E200" s="32"/>
      <c r="F200" s="29">
        <v>111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84">
        <f t="shared" si="104"/>
        <v>0</v>
      </c>
    </row>
    <row r="201" spans="2:18" ht="25.5" hidden="1" customHeight="1" x14ac:dyDescent="0.3">
      <c r="B201" s="67"/>
      <c r="C201" s="68"/>
      <c r="D201" s="62"/>
      <c r="E201" s="21"/>
      <c r="F201" s="29">
        <v>112</v>
      </c>
      <c r="G201" s="15"/>
      <c r="H201" s="16"/>
      <c r="I201" s="17"/>
      <c r="J201" s="27"/>
      <c r="K201" s="27"/>
      <c r="L201" s="27"/>
      <c r="M201" s="27"/>
      <c r="N201" s="27"/>
      <c r="O201" s="27"/>
      <c r="P201" s="27"/>
      <c r="Q201" s="27"/>
      <c r="R201" s="84">
        <f>SUM(J201:Q201)</f>
        <v>0</v>
      </c>
    </row>
    <row r="202" spans="2:18" s="13" customFormat="1" ht="33" hidden="1" customHeight="1" x14ac:dyDescent="0.3">
      <c r="B202" s="35"/>
      <c r="C202" s="37"/>
      <c r="D202" s="1661" t="s">
        <v>72</v>
      </c>
      <c r="E202" s="1661"/>
      <c r="F202" s="1661"/>
      <c r="G202" s="1661"/>
      <c r="H202" s="1661"/>
      <c r="I202" s="1661"/>
      <c r="J202" s="86">
        <f>SUM(J203+J207+J211+J215)</f>
        <v>0</v>
      </c>
      <c r="K202" s="86">
        <f t="shared" ref="K202:R202" si="105">SUM(K203+K207+K211+K215)</f>
        <v>0</v>
      </c>
      <c r="L202" s="86">
        <f t="shared" si="105"/>
        <v>0</v>
      </c>
      <c r="M202" s="86">
        <f t="shared" si="105"/>
        <v>0</v>
      </c>
      <c r="N202" s="86">
        <f t="shared" si="105"/>
        <v>0</v>
      </c>
      <c r="O202" s="86">
        <f t="shared" si="105"/>
        <v>0</v>
      </c>
      <c r="P202" s="86">
        <f t="shared" si="105"/>
        <v>0</v>
      </c>
      <c r="Q202" s="86">
        <f t="shared" si="105"/>
        <v>0</v>
      </c>
      <c r="R202" s="86">
        <f t="shared" si="105"/>
        <v>0</v>
      </c>
    </row>
    <row r="203" spans="2:18" s="13" customFormat="1" ht="30.75" hidden="1" customHeight="1" x14ac:dyDescent="0.3">
      <c r="B203" s="35"/>
      <c r="C203" s="37"/>
      <c r="D203" s="37"/>
      <c r="E203" s="1662" t="s">
        <v>73</v>
      </c>
      <c r="F203" s="1662"/>
      <c r="G203" s="1662"/>
      <c r="H203" s="1662"/>
      <c r="I203" s="1662"/>
      <c r="J203" s="86">
        <f>SUM(J204:J206)</f>
        <v>0</v>
      </c>
      <c r="K203" s="86">
        <f t="shared" ref="K203:R203" si="106">SUM(K204:K206)</f>
        <v>0</v>
      </c>
      <c r="L203" s="86">
        <f t="shared" si="106"/>
        <v>0</v>
      </c>
      <c r="M203" s="86">
        <f t="shared" si="106"/>
        <v>0</v>
      </c>
      <c r="N203" s="86">
        <f t="shared" si="106"/>
        <v>0</v>
      </c>
      <c r="O203" s="86">
        <f t="shared" si="106"/>
        <v>0</v>
      </c>
      <c r="P203" s="86">
        <f t="shared" si="106"/>
        <v>0</v>
      </c>
      <c r="Q203" s="86">
        <f t="shared" si="106"/>
        <v>0</v>
      </c>
      <c r="R203" s="86">
        <f t="shared" si="106"/>
        <v>0</v>
      </c>
    </row>
    <row r="204" spans="2:18" ht="24.75" hidden="1" customHeight="1" x14ac:dyDescent="0.3">
      <c r="B204" s="38"/>
      <c r="C204" s="39"/>
      <c r="D204" s="39"/>
      <c r="E204" s="40"/>
      <c r="F204" s="29">
        <v>113</v>
      </c>
      <c r="G204" s="15"/>
      <c r="H204" s="15"/>
      <c r="I204" s="61"/>
      <c r="J204" s="16"/>
      <c r="K204" s="16"/>
      <c r="L204" s="16"/>
      <c r="M204" s="16"/>
      <c r="N204" s="16"/>
      <c r="O204" s="16"/>
      <c r="P204" s="16"/>
      <c r="Q204" s="16"/>
      <c r="R204" s="84">
        <f t="shared" ref="R204:R205" si="107">SUM(J204:Q204)</f>
        <v>0</v>
      </c>
    </row>
    <row r="205" spans="2:18" ht="24.75" hidden="1" customHeight="1" x14ac:dyDescent="0.3">
      <c r="B205" s="28"/>
      <c r="C205" s="45"/>
      <c r="D205" s="31"/>
      <c r="E205" s="32"/>
      <c r="F205" s="29">
        <v>114</v>
      </c>
      <c r="G205" s="15"/>
      <c r="H205" s="16"/>
      <c r="I205" s="17"/>
      <c r="J205" s="27"/>
      <c r="K205" s="27"/>
      <c r="L205" s="27"/>
      <c r="M205" s="27"/>
      <c r="N205" s="27"/>
      <c r="O205" s="27"/>
      <c r="P205" s="27"/>
      <c r="Q205" s="27"/>
      <c r="R205" s="84">
        <f t="shared" si="107"/>
        <v>0</v>
      </c>
    </row>
    <row r="206" spans="2:18" ht="24.75" hidden="1" customHeight="1" x14ac:dyDescent="0.3">
      <c r="B206" s="28"/>
      <c r="C206" s="45"/>
      <c r="D206" s="31"/>
      <c r="E206" s="32"/>
      <c r="F206" s="29">
        <v>115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>SUM(J206:Q206)</f>
        <v>0</v>
      </c>
    </row>
    <row r="207" spans="2:18" s="13" customFormat="1" hidden="1" x14ac:dyDescent="0.3">
      <c r="B207" s="35"/>
      <c r="C207" s="37"/>
      <c r="D207" s="37"/>
      <c r="E207" s="1663" t="s">
        <v>74</v>
      </c>
      <c r="F207" s="1663"/>
      <c r="G207" s="1663"/>
      <c r="H207" s="1663"/>
      <c r="I207" s="1663"/>
      <c r="J207" s="86">
        <f>SUM(J208:J210)</f>
        <v>0</v>
      </c>
      <c r="K207" s="86">
        <f t="shared" ref="K207:R207" si="108">SUM(K208:K210)</f>
        <v>0</v>
      </c>
      <c r="L207" s="86">
        <f t="shared" si="108"/>
        <v>0</v>
      </c>
      <c r="M207" s="86">
        <f t="shared" si="108"/>
        <v>0</v>
      </c>
      <c r="N207" s="86">
        <f t="shared" si="108"/>
        <v>0</v>
      </c>
      <c r="O207" s="86">
        <f t="shared" si="108"/>
        <v>0</v>
      </c>
      <c r="P207" s="86">
        <f t="shared" si="108"/>
        <v>0</v>
      </c>
      <c r="Q207" s="86">
        <f t="shared" si="108"/>
        <v>0</v>
      </c>
      <c r="R207" s="86">
        <f t="shared" si="108"/>
        <v>0</v>
      </c>
    </row>
    <row r="208" spans="2:18" ht="23.25" hidden="1" customHeight="1" x14ac:dyDescent="0.3">
      <c r="B208" s="38"/>
      <c r="C208" s="39"/>
      <c r="D208" s="39"/>
      <c r="E208" s="40"/>
      <c r="F208" s="29">
        <v>116</v>
      </c>
      <c r="G208" s="15"/>
      <c r="H208" s="15"/>
      <c r="I208" s="61"/>
      <c r="J208" s="16"/>
      <c r="K208" s="16"/>
      <c r="L208" s="16"/>
      <c r="M208" s="16"/>
      <c r="N208" s="16"/>
      <c r="O208" s="16"/>
      <c r="P208" s="16"/>
      <c r="Q208" s="16"/>
      <c r="R208" s="84">
        <f t="shared" ref="R208:R209" si="109">SUM(J208:Q208)</f>
        <v>0</v>
      </c>
    </row>
    <row r="209" spans="2:18" ht="23.25" hidden="1" customHeight="1" x14ac:dyDescent="0.3">
      <c r="B209" s="28"/>
      <c r="C209" s="45"/>
      <c r="D209" s="31"/>
      <c r="E209" s="32"/>
      <c r="F209" s="29">
        <v>117</v>
      </c>
      <c r="G209" s="15"/>
      <c r="H209" s="16"/>
      <c r="I209" s="17"/>
      <c r="J209" s="27"/>
      <c r="K209" s="27"/>
      <c r="L209" s="27"/>
      <c r="M209" s="27"/>
      <c r="N209" s="27"/>
      <c r="O209" s="27"/>
      <c r="P209" s="27"/>
      <c r="Q209" s="27"/>
      <c r="R209" s="84">
        <f t="shared" si="109"/>
        <v>0</v>
      </c>
    </row>
    <row r="210" spans="2:18" ht="23.25" hidden="1" customHeight="1" x14ac:dyDescent="0.3">
      <c r="B210" s="28"/>
      <c r="C210" s="45"/>
      <c r="D210" s="31"/>
      <c r="E210" s="32"/>
      <c r="F210" s="29">
        <v>118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>SUM(J210:Q210)</f>
        <v>0</v>
      </c>
    </row>
    <row r="211" spans="2:18" s="13" customFormat="1" hidden="1" x14ac:dyDescent="0.3">
      <c r="B211" s="35"/>
      <c r="C211" s="37"/>
      <c r="D211" s="37"/>
      <c r="E211" s="36" t="s">
        <v>75</v>
      </c>
      <c r="F211" s="70"/>
      <c r="G211" s="33"/>
      <c r="H211" s="14"/>
      <c r="I211" s="56"/>
      <c r="J211" s="86">
        <f>SUM(J212:J214)</f>
        <v>0</v>
      </c>
      <c r="K211" s="86">
        <f t="shared" ref="K211:Q211" si="110">SUM(K212:K214)</f>
        <v>0</v>
      </c>
      <c r="L211" s="86">
        <f t="shared" si="110"/>
        <v>0</v>
      </c>
      <c r="M211" s="86">
        <f t="shared" si="110"/>
        <v>0</v>
      </c>
      <c r="N211" s="86">
        <f t="shared" si="110"/>
        <v>0</v>
      </c>
      <c r="O211" s="86">
        <f t="shared" si="110"/>
        <v>0</v>
      </c>
      <c r="P211" s="86">
        <f t="shared" si="110"/>
        <v>0</v>
      </c>
      <c r="Q211" s="86">
        <f t="shared" si="110"/>
        <v>0</v>
      </c>
      <c r="R211" s="86"/>
    </row>
    <row r="212" spans="2:18" ht="23.25" hidden="1" customHeight="1" x14ac:dyDescent="0.3">
      <c r="B212" s="38"/>
      <c r="C212" s="39"/>
      <c r="D212" s="39"/>
      <c r="E212" s="40"/>
      <c r="F212" s="29">
        <v>119</v>
      </c>
      <c r="G212" s="15"/>
      <c r="H212" s="15"/>
      <c r="I212" s="61"/>
      <c r="J212" s="16"/>
      <c r="K212" s="16"/>
      <c r="L212" s="16"/>
      <c r="M212" s="16"/>
      <c r="N212" s="16"/>
      <c r="O212" s="16"/>
      <c r="P212" s="16"/>
      <c r="Q212" s="16"/>
      <c r="R212" s="84">
        <f t="shared" ref="R212:R213" si="111">SUM(J212:Q212)</f>
        <v>0</v>
      </c>
    </row>
    <row r="213" spans="2:18" ht="23.25" hidden="1" customHeight="1" x14ac:dyDescent="0.3">
      <c r="B213" s="28"/>
      <c r="C213" s="45"/>
      <c r="D213" s="31"/>
      <c r="E213" s="32"/>
      <c r="F213" s="29">
        <v>120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 t="shared" si="111"/>
        <v>0</v>
      </c>
    </row>
    <row r="214" spans="2:18" ht="23.25" hidden="1" customHeight="1" x14ac:dyDescent="0.3">
      <c r="B214" s="28"/>
      <c r="C214" s="45"/>
      <c r="D214" s="31"/>
      <c r="E214" s="32"/>
      <c r="F214" s="29">
        <v>121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>SUM(J214:Q214)</f>
        <v>0</v>
      </c>
    </row>
    <row r="215" spans="2:18" s="13" customFormat="1" hidden="1" x14ac:dyDescent="0.3">
      <c r="B215" s="35"/>
      <c r="C215" s="37"/>
      <c r="D215" s="37"/>
      <c r="E215" s="36" t="s">
        <v>76</v>
      </c>
      <c r="F215" s="70"/>
      <c r="G215" s="33"/>
      <c r="H215" s="14"/>
      <c r="I215" s="56"/>
      <c r="J215" s="86">
        <f>SUM(J216:J218)</f>
        <v>0</v>
      </c>
      <c r="K215" s="86">
        <f t="shared" ref="K215:Q215" si="112">SUM(K216:K218)</f>
        <v>0</v>
      </c>
      <c r="L215" s="86">
        <f t="shared" si="112"/>
        <v>0</v>
      </c>
      <c r="M215" s="86">
        <f t="shared" si="112"/>
        <v>0</v>
      </c>
      <c r="N215" s="86">
        <f t="shared" si="112"/>
        <v>0</v>
      </c>
      <c r="O215" s="86">
        <f t="shared" si="112"/>
        <v>0</v>
      </c>
      <c r="P215" s="86">
        <f t="shared" si="112"/>
        <v>0</v>
      </c>
      <c r="Q215" s="86">
        <f t="shared" si="112"/>
        <v>0</v>
      </c>
      <c r="R215" s="86">
        <f>SUM(R216:R218)</f>
        <v>0</v>
      </c>
    </row>
    <row r="216" spans="2:18" ht="21.75" hidden="1" customHeight="1" x14ac:dyDescent="0.3">
      <c r="B216" s="38"/>
      <c r="C216" s="39"/>
      <c r="D216" s="39"/>
      <c r="E216" s="40"/>
      <c r="F216" s="29">
        <v>122</v>
      </c>
      <c r="G216" s="15"/>
      <c r="H216" s="15"/>
      <c r="I216" s="61"/>
      <c r="J216" s="16"/>
      <c r="K216" s="16"/>
      <c r="L216" s="16"/>
      <c r="M216" s="16"/>
      <c r="N216" s="16"/>
      <c r="O216" s="16"/>
      <c r="P216" s="16"/>
      <c r="Q216" s="16"/>
      <c r="R216" s="84">
        <f t="shared" ref="R216:R217" si="113">SUM(J216:Q216)</f>
        <v>0</v>
      </c>
    </row>
    <row r="217" spans="2:18" ht="21.75" hidden="1" customHeight="1" x14ac:dyDescent="0.3">
      <c r="B217" s="28"/>
      <c r="C217" s="45"/>
      <c r="D217" s="31"/>
      <c r="E217" s="32"/>
      <c r="F217" s="29">
        <v>123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 t="shared" si="113"/>
        <v>0</v>
      </c>
    </row>
    <row r="218" spans="2:18" ht="21.75" hidden="1" customHeight="1" x14ac:dyDescent="0.3">
      <c r="B218" s="67"/>
      <c r="C218" s="68"/>
      <c r="D218" s="62"/>
      <c r="E218" s="21"/>
      <c r="F218" s="29">
        <v>124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s="13" customFormat="1" ht="16.5" customHeight="1" x14ac:dyDescent="0.3">
      <c r="B219" s="35"/>
      <c r="C219" s="37"/>
      <c r="D219" s="37"/>
      <c r="E219" s="47" t="s">
        <v>104</v>
      </c>
      <c r="F219" s="72"/>
      <c r="G219" s="64"/>
      <c r="H219" s="64"/>
      <c r="I219" s="64"/>
      <c r="J219" s="86">
        <f>SUM(J227:J230)</f>
        <v>0</v>
      </c>
      <c r="K219" s="86">
        <f>SUM(K220:K230)</f>
        <v>53000</v>
      </c>
      <c r="L219" s="86">
        <f t="shared" ref="L219:R219" si="114">SUM(L220:L230)</f>
        <v>514200</v>
      </c>
      <c r="M219" s="86">
        <f t="shared" si="114"/>
        <v>1872800</v>
      </c>
      <c r="N219" s="86">
        <f t="shared" si="114"/>
        <v>0</v>
      </c>
      <c r="O219" s="86">
        <f t="shared" si="114"/>
        <v>0</v>
      </c>
      <c r="P219" s="86">
        <f t="shared" si="114"/>
        <v>0</v>
      </c>
      <c r="Q219" s="86">
        <f t="shared" si="114"/>
        <v>0</v>
      </c>
      <c r="R219" s="86">
        <f t="shared" si="114"/>
        <v>2440000</v>
      </c>
    </row>
    <row r="220" spans="2:18" ht="31.5" customHeight="1" x14ac:dyDescent="0.3">
      <c r="B220" s="123"/>
      <c r="C220" s="122"/>
      <c r="D220" s="61"/>
      <c r="E220" s="61"/>
      <c r="F220" s="60">
        <v>20</v>
      </c>
      <c r="G220" s="15" t="s">
        <v>253</v>
      </c>
      <c r="H220" s="93" t="s">
        <v>238</v>
      </c>
      <c r="I220" s="17" t="s">
        <v>244</v>
      </c>
      <c r="J220" s="16"/>
      <c r="K220" s="170"/>
      <c r="L220" s="171"/>
      <c r="M220" s="170">
        <v>20000</v>
      </c>
      <c r="N220" s="27"/>
      <c r="O220" s="27"/>
      <c r="P220" s="27"/>
      <c r="Q220" s="27"/>
      <c r="R220" s="84">
        <f t="shared" ref="R220:R228" si="115">SUM(J220:Q220)</f>
        <v>20000</v>
      </c>
    </row>
    <row r="221" spans="2:18" ht="50.25" customHeight="1" x14ac:dyDescent="0.3">
      <c r="B221" s="123"/>
      <c r="C221" s="122"/>
      <c r="D221" s="61"/>
      <c r="E221" s="61"/>
      <c r="F221" s="60">
        <v>21</v>
      </c>
      <c r="G221" s="15" t="s">
        <v>255</v>
      </c>
      <c r="H221" s="93" t="s">
        <v>238</v>
      </c>
      <c r="I221" s="17" t="s">
        <v>244</v>
      </c>
      <c r="J221" s="16"/>
      <c r="K221" s="170"/>
      <c r="L221" s="171"/>
      <c r="M221" s="170">
        <v>350000</v>
      </c>
      <c r="N221" s="27"/>
      <c r="O221" s="27"/>
      <c r="P221" s="27"/>
      <c r="Q221" s="27"/>
      <c r="R221" s="84">
        <f t="shared" si="115"/>
        <v>350000</v>
      </c>
    </row>
    <row r="222" spans="2:18" ht="31.5" customHeight="1" x14ac:dyDescent="0.3">
      <c r="B222" s="67"/>
      <c r="C222" s="68"/>
      <c r="D222" s="62"/>
      <c r="E222" s="62"/>
      <c r="F222" s="60">
        <v>22</v>
      </c>
      <c r="G222" s="15" t="s">
        <v>262</v>
      </c>
      <c r="H222" s="16" t="s">
        <v>240</v>
      </c>
      <c r="I222" s="17" t="s">
        <v>263</v>
      </c>
      <c r="J222" s="27"/>
      <c r="K222" s="172"/>
      <c r="L222" s="173"/>
      <c r="M222" s="172">
        <v>150000</v>
      </c>
      <c r="N222" s="27"/>
      <c r="O222" s="27"/>
      <c r="P222" s="27"/>
      <c r="Q222" s="27"/>
      <c r="R222" s="84">
        <f t="shared" si="115"/>
        <v>150000</v>
      </c>
    </row>
    <row r="223" spans="2:18" ht="31.5" customHeight="1" x14ac:dyDescent="0.3">
      <c r="B223" s="67"/>
      <c r="C223" s="68"/>
      <c r="D223" s="62"/>
      <c r="E223" s="62"/>
      <c r="F223" s="60">
        <v>23</v>
      </c>
      <c r="G223" s="15" t="s">
        <v>264</v>
      </c>
      <c r="H223" s="16" t="s">
        <v>240</v>
      </c>
      <c r="I223" s="17" t="s">
        <v>263</v>
      </c>
      <c r="J223" s="27"/>
      <c r="K223" s="172"/>
      <c r="L223" s="173"/>
      <c r="M223" s="172">
        <v>1000000</v>
      </c>
      <c r="N223" s="27"/>
      <c r="O223" s="27"/>
      <c r="P223" s="27"/>
      <c r="Q223" s="27"/>
      <c r="R223" s="84">
        <f t="shared" si="115"/>
        <v>1000000</v>
      </c>
    </row>
    <row r="224" spans="2:18" ht="31.5" customHeight="1" x14ac:dyDescent="0.3">
      <c r="B224" s="67"/>
      <c r="C224" s="68"/>
      <c r="D224" s="62"/>
      <c r="E224" s="62"/>
      <c r="F224" s="60">
        <v>24</v>
      </c>
      <c r="G224" s="15" t="s">
        <v>269</v>
      </c>
      <c r="H224" s="16" t="s">
        <v>240</v>
      </c>
      <c r="I224" s="17" t="s">
        <v>263</v>
      </c>
      <c r="J224" s="27"/>
      <c r="K224" s="172">
        <v>9600</v>
      </c>
      <c r="L224" s="173">
        <v>10400</v>
      </c>
      <c r="M224" s="172">
        <v>10000</v>
      </c>
      <c r="N224" s="27"/>
      <c r="O224" s="27"/>
      <c r="P224" s="27"/>
      <c r="Q224" s="27"/>
      <c r="R224" s="84">
        <f t="shared" si="115"/>
        <v>30000</v>
      </c>
    </row>
    <row r="225" spans="2:18" ht="32.25" customHeight="1" x14ac:dyDescent="0.3">
      <c r="B225" s="67"/>
      <c r="C225" s="68"/>
      <c r="D225" s="62"/>
      <c r="E225" s="62"/>
      <c r="F225" s="60">
        <v>25</v>
      </c>
      <c r="G225" s="15" t="s">
        <v>270</v>
      </c>
      <c r="H225" s="16" t="s">
        <v>240</v>
      </c>
      <c r="I225" s="17" t="s">
        <v>263</v>
      </c>
      <c r="J225" s="27"/>
      <c r="K225" s="172">
        <v>35000</v>
      </c>
      <c r="L225" s="173"/>
      <c r="M225" s="172">
        <v>15000</v>
      </c>
      <c r="N225" s="27"/>
      <c r="O225" s="27"/>
      <c r="P225" s="27"/>
      <c r="Q225" s="27"/>
      <c r="R225" s="84">
        <f t="shared" si="115"/>
        <v>50000</v>
      </c>
    </row>
    <row r="226" spans="2:18" ht="34.5" customHeight="1" x14ac:dyDescent="0.3">
      <c r="B226" s="67"/>
      <c r="C226" s="68"/>
      <c r="D226" s="62"/>
      <c r="E226" s="62"/>
      <c r="F226" s="60">
        <v>26</v>
      </c>
      <c r="G226" s="15" t="s">
        <v>261</v>
      </c>
      <c r="H226" s="16" t="s">
        <v>240</v>
      </c>
      <c r="I226" s="148" t="s">
        <v>271</v>
      </c>
      <c r="J226" s="27"/>
      <c r="K226" s="172">
        <v>8400</v>
      </c>
      <c r="L226" s="173">
        <v>3800</v>
      </c>
      <c r="M226" s="172">
        <v>7800</v>
      </c>
      <c r="N226" s="27"/>
      <c r="O226" s="27"/>
      <c r="P226" s="27"/>
      <c r="Q226" s="27"/>
      <c r="R226" s="84">
        <f t="shared" si="115"/>
        <v>20000</v>
      </c>
    </row>
    <row r="227" spans="2:18" ht="36" customHeight="1" x14ac:dyDescent="0.3">
      <c r="B227" s="89"/>
      <c r="C227" s="90"/>
      <c r="D227" s="90"/>
      <c r="E227" s="90"/>
      <c r="F227" s="60">
        <v>27</v>
      </c>
      <c r="G227" s="15" t="s">
        <v>243</v>
      </c>
      <c r="H227" s="16" t="s">
        <v>240</v>
      </c>
      <c r="I227" s="17" t="s">
        <v>244</v>
      </c>
      <c r="J227" s="27"/>
      <c r="K227" s="172"/>
      <c r="L227" s="173">
        <v>500000</v>
      </c>
      <c r="M227" s="172"/>
      <c r="N227" s="16"/>
      <c r="O227" s="16"/>
      <c r="P227" s="16"/>
      <c r="Q227" s="16"/>
      <c r="R227" s="84">
        <f t="shared" si="115"/>
        <v>500000</v>
      </c>
    </row>
    <row r="228" spans="2:18" ht="36.75" customHeight="1" x14ac:dyDescent="0.3">
      <c r="B228" s="28"/>
      <c r="C228" s="122"/>
      <c r="D228" s="61"/>
      <c r="E228" s="61"/>
      <c r="F228" s="60">
        <v>28</v>
      </c>
      <c r="G228" s="15" t="s">
        <v>245</v>
      </c>
      <c r="H228" s="93" t="s">
        <v>242</v>
      </c>
      <c r="I228" s="17" t="s">
        <v>244</v>
      </c>
      <c r="J228" s="27"/>
      <c r="K228" s="27"/>
      <c r="L228" s="27"/>
      <c r="M228" s="27">
        <v>20000</v>
      </c>
      <c r="N228" s="27"/>
      <c r="O228" s="27"/>
      <c r="P228" s="27"/>
      <c r="Q228" s="27"/>
      <c r="R228" s="84">
        <f t="shared" si="115"/>
        <v>20000</v>
      </c>
    </row>
    <row r="229" spans="2:18" ht="33.75" customHeight="1" x14ac:dyDescent="0.3">
      <c r="B229" s="123"/>
      <c r="C229" s="122"/>
      <c r="D229" s="61"/>
      <c r="E229" s="61"/>
      <c r="F229" s="60">
        <v>29</v>
      </c>
      <c r="G229" s="15" t="s">
        <v>256</v>
      </c>
      <c r="H229" s="16" t="s">
        <v>242</v>
      </c>
      <c r="I229" s="17" t="s">
        <v>244</v>
      </c>
      <c r="J229" s="27"/>
      <c r="K229" s="172"/>
      <c r="L229" s="173"/>
      <c r="M229" s="172">
        <v>100000</v>
      </c>
      <c r="N229" s="27"/>
      <c r="O229" s="27"/>
      <c r="P229" s="27"/>
      <c r="Q229" s="27"/>
      <c r="R229" s="84">
        <f t="shared" ref="R229:R230" si="116">SUM(J229:Q229)</f>
        <v>100000</v>
      </c>
    </row>
    <row r="230" spans="2:18" ht="34.5" customHeight="1" x14ac:dyDescent="0.3">
      <c r="B230" s="123"/>
      <c r="C230" s="122"/>
      <c r="D230" s="61"/>
      <c r="E230" s="61"/>
      <c r="F230" s="60">
        <v>30</v>
      </c>
      <c r="G230" s="15" t="s">
        <v>258</v>
      </c>
      <c r="H230" s="16" t="s">
        <v>233</v>
      </c>
      <c r="I230" s="17" t="s">
        <v>244</v>
      </c>
      <c r="J230" s="16"/>
      <c r="K230" s="170"/>
      <c r="L230" s="171"/>
      <c r="M230" s="170">
        <v>200000</v>
      </c>
      <c r="N230" s="27"/>
      <c r="O230" s="27"/>
      <c r="P230" s="27"/>
      <c r="Q230" s="27"/>
      <c r="R230" s="84">
        <f t="shared" si="116"/>
        <v>200000</v>
      </c>
    </row>
  </sheetData>
  <mergeCells count="70">
    <mergeCell ref="B193:I193"/>
    <mergeCell ref="C194:I194"/>
    <mergeCell ref="D202:I202"/>
    <mergeCell ref="E203:I203"/>
    <mergeCell ref="E207:I207"/>
    <mergeCell ref="D183:I183"/>
    <mergeCell ref="B150:I150"/>
    <mergeCell ref="B151:I151"/>
    <mergeCell ref="C152:I152"/>
    <mergeCell ref="D153:I153"/>
    <mergeCell ref="E154:I154"/>
    <mergeCell ref="E158:I158"/>
    <mergeCell ref="E166:I166"/>
    <mergeCell ref="D170:I170"/>
    <mergeCell ref="B176:I176"/>
    <mergeCell ref="C177:I177"/>
    <mergeCell ref="E179:I179"/>
    <mergeCell ref="E144:I144"/>
    <mergeCell ref="D107:I107"/>
    <mergeCell ref="E108:I108"/>
    <mergeCell ref="E112:I112"/>
    <mergeCell ref="D116:I116"/>
    <mergeCell ref="E117:I117"/>
    <mergeCell ref="B121:I121"/>
    <mergeCell ref="B122:I122"/>
    <mergeCell ref="C123:I123"/>
    <mergeCell ref="D124:I124"/>
    <mergeCell ref="E125:I125"/>
    <mergeCell ref="D131:I131"/>
    <mergeCell ref="C106:I106"/>
    <mergeCell ref="B86:I86"/>
    <mergeCell ref="B87:I87"/>
    <mergeCell ref="C88:I88"/>
    <mergeCell ref="D89:I89"/>
    <mergeCell ref="E90:I90"/>
    <mergeCell ref="D94:I94"/>
    <mergeCell ref="E95:I95"/>
    <mergeCell ref="D99:I99"/>
    <mergeCell ref="E100:I100"/>
    <mergeCell ref="B104:I104"/>
    <mergeCell ref="B105:I105"/>
    <mergeCell ref="E79:I79"/>
    <mergeCell ref="D48:I48"/>
    <mergeCell ref="E49:I49"/>
    <mergeCell ref="D53:I53"/>
    <mergeCell ref="E54:I54"/>
    <mergeCell ref="D56:I56"/>
    <mergeCell ref="E57:I57"/>
    <mergeCell ref="E64:I64"/>
    <mergeCell ref="B69:I69"/>
    <mergeCell ref="C70:I70"/>
    <mergeCell ref="D71:I71"/>
    <mergeCell ref="D78:I78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R243"/>
  <sheetViews>
    <sheetView zoomScaleNormal="100" workbookViewId="0">
      <pane ySplit="4" topLeftCell="A189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3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232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1710</v>
      </c>
      <c r="C4" s="486"/>
      <c r="D4" s="486"/>
      <c r="E4" s="486"/>
      <c r="F4" s="486"/>
      <c r="G4" s="487"/>
      <c r="H4" s="103"/>
      <c r="I4" s="104"/>
      <c r="J4" s="53">
        <f t="shared" ref="J4:R4" si="0">SUM(J5+J26+J68+J86+J104+J121+J161+J186+J203)</f>
        <v>0</v>
      </c>
      <c r="K4" s="53">
        <f t="shared" si="0"/>
        <v>59200</v>
      </c>
      <c r="L4" s="53">
        <f t="shared" si="0"/>
        <v>127600</v>
      </c>
      <c r="M4" s="53">
        <f t="shared" si="0"/>
        <v>487000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673800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8400</v>
      </c>
      <c r="L26" s="41">
        <f t="shared" si="10"/>
        <v>42200</v>
      </c>
      <c r="M26" s="41">
        <f t="shared" si="10"/>
        <v>15000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65600</v>
      </c>
    </row>
    <row r="27" spans="2:18" s="12" customFormat="1" ht="48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8400</v>
      </c>
      <c r="L27" s="25">
        <f t="shared" si="11"/>
        <v>42200</v>
      </c>
      <c r="M27" s="25">
        <f t="shared" si="11"/>
        <v>15000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65600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50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50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 t="shared" ref="J47:R47" si="23">SUM(J48+J53+J56)</f>
        <v>0</v>
      </c>
      <c r="K47" s="86">
        <f t="shared" si="23"/>
        <v>8400</v>
      </c>
      <c r="L47" s="86">
        <f t="shared" si="23"/>
        <v>42200</v>
      </c>
      <c r="M47" s="86">
        <f t="shared" si="23"/>
        <v>15000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65600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8400</v>
      </c>
      <c r="L53" s="86">
        <f t="shared" si="27"/>
        <v>42200</v>
      </c>
      <c r="M53" s="86">
        <f t="shared" si="27"/>
        <v>15000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65600</v>
      </c>
    </row>
    <row r="54" spans="2:18" s="13" customFormat="1" ht="32.25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 t="shared" ref="J54:R54" si="28">SUM(J55:J55)</f>
        <v>0</v>
      </c>
      <c r="K54" s="86">
        <f t="shared" si="28"/>
        <v>8400</v>
      </c>
      <c r="L54" s="86">
        <f t="shared" si="28"/>
        <v>42200</v>
      </c>
      <c r="M54" s="86">
        <f t="shared" si="28"/>
        <v>15000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65600</v>
      </c>
    </row>
    <row r="55" spans="2:18" ht="63.75" customHeight="1" x14ac:dyDescent="0.3">
      <c r="B55" s="38"/>
      <c r="C55" s="39"/>
      <c r="D55" s="39"/>
      <c r="E55" s="90"/>
      <c r="F55" s="60">
        <v>1</v>
      </c>
      <c r="G55" s="15" t="s">
        <v>237</v>
      </c>
      <c r="H55" s="175" t="s">
        <v>238</v>
      </c>
      <c r="I55" s="17" t="s">
        <v>112</v>
      </c>
      <c r="J55" s="92"/>
      <c r="K55" s="92">
        <v>8400</v>
      </c>
      <c r="L55" s="92">
        <v>42200</v>
      </c>
      <c r="M55" s="92">
        <v>15000</v>
      </c>
      <c r="N55" s="16"/>
      <c r="O55" s="16"/>
      <c r="P55" s="16"/>
      <c r="Q55" s="16"/>
      <c r="R55" s="84">
        <f t="shared" ref="R55" si="29">SUM(J55:Q55)</f>
        <v>65600</v>
      </c>
    </row>
    <row r="56" spans="2:18" s="13" customFormat="1" ht="33.75" hidden="1" customHeight="1" x14ac:dyDescent="0.3">
      <c r="B56" s="35"/>
      <c r="C56" s="37"/>
      <c r="D56" s="1661" t="s">
        <v>29</v>
      </c>
      <c r="E56" s="1661"/>
      <c r="F56" s="1661"/>
      <c r="G56" s="1661"/>
      <c r="H56" s="1661"/>
      <c r="I56" s="1661"/>
      <c r="J56" s="86">
        <f>SUM(J57+J64)</f>
        <v>0</v>
      </c>
      <c r="K56" s="86">
        <f t="shared" ref="K56:R56" si="30">SUM(K57+K64)</f>
        <v>0</v>
      </c>
      <c r="L56" s="86">
        <f t="shared" si="30"/>
        <v>0</v>
      </c>
      <c r="M56" s="86">
        <f t="shared" si="30"/>
        <v>0</v>
      </c>
      <c r="N56" s="86">
        <f t="shared" si="30"/>
        <v>0</v>
      </c>
      <c r="O56" s="86">
        <f t="shared" si="30"/>
        <v>0</v>
      </c>
      <c r="P56" s="86">
        <f t="shared" si="30"/>
        <v>0</v>
      </c>
      <c r="Q56" s="86">
        <f t="shared" si="30"/>
        <v>0</v>
      </c>
      <c r="R56" s="86">
        <f t="shared" si="30"/>
        <v>0</v>
      </c>
    </row>
    <row r="57" spans="2:18" s="13" customFormat="1" ht="33.75" hidden="1" customHeight="1" x14ac:dyDescent="0.3">
      <c r="B57" s="35"/>
      <c r="C57" s="37"/>
      <c r="D57" s="37"/>
      <c r="E57" s="1661" t="s">
        <v>30</v>
      </c>
      <c r="F57" s="1661"/>
      <c r="G57" s="1661"/>
      <c r="H57" s="1661"/>
      <c r="I57" s="1661"/>
      <c r="J57" s="86">
        <f>SUM(J58:J63)</f>
        <v>0</v>
      </c>
      <c r="K57" s="86">
        <f t="shared" ref="K57:R57" si="31">SUM(K58:K63)</f>
        <v>0</v>
      </c>
      <c r="L57" s="86">
        <f t="shared" si="31"/>
        <v>0</v>
      </c>
      <c r="M57" s="86">
        <f t="shared" si="31"/>
        <v>0</v>
      </c>
      <c r="N57" s="86">
        <f t="shared" si="31"/>
        <v>0</v>
      </c>
      <c r="O57" s="86">
        <f t="shared" si="31"/>
        <v>0</v>
      </c>
      <c r="P57" s="86">
        <f t="shared" si="31"/>
        <v>0</v>
      </c>
      <c r="Q57" s="86">
        <f t="shared" si="31"/>
        <v>0</v>
      </c>
      <c r="R57" s="86">
        <f t="shared" si="31"/>
        <v>0</v>
      </c>
    </row>
    <row r="58" spans="2:18" ht="33" hidden="1" customHeight="1" x14ac:dyDescent="0.3">
      <c r="B58" s="89"/>
      <c r="C58" s="90"/>
      <c r="D58" s="90"/>
      <c r="E58" s="90"/>
      <c r="F58" s="60">
        <v>2</v>
      </c>
      <c r="G58" s="15" t="s">
        <v>239</v>
      </c>
      <c r="H58" s="505" t="s">
        <v>240</v>
      </c>
      <c r="I58" s="16" t="s">
        <v>112</v>
      </c>
      <c r="J58" s="16"/>
      <c r="K58" s="170"/>
      <c r="L58" s="171"/>
      <c r="M58" s="170"/>
      <c r="N58" s="16"/>
      <c r="O58" s="16"/>
      <c r="P58" s="16"/>
      <c r="Q58" s="16"/>
      <c r="R58" s="84">
        <f t="shared" ref="R58:R62" si="32">SUM(J58:Q58)</f>
        <v>0</v>
      </c>
    </row>
    <row r="59" spans="2:18" ht="31.5" hidden="1" customHeight="1" x14ac:dyDescent="0.3">
      <c r="B59" s="89"/>
      <c r="C59" s="90"/>
      <c r="D59" s="90"/>
      <c r="E59" s="90"/>
      <c r="F59" s="60">
        <v>3</v>
      </c>
      <c r="G59" s="15" t="s">
        <v>266</v>
      </c>
      <c r="H59" s="506" t="s">
        <v>240</v>
      </c>
      <c r="I59" s="17" t="s">
        <v>263</v>
      </c>
      <c r="J59" s="27"/>
      <c r="K59" s="172"/>
      <c r="L59" s="173"/>
      <c r="M59" s="172"/>
      <c r="N59" s="16"/>
      <c r="O59" s="16"/>
      <c r="P59" s="16"/>
      <c r="Q59" s="16"/>
      <c r="R59" s="84">
        <f t="shared" si="32"/>
        <v>0</v>
      </c>
    </row>
    <row r="60" spans="2:18" ht="31.5" hidden="1" customHeight="1" x14ac:dyDescent="0.3">
      <c r="B60" s="57"/>
      <c r="C60" s="58"/>
      <c r="D60" s="58"/>
      <c r="E60" s="58"/>
      <c r="F60" s="141">
        <v>4</v>
      </c>
      <c r="G60" s="32" t="s">
        <v>267</v>
      </c>
      <c r="H60" s="506" t="s">
        <v>240</v>
      </c>
      <c r="I60" s="17" t="s">
        <v>263</v>
      </c>
      <c r="J60" s="27"/>
      <c r="K60" s="172"/>
      <c r="L60" s="173"/>
      <c r="M60" s="172"/>
      <c r="N60" s="27"/>
      <c r="O60" s="27"/>
      <c r="P60" s="27"/>
      <c r="Q60" s="27"/>
      <c r="R60" s="84">
        <f t="shared" si="32"/>
        <v>0</v>
      </c>
    </row>
    <row r="61" spans="2:18" ht="31.5" hidden="1" customHeight="1" x14ac:dyDescent="0.3">
      <c r="B61" s="89"/>
      <c r="C61" s="90"/>
      <c r="D61" s="90"/>
      <c r="E61" s="90"/>
      <c r="F61" s="60">
        <v>5</v>
      </c>
      <c r="G61" s="15" t="s">
        <v>268</v>
      </c>
      <c r="H61" s="506" t="s">
        <v>240</v>
      </c>
      <c r="I61" s="17" t="s">
        <v>263</v>
      </c>
      <c r="J61" s="27"/>
      <c r="K61" s="172"/>
      <c r="L61" s="173"/>
      <c r="M61" s="172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1"/>
      <c r="F62" s="124">
        <v>6</v>
      </c>
      <c r="G62" s="21" t="s">
        <v>265</v>
      </c>
      <c r="H62" s="506" t="s">
        <v>240</v>
      </c>
      <c r="I62" s="17" t="s">
        <v>263</v>
      </c>
      <c r="J62" s="27"/>
      <c r="K62" s="172"/>
      <c r="L62" s="173"/>
      <c r="M62" s="172"/>
      <c r="N62" s="27"/>
      <c r="O62" s="27"/>
      <c r="P62" s="27"/>
      <c r="Q62" s="27"/>
      <c r="R62" s="84">
        <f t="shared" si="32"/>
        <v>0</v>
      </c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3">SUM(J65:J67)</f>
        <v>0</v>
      </c>
      <c r="K64" s="86">
        <f t="shared" si="33"/>
        <v>0</v>
      </c>
      <c r="L64" s="86">
        <f t="shared" si="33"/>
        <v>0</v>
      </c>
      <c r="M64" s="86">
        <f t="shared" si="33"/>
        <v>0</v>
      </c>
      <c r="N64" s="86">
        <f t="shared" si="33"/>
        <v>0</v>
      </c>
      <c r="O64" s="86">
        <f t="shared" si="33"/>
        <v>0</v>
      </c>
      <c r="P64" s="86">
        <f t="shared" si="33"/>
        <v>0</v>
      </c>
      <c r="Q64" s="86">
        <f t="shared" si="33"/>
        <v>0</v>
      </c>
      <c r="R64" s="86">
        <f t="shared" si="33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4">SUM(J66:Q66)</f>
        <v>0</v>
      </c>
    </row>
    <row r="67" spans="2:18" ht="23.2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4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5">SUM(K69)</f>
        <v>0</v>
      </c>
      <c r="L68" s="41">
        <f t="shared" si="35"/>
        <v>0</v>
      </c>
      <c r="M68" s="41">
        <f t="shared" si="35"/>
        <v>0</v>
      </c>
      <c r="N68" s="41">
        <f t="shared" si="35"/>
        <v>0</v>
      </c>
      <c r="O68" s="41">
        <f t="shared" si="35"/>
        <v>0</v>
      </c>
      <c r="P68" s="41">
        <f t="shared" si="35"/>
        <v>0</v>
      </c>
      <c r="Q68" s="41">
        <f t="shared" si="35"/>
        <v>0</v>
      </c>
      <c r="R68" s="41">
        <f t="shared" si="35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5"/>
        <v>0</v>
      </c>
      <c r="L69" s="25">
        <f t="shared" si="35"/>
        <v>0</v>
      </c>
      <c r="M69" s="25">
        <f t="shared" si="35"/>
        <v>0</v>
      </c>
      <c r="N69" s="25">
        <f t="shared" si="35"/>
        <v>0</v>
      </c>
      <c r="O69" s="25">
        <f t="shared" si="35"/>
        <v>0</v>
      </c>
      <c r="P69" s="25">
        <f t="shared" si="35"/>
        <v>0</v>
      </c>
      <c r="Q69" s="25">
        <f t="shared" si="35"/>
        <v>0</v>
      </c>
      <c r="R69" s="25">
        <f t="shared" si="35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6">SUM(J71+J78)</f>
        <v>0</v>
      </c>
      <c r="K70" s="86">
        <f t="shared" si="36"/>
        <v>0</v>
      </c>
      <c r="L70" s="86">
        <f t="shared" si="36"/>
        <v>0</v>
      </c>
      <c r="M70" s="86">
        <f t="shared" si="36"/>
        <v>0</v>
      </c>
      <c r="N70" s="86">
        <f t="shared" si="36"/>
        <v>0</v>
      </c>
      <c r="O70" s="86">
        <f t="shared" si="36"/>
        <v>0</v>
      </c>
      <c r="P70" s="86">
        <f t="shared" si="36"/>
        <v>0</v>
      </c>
      <c r="Q70" s="86">
        <f t="shared" si="36"/>
        <v>0</v>
      </c>
      <c r="R70" s="86">
        <f t="shared" si="36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7">SUM(K72)</f>
        <v>0</v>
      </c>
      <c r="L71" s="86">
        <f t="shared" si="37"/>
        <v>0</v>
      </c>
      <c r="M71" s="86">
        <f t="shared" si="37"/>
        <v>0</v>
      </c>
      <c r="N71" s="86">
        <f t="shared" si="37"/>
        <v>0</v>
      </c>
      <c r="O71" s="86">
        <f t="shared" si="37"/>
        <v>0</v>
      </c>
      <c r="P71" s="86">
        <f t="shared" si="37"/>
        <v>0</v>
      </c>
      <c r="Q71" s="86">
        <f t="shared" si="37"/>
        <v>0</v>
      </c>
      <c r="R71" s="86">
        <f t="shared" si="37"/>
        <v>0</v>
      </c>
    </row>
    <row r="72" spans="2:18" s="13" customFormat="1" hidden="1" x14ac:dyDescent="0.3">
      <c r="B72" s="35"/>
      <c r="C72" s="37"/>
      <c r="D72" s="37"/>
      <c r="E72" s="501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8">SUM(K73:K77)</f>
        <v>0</v>
      </c>
      <c r="L72" s="86">
        <f t="shared" si="38"/>
        <v>0</v>
      </c>
      <c r="M72" s="86">
        <f t="shared" si="38"/>
        <v>0</v>
      </c>
      <c r="N72" s="86">
        <f t="shared" si="38"/>
        <v>0</v>
      </c>
      <c r="O72" s="86">
        <f t="shared" si="38"/>
        <v>0</v>
      </c>
      <c r="P72" s="86">
        <f t="shared" si="38"/>
        <v>0</v>
      </c>
      <c r="Q72" s="86">
        <f t="shared" si="38"/>
        <v>0</v>
      </c>
      <c r="R72" s="86">
        <f t="shared" si="38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9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40">SUM(K79)</f>
        <v>0</v>
      </c>
      <c r="L78" s="86">
        <f t="shared" si="40"/>
        <v>0</v>
      </c>
      <c r="M78" s="86">
        <f t="shared" si="40"/>
        <v>0</v>
      </c>
      <c r="N78" s="86">
        <f t="shared" si="40"/>
        <v>0</v>
      </c>
      <c r="O78" s="86">
        <f t="shared" si="40"/>
        <v>0</v>
      </c>
      <c r="P78" s="86">
        <f t="shared" si="40"/>
        <v>0</v>
      </c>
      <c r="Q78" s="86">
        <f t="shared" si="40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41">SUM(K80:K85)</f>
        <v>0</v>
      </c>
      <c r="L79" s="86">
        <f t="shared" si="41"/>
        <v>0</v>
      </c>
      <c r="M79" s="86">
        <f t="shared" si="41"/>
        <v>0</v>
      </c>
      <c r="N79" s="86">
        <f t="shared" si="41"/>
        <v>0</v>
      </c>
      <c r="O79" s="86">
        <f t="shared" si="41"/>
        <v>0</v>
      </c>
      <c r="P79" s="86">
        <f t="shared" si="41"/>
        <v>0</v>
      </c>
      <c r="Q79" s="86">
        <f t="shared" si="41"/>
        <v>0</v>
      </c>
      <c r="R79" s="86">
        <f t="shared" si="41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2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2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3">SUM(K87)</f>
        <v>0</v>
      </c>
      <c r="L86" s="41">
        <f t="shared" si="43"/>
        <v>0</v>
      </c>
      <c r="M86" s="41">
        <f t="shared" si="43"/>
        <v>0</v>
      </c>
      <c r="N86" s="41">
        <f t="shared" si="43"/>
        <v>0</v>
      </c>
      <c r="O86" s="41">
        <f t="shared" si="43"/>
        <v>0</v>
      </c>
      <c r="P86" s="41">
        <f t="shared" si="43"/>
        <v>0</v>
      </c>
      <c r="Q86" s="41">
        <f t="shared" si="43"/>
        <v>0</v>
      </c>
      <c r="R86" s="41">
        <f t="shared" si="43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3"/>
        <v>0</v>
      </c>
      <c r="L87" s="25">
        <f t="shared" si="43"/>
        <v>0</v>
      </c>
      <c r="M87" s="25">
        <f t="shared" si="43"/>
        <v>0</v>
      </c>
      <c r="N87" s="25">
        <f t="shared" si="43"/>
        <v>0</v>
      </c>
      <c r="O87" s="25">
        <f t="shared" si="43"/>
        <v>0</v>
      </c>
      <c r="P87" s="25">
        <f t="shared" si="43"/>
        <v>0</v>
      </c>
      <c r="Q87" s="25">
        <f t="shared" si="43"/>
        <v>0</v>
      </c>
      <c r="R87" s="25">
        <f t="shared" si="43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4">SUM(K89+K94+K99)</f>
        <v>0</v>
      </c>
      <c r="L88" s="86">
        <f t="shared" si="44"/>
        <v>0</v>
      </c>
      <c r="M88" s="86">
        <f t="shared" si="44"/>
        <v>0</v>
      </c>
      <c r="N88" s="86">
        <f t="shared" si="44"/>
        <v>0</v>
      </c>
      <c r="O88" s="86">
        <f t="shared" si="44"/>
        <v>0</v>
      </c>
      <c r="P88" s="86">
        <f t="shared" si="44"/>
        <v>0</v>
      </c>
      <c r="Q88" s="86">
        <f t="shared" si="44"/>
        <v>0</v>
      </c>
      <c r="R88" s="86">
        <f t="shared" si="44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5">SUM(K90)</f>
        <v>0</v>
      </c>
      <c r="L89" s="86">
        <f t="shared" si="45"/>
        <v>0</v>
      </c>
      <c r="M89" s="86">
        <f t="shared" si="45"/>
        <v>0</v>
      </c>
      <c r="N89" s="86">
        <f t="shared" si="45"/>
        <v>0</v>
      </c>
      <c r="O89" s="86">
        <f t="shared" si="45"/>
        <v>0</v>
      </c>
      <c r="P89" s="86">
        <f t="shared" si="45"/>
        <v>0</v>
      </c>
      <c r="Q89" s="86">
        <f t="shared" si="45"/>
        <v>0</v>
      </c>
      <c r="R89" s="86">
        <f t="shared" si="45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6">SUM(K91:K93)</f>
        <v>0</v>
      </c>
      <c r="L90" s="86">
        <f t="shared" si="46"/>
        <v>0</v>
      </c>
      <c r="M90" s="86">
        <f t="shared" si="46"/>
        <v>0</v>
      </c>
      <c r="N90" s="86">
        <f t="shared" si="46"/>
        <v>0</v>
      </c>
      <c r="O90" s="86">
        <f t="shared" si="46"/>
        <v>0</v>
      </c>
      <c r="P90" s="86">
        <f t="shared" si="46"/>
        <v>0</v>
      </c>
      <c r="Q90" s="86">
        <f t="shared" si="46"/>
        <v>0</v>
      </c>
      <c r="R90" s="86">
        <f t="shared" si="46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7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8">SUM(K95)</f>
        <v>0</v>
      </c>
      <c r="L94" s="86">
        <f t="shared" si="48"/>
        <v>0</v>
      </c>
      <c r="M94" s="86">
        <f t="shared" si="48"/>
        <v>0</v>
      </c>
      <c r="N94" s="86">
        <f t="shared" si="48"/>
        <v>0</v>
      </c>
      <c r="O94" s="86">
        <f t="shared" si="48"/>
        <v>0</v>
      </c>
      <c r="P94" s="86">
        <f t="shared" si="48"/>
        <v>0</v>
      </c>
      <c r="Q94" s="86">
        <f t="shared" si="48"/>
        <v>0</v>
      </c>
      <c r="R94" s="86">
        <f t="shared" si="48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9">SUM(K96:K98)</f>
        <v>0</v>
      </c>
      <c r="L95" s="86">
        <f t="shared" si="49"/>
        <v>0</v>
      </c>
      <c r="M95" s="86">
        <f t="shared" si="49"/>
        <v>0</v>
      </c>
      <c r="N95" s="86">
        <f t="shared" si="49"/>
        <v>0</v>
      </c>
      <c r="O95" s="86">
        <f t="shared" si="49"/>
        <v>0</v>
      </c>
      <c r="P95" s="86">
        <f t="shared" si="49"/>
        <v>0</v>
      </c>
      <c r="Q95" s="86">
        <f t="shared" si="49"/>
        <v>0</v>
      </c>
      <c r="R95" s="86">
        <f t="shared" si="49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50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50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51">SUM(K100)</f>
        <v>0</v>
      </c>
      <c r="L99" s="86">
        <f t="shared" si="51"/>
        <v>0</v>
      </c>
      <c r="M99" s="86">
        <f t="shared" si="51"/>
        <v>0</v>
      </c>
      <c r="N99" s="86">
        <f t="shared" si="51"/>
        <v>0</v>
      </c>
      <c r="O99" s="86">
        <f t="shared" si="51"/>
        <v>0</v>
      </c>
      <c r="P99" s="86">
        <f t="shared" si="51"/>
        <v>0</v>
      </c>
      <c r="Q99" s="86">
        <f t="shared" si="51"/>
        <v>0</v>
      </c>
      <c r="R99" s="86">
        <f t="shared" si="51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2">SUM(K101:K103)</f>
        <v>0</v>
      </c>
      <c r="L100" s="86">
        <f t="shared" si="52"/>
        <v>0</v>
      </c>
      <c r="M100" s="86">
        <f t="shared" si="52"/>
        <v>0</v>
      </c>
      <c r="N100" s="86">
        <f t="shared" si="52"/>
        <v>0</v>
      </c>
      <c r="O100" s="86">
        <f t="shared" si="52"/>
        <v>0</v>
      </c>
      <c r="P100" s="86">
        <f t="shared" si="52"/>
        <v>0</v>
      </c>
      <c r="Q100" s="86">
        <f t="shared" si="52"/>
        <v>0</v>
      </c>
      <c r="R100" s="86">
        <f t="shared" si="52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3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3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4">SUM(K105)</f>
        <v>0</v>
      </c>
      <c r="L104" s="41">
        <f t="shared" si="54"/>
        <v>0</v>
      </c>
      <c r="M104" s="41">
        <f t="shared" si="54"/>
        <v>0</v>
      </c>
      <c r="N104" s="41">
        <f t="shared" si="54"/>
        <v>0</v>
      </c>
      <c r="O104" s="41">
        <f t="shared" si="54"/>
        <v>0</v>
      </c>
      <c r="P104" s="41">
        <f t="shared" si="54"/>
        <v>0</v>
      </c>
      <c r="Q104" s="41">
        <f t="shared" si="54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4"/>
        <v>0</v>
      </c>
      <c r="M105" s="25">
        <f t="shared" si="54"/>
        <v>0</v>
      </c>
      <c r="N105" s="25">
        <f t="shared" si="54"/>
        <v>0</v>
      </c>
      <c r="O105" s="25">
        <f t="shared" si="54"/>
        <v>0</v>
      </c>
      <c r="P105" s="25">
        <f t="shared" si="54"/>
        <v>0</v>
      </c>
      <c r="Q105" s="25">
        <f t="shared" si="54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5">SUM(K107+K116)</f>
        <v>0</v>
      </c>
      <c r="L106" s="86">
        <f>SUM(L107+L116)</f>
        <v>0</v>
      </c>
      <c r="M106" s="86">
        <f t="shared" si="55"/>
        <v>0</v>
      </c>
      <c r="N106" s="86">
        <f>SUM(N107+N116)</f>
        <v>0</v>
      </c>
      <c r="O106" s="86">
        <f t="shared" si="55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6">SUM(K108+K112)</f>
        <v>0</v>
      </c>
      <c r="L107" s="86">
        <f t="shared" si="56"/>
        <v>0</v>
      </c>
      <c r="M107" s="86">
        <f t="shared" si="56"/>
        <v>0</v>
      </c>
      <c r="N107" s="86">
        <f t="shared" si="56"/>
        <v>0</v>
      </c>
      <c r="O107" s="86">
        <f t="shared" si="56"/>
        <v>0</v>
      </c>
      <c r="P107" s="86">
        <f t="shared" si="56"/>
        <v>0</v>
      </c>
      <c r="Q107" s="86">
        <f t="shared" si="56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7">SUM(K109:K111)</f>
        <v>0</v>
      </c>
      <c r="L108" s="86">
        <f t="shared" si="57"/>
        <v>0</v>
      </c>
      <c r="M108" s="86">
        <f t="shared" si="57"/>
        <v>0</v>
      </c>
      <c r="N108" s="86">
        <f t="shared" si="57"/>
        <v>0</v>
      </c>
      <c r="O108" s="86">
        <f t="shared" si="57"/>
        <v>0</v>
      </c>
      <c r="P108" s="86">
        <f t="shared" si="57"/>
        <v>0</v>
      </c>
      <c r="Q108" s="86">
        <f t="shared" si="57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8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8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9">SUM(K113:K115)</f>
        <v>0</v>
      </c>
      <c r="L112" s="86">
        <f t="shared" si="59"/>
        <v>0</v>
      </c>
      <c r="M112" s="86">
        <f t="shared" si="59"/>
        <v>0</v>
      </c>
      <c r="N112" s="86">
        <f t="shared" si="59"/>
        <v>0</v>
      </c>
      <c r="O112" s="86">
        <f t="shared" si="59"/>
        <v>0</v>
      </c>
      <c r="P112" s="86">
        <f t="shared" si="59"/>
        <v>0</v>
      </c>
      <c r="Q112" s="86">
        <f t="shared" si="59"/>
        <v>0</v>
      </c>
      <c r="R112" s="86">
        <f t="shared" si="59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60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60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61">SUM(K117)</f>
        <v>0</v>
      </c>
      <c r="L116" s="86">
        <f t="shared" si="61"/>
        <v>0</v>
      </c>
      <c r="M116" s="86">
        <f t="shared" si="61"/>
        <v>0</v>
      </c>
      <c r="N116" s="86">
        <f t="shared" si="61"/>
        <v>0</v>
      </c>
      <c r="O116" s="86">
        <f t="shared" si="61"/>
        <v>0</v>
      </c>
      <c r="P116" s="86">
        <f t="shared" si="61"/>
        <v>0</v>
      </c>
      <c r="Q116" s="86">
        <f t="shared" si="61"/>
        <v>0</v>
      </c>
      <c r="R116" s="86">
        <f t="shared" si="61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2">SUM(K118:K120)</f>
        <v>0</v>
      </c>
      <c r="L117" s="86">
        <f t="shared" si="62"/>
        <v>0</v>
      </c>
      <c r="M117" s="86">
        <f t="shared" si="62"/>
        <v>0</v>
      </c>
      <c r="N117" s="86">
        <f t="shared" si="62"/>
        <v>0</v>
      </c>
      <c r="O117" s="86">
        <f t="shared" si="62"/>
        <v>0</v>
      </c>
      <c r="P117" s="86">
        <f t="shared" si="62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3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3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4">SUM(K122)</f>
        <v>50800</v>
      </c>
      <c r="L121" s="41">
        <f t="shared" si="64"/>
        <v>85400</v>
      </c>
      <c r="M121" s="41">
        <f t="shared" si="64"/>
        <v>38000</v>
      </c>
      <c r="N121" s="41">
        <f t="shared" si="64"/>
        <v>0</v>
      </c>
      <c r="O121" s="41">
        <f t="shared" si="64"/>
        <v>0</v>
      </c>
      <c r="P121" s="41">
        <f t="shared" si="64"/>
        <v>0</v>
      </c>
      <c r="Q121" s="41">
        <f t="shared" si="64"/>
        <v>0</v>
      </c>
      <c r="R121" s="41">
        <f t="shared" si="64"/>
        <v>174200</v>
      </c>
    </row>
    <row r="122" spans="2:18" s="12" customFormat="1" ht="48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>SUM(K123)</f>
        <v>50800</v>
      </c>
      <c r="L122" s="25">
        <f t="shared" si="64"/>
        <v>85400</v>
      </c>
      <c r="M122" s="25">
        <f t="shared" si="64"/>
        <v>38000</v>
      </c>
      <c r="N122" s="25">
        <f t="shared" si="64"/>
        <v>0</v>
      </c>
      <c r="O122" s="25">
        <f t="shared" si="64"/>
        <v>0</v>
      </c>
      <c r="P122" s="25">
        <f t="shared" si="64"/>
        <v>0</v>
      </c>
      <c r="Q122" s="25">
        <f t="shared" si="64"/>
        <v>0</v>
      </c>
      <c r="R122" s="25">
        <f>SUM(R123)</f>
        <v>174200</v>
      </c>
    </row>
    <row r="123" spans="2:18" s="13" customFormat="1" ht="49.5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>SUM(J124+J140)</f>
        <v>0</v>
      </c>
      <c r="K123" s="86">
        <f>SUM(K124+K140)</f>
        <v>50800</v>
      </c>
      <c r="L123" s="86">
        <f t="shared" ref="L123:R123" si="65">SUM(L124+L140)</f>
        <v>85400</v>
      </c>
      <c r="M123" s="86">
        <f t="shared" si="65"/>
        <v>38000</v>
      </c>
      <c r="N123" s="86">
        <f t="shared" si="65"/>
        <v>0</v>
      </c>
      <c r="O123" s="86">
        <f t="shared" si="65"/>
        <v>0</v>
      </c>
      <c r="P123" s="86">
        <f t="shared" si="65"/>
        <v>0</v>
      </c>
      <c r="Q123" s="86">
        <f t="shared" si="65"/>
        <v>0</v>
      </c>
      <c r="R123" s="86">
        <f t="shared" si="65"/>
        <v>174200</v>
      </c>
    </row>
    <row r="124" spans="2:18" s="13" customFormat="1" ht="36" hidden="1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6">SUM(K125)</f>
        <v>0</v>
      </c>
      <c r="L124" s="86">
        <f t="shared" si="66"/>
        <v>0</v>
      </c>
      <c r="M124" s="86">
        <f t="shared" si="66"/>
        <v>0</v>
      </c>
      <c r="N124" s="86">
        <f t="shared" si="66"/>
        <v>0</v>
      </c>
      <c r="O124" s="86">
        <f t="shared" si="66"/>
        <v>0</v>
      </c>
      <c r="P124" s="86">
        <f t="shared" si="66"/>
        <v>0</v>
      </c>
      <c r="Q124" s="86">
        <f t="shared" si="66"/>
        <v>0</v>
      </c>
      <c r="R124" s="86">
        <f t="shared" si="66"/>
        <v>0</v>
      </c>
    </row>
    <row r="125" spans="2:18" s="13" customFormat="1" ht="32.25" hidden="1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SUM(J126:J139)</f>
        <v>0</v>
      </c>
      <c r="K125" s="86">
        <f t="shared" ref="K125:R125" si="67">SUM(K126:K139)</f>
        <v>0</v>
      </c>
      <c r="L125" s="86">
        <f t="shared" si="67"/>
        <v>0</v>
      </c>
      <c r="M125" s="86">
        <f t="shared" si="67"/>
        <v>0</v>
      </c>
      <c r="N125" s="86">
        <f t="shared" si="67"/>
        <v>0</v>
      </c>
      <c r="O125" s="86">
        <f t="shared" si="67"/>
        <v>0</v>
      </c>
      <c r="P125" s="86">
        <f t="shared" si="67"/>
        <v>0</v>
      </c>
      <c r="Q125" s="86">
        <f t="shared" si="67"/>
        <v>0</v>
      </c>
      <c r="R125" s="86">
        <f t="shared" si="67"/>
        <v>0</v>
      </c>
    </row>
    <row r="126" spans="2:18" ht="48.75" hidden="1" customHeight="1" x14ac:dyDescent="0.3">
      <c r="B126" s="38"/>
      <c r="C126" s="39"/>
      <c r="D126" s="39"/>
      <c r="E126" s="39"/>
      <c r="F126" s="60">
        <v>7</v>
      </c>
      <c r="G126" s="15" t="s">
        <v>241</v>
      </c>
      <c r="H126" s="508" t="s">
        <v>242</v>
      </c>
      <c r="I126" s="145" t="s">
        <v>272</v>
      </c>
      <c r="J126" s="16"/>
      <c r="K126" s="170"/>
      <c r="L126" s="171"/>
      <c r="M126" s="170"/>
      <c r="N126" s="16"/>
      <c r="O126" s="16"/>
      <c r="P126" s="16"/>
      <c r="Q126" s="16"/>
      <c r="R126" s="84">
        <f t="shared" ref="R126:R138" si="68">SUM(J126:Q126)</f>
        <v>0</v>
      </c>
    </row>
    <row r="127" spans="2:18" ht="22.5" hidden="1" customHeight="1" x14ac:dyDescent="0.3">
      <c r="B127" s="57"/>
      <c r="C127" s="58"/>
      <c r="D127" s="58"/>
      <c r="E127" s="59"/>
      <c r="F127" s="29"/>
      <c r="G127" s="15"/>
      <c r="H127" s="15"/>
      <c r="I127" s="61"/>
      <c r="J127" s="16"/>
      <c r="K127" s="16"/>
      <c r="L127" s="16"/>
      <c r="M127" s="16"/>
      <c r="N127" s="16"/>
      <c r="O127" s="16"/>
      <c r="P127" s="16"/>
      <c r="Q127" s="16"/>
      <c r="R127" s="84"/>
    </row>
    <row r="128" spans="2:18" ht="22.5" hidden="1" customHeight="1" x14ac:dyDescent="0.3">
      <c r="B128" s="57"/>
      <c r="C128" s="58"/>
      <c r="D128" s="58"/>
      <c r="E128" s="59"/>
      <c r="F128" s="29"/>
      <c r="G128" s="15"/>
      <c r="H128" s="15"/>
      <c r="I128" s="61"/>
      <c r="J128" s="16"/>
      <c r="K128" s="16"/>
      <c r="L128" s="16"/>
      <c r="M128" s="16"/>
      <c r="N128" s="16"/>
      <c r="O128" s="16"/>
      <c r="P128" s="16"/>
      <c r="Q128" s="16"/>
      <c r="R128" s="84"/>
    </row>
    <row r="129" spans="2:18" ht="22.5" hidden="1" customHeight="1" x14ac:dyDescent="0.3">
      <c r="B129" s="57"/>
      <c r="C129" s="58"/>
      <c r="D129" s="58"/>
      <c r="E129" s="59"/>
      <c r="F129" s="29"/>
      <c r="G129" s="15"/>
      <c r="H129" s="15"/>
      <c r="I129" s="61"/>
      <c r="J129" s="16"/>
      <c r="K129" s="16"/>
      <c r="L129" s="16"/>
      <c r="M129" s="16"/>
      <c r="N129" s="16"/>
      <c r="O129" s="16"/>
      <c r="P129" s="16"/>
      <c r="Q129" s="16"/>
      <c r="R129" s="84"/>
    </row>
    <row r="130" spans="2:18" ht="22.5" hidden="1" customHeight="1" x14ac:dyDescent="0.3">
      <c r="B130" s="57"/>
      <c r="C130" s="58"/>
      <c r="D130" s="58"/>
      <c r="E130" s="59"/>
      <c r="F130" s="29"/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/>
    </row>
    <row r="131" spans="2:18" ht="22.5" hidden="1" customHeight="1" x14ac:dyDescent="0.3">
      <c r="B131" s="57"/>
      <c r="C131" s="58"/>
      <c r="D131" s="58"/>
      <c r="E131" s="59"/>
      <c r="F131" s="29"/>
      <c r="G131" s="15"/>
      <c r="H131" s="15"/>
      <c r="I131" s="61"/>
      <c r="J131" s="16"/>
      <c r="K131" s="16"/>
      <c r="L131" s="16"/>
      <c r="M131" s="16"/>
      <c r="N131" s="16"/>
      <c r="O131" s="16"/>
      <c r="P131" s="16"/>
      <c r="Q131" s="16"/>
      <c r="R131" s="84"/>
    </row>
    <row r="132" spans="2:18" ht="22.5" hidden="1" customHeight="1" x14ac:dyDescent="0.3">
      <c r="B132" s="57"/>
      <c r="C132" s="58"/>
      <c r="D132" s="58"/>
      <c r="E132" s="59"/>
      <c r="F132" s="29"/>
      <c r="G132" s="15"/>
      <c r="H132" s="15"/>
      <c r="I132" s="61"/>
      <c r="J132" s="16"/>
      <c r="K132" s="16"/>
      <c r="L132" s="16"/>
      <c r="M132" s="16"/>
      <c r="N132" s="16"/>
      <c r="O132" s="16"/>
      <c r="P132" s="16"/>
      <c r="Q132" s="16"/>
      <c r="R132" s="84"/>
    </row>
    <row r="133" spans="2:18" ht="22.5" hidden="1" customHeight="1" x14ac:dyDescent="0.3">
      <c r="B133" s="57"/>
      <c r="C133" s="58"/>
      <c r="D133" s="58"/>
      <c r="E133" s="59"/>
      <c r="F133" s="29"/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/>
    </row>
    <row r="134" spans="2:18" ht="22.5" hidden="1" customHeight="1" x14ac:dyDescent="0.3">
      <c r="B134" s="57"/>
      <c r="C134" s="58"/>
      <c r="D134" s="58"/>
      <c r="E134" s="59"/>
      <c r="F134" s="29"/>
      <c r="G134" s="15"/>
      <c r="H134" s="15"/>
      <c r="I134" s="61"/>
      <c r="J134" s="16"/>
      <c r="K134" s="16"/>
      <c r="L134" s="16"/>
      <c r="M134" s="16"/>
      <c r="N134" s="16"/>
      <c r="O134" s="16"/>
      <c r="P134" s="16"/>
      <c r="Q134" s="16"/>
      <c r="R134" s="84"/>
    </row>
    <row r="135" spans="2:18" ht="22.5" hidden="1" customHeight="1" x14ac:dyDescent="0.3">
      <c r="B135" s="57"/>
      <c r="C135" s="58"/>
      <c r="D135" s="58"/>
      <c r="E135" s="59"/>
      <c r="F135" s="29"/>
      <c r="G135" s="15"/>
      <c r="H135" s="15"/>
      <c r="I135" s="61"/>
      <c r="J135" s="16"/>
      <c r="K135" s="16"/>
      <c r="L135" s="16"/>
      <c r="M135" s="16"/>
      <c r="N135" s="16"/>
      <c r="O135" s="16"/>
      <c r="P135" s="16"/>
      <c r="Q135" s="16"/>
      <c r="R135" s="84"/>
    </row>
    <row r="136" spans="2:18" ht="22.5" hidden="1" customHeight="1" x14ac:dyDescent="0.3">
      <c r="B136" s="57"/>
      <c r="C136" s="58"/>
      <c r="D136" s="58"/>
      <c r="E136" s="59"/>
      <c r="F136" s="29"/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/>
    </row>
    <row r="137" spans="2:18" ht="22.5" hidden="1" customHeight="1" x14ac:dyDescent="0.3">
      <c r="B137" s="57"/>
      <c r="C137" s="58"/>
      <c r="D137" s="58"/>
      <c r="E137" s="59"/>
      <c r="F137" s="29"/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/>
    </row>
    <row r="138" spans="2:18" ht="22.5" hidden="1" customHeight="1" x14ac:dyDescent="0.3">
      <c r="B138" s="28"/>
      <c r="C138" s="45"/>
      <c r="D138" s="31"/>
      <c r="E138" s="32"/>
      <c r="F138" s="29">
        <v>67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68"/>
        <v>0</v>
      </c>
    </row>
    <row r="139" spans="2:18" ht="33.75" hidden="1" customHeight="1" x14ac:dyDescent="0.3">
      <c r="B139" s="67"/>
      <c r="C139" s="68"/>
      <c r="D139" s="62"/>
      <c r="E139" s="21"/>
      <c r="F139" s="29">
        <v>68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>SUM(J139:Q139)</f>
        <v>0</v>
      </c>
    </row>
    <row r="140" spans="2:18" s="13" customFormat="1" ht="46.5" customHeight="1" x14ac:dyDescent="0.3">
      <c r="B140" s="35"/>
      <c r="C140" s="37"/>
      <c r="D140" s="1662" t="s">
        <v>53</v>
      </c>
      <c r="E140" s="1662"/>
      <c r="F140" s="1662"/>
      <c r="G140" s="1662"/>
      <c r="H140" s="1662"/>
      <c r="I140" s="1662"/>
      <c r="J140" s="86">
        <f t="shared" ref="J140:R140" si="69">SUM(J141+J150+J156)</f>
        <v>0</v>
      </c>
      <c r="K140" s="86">
        <f t="shared" si="69"/>
        <v>50800</v>
      </c>
      <c r="L140" s="86">
        <f t="shared" si="69"/>
        <v>85400</v>
      </c>
      <c r="M140" s="86">
        <f t="shared" si="69"/>
        <v>38000</v>
      </c>
      <c r="N140" s="86">
        <f t="shared" si="69"/>
        <v>0</v>
      </c>
      <c r="O140" s="86">
        <f t="shared" si="69"/>
        <v>0</v>
      </c>
      <c r="P140" s="86">
        <f t="shared" si="69"/>
        <v>0</v>
      </c>
      <c r="Q140" s="86">
        <f t="shared" si="69"/>
        <v>0</v>
      </c>
      <c r="R140" s="86">
        <f t="shared" si="69"/>
        <v>174200</v>
      </c>
    </row>
    <row r="141" spans="2:18" s="13" customFormat="1" x14ac:dyDescent="0.3">
      <c r="B141" s="35"/>
      <c r="C141" s="37"/>
      <c r="D141" s="37"/>
      <c r="E141" s="501" t="s">
        <v>54</v>
      </c>
      <c r="F141" s="70"/>
      <c r="G141" s="33"/>
      <c r="H141" s="14"/>
      <c r="I141" s="56"/>
      <c r="J141" s="86">
        <f t="shared" ref="J141:R141" si="70">SUM(J142:J149)</f>
        <v>0</v>
      </c>
      <c r="K141" s="86">
        <f t="shared" si="70"/>
        <v>50800</v>
      </c>
      <c r="L141" s="86">
        <f t="shared" si="70"/>
        <v>35400</v>
      </c>
      <c r="M141" s="86">
        <f t="shared" si="70"/>
        <v>38000</v>
      </c>
      <c r="N141" s="86">
        <f t="shared" si="70"/>
        <v>0</v>
      </c>
      <c r="O141" s="86">
        <f t="shared" si="70"/>
        <v>0</v>
      </c>
      <c r="P141" s="86">
        <f t="shared" si="70"/>
        <v>0</v>
      </c>
      <c r="Q141" s="86">
        <f t="shared" si="70"/>
        <v>0</v>
      </c>
      <c r="R141" s="86">
        <f t="shared" si="70"/>
        <v>124200</v>
      </c>
    </row>
    <row r="142" spans="2:18" ht="49.5" hidden="1" customHeight="1" x14ac:dyDescent="0.3">
      <c r="B142" s="38"/>
      <c r="C142" s="39"/>
      <c r="D142" s="39"/>
      <c r="E142" s="39"/>
      <c r="F142" s="183">
        <v>8</v>
      </c>
      <c r="G142" s="184" t="s">
        <v>234</v>
      </c>
      <c r="H142" s="509" t="s">
        <v>233</v>
      </c>
      <c r="I142" s="145" t="s">
        <v>271</v>
      </c>
      <c r="J142" s="16"/>
      <c r="K142" s="170"/>
      <c r="L142" s="171"/>
      <c r="M142" s="170"/>
      <c r="N142" s="16"/>
      <c r="O142" s="16"/>
      <c r="P142" s="16"/>
      <c r="Q142" s="16"/>
      <c r="R142" s="84">
        <f t="shared" ref="R142:R145" si="71">SUM(J142:Q142)</f>
        <v>0</v>
      </c>
    </row>
    <row r="143" spans="2:18" ht="47.25" hidden="1" customHeight="1" x14ac:dyDescent="0.3">
      <c r="B143" s="123"/>
      <c r="C143" s="122"/>
      <c r="D143" s="61"/>
      <c r="E143" s="61"/>
      <c r="F143" s="60">
        <v>9</v>
      </c>
      <c r="G143" s="15" t="s">
        <v>235</v>
      </c>
      <c r="H143" s="509" t="s">
        <v>233</v>
      </c>
      <c r="I143" s="174" t="s">
        <v>236</v>
      </c>
      <c r="J143" s="27"/>
      <c r="K143" s="172"/>
      <c r="L143" s="173"/>
      <c r="M143" s="172"/>
      <c r="N143" s="27"/>
      <c r="O143" s="27"/>
      <c r="P143" s="27"/>
      <c r="Q143" s="27"/>
      <c r="R143" s="84">
        <f t="shared" si="71"/>
        <v>0</v>
      </c>
    </row>
    <row r="144" spans="2:18" ht="51.75" hidden="1" customHeight="1" x14ac:dyDescent="0.3">
      <c r="B144" s="123"/>
      <c r="C144" s="122"/>
      <c r="D144" s="61"/>
      <c r="E144" s="61"/>
      <c r="F144" s="183">
        <v>10</v>
      </c>
      <c r="G144" s="15" t="s">
        <v>246</v>
      </c>
      <c r="H144" s="509" t="s">
        <v>233</v>
      </c>
      <c r="I144" s="145" t="s">
        <v>273</v>
      </c>
      <c r="J144" s="16"/>
      <c r="K144" s="170"/>
      <c r="L144" s="171"/>
      <c r="M144" s="170"/>
      <c r="N144" s="16"/>
      <c r="O144" s="27"/>
      <c r="P144" s="27"/>
      <c r="Q144" s="27"/>
      <c r="R144" s="84">
        <f t="shared" si="71"/>
        <v>0</v>
      </c>
    </row>
    <row r="145" spans="2:18" ht="48" hidden="1" customHeight="1" x14ac:dyDescent="0.3">
      <c r="B145" s="19"/>
      <c r="C145" s="20"/>
      <c r="D145" s="20"/>
      <c r="E145" s="20"/>
      <c r="F145" s="60">
        <v>11</v>
      </c>
      <c r="G145" s="15" t="s">
        <v>247</v>
      </c>
      <c r="H145" s="509" t="s">
        <v>233</v>
      </c>
      <c r="I145" s="140" t="s">
        <v>274</v>
      </c>
      <c r="J145" s="16"/>
      <c r="K145" s="170"/>
      <c r="L145" s="171"/>
      <c r="M145" s="170"/>
      <c r="N145" s="16"/>
      <c r="O145" s="16"/>
      <c r="P145" s="16"/>
      <c r="Q145" s="16"/>
      <c r="R145" s="84">
        <f t="shared" si="71"/>
        <v>0</v>
      </c>
    </row>
    <row r="146" spans="2:18" ht="48" hidden="1" customHeight="1" x14ac:dyDescent="0.3">
      <c r="B146" s="57"/>
      <c r="C146" s="58"/>
      <c r="D146" s="58"/>
      <c r="E146" s="58"/>
      <c r="F146" s="183">
        <v>12</v>
      </c>
      <c r="G146" s="32" t="s">
        <v>248</v>
      </c>
      <c r="H146" s="509" t="s">
        <v>233</v>
      </c>
      <c r="I146" s="145" t="s">
        <v>275</v>
      </c>
      <c r="J146" s="16"/>
      <c r="K146" s="170"/>
      <c r="L146" s="171"/>
      <c r="M146" s="170"/>
      <c r="N146" s="16"/>
      <c r="O146" s="27"/>
      <c r="P146" s="27"/>
      <c r="Q146" s="27"/>
      <c r="R146" s="84">
        <f>SUM(J146:Q146)</f>
        <v>0</v>
      </c>
    </row>
    <row r="147" spans="2:18" ht="35.25" customHeight="1" x14ac:dyDescent="0.3">
      <c r="B147" s="89"/>
      <c r="C147" s="90"/>
      <c r="D147" s="90"/>
      <c r="E147" s="90"/>
      <c r="F147" s="60">
        <v>2</v>
      </c>
      <c r="G147" s="15" t="s">
        <v>249</v>
      </c>
      <c r="H147" s="93" t="s">
        <v>238</v>
      </c>
      <c r="I147" s="17" t="s">
        <v>244</v>
      </c>
      <c r="J147" s="16"/>
      <c r="K147" s="170">
        <v>22000</v>
      </c>
      <c r="L147" s="177"/>
      <c r="M147" s="170">
        <v>13000</v>
      </c>
      <c r="N147" s="16"/>
      <c r="O147" s="16"/>
      <c r="P147" s="16"/>
      <c r="Q147" s="16"/>
      <c r="R147" s="84">
        <f t="shared" ref="R147:R149" si="72">SUM(J147:Q147)</f>
        <v>35000</v>
      </c>
    </row>
    <row r="148" spans="2:18" ht="63" customHeight="1" x14ac:dyDescent="0.3">
      <c r="B148" s="89"/>
      <c r="C148" s="90"/>
      <c r="D148" s="90"/>
      <c r="E148" s="90"/>
      <c r="F148" s="60">
        <v>3</v>
      </c>
      <c r="G148" s="15" t="s">
        <v>250</v>
      </c>
      <c r="H148" s="16" t="s">
        <v>238</v>
      </c>
      <c r="I148" s="17" t="s">
        <v>276</v>
      </c>
      <c r="J148" s="178"/>
      <c r="K148" s="179">
        <v>14400</v>
      </c>
      <c r="L148" s="180">
        <v>14400</v>
      </c>
      <c r="M148" s="179">
        <v>10000</v>
      </c>
      <c r="N148" s="16"/>
      <c r="O148" s="16"/>
      <c r="P148" s="16"/>
      <c r="Q148" s="16"/>
      <c r="R148" s="84">
        <f t="shared" si="72"/>
        <v>38800</v>
      </c>
    </row>
    <row r="149" spans="2:18" ht="48" customHeight="1" x14ac:dyDescent="0.3">
      <c r="B149" s="89"/>
      <c r="C149" s="90"/>
      <c r="D149" s="90"/>
      <c r="E149" s="90"/>
      <c r="F149" s="60">
        <v>4</v>
      </c>
      <c r="G149" s="15" t="s">
        <v>251</v>
      </c>
      <c r="H149" s="16" t="s">
        <v>238</v>
      </c>
      <c r="I149" s="181" t="s">
        <v>252</v>
      </c>
      <c r="J149" s="178"/>
      <c r="K149" s="179">
        <v>14400</v>
      </c>
      <c r="L149" s="180">
        <v>21000</v>
      </c>
      <c r="M149" s="179">
        <v>15000</v>
      </c>
      <c r="N149" s="16"/>
      <c r="O149" s="16"/>
      <c r="P149" s="16"/>
      <c r="Q149" s="16"/>
      <c r="R149" s="84">
        <f t="shared" si="72"/>
        <v>50400</v>
      </c>
    </row>
    <row r="150" spans="2:18" s="13" customFormat="1" hidden="1" x14ac:dyDescent="0.3">
      <c r="B150" s="35"/>
      <c r="C150" s="37"/>
      <c r="D150" s="37"/>
      <c r="E150" s="501" t="s">
        <v>55</v>
      </c>
      <c r="F150" s="70"/>
      <c r="G150" s="33"/>
      <c r="H150" s="14"/>
      <c r="I150" s="56"/>
      <c r="J150" s="86">
        <f>SUM(J151:J155)</f>
        <v>0</v>
      </c>
      <c r="K150" s="86">
        <f t="shared" ref="K150:R150" si="73">SUM(K151:K155)</f>
        <v>0</v>
      </c>
      <c r="L150" s="86">
        <f t="shared" si="73"/>
        <v>0</v>
      </c>
      <c r="M150" s="86">
        <f t="shared" si="73"/>
        <v>0</v>
      </c>
      <c r="N150" s="86">
        <f t="shared" si="73"/>
        <v>0</v>
      </c>
      <c r="O150" s="86">
        <f t="shared" si="73"/>
        <v>0</v>
      </c>
      <c r="P150" s="86">
        <f t="shared" si="73"/>
        <v>0</v>
      </c>
      <c r="Q150" s="86">
        <f t="shared" si="73"/>
        <v>0</v>
      </c>
      <c r="R150" s="86">
        <f t="shared" si="73"/>
        <v>0</v>
      </c>
    </row>
    <row r="151" spans="2:18" ht="22.5" hidden="1" customHeight="1" x14ac:dyDescent="0.3">
      <c r="B151" s="38"/>
      <c r="C151" s="39"/>
      <c r="D151" s="39"/>
      <c r="E151" s="40"/>
      <c r="F151" s="29">
        <v>74</v>
      </c>
      <c r="G151" s="15"/>
      <c r="H151" s="15"/>
      <c r="I151" s="61"/>
      <c r="J151" s="16"/>
      <c r="K151" s="16"/>
      <c r="L151" s="16"/>
      <c r="M151" s="16"/>
      <c r="N151" s="16"/>
      <c r="O151" s="16"/>
      <c r="P151" s="16"/>
      <c r="Q151" s="16"/>
      <c r="R151" s="84">
        <f t="shared" ref="R151:R154" si="74">SUM(J151:Q151)</f>
        <v>0</v>
      </c>
    </row>
    <row r="152" spans="2:18" ht="22.5" hidden="1" customHeight="1" x14ac:dyDescent="0.3">
      <c r="B152" s="28"/>
      <c r="C152" s="45"/>
      <c r="D152" s="31"/>
      <c r="E152" s="32"/>
      <c r="F152" s="29">
        <v>75</v>
      </c>
      <c r="G152" s="15"/>
      <c r="H152" s="16"/>
      <c r="I152" s="17"/>
      <c r="J152" s="27"/>
      <c r="K152" s="27"/>
      <c r="L152" s="27"/>
      <c r="M152" s="27"/>
      <c r="N152" s="27"/>
      <c r="O152" s="27"/>
      <c r="P152" s="27"/>
      <c r="Q152" s="27"/>
      <c r="R152" s="84">
        <f t="shared" si="74"/>
        <v>0</v>
      </c>
    </row>
    <row r="153" spans="2:18" ht="22.5" hidden="1" customHeight="1" x14ac:dyDescent="0.3">
      <c r="B153" s="28"/>
      <c r="C153" s="45"/>
      <c r="D153" s="31"/>
      <c r="E153" s="32"/>
      <c r="F153" s="29">
        <v>76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74"/>
        <v>0</v>
      </c>
    </row>
    <row r="154" spans="2:18" ht="22.5" hidden="1" customHeight="1" x14ac:dyDescent="0.3">
      <c r="B154" s="57"/>
      <c r="C154" s="58"/>
      <c r="D154" s="58"/>
      <c r="E154" s="59"/>
      <c r="F154" s="29">
        <v>77</v>
      </c>
      <c r="G154" s="15"/>
      <c r="H154" s="15"/>
      <c r="I154" s="61"/>
      <c r="J154" s="16"/>
      <c r="K154" s="16"/>
      <c r="L154" s="16"/>
      <c r="M154" s="16"/>
      <c r="N154" s="16"/>
      <c r="O154" s="16"/>
      <c r="P154" s="16"/>
      <c r="Q154" s="16"/>
      <c r="R154" s="84">
        <f t="shared" si="74"/>
        <v>0</v>
      </c>
    </row>
    <row r="155" spans="2:18" ht="22.5" hidden="1" customHeight="1" x14ac:dyDescent="0.3">
      <c r="B155" s="28"/>
      <c r="C155" s="45"/>
      <c r="D155" s="31"/>
      <c r="E155" s="32"/>
      <c r="F155" s="29">
        <v>78</v>
      </c>
      <c r="G155" s="15"/>
      <c r="H155" s="16"/>
      <c r="I155" s="17"/>
      <c r="J155" s="27"/>
      <c r="K155" s="27"/>
      <c r="L155" s="27"/>
      <c r="M155" s="27"/>
      <c r="N155" s="27"/>
      <c r="O155" s="27"/>
      <c r="P155" s="27"/>
      <c r="Q155" s="27"/>
      <c r="R155" s="84">
        <f>SUM(J155:Q155)</f>
        <v>0</v>
      </c>
    </row>
    <row r="156" spans="2:18" s="13" customFormat="1" ht="35.25" customHeight="1" x14ac:dyDescent="0.3">
      <c r="B156" s="35"/>
      <c r="C156" s="37"/>
      <c r="D156" s="37"/>
      <c r="E156" s="1661" t="s">
        <v>90</v>
      </c>
      <c r="F156" s="1661"/>
      <c r="G156" s="1661"/>
      <c r="H156" s="1661"/>
      <c r="I156" s="1661"/>
      <c r="J156" s="86">
        <f t="shared" ref="J156:R156" si="75">SUM(J157:J160)</f>
        <v>0</v>
      </c>
      <c r="K156" s="86">
        <f t="shared" si="75"/>
        <v>0</v>
      </c>
      <c r="L156" s="86">
        <f t="shared" si="75"/>
        <v>50000</v>
      </c>
      <c r="M156" s="86">
        <f t="shared" si="75"/>
        <v>0</v>
      </c>
      <c r="N156" s="86">
        <f t="shared" si="75"/>
        <v>0</v>
      </c>
      <c r="O156" s="86">
        <f t="shared" si="75"/>
        <v>0</v>
      </c>
      <c r="P156" s="86">
        <f t="shared" si="75"/>
        <v>0</v>
      </c>
      <c r="Q156" s="86">
        <f t="shared" si="75"/>
        <v>0</v>
      </c>
      <c r="R156" s="86">
        <f t="shared" si="75"/>
        <v>50000</v>
      </c>
    </row>
    <row r="157" spans="2:18" ht="35.25" customHeight="1" x14ac:dyDescent="0.3">
      <c r="B157" s="89"/>
      <c r="C157" s="90"/>
      <c r="D157" s="90"/>
      <c r="E157" s="90"/>
      <c r="F157" s="60">
        <v>5</v>
      </c>
      <c r="G157" s="15" t="s">
        <v>257</v>
      </c>
      <c r="H157" s="93" t="s">
        <v>238</v>
      </c>
      <c r="I157" s="17" t="s">
        <v>244</v>
      </c>
      <c r="J157" s="16"/>
      <c r="K157" s="170"/>
      <c r="L157" s="182">
        <v>50000</v>
      </c>
      <c r="M157" s="170"/>
      <c r="N157" s="16"/>
      <c r="O157" s="16"/>
      <c r="P157" s="16"/>
      <c r="Q157" s="16"/>
      <c r="R157" s="84">
        <f t="shared" ref="R157:R159" si="76">SUM(J157:Q157)</f>
        <v>50000</v>
      </c>
    </row>
    <row r="158" spans="2:18" ht="22.5" hidden="1" customHeight="1" x14ac:dyDescent="0.3">
      <c r="B158" s="28"/>
      <c r="C158" s="45"/>
      <c r="D158" s="31"/>
      <c r="E158" s="31"/>
      <c r="F158" s="60">
        <v>81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 t="shared" si="76"/>
        <v>0</v>
      </c>
    </row>
    <row r="159" spans="2:18" ht="22.5" hidden="1" customHeight="1" x14ac:dyDescent="0.3">
      <c r="B159" s="57"/>
      <c r="C159" s="58"/>
      <c r="D159" s="58"/>
      <c r="E159" s="58"/>
      <c r="F159" s="60">
        <v>82</v>
      </c>
      <c r="G159" s="15"/>
      <c r="H159" s="15"/>
      <c r="I159" s="61"/>
      <c r="J159" s="16"/>
      <c r="K159" s="16"/>
      <c r="L159" s="16"/>
      <c r="M159" s="16"/>
      <c r="N159" s="16"/>
      <c r="O159" s="16"/>
      <c r="P159" s="16"/>
      <c r="Q159" s="16"/>
      <c r="R159" s="84">
        <f t="shared" si="76"/>
        <v>0</v>
      </c>
    </row>
    <row r="160" spans="2:18" ht="22.5" hidden="1" customHeight="1" x14ac:dyDescent="0.3">
      <c r="B160" s="67"/>
      <c r="C160" s="68"/>
      <c r="D160" s="62"/>
      <c r="E160" s="62"/>
      <c r="F160" s="60">
        <v>83</v>
      </c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84">
        <f>SUM(J160:Q160)</f>
        <v>0</v>
      </c>
    </row>
    <row r="161" spans="2:18" s="12" customFormat="1" ht="33.75" hidden="1" customHeight="1" x14ac:dyDescent="0.2">
      <c r="B161" s="1665" t="s">
        <v>93</v>
      </c>
      <c r="C161" s="1666"/>
      <c r="D161" s="1666"/>
      <c r="E161" s="1666"/>
      <c r="F161" s="1666"/>
      <c r="G161" s="1666"/>
      <c r="H161" s="1666"/>
      <c r="I161" s="1666"/>
      <c r="J161" s="41">
        <f>SUM(J162)</f>
        <v>0</v>
      </c>
      <c r="K161" s="41">
        <f t="shared" ref="K161:R162" si="77">SUM(K162)</f>
        <v>0</v>
      </c>
      <c r="L161" s="41">
        <f t="shared" si="77"/>
        <v>0</v>
      </c>
      <c r="M161" s="41">
        <f t="shared" si="77"/>
        <v>0</v>
      </c>
      <c r="N161" s="41">
        <f t="shared" si="77"/>
        <v>0</v>
      </c>
      <c r="O161" s="41">
        <f t="shared" si="77"/>
        <v>0</v>
      </c>
      <c r="P161" s="41">
        <f t="shared" si="77"/>
        <v>0</v>
      </c>
      <c r="Q161" s="41">
        <f t="shared" si="77"/>
        <v>0</v>
      </c>
      <c r="R161" s="41">
        <f t="shared" si="77"/>
        <v>0</v>
      </c>
    </row>
    <row r="162" spans="2:18" s="12" customFormat="1" ht="48.75" hidden="1" customHeight="1" x14ac:dyDescent="0.2">
      <c r="B162" s="1785" t="s">
        <v>120</v>
      </c>
      <c r="C162" s="1724"/>
      <c r="D162" s="1724"/>
      <c r="E162" s="1724"/>
      <c r="F162" s="1724"/>
      <c r="G162" s="1724"/>
      <c r="H162" s="1724"/>
      <c r="I162" s="1724"/>
      <c r="J162" s="25">
        <f>SUM(J163)</f>
        <v>0</v>
      </c>
      <c r="K162" s="25">
        <f t="shared" si="77"/>
        <v>0</v>
      </c>
      <c r="L162" s="25">
        <f t="shared" si="77"/>
        <v>0</v>
      </c>
      <c r="M162" s="25">
        <f t="shared" si="77"/>
        <v>0</v>
      </c>
      <c r="N162" s="25">
        <f t="shared" si="77"/>
        <v>0</v>
      </c>
      <c r="O162" s="25">
        <f t="shared" si="77"/>
        <v>0</v>
      </c>
      <c r="P162" s="25">
        <f t="shared" si="77"/>
        <v>0</v>
      </c>
      <c r="Q162" s="25">
        <f t="shared" si="77"/>
        <v>0</v>
      </c>
      <c r="R162" s="25">
        <f>SUM(R163)</f>
        <v>0</v>
      </c>
    </row>
    <row r="163" spans="2:18" s="13" customFormat="1" ht="32.25" hidden="1" customHeight="1" x14ac:dyDescent="0.3">
      <c r="B163" s="35"/>
      <c r="C163" s="1661" t="s">
        <v>56</v>
      </c>
      <c r="D163" s="1661"/>
      <c r="E163" s="1661"/>
      <c r="F163" s="1661"/>
      <c r="G163" s="1661"/>
      <c r="H163" s="1661"/>
      <c r="I163" s="1661"/>
      <c r="J163" s="86">
        <f>SUM(J164+J181)</f>
        <v>0</v>
      </c>
      <c r="K163" s="86">
        <f t="shared" ref="K163:Q163" si="78">SUM(K164+K181)</f>
        <v>0</v>
      </c>
      <c r="L163" s="86">
        <f t="shared" si="78"/>
        <v>0</v>
      </c>
      <c r="M163" s="86">
        <f t="shared" si="78"/>
        <v>0</v>
      </c>
      <c r="N163" s="86">
        <f t="shared" si="78"/>
        <v>0</v>
      </c>
      <c r="O163" s="86">
        <f t="shared" si="78"/>
        <v>0</v>
      </c>
      <c r="P163" s="86">
        <f t="shared" si="78"/>
        <v>0</v>
      </c>
      <c r="Q163" s="86">
        <f t="shared" si="78"/>
        <v>0</v>
      </c>
      <c r="R163" s="86">
        <f>SUM(R164+R181)</f>
        <v>0</v>
      </c>
    </row>
    <row r="164" spans="2:18" s="13" customFormat="1" ht="50.25" hidden="1" customHeight="1" x14ac:dyDescent="0.3">
      <c r="B164" s="35"/>
      <c r="C164" s="37"/>
      <c r="D164" s="1661" t="s">
        <v>78</v>
      </c>
      <c r="E164" s="1661"/>
      <c r="F164" s="1661"/>
      <c r="G164" s="1661"/>
      <c r="H164" s="1661"/>
      <c r="I164" s="1661"/>
      <c r="J164" s="86">
        <f>SUM(J165+J169+J173+J177)</f>
        <v>0</v>
      </c>
      <c r="K164" s="86">
        <f t="shared" ref="K164:R164" si="79">SUM(K165+K169+K173+K177)</f>
        <v>0</v>
      </c>
      <c r="L164" s="86">
        <f t="shared" si="79"/>
        <v>0</v>
      </c>
      <c r="M164" s="86">
        <f t="shared" si="79"/>
        <v>0</v>
      </c>
      <c r="N164" s="86">
        <f t="shared" si="79"/>
        <v>0</v>
      </c>
      <c r="O164" s="86">
        <f t="shared" si="79"/>
        <v>0</v>
      </c>
      <c r="P164" s="86">
        <f t="shared" si="79"/>
        <v>0</v>
      </c>
      <c r="Q164" s="86">
        <f t="shared" si="79"/>
        <v>0</v>
      </c>
      <c r="R164" s="86">
        <f t="shared" si="79"/>
        <v>0</v>
      </c>
    </row>
    <row r="165" spans="2:18" s="13" customFormat="1" ht="32.25" hidden="1" customHeight="1" x14ac:dyDescent="0.3">
      <c r="B165" s="35"/>
      <c r="C165" s="37"/>
      <c r="D165" s="37"/>
      <c r="E165" s="1661" t="s">
        <v>57</v>
      </c>
      <c r="F165" s="1661"/>
      <c r="G165" s="1661"/>
      <c r="H165" s="1661"/>
      <c r="I165" s="1661"/>
      <c r="J165" s="86">
        <f>SUM(J166:J168)</f>
        <v>0</v>
      </c>
      <c r="K165" s="86">
        <f t="shared" ref="K165:R165" si="80">SUM(K166:K168)</f>
        <v>0</v>
      </c>
      <c r="L165" s="86">
        <f t="shared" si="80"/>
        <v>0</v>
      </c>
      <c r="M165" s="86">
        <f t="shared" si="80"/>
        <v>0</v>
      </c>
      <c r="N165" s="86">
        <f t="shared" si="80"/>
        <v>0</v>
      </c>
      <c r="O165" s="86">
        <f t="shared" si="80"/>
        <v>0</v>
      </c>
      <c r="P165" s="86">
        <f t="shared" si="80"/>
        <v>0</v>
      </c>
      <c r="Q165" s="86">
        <f t="shared" si="80"/>
        <v>0</v>
      </c>
      <c r="R165" s="86">
        <f t="shared" si="80"/>
        <v>0</v>
      </c>
    </row>
    <row r="166" spans="2:18" ht="20.25" hidden="1" customHeight="1" x14ac:dyDescent="0.3">
      <c r="B166" s="38"/>
      <c r="C166" s="39"/>
      <c r="D166" s="39"/>
      <c r="E166" s="40"/>
      <c r="F166" s="29">
        <v>84</v>
      </c>
      <c r="G166" s="15"/>
      <c r="H166" s="15"/>
      <c r="I166" s="61"/>
      <c r="J166" s="16"/>
      <c r="K166" s="16"/>
      <c r="L166" s="16"/>
      <c r="M166" s="16"/>
      <c r="N166" s="16"/>
      <c r="O166" s="16"/>
      <c r="P166" s="16"/>
      <c r="Q166" s="16"/>
      <c r="R166" s="84">
        <f t="shared" ref="R166:R167" si="81">SUM(J166:Q166)</f>
        <v>0</v>
      </c>
    </row>
    <row r="167" spans="2:18" ht="20.25" hidden="1" customHeight="1" x14ac:dyDescent="0.3">
      <c r="B167" s="28"/>
      <c r="C167" s="45"/>
      <c r="D167" s="31"/>
      <c r="E167" s="32"/>
      <c r="F167" s="29">
        <v>85</v>
      </c>
      <c r="G167" s="15"/>
      <c r="H167" s="16"/>
      <c r="I167" s="17"/>
      <c r="J167" s="27"/>
      <c r="K167" s="27"/>
      <c r="L167" s="27"/>
      <c r="M167" s="27"/>
      <c r="N167" s="27"/>
      <c r="O167" s="27"/>
      <c r="P167" s="27"/>
      <c r="Q167" s="27"/>
      <c r="R167" s="84">
        <f t="shared" si="81"/>
        <v>0</v>
      </c>
    </row>
    <row r="168" spans="2:18" ht="20.25" hidden="1" customHeight="1" x14ac:dyDescent="0.3">
      <c r="B168" s="28"/>
      <c r="C168" s="45"/>
      <c r="D168" s="31"/>
      <c r="E168" s="32"/>
      <c r="F168" s="29">
        <v>86</v>
      </c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84">
        <f>SUM(J168:Q168)</f>
        <v>0</v>
      </c>
    </row>
    <row r="169" spans="2:18" s="13" customFormat="1" ht="33.75" hidden="1" customHeight="1" x14ac:dyDescent="0.3">
      <c r="B169" s="35"/>
      <c r="C169" s="37"/>
      <c r="D169" s="37"/>
      <c r="E169" s="1661" t="s">
        <v>58</v>
      </c>
      <c r="F169" s="1661"/>
      <c r="G169" s="1661"/>
      <c r="H169" s="1661"/>
      <c r="I169" s="1661"/>
      <c r="J169" s="86">
        <f>SUM(J170:J172)</f>
        <v>0</v>
      </c>
      <c r="K169" s="86">
        <f t="shared" ref="K169:R169" si="82">SUM(K170:K172)</f>
        <v>0</v>
      </c>
      <c r="L169" s="86">
        <f t="shared" si="82"/>
        <v>0</v>
      </c>
      <c r="M169" s="86">
        <f t="shared" si="82"/>
        <v>0</v>
      </c>
      <c r="N169" s="86">
        <f t="shared" si="82"/>
        <v>0</v>
      </c>
      <c r="O169" s="86">
        <f t="shared" si="82"/>
        <v>0</v>
      </c>
      <c r="P169" s="86">
        <f t="shared" si="82"/>
        <v>0</v>
      </c>
      <c r="Q169" s="86">
        <f t="shared" si="82"/>
        <v>0</v>
      </c>
      <c r="R169" s="86">
        <f t="shared" si="82"/>
        <v>0</v>
      </c>
    </row>
    <row r="170" spans="2:18" ht="21" hidden="1" customHeight="1" x14ac:dyDescent="0.3">
      <c r="B170" s="38"/>
      <c r="C170" s="39"/>
      <c r="D170" s="39"/>
      <c r="E170" s="40"/>
      <c r="F170" s="29">
        <v>87</v>
      </c>
      <c r="G170" s="15"/>
      <c r="H170" s="15"/>
      <c r="I170" s="61"/>
      <c r="J170" s="16"/>
      <c r="K170" s="16"/>
      <c r="L170" s="16"/>
      <c r="M170" s="16"/>
      <c r="N170" s="16"/>
      <c r="O170" s="16"/>
      <c r="P170" s="16"/>
      <c r="Q170" s="16"/>
      <c r="R170" s="84">
        <f t="shared" ref="R170:R171" si="83"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88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 t="shared" si="83"/>
        <v>0</v>
      </c>
    </row>
    <row r="172" spans="2:18" ht="21" hidden="1" customHeight="1" x14ac:dyDescent="0.3">
      <c r="B172" s="28"/>
      <c r="C172" s="45"/>
      <c r="D172" s="31"/>
      <c r="E172" s="32"/>
      <c r="F172" s="29">
        <v>89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84">
        <f>SUM(J172:Q172)</f>
        <v>0</v>
      </c>
    </row>
    <row r="173" spans="2:18" s="13" customFormat="1" hidden="1" x14ac:dyDescent="0.3">
      <c r="B173" s="35"/>
      <c r="C173" s="37"/>
      <c r="D173" s="37"/>
      <c r="E173" s="501" t="s">
        <v>59</v>
      </c>
      <c r="F173" s="70"/>
      <c r="G173" s="33"/>
      <c r="H173" s="14"/>
      <c r="I173" s="56"/>
      <c r="J173" s="86">
        <f>SUM(J174:J176)</f>
        <v>0</v>
      </c>
      <c r="K173" s="86">
        <f t="shared" ref="K173:R173" si="84">SUM(K174:K176)</f>
        <v>0</v>
      </c>
      <c r="L173" s="86">
        <f t="shared" si="84"/>
        <v>0</v>
      </c>
      <c r="M173" s="86">
        <f t="shared" si="84"/>
        <v>0</v>
      </c>
      <c r="N173" s="86">
        <f t="shared" si="84"/>
        <v>0</v>
      </c>
      <c r="O173" s="86">
        <f t="shared" si="84"/>
        <v>0</v>
      </c>
      <c r="P173" s="86">
        <f t="shared" si="84"/>
        <v>0</v>
      </c>
      <c r="Q173" s="86">
        <f t="shared" si="84"/>
        <v>0</v>
      </c>
      <c r="R173" s="86">
        <f t="shared" si="84"/>
        <v>0</v>
      </c>
    </row>
    <row r="174" spans="2:18" ht="24.75" hidden="1" customHeight="1" x14ac:dyDescent="0.3">
      <c r="B174" s="38"/>
      <c r="C174" s="39"/>
      <c r="D174" s="39"/>
      <c r="E174" s="40"/>
      <c r="F174" s="29">
        <v>90</v>
      </c>
      <c r="G174" s="15"/>
      <c r="H174" s="15"/>
      <c r="I174" s="61"/>
      <c r="J174" s="16"/>
      <c r="K174" s="16"/>
      <c r="L174" s="16"/>
      <c r="M174" s="16"/>
      <c r="N174" s="16"/>
      <c r="O174" s="16"/>
      <c r="P174" s="16"/>
      <c r="Q174" s="16"/>
      <c r="R174" s="84">
        <f t="shared" ref="R174:R175" si="85">SUM(J174:Q174)</f>
        <v>0</v>
      </c>
    </row>
    <row r="175" spans="2:18" ht="24.75" hidden="1" customHeight="1" x14ac:dyDescent="0.3">
      <c r="B175" s="28"/>
      <c r="C175" s="45"/>
      <c r="D175" s="31"/>
      <c r="E175" s="32"/>
      <c r="F175" s="29">
        <v>91</v>
      </c>
      <c r="G175" s="15"/>
      <c r="H175" s="16"/>
      <c r="I175" s="17"/>
      <c r="J175" s="27"/>
      <c r="K175" s="27"/>
      <c r="L175" s="27"/>
      <c r="M175" s="27"/>
      <c r="N175" s="27"/>
      <c r="O175" s="27"/>
      <c r="P175" s="27"/>
      <c r="Q175" s="27"/>
      <c r="R175" s="84">
        <f t="shared" si="85"/>
        <v>0</v>
      </c>
    </row>
    <row r="176" spans="2:18" ht="24.75" hidden="1" customHeight="1" x14ac:dyDescent="0.3">
      <c r="B176" s="67"/>
      <c r="C176" s="68"/>
      <c r="D176" s="62"/>
      <c r="E176" s="21"/>
      <c r="F176" s="29">
        <v>92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84">
        <f>SUM(J176:Q176)</f>
        <v>0</v>
      </c>
    </row>
    <row r="177" spans="2:18" s="13" customFormat="1" ht="30.75" hidden="1" customHeight="1" x14ac:dyDescent="0.3">
      <c r="B177" s="35"/>
      <c r="C177" s="37"/>
      <c r="D177" s="37"/>
      <c r="E177" s="1662" t="s">
        <v>60</v>
      </c>
      <c r="F177" s="1662"/>
      <c r="G177" s="1662"/>
      <c r="H177" s="1662"/>
      <c r="I177" s="1662"/>
      <c r="J177" s="86">
        <f>SUM(J178:J180)</f>
        <v>0</v>
      </c>
      <c r="K177" s="86">
        <f t="shared" ref="K177:R177" si="86">SUM(K178:K180)</f>
        <v>0</v>
      </c>
      <c r="L177" s="86">
        <f t="shared" si="86"/>
        <v>0</v>
      </c>
      <c r="M177" s="86">
        <f t="shared" si="86"/>
        <v>0</v>
      </c>
      <c r="N177" s="86">
        <f t="shared" si="86"/>
        <v>0</v>
      </c>
      <c r="O177" s="86">
        <f t="shared" si="86"/>
        <v>0</v>
      </c>
      <c r="P177" s="86">
        <f t="shared" si="86"/>
        <v>0</v>
      </c>
      <c r="Q177" s="86">
        <f t="shared" si="86"/>
        <v>0</v>
      </c>
      <c r="R177" s="86">
        <f t="shared" si="86"/>
        <v>0</v>
      </c>
    </row>
    <row r="178" spans="2:18" ht="22.5" hidden="1" customHeight="1" x14ac:dyDescent="0.3">
      <c r="B178" s="38"/>
      <c r="C178" s="39"/>
      <c r="D178" s="39"/>
      <c r="E178" s="40"/>
      <c r="F178" s="29">
        <v>93</v>
      </c>
      <c r="G178" s="15"/>
      <c r="H178" s="15"/>
      <c r="I178" s="61"/>
      <c r="J178" s="16"/>
      <c r="K178" s="16"/>
      <c r="L178" s="16"/>
      <c r="M178" s="16"/>
      <c r="N178" s="16"/>
      <c r="O178" s="16"/>
      <c r="P178" s="16"/>
      <c r="Q178" s="16"/>
      <c r="R178" s="84">
        <f t="shared" ref="R178:R179" si="87">SUM(J178:Q178)</f>
        <v>0</v>
      </c>
    </row>
    <row r="179" spans="2:18" ht="22.5" hidden="1" customHeight="1" x14ac:dyDescent="0.3">
      <c r="B179" s="28"/>
      <c r="C179" s="45"/>
      <c r="D179" s="31"/>
      <c r="E179" s="32"/>
      <c r="F179" s="29">
        <v>94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 t="shared" si="87"/>
        <v>0</v>
      </c>
    </row>
    <row r="180" spans="2:18" ht="22.5" hidden="1" customHeight="1" x14ac:dyDescent="0.3">
      <c r="B180" s="28"/>
      <c r="C180" s="45"/>
      <c r="D180" s="31"/>
      <c r="E180" s="32"/>
      <c r="F180" s="29">
        <v>95</v>
      </c>
      <c r="G180" s="15"/>
      <c r="H180" s="16"/>
      <c r="I180" s="17"/>
      <c r="J180" s="27"/>
      <c r="K180" s="27"/>
      <c r="L180" s="27"/>
      <c r="M180" s="27"/>
      <c r="N180" s="27"/>
      <c r="O180" s="27"/>
      <c r="P180" s="27"/>
      <c r="Q180" s="27"/>
      <c r="R180" s="84">
        <f>SUM(J180:Q180)</f>
        <v>0</v>
      </c>
    </row>
    <row r="181" spans="2:18" s="13" customFormat="1" ht="33.75" hidden="1" customHeight="1" x14ac:dyDescent="0.3">
      <c r="B181" s="35"/>
      <c r="C181" s="37"/>
      <c r="D181" s="1661" t="s">
        <v>61</v>
      </c>
      <c r="E181" s="1661"/>
      <c r="F181" s="1661"/>
      <c r="G181" s="1661"/>
      <c r="H181" s="1661"/>
      <c r="I181" s="1661"/>
      <c r="J181" s="86">
        <f>SUM(J182)</f>
        <v>0</v>
      </c>
      <c r="K181" s="86">
        <f t="shared" ref="K181:R181" si="88">SUM(K182)</f>
        <v>0</v>
      </c>
      <c r="L181" s="86">
        <f t="shared" si="88"/>
        <v>0</v>
      </c>
      <c r="M181" s="86">
        <f t="shared" si="88"/>
        <v>0</v>
      </c>
      <c r="N181" s="86">
        <f t="shared" si="88"/>
        <v>0</v>
      </c>
      <c r="O181" s="86">
        <f t="shared" si="88"/>
        <v>0</v>
      </c>
      <c r="P181" s="86">
        <f t="shared" si="88"/>
        <v>0</v>
      </c>
      <c r="Q181" s="86">
        <f t="shared" si="88"/>
        <v>0</v>
      </c>
      <c r="R181" s="86">
        <f t="shared" si="88"/>
        <v>0</v>
      </c>
    </row>
    <row r="182" spans="2:18" s="13" customFormat="1" hidden="1" x14ac:dyDescent="0.3">
      <c r="B182" s="35"/>
      <c r="C182" s="37"/>
      <c r="D182" s="37"/>
      <c r="E182" s="501" t="s">
        <v>62</v>
      </c>
      <c r="F182" s="70"/>
      <c r="G182" s="33"/>
      <c r="H182" s="14"/>
      <c r="I182" s="56"/>
      <c r="J182" s="86">
        <f>SUM(J183:J185)</f>
        <v>0</v>
      </c>
      <c r="K182" s="86">
        <f t="shared" ref="K182:Q182" si="89">SUM(K183:K185)</f>
        <v>0</v>
      </c>
      <c r="L182" s="86">
        <f t="shared" si="89"/>
        <v>0</v>
      </c>
      <c r="M182" s="86">
        <f t="shared" si="89"/>
        <v>0</v>
      </c>
      <c r="N182" s="86">
        <f t="shared" si="89"/>
        <v>0</v>
      </c>
      <c r="O182" s="86">
        <f t="shared" si="89"/>
        <v>0</v>
      </c>
      <c r="P182" s="86">
        <f t="shared" si="89"/>
        <v>0</v>
      </c>
      <c r="Q182" s="86">
        <f t="shared" si="89"/>
        <v>0</v>
      </c>
      <c r="R182" s="86">
        <f>SUM(R183:R185)</f>
        <v>0</v>
      </c>
    </row>
    <row r="183" spans="2:18" ht="22.5" hidden="1" customHeight="1" x14ac:dyDescent="0.3">
      <c r="B183" s="38"/>
      <c r="C183" s="39"/>
      <c r="D183" s="39"/>
      <c r="E183" s="40"/>
      <c r="F183" s="29">
        <v>96</v>
      </c>
      <c r="G183" s="15"/>
      <c r="H183" s="15"/>
      <c r="I183" s="61"/>
      <c r="J183" s="16"/>
      <c r="K183" s="16"/>
      <c r="L183" s="16"/>
      <c r="M183" s="16"/>
      <c r="N183" s="16"/>
      <c r="O183" s="16"/>
      <c r="P183" s="16"/>
      <c r="Q183" s="16"/>
      <c r="R183" s="84">
        <f>SUM(J183:Q183)</f>
        <v>0</v>
      </c>
    </row>
    <row r="184" spans="2:18" ht="22.5" hidden="1" customHeight="1" x14ac:dyDescent="0.3">
      <c r="B184" s="28"/>
      <c r="C184" s="45"/>
      <c r="D184" s="31"/>
      <c r="E184" s="32"/>
      <c r="F184" s="29">
        <v>97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ht="21" hidden="1" customHeight="1" x14ac:dyDescent="0.3">
      <c r="B185" s="28"/>
      <c r="C185" s="45"/>
      <c r="D185" s="31"/>
      <c r="E185" s="32"/>
      <c r="F185" s="29">
        <v>98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>SUM(J185:Q185)</f>
        <v>0</v>
      </c>
    </row>
    <row r="186" spans="2:18" s="12" customFormat="1" ht="18.75" customHeight="1" x14ac:dyDescent="0.2">
      <c r="B186" s="137" t="s">
        <v>95</v>
      </c>
      <c r="C186" s="44"/>
      <c r="D186" s="135"/>
      <c r="E186" s="135"/>
      <c r="F186" s="136"/>
      <c r="G186" s="135"/>
      <c r="H186" s="135"/>
      <c r="I186" s="135"/>
      <c r="J186" s="41">
        <f>SUM(J187)</f>
        <v>0</v>
      </c>
      <c r="K186" s="41">
        <f t="shared" ref="K186:R187" si="90">SUM(K187)</f>
        <v>0</v>
      </c>
      <c r="L186" s="41">
        <f t="shared" si="90"/>
        <v>0</v>
      </c>
      <c r="M186" s="41">
        <f t="shared" si="90"/>
        <v>64000</v>
      </c>
      <c r="N186" s="41">
        <f t="shared" si="90"/>
        <v>0</v>
      </c>
      <c r="O186" s="41">
        <f t="shared" si="90"/>
        <v>0</v>
      </c>
      <c r="P186" s="41">
        <f t="shared" si="90"/>
        <v>0</v>
      </c>
      <c r="Q186" s="41">
        <f t="shared" si="90"/>
        <v>0</v>
      </c>
      <c r="R186" s="41">
        <f t="shared" si="90"/>
        <v>64000</v>
      </c>
    </row>
    <row r="187" spans="2:18" s="12" customFormat="1" ht="46.5" customHeight="1" x14ac:dyDescent="0.2">
      <c r="B187" s="1785" t="s">
        <v>121</v>
      </c>
      <c r="C187" s="1724"/>
      <c r="D187" s="1724"/>
      <c r="E187" s="1724"/>
      <c r="F187" s="1724"/>
      <c r="G187" s="1724"/>
      <c r="H187" s="1724"/>
      <c r="I187" s="1724"/>
      <c r="J187" s="25">
        <f>SUM(J188)</f>
        <v>0</v>
      </c>
      <c r="K187" s="25">
        <f t="shared" si="90"/>
        <v>0</v>
      </c>
      <c r="L187" s="25">
        <f t="shared" si="90"/>
        <v>0</v>
      </c>
      <c r="M187" s="25">
        <f t="shared" si="90"/>
        <v>64000</v>
      </c>
      <c r="N187" s="25">
        <f t="shared" si="90"/>
        <v>0</v>
      </c>
      <c r="O187" s="25">
        <f t="shared" si="90"/>
        <v>0</v>
      </c>
      <c r="P187" s="25">
        <f t="shared" si="90"/>
        <v>0</v>
      </c>
      <c r="Q187" s="25">
        <f t="shared" si="90"/>
        <v>0</v>
      </c>
      <c r="R187" s="25">
        <f t="shared" si="90"/>
        <v>64000</v>
      </c>
    </row>
    <row r="188" spans="2:18" s="13" customFormat="1" ht="36" customHeight="1" x14ac:dyDescent="0.3">
      <c r="B188" s="35"/>
      <c r="C188" s="1661" t="s">
        <v>63</v>
      </c>
      <c r="D188" s="1661"/>
      <c r="E188" s="1661"/>
      <c r="F188" s="1661"/>
      <c r="G188" s="1661"/>
      <c r="H188" s="1661"/>
      <c r="I188" s="1661"/>
      <c r="J188" s="86">
        <f>SUM(J189+J194)</f>
        <v>0</v>
      </c>
      <c r="K188" s="86">
        <f t="shared" ref="K188:R188" si="91">SUM(K189+K194)</f>
        <v>0</v>
      </c>
      <c r="L188" s="86">
        <f t="shared" si="91"/>
        <v>0</v>
      </c>
      <c r="M188" s="86">
        <f t="shared" si="91"/>
        <v>64000</v>
      </c>
      <c r="N188" s="86">
        <f t="shared" si="91"/>
        <v>0</v>
      </c>
      <c r="O188" s="86">
        <f t="shared" si="91"/>
        <v>0</v>
      </c>
      <c r="P188" s="86">
        <f t="shared" si="91"/>
        <v>0</v>
      </c>
      <c r="Q188" s="86">
        <f t="shared" si="91"/>
        <v>0</v>
      </c>
      <c r="R188" s="86">
        <f t="shared" si="91"/>
        <v>64000</v>
      </c>
    </row>
    <row r="189" spans="2:18" s="13" customFormat="1" ht="24.75" customHeight="1" x14ac:dyDescent="0.3">
      <c r="B189" s="35"/>
      <c r="C189" s="37"/>
      <c r="D189" s="501" t="s">
        <v>64</v>
      </c>
      <c r="E189" s="34"/>
      <c r="F189" s="70"/>
      <c r="G189" s="33"/>
      <c r="H189" s="14"/>
      <c r="I189" s="56"/>
      <c r="J189" s="86">
        <f>SUM(J190)</f>
        <v>0</v>
      </c>
      <c r="K189" s="86">
        <f t="shared" ref="K189:R189" si="92">SUM(K190)</f>
        <v>0</v>
      </c>
      <c r="L189" s="86">
        <f t="shared" si="92"/>
        <v>0</v>
      </c>
      <c r="M189" s="86">
        <f t="shared" si="92"/>
        <v>64000</v>
      </c>
      <c r="N189" s="86">
        <f t="shared" si="92"/>
        <v>0</v>
      </c>
      <c r="O189" s="86">
        <f t="shared" si="92"/>
        <v>0</v>
      </c>
      <c r="P189" s="86">
        <f t="shared" si="92"/>
        <v>0</v>
      </c>
      <c r="Q189" s="86">
        <f t="shared" si="92"/>
        <v>0</v>
      </c>
      <c r="R189" s="86">
        <f t="shared" si="92"/>
        <v>64000</v>
      </c>
    </row>
    <row r="190" spans="2:18" s="13" customFormat="1" ht="31.5" customHeight="1" x14ac:dyDescent="0.3">
      <c r="B190" s="35"/>
      <c r="C190" s="37"/>
      <c r="D190" s="37"/>
      <c r="E190" s="1662" t="s">
        <v>65</v>
      </c>
      <c r="F190" s="1662"/>
      <c r="G190" s="1662"/>
      <c r="H190" s="1662"/>
      <c r="I190" s="1662"/>
      <c r="J190" s="86">
        <f>SUM(J191:J193)</f>
        <v>0</v>
      </c>
      <c r="K190" s="86">
        <f t="shared" ref="K190:R190" si="93">SUM(K191:K193)</f>
        <v>0</v>
      </c>
      <c r="L190" s="86">
        <f t="shared" si="93"/>
        <v>0</v>
      </c>
      <c r="M190" s="86">
        <f t="shared" si="93"/>
        <v>64000</v>
      </c>
      <c r="N190" s="86">
        <f t="shared" si="93"/>
        <v>0</v>
      </c>
      <c r="O190" s="86">
        <f t="shared" si="93"/>
        <v>0</v>
      </c>
      <c r="P190" s="86">
        <f t="shared" si="93"/>
        <v>0</v>
      </c>
      <c r="Q190" s="86">
        <f t="shared" si="93"/>
        <v>0</v>
      </c>
      <c r="R190" s="86">
        <f t="shared" si="93"/>
        <v>64000</v>
      </c>
    </row>
    <row r="191" spans="2:18" ht="49.5" customHeight="1" x14ac:dyDescent="0.3">
      <c r="B191" s="89"/>
      <c r="C191" s="90"/>
      <c r="D191" s="90"/>
      <c r="E191" s="90"/>
      <c r="F191" s="60">
        <v>6</v>
      </c>
      <c r="G191" s="15" t="s">
        <v>254</v>
      </c>
      <c r="H191" s="93" t="s">
        <v>238</v>
      </c>
      <c r="I191" s="16" t="s">
        <v>244</v>
      </c>
      <c r="J191" s="16"/>
      <c r="K191" s="170"/>
      <c r="L191" s="171"/>
      <c r="M191" s="170">
        <v>64000</v>
      </c>
      <c r="N191" s="16"/>
      <c r="O191" s="16"/>
      <c r="P191" s="16"/>
      <c r="Q191" s="16"/>
      <c r="R191" s="84">
        <f t="shared" ref="R191:R192" si="94">SUM(J191:Q191)</f>
        <v>64000</v>
      </c>
    </row>
    <row r="192" spans="2:18" ht="23.25" hidden="1" customHeight="1" x14ac:dyDescent="0.3">
      <c r="B192" s="28"/>
      <c r="C192" s="45"/>
      <c r="D192" s="31"/>
      <c r="E192" s="32"/>
      <c r="F192" s="154">
        <v>100</v>
      </c>
      <c r="G192" s="21"/>
      <c r="H192" s="185"/>
      <c r="I192" s="186"/>
      <c r="J192" s="27"/>
      <c r="K192" s="27"/>
      <c r="L192" s="27"/>
      <c r="M192" s="27"/>
      <c r="N192" s="27"/>
      <c r="O192" s="27"/>
      <c r="P192" s="27"/>
      <c r="Q192" s="27"/>
      <c r="R192" s="84">
        <f t="shared" si="94"/>
        <v>0</v>
      </c>
    </row>
    <row r="193" spans="2:18" ht="22.5" hidden="1" customHeight="1" x14ac:dyDescent="0.3">
      <c r="B193" s="67"/>
      <c r="C193" s="68"/>
      <c r="D193" s="62"/>
      <c r="E193" s="21"/>
      <c r="F193" s="29">
        <v>101</v>
      </c>
      <c r="G193" s="15"/>
      <c r="H193" s="16"/>
      <c r="I193" s="17"/>
      <c r="J193" s="27"/>
      <c r="K193" s="27"/>
      <c r="L193" s="27"/>
      <c r="M193" s="27"/>
      <c r="N193" s="27"/>
      <c r="O193" s="27"/>
      <c r="P193" s="27"/>
      <c r="Q193" s="27"/>
      <c r="R193" s="84">
        <f>SUM(J193:Q193)</f>
        <v>0</v>
      </c>
    </row>
    <row r="194" spans="2:18" s="13" customFormat="1" ht="36" hidden="1" customHeight="1" x14ac:dyDescent="0.3">
      <c r="B194" s="35"/>
      <c r="C194" s="37"/>
      <c r="D194" s="1661" t="s">
        <v>66</v>
      </c>
      <c r="E194" s="1661"/>
      <c r="F194" s="1661"/>
      <c r="G194" s="1661"/>
      <c r="H194" s="1661"/>
      <c r="I194" s="1661"/>
      <c r="J194" s="86">
        <f>SUM(J195+J199)</f>
        <v>0</v>
      </c>
      <c r="K194" s="86">
        <f t="shared" ref="K194:R194" si="95">SUM(K195+K199)</f>
        <v>0</v>
      </c>
      <c r="L194" s="86">
        <f t="shared" si="95"/>
        <v>0</v>
      </c>
      <c r="M194" s="86">
        <f t="shared" si="95"/>
        <v>0</v>
      </c>
      <c r="N194" s="86">
        <f t="shared" si="95"/>
        <v>0</v>
      </c>
      <c r="O194" s="86">
        <f>SUM(O195+O199)</f>
        <v>0</v>
      </c>
      <c r="P194" s="86">
        <f t="shared" si="95"/>
        <v>0</v>
      </c>
      <c r="Q194" s="86">
        <f t="shared" si="95"/>
        <v>0</v>
      </c>
      <c r="R194" s="86">
        <f t="shared" si="95"/>
        <v>0</v>
      </c>
    </row>
    <row r="195" spans="2:18" s="13" customFormat="1" hidden="1" x14ac:dyDescent="0.3">
      <c r="B195" s="35"/>
      <c r="C195" s="37"/>
      <c r="D195" s="37"/>
      <c r="E195" s="501" t="s">
        <v>67</v>
      </c>
      <c r="F195" s="70"/>
      <c r="G195" s="33"/>
      <c r="H195" s="14"/>
      <c r="I195" s="56"/>
      <c r="J195" s="86">
        <f>SUM(J196:J198)</f>
        <v>0</v>
      </c>
      <c r="K195" s="86">
        <f t="shared" ref="K195:R195" si="96">SUM(K196:K198)</f>
        <v>0</v>
      </c>
      <c r="L195" s="86">
        <f t="shared" si="96"/>
        <v>0</v>
      </c>
      <c r="M195" s="86">
        <f t="shared" si="96"/>
        <v>0</v>
      </c>
      <c r="N195" s="86">
        <f t="shared" si="96"/>
        <v>0</v>
      </c>
      <c r="O195" s="86">
        <f t="shared" si="96"/>
        <v>0</v>
      </c>
      <c r="P195" s="86">
        <f t="shared" si="96"/>
        <v>0</v>
      </c>
      <c r="Q195" s="86">
        <f t="shared" si="96"/>
        <v>0</v>
      </c>
      <c r="R195" s="86">
        <f t="shared" si="96"/>
        <v>0</v>
      </c>
    </row>
    <row r="196" spans="2:18" ht="21" hidden="1" customHeight="1" x14ac:dyDescent="0.3">
      <c r="B196" s="38"/>
      <c r="C196" s="39"/>
      <c r="D196" s="39"/>
      <c r="E196" s="40"/>
      <c r="F196" s="29">
        <v>102</v>
      </c>
      <c r="G196" s="15"/>
      <c r="H196" s="15"/>
      <c r="I196" s="61"/>
      <c r="J196" s="16"/>
      <c r="K196" s="16"/>
      <c r="L196" s="16"/>
      <c r="M196" s="16"/>
      <c r="N196" s="16"/>
      <c r="O196" s="16"/>
      <c r="P196" s="16"/>
      <c r="Q196" s="16"/>
      <c r="R196" s="84">
        <f t="shared" ref="R196:R197" si="97">SUM(J196:Q196)</f>
        <v>0</v>
      </c>
    </row>
    <row r="197" spans="2:18" ht="21" hidden="1" customHeight="1" x14ac:dyDescent="0.3">
      <c r="B197" s="28"/>
      <c r="C197" s="45"/>
      <c r="D197" s="31"/>
      <c r="E197" s="32"/>
      <c r="F197" s="29">
        <v>103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97"/>
        <v>0</v>
      </c>
    </row>
    <row r="198" spans="2:18" ht="21" hidden="1" customHeight="1" x14ac:dyDescent="0.3">
      <c r="B198" s="28"/>
      <c r="C198" s="45"/>
      <c r="D198" s="31"/>
      <c r="E198" s="32"/>
      <c r="F198" s="29">
        <v>104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idden="1" x14ac:dyDescent="0.3">
      <c r="B199" s="35"/>
      <c r="C199" s="37"/>
      <c r="D199" s="37"/>
      <c r="E199" s="501" t="s">
        <v>68</v>
      </c>
      <c r="F199" s="70"/>
      <c r="G199" s="33"/>
      <c r="H199" s="14"/>
      <c r="I199" s="56"/>
      <c r="J199" s="86">
        <f>SUM(J200:J202)</f>
        <v>0</v>
      </c>
      <c r="K199" s="86">
        <f t="shared" ref="K199:Q199" si="98">SUM(K200:K202)</f>
        <v>0</v>
      </c>
      <c r="L199" s="86">
        <f t="shared" si="98"/>
        <v>0</v>
      </c>
      <c r="M199" s="86">
        <f t="shared" si="98"/>
        <v>0</v>
      </c>
      <c r="N199" s="86">
        <f t="shared" si="98"/>
        <v>0</v>
      </c>
      <c r="O199" s="86">
        <f t="shared" si="98"/>
        <v>0</v>
      </c>
      <c r="P199" s="86">
        <f t="shared" si="98"/>
        <v>0</v>
      </c>
      <c r="Q199" s="86">
        <f t="shared" si="98"/>
        <v>0</v>
      </c>
      <c r="R199" s="86">
        <f>SUM(R200:R202)</f>
        <v>0</v>
      </c>
    </row>
    <row r="200" spans="2:18" ht="21" hidden="1" customHeight="1" x14ac:dyDescent="0.3">
      <c r="B200" s="38"/>
      <c r="C200" s="39"/>
      <c r="D200" s="39"/>
      <c r="E200" s="40"/>
      <c r="F200" s="29">
        <v>105</v>
      </c>
      <c r="G200" s="15"/>
      <c r="H200" s="15"/>
      <c r="I200" s="61"/>
      <c r="J200" s="16"/>
      <c r="K200" s="16"/>
      <c r="L200" s="16"/>
      <c r="M200" s="16"/>
      <c r="N200" s="16"/>
      <c r="O200" s="16"/>
      <c r="P200" s="16"/>
      <c r="Q200" s="16"/>
      <c r="R200" s="84">
        <f t="shared" ref="R200:R201" si="99">SUM(J200:Q200)</f>
        <v>0</v>
      </c>
    </row>
    <row r="201" spans="2:18" ht="21" hidden="1" customHeight="1" x14ac:dyDescent="0.3">
      <c r="B201" s="28"/>
      <c r="C201" s="45"/>
      <c r="D201" s="31"/>
      <c r="E201" s="32"/>
      <c r="F201" s="29">
        <v>106</v>
      </c>
      <c r="G201" s="15"/>
      <c r="H201" s="16"/>
      <c r="I201" s="17"/>
      <c r="J201" s="27"/>
      <c r="K201" s="27"/>
      <c r="L201" s="27"/>
      <c r="M201" s="27"/>
      <c r="N201" s="27"/>
      <c r="O201" s="27"/>
      <c r="P201" s="27"/>
      <c r="Q201" s="27"/>
      <c r="R201" s="84">
        <f t="shared" si="99"/>
        <v>0</v>
      </c>
    </row>
    <row r="202" spans="2:18" ht="21" hidden="1" customHeight="1" x14ac:dyDescent="0.3">
      <c r="B202" s="28"/>
      <c r="C202" s="45"/>
      <c r="D202" s="31"/>
      <c r="E202" s="32"/>
      <c r="F202" s="29">
        <v>107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>SUM(J202:Q202)</f>
        <v>0</v>
      </c>
    </row>
    <row r="203" spans="2:18" s="12" customFormat="1" ht="18.75" customHeight="1" x14ac:dyDescent="0.2">
      <c r="B203" s="137" t="s">
        <v>97</v>
      </c>
      <c r="C203" s="44"/>
      <c r="D203" s="135"/>
      <c r="E203" s="135"/>
      <c r="F203" s="136"/>
      <c r="G203" s="135"/>
      <c r="H203" s="135"/>
      <c r="I203" s="135"/>
      <c r="J203" s="95">
        <f>SUM(J204)</f>
        <v>0</v>
      </c>
      <c r="K203" s="95">
        <f>SUM(K204)</f>
        <v>0</v>
      </c>
      <c r="L203" s="95">
        <f t="shared" ref="L203:R204" si="100">SUM(L204)</f>
        <v>0</v>
      </c>
      <c r="M203" s="95">
        <f t="shared" si="100"/>
        <v>370000</v>
      </c>
      <c r="N203" s="95">
        <f t="shared" si="100"/>
        <v>0</v>
      </c>
      <c r="O203" s="95">
        <f t="shared" si="100"/>
        <v>0</v>
      </c>
      <c r="P203" s="95">
        <f t="shared" si="100"/>
        <v>0</v>
      </c>
      <c r="Q203" s="95">
        <f t="shared" si="100"/>
        <v>0</v>
      </c>
      <c r="R203" s="95">
        <f t="shared" si="100"/>
        <v>370000</v>
      </c>
    </row>
    <row r="204" spans="2:18" s="12" customFormat="1" ht="45.75" customHeight="1" x14ac:dyDescent="0.2">
      <c r="B204" s="1785" t="s">
        <v>145</v>
      </c>
      <c r="C204" s="1724"/>
      <c r="D204" s="1724"/>
      <c r="E204" s="1724"/>
      <c r="F204" s="1724"/>
      <c r="G204" s="1724"/>
      <c r="H204" s="1724"/>
      <c r="I204" s="1724"/>
      <c r="J204" s="128">
        <f>SUM(J205)</f>
        <v>0</v>
      </c>
      <c r="K204" s="128">
        <f>SUM(K205)</f>
        <v>0</v>
      </c>
      <c r="L204" s="128">
        <f t="shared" si="100"/>
        <v>0</v>
      </c>
      <c r="M204" s="128">
        <f t="shared" si="100"/>
        <v>370000</v>
      </c>
      <c r="N204" s="128">
        <f t="shared" si="100"/>
        <v>0</v>
      </c>
      <c r="O204" s="128">
        <f t="shared" si="100"/>
        <v>0</v>
      </c>
      <c r="P204" s="128">
        <f t="shared" si="100"/>
        <v>0</v>
      </c>
      <c r="Q204" s="128">
        <f t="shared" si="100"/>
        <v>0</v>
      </c>
      <c r="R204" s="128">
        <f>SUM(R205)</f>
        <v>370000</v>
      </c>
    </row>
    <row r="205" spans="2:18" s="13" customFormat="1" ht="33" customHeight="1" x14ac:dyDescent="0.3">
      <c r="B205" s="35"/>
      <c r="C205" s="1661" t="s">
        <v>69</v>
      </c>
      <c r="D205" s="1661"/>
      <c r="E205" s="1661"/>
      <c r="F205" s="1661"/>
      <c r="G205" s="1661"/>
      <c r="H205" s="1661"/>
      <c r="I205" s="1661"/>
      <c r="J205" s="86">
        <f>SUM(J206+J213+J230)</f>
        <v>0</v>
      </c>
      <c r="K205" s="86">
        <f>SUM(K206+K213+K230)</f>
        <v>0</v>
      </c>
      <c r="L205" s="86">
        <f t="shared" ref="L205:Q205" si="101">SUM(L206+L213+L230)</f>
        <v>0</v>
      </c>
      <c r="M205" s="86">
        <f t="shared" si="101"/>
        <v>370000</v>
      </c>
      <c r="N205" s="86">
        <f t="shared" si="101"/>
        <v>0</v>
      </c>
      <c r="O205" s="86">
        <f t="shared" si="101"/>
        <v>0</v>
      </c>
      <c r="P205" s="86">
        <f t="shared" si="101"/>
        <v>0</v>
      </c>
      <c r="Q205" s="86">
        <f t="shared" si="101"/>
        <v>0</v>
      </c>
      <c r="R205" s="86">
        <f>SUM(R206+R213+R230)</f>
        <v>370000</v>
      </c>
    </row>
    <row r="206" spans="2:18" s="13" customFormat="1" hidden="1" x14ac:dyDescent="0.3">
      <c r="B206" s="35"/>
      <c r="C206" s="37"/>
      <c r="D206" s="501" t="s">
        <v>70</v>
      </c>
      <c r="E206" s="34"/>
      <c r="F206" s="70"/>
      <c r="G206" s="33"/>
      <c r="H206" s="14"/>
      <c r="I206" s="56"/>
      <c r="J206" s="86">
        <f>SUM(J207)</f>
        <v>0</v>
      </c>
      <c r="K206" s="86">
        <f t="shared" ref="K206:R206" si="102">SUM(K207)</f>
        <v>0</v>
      </c>
      <c r="L206" s="86">
        <f t="shared" si="102"/>
        <v>0</v>
      </c>
      <c r="M206" s="86">
        <f t="shared" si="102"/>
        <v>0</v>
      </c>
      <c r="N206" s="86">
        <f t="shared" si="102"/>
        <v>0</v>
      </c>
      <c r="O206" s="86">
        <f t="shared" si="102"/>
        <v>0</v>
      </c>
      <c r="P206" s="86">
        <f t="shared" si="102"/>
        <v>0</v>
      </c>
      <c r="Q206" s="86">
        <f t="shared" si="102"/>
        <v>0</v>
      </c>
      <c r="R206" s="86">
        <f t="shared" si="102"/>
        <v>0</v>
      </c>
    </row>
    <row r="207" spans="2:18" s="13" customFormat="1" hidden="1" x14ac:dyDescent="0.3">
      <c r="B207" s="35"/>
      <c r="C207" s="37"/>
      <c r="D207" s="37"/>
      <c r="E207" s="501" t="s">
        <v>71</v>
      </c>
      <c r="F207" s="72"/>
      <c r="G207" s="64"/>
      <c r="H207" s="64"/>
      <c r="I207" s="64"/>
      <c r="J207" s="86">
        <f>SUM(J208:J212)</f>
        <v>0</v>
      </c>
      <c r="K207" s="86">
        <f>SUM(K208:K212)</f>
        <v>0</v>
      </c>
      <c r="L207" s="86">
        <f t="shared" ref="L207:R207" si="103">SUM(L208:L212)</f>
        <v>0</v>
      </c>
      <c r="M207" s="86">
        <f t="shared" si="103"/>
        <v>0</v>
      </c>
      <c r="N207" s="86">
        <f t="shared" si="103"/>
        <v>0</v>
      </c>
      <c r="O207" s="86">
        <f>SUM(O208:O212)</f>
        <v>0</v>
      </c>
      <c r="P207" s="86">
        <f>SUM(P208:P212)</f>
        <v>0</v>
      </c>
      <c r="Q207" s="86">
        <f>SUM(Q208:Q212)</f>
        <v>0</v>
      </c>
      <c r="R207" s="86">
        <f t="shared" si="103"/>
        <v>0</v>
      </c>
    </row>
    <row r="208" spans="2:18" ht="24.75" hidden="1" customHeight="1" x14ac:dyDescent="0.3">
      <c r="B208" s="38"/>
      <c r="C208" s="39"/>
      <c r="D208" s="39"/>
      <c r="E208" s="40"/>
      <c r="F208" s="29">
        <v>108</v>
      </c>
      <c r="G208" s="15"/>
      <c r="H208" s="15"/>
      <c r="I208" s="61"/>
      <c r="J208" s="16"/>
      <c r="K208" s="16"/>
      <c r="L208" s="16"/>
      <c r="M208" s="16"/>
      <c r="N208" s="16"/>
      <c r="O208" s="16"/>
      <c r="P208" s="16"/>
      <c r="Q208" s="16"/>
      <c r="R208" s="84">
        <f t="shared" ref="R208:R211" si="104">SUM(J208:Q208)</f>
        <v>0</v>
      </c>
    </row>
    <row r="209" spans="2:18" ht="24.75" hidden="1" customHeight="1" x14ac:dyDescent="0.3">
      <c r="B209" s="28"/>
      <c r="C209" s="45"/>
      <c r="D209" s="31"/>
      <c r="E209" s="32"/>
      <c r="F209" s="29">
        <v>109</v>
      </c>
      <c r="G209" s="15"/>
      <c r="H209" s="16"/>
      <c r="I209" s="17"/>
      <c r="J209" s="27"/>
      <c r="K209" s="27"/>
      <c r="L209" s="27"/>
      <c r="M209" s="27"/>
      <c r="N209" s="27"/>
      <c r="O209" s="27"/>
      <c r="P209" s="27"/>
      <c r="Q209" s="27"/>
      <c r="R209" s="84">
        <f t="shared" si="104"/>
        <v>0</v>
      </c>
    </row>
    <row r="210" spans="2:18" ht="25.5" hidden="1" customHeight="1" x14ac:dyDescent="0.3">
      <c r="B210" s="28"/>
      <c r="C210" s="45"/>
      <c r="D210" s="31"/>
      <c r="E210" s="32"/>
      <c r="F210" s="29">
        <v>110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04"/>
        <v>0</v>
      </c>
    </row>
    <row r="211" spans="2:18" ht="24.75" hidden="1" customHeight="1" x14ac:dyDescent="0.3">
      <c r="B211" s="28"/>
      <c r="C211" s="45"/>
      <c r="D211" s="31"/>
      <c r="E211" s="32"/>
      <c r="F211" s="29">
        <v>111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04"/>
        <v>0</v>
      </c>
    </row>
    <row r="212" spans="2:18" ht="25.5" hidden="1" customHeight="1" x14ac:dyDescent="0.3">
      <c r="B212" s="67"/>
      <c r="C212" s="68"/>
      <c r="D212" s="62"/>
      <c r="E212" s="21"/>
      <c r="F212" s="29">
        <v>112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>SUM(J212:Q212)</f>
        <v>0</v>
      </c>
    </row>
    <row r="213" spans="2:18" s="13" customFormat="1" ht="33" hidden="1" customHeight="1" x14ac:dyDescent="0.3">
      <c r="B213" s="35"/>
      <c r="C213" s="37"/>
      <c r="D213" s="1661" t="s">
        <v>72</v>
      </c>
      <c r="E213" s="1661"/>
      <c r="F213" s="1661"/>
      <c r="G213" s="1661"/>
      <c r="H213" s="1661"/>
      <c r="I213" s="1661"/>
      <c r="J213" s="86">
        <f>SUM(J214+J218+J222+J226)</f>
        <v>0</v>
      </c>
      <c r="K213" s="86">
        <f t="shared" ref="K213:R213" si="105">SUM(K214+K218+K222+K226)</f>
        <v>0</v>
      </c>
      <c r="L213" s="86">
        <f t="shared" si="105"/>
        <v>0</v>
      </c>
      <c r="M213" s="86">
        <f t="shared" si="105"/>
        <v>0</v>
      </c>
      <c r="N213" s="86">
        <f t="shared" si="105"/>
        <v>0</v>
      </c>
      <c r="O213" s="86">
        <f t="shared" si="105"/>
        <v>0</v>
      </c>
      <c r="P213" s="86">
        <f t="shared" si="105"/>
        <v>0</v>
      </c>
      <c r="Q213" s="86">
        <f t="shared" si="105"/>
        <v>0</v>
      </c>
      <c r="R213" s="86">
        <f t="shared" si="105"/>
        <v>0</v>
      </c>
    </row>
    <row r="214" spans="2:18" s="13" customFormat="1" ht="30.75" hidden="1" customHeight="1" x14ac:dyDescent="0.3">
      <c r="B214" s="35"/>
      <c r="C214" s="37"/>
      <c r="D214" s="37"/>
      <c r="E214" s="1662" t="s">
        <v>73</v>
      </c>
      <c r="F214" s="1662"/>
      <c r="G214" s="1662"/>
      <c r="H214" s="1662"/>
      <c r="I214" s="1662"/>
      <c r="J214" s="86">
        <f>SUM(J215:J217)</f>
        <v>0</v>
      </c>
      <c r="K214" s="86">
        <f t="shared" ref="K214:R214" si="106">SUM(K215:K217)</f>
        <v>0</v>
      </c>
      <c r="L214" s="86">
        <f t="shared" si="106"/>
        <v>0</v>
      </c>
      <c r="M214" s="86">
        <f t="shared" si="106"/>
        <v>0</v>
      </c>
      <c r="N214" s="86">
        <f t="shared" si="106"/>
        <v>0</v>
      </c>
      <c r="O214" s="86">
        <f t="shared" si="106"/>
        <v>0</v>
      </c>
      <c r="P214" s="86">
        <f t="shared" si="106"/>
        <v>0</v>
      </c>
      <c r="Q214" s="86">
        <f t="shared" si="106"/>
        <v>0</v>
      </c>
      <c r="R214" s="86">
        <f t="shared" si="106"/>
        <v>0</v>
      </c>
    </row>
    <row r="215" spans="2:18" ht="24.75" hidden="1" customHeight="1" x14ac:dyDescent="0.3">
      <c r="B215" s="38"/>
      <c r="C215" s="39"/>
      <c r="D215" s="39"/>
      <c r="E215" s="40"/>
      <c r="F215" s="29">
        <v>113</v>
      </c>
      <c r="G215" s="15"/>
      <c r="H215" s="15"/>
      <c r="I215" s="61"/>
      <c r="J215" s="16"/>
      <c r="K215" s="16"/>
      <c r="L215" s="16"/>
      <c r="M215" s="16"/>
      <c r="N215" s="16"/>
      <c r="O215" s="16"/>
      <c r="P215" s="16"/>
      <c r="Q215" s="16"/>
      <c r="R215" s="84">
        <f t="shared" ref="R215:R216" si="107">SUM(J215:Q215)</f>
        <v>0</v>
      </c>
    </row>
    <row r="216" spans="2:18" ht="24.75" hidden="1" customHeight="1" x14ac:dyDescent="0.3">
      <c r="B216" s="28"/>
      <c r="C216" s="45"/>
      <c r="D216" s="31"/>
      <c r="E216" s="32"/>
      <c r="F216" s="29">
        <v>114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 t="shared" si="107"/>
        <v>0</v>
      </c>
    </row>
    <row r="217" spans="2:18" ht="24.75" hidden="1" customHeight="1" x14ac:dyDescent="0.3">
      <c r="B217" s="28"/>
      <c r="C217" s="45"/>
      <c r="D217" s="31"/>
      <c r="E217" s="32"/>
      <c r="F217" s="29">
        <v>115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>SUM(J217:Q217)</f>
        <v>0</v>
      </c>
    </row>
    <row r="218" spans="2:18" s="13" customFormat="1" hidden="1" x14ac:dyDescent="0.3">
      <c r="B218" s="35"/>
      <c r="C218" s="37"/>
      <c r="D218" s="37"/>
      <c r="E218" s="1663" t="s">
        <v>74</v>
      </c>
      <c r="F218" s="1663"/>
      <c r="G218" s="1663"/>
      <c r="H218" s="1663"/>
      <c r="I218" s="1663"/>
      <c r="J218" s="86">
        <f>SUM(J219:J221)</f>
        <v>0</v>
      </c>
      <c r="K218" s="86">
        <f t="shared" ref="K218:R218" si="108">SUM(K219:K221)</f>
        <v>0</v>
      </c>
      <c r="L218" s="86">
        <f t="shared" si="108"/>
        <v>0</v>
      </c>
      <c r="M218" s="86">
        <f t="shared" si="108"/>
        <v>0</v>
      </c>
      <c r="N218" s="86">
        <f t="shared" si="108"/>
        <v>0</v>
      </c>
      <c r="O218" s="86">
        <f t="shared" si="108"/>
        <v>0</v>
      </c>
      <c r="P218" s="86">
        <f t="shared" si="108"/>
        <v>0</v>
      </c>
      <c r="Q218" s="86">
        <f t="shared" si="108"/>
        <v>0</v>
      </c>
      <c r="R218" s="86">
        <f t="shared" si="108"/>
        <v>0</v>
      </c>
    </row>
    <row r="219" spans="2:18" ht="23.25" hidden="1" customHeight="1" x14ac:dyDescent="0.3">
      <c r="B219" s="38"/>
      <c r="C219" s="39"/>
      <c r="D219" s="39"/>
      <c r="E219" s="40"/>
      <c r="F219" s="29">
        <v>116</v>
      </c>
      <c r="G219" s="15"/>
      <c r="H219" s="15"/>
      <c r="I219" s="61"/>
      <c r="J219" s="16"/>
      <c r="K219" s="16"/>
      <c r="L219" s="16"/>
      <c r="M219" s="16"/>
      <c r="N219" s="16"/>
      <c r="O219" s="16"/>
      <c r="P219" s="16"/>
      <c r="Q219" s="16"/>
      <c r="R219" s="84">
        <f t="shared" ref="R219:R220" si="109">SUM(J219:Q219)</f>
        <v>0</v>
      </c>
    </row>
    <row r="220" spans="2:18" ht="23.25" hidden="1" customHeight="1" x14ac:dyDescent="0.3">
      <c r="B220" s="28"/>
      <c r="C220" s="45"/>
      <c r="D220" s="31"/>
      <c r="E220" s="32"/>
      <c r="F220" s="29">
        <v>117</v>
      </c>
      <c r="G220" s="15"/>
      <c r="H220" s="16"/>
      <c r="I220" s="17"/>
      <c r="J220" s="27"/>
      <c r="K220" s="27"/>
      <c r="L220" s="27"/>
      <c r="M220" s="27"/>
      <c r="N220" s="27"/>
      <c r="O220" s="27"/>
      <c r="P220" s="27"/>
      <c r="Q220" s="27"/>
      <c r="R220" s="84">
        <f t="shared" si="109"/>
        <v>0</v>
      </c>
    </row>
    <row r="221" spans="2:18" ht="23.25" hidden="1" customHeight="1" x14ac:dyDescent="0.3">
      <c r="B221" s="28"/>
      <c r="C221" s="45"/>
      <c r="D221" s="31"/>
      <c r="E221" s="32"/>
      <c r="F221" s="29">
        <v>118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84">
        <f>SUM(J221:Q221)</f>
        <v>0</v>
      </c>
    </row>
    <row r="222" spans="2:18" s="13" customFormat="1" hidden="1" x14ac:dyDescent="0.3">
      <c r="B222" s="35"/>
      <c r="C222" s="37"/>
      <c r="D222" s="37"/>
      <c r="E222" s="501" t="s">
        <v>75</v>
      </c>
      <c r="F222" s="70"/>
      <c r="G222" s="33"/>
      <c r="H222" s="14"/>
      <c r="I222" s="56"/>
      <c r="J222" s="86">
        <f>SUM(J223:J225)</f>
        <v>0</v>
      </c>
      <c r="K222" s="86">
        <f t="shared" ref="K222:Q222" si="110">SUM(K223:K225)</f>
        <v>0</v>
      </c>
      <c r="L222" s="86">
        <f t="shared" si="110"/>
        <v>0</v>
      </c>
      <c r="M222" s="86">
        <f t="shared" si="110"/>
        <v>0</v>
      </c>
      <c r="N222" s="86">
        <f t="shared" si="110"/>
        <v>0</v>
      </c>
      <c r="O222" s="86">
        <f t="shared" si="110"/>
        <v>0</v>
      </c>
      <c r="P222" s="86">
        <f t="shared" si="110"/>
        <v>0</v>
      </c>
      <c r="Q222" s="86">
        <f t="shared" si="110"/>
        <v>0</v>
      </c>
      <c r="R222" s="86"/>
    </row>
    <row r="223" spans="2:18" ht="23.25" hidden="1" customHeight="1" x14ac:dyDescent="0.3">
      <c r="B223" s="38"/>
      <c r="C223" s="39"/>
      <c r="D223" s="39"/>
      <c r="E223" s="40"/>
      <c r="F223" s="29">
        <v>119</v>
      </c>
      <c r="G223" s="15"/>
      <c r="H223" s="15"/>
      <c r="I223" s="61"/>
      <c r="J223" s="16"/>
      <c r="K223" s="16"/>
      <c r="L223" s="16"/>
      <c r="M223" s="16"/>
      <c r="N223" s="16"/>
      <c r="O223" s="16"/>
      <c r="P223" s="16"/>
      <c r="Q223" s="16"/>
      <c r="R223" s="84">
        <f t="shared" ref="R223:R224" si="111">SUM(J223:Q223)</f>
        <v>0</v>
      </c>
    </row>
    <row r="224" spans="2:18" ht="23.25" hidden="1" customHeight="1" x14ac:dyDescent="0.3">
      <c r="B224" s="28"/>
      <c r="C224" s="45"/>
      <c r="D224" s="31"/>
      <c r="E224" s="32"/>
      <c r="F224" s="29">
        <v>120</v>
      </c>
      <c r="G224" s="15"/>
      <c r="H224" s="16"/>
      <c r="I224" s="17"/>
      <c r="J224" s="27"/>
      <c r="K224" s="27"/>
      <c r="L224" s="27"/>
      <c r="M224" s="27"/>
      <c r="N224" s="27"/>
      <c r="O224" s="27"/>
      <c r="P224" s="27"/>
      <c r="Q224" s="27"/>
      <c r="R224" s="84">
        <f t="shared" si="111"/>
        <v>0</v>
      </c>
    </row>
    <row r="225" spans="2:18" ht="23.25" hidden="1" customHeight="1" x14ac:dyDescent="0.3">
      <c r="B225" s="28"/>
      <c r="C225" s="45"/>
      <c r="D225" s="31"/>
      <c r="E225" s="32"/>
      <c r="F225" s="29">
        <v>121</v>
      </c>
      <c r="G225" s="15"/>
      <c r="H225" s="16"/>
      <c r="I225" s="17"/>
      <c r="J225" s="27"/>
      <c r="K225" s="27"/>
      <c r="L225" s="27"/>
      <c r="M225" s="27"/>
      <c r="N225" s="27"/>
      <c r="O225" s="27"/>
      <c r="P225" s="27"/>
      <c r="Q225" s="27"/>
      <c r="R225" s="84">
        <f>SUM(J225:Q225)</f>
        <v>0</v>
      </c>
    </row>
    <row r="226" spans="2:18" s="13" customFormat="1" hidden="1" x14ac:dyDescent="0.3">
      <c r="B226" s="35"/>
      <c r="C226" s="37"/>
      <c r="D226" s="37"/>
      <c r="E226" s="501" t="s">
        <v>76</v>
      </c>
      <c r="F226" s="70"/>
      <c r="G226" s="33"/>
      <c r="H226" s="14"/>
      <c r="I226" s="56"/>
      <c r="J226" s="86">
        <f>SUM(J227:J229)</f>
        <v>0</v>
      </c>
      <c r="K226" s="86">
        <f t="shared" ref="K226:Q226" si="112">SUM(K227:K229)</f>
        <v>0</v>
      </c>
      <c r="L226" s="86">
        <f t="shared" si="112"/>
        <v>0</v>
      </c>
      <c r="M226" s="86">
        <f t="shared" si="112"/>
        <v>0</v>
      </c>
      <c r="N226" s="86">
        <f t="shared" si="112"/>
        <v>0</v>
      </c>
      <c r="O226" s="86">
        <f t="shared" si="112"/>
        <v>0</v>
      </c>
      <c r="P226" s="86">
        <f t="shared" si="112"/>
        <v>0</v>
      </c>
      <c r="Q226" s="86">
        <f t="shared" si="112"/>
        <v>0</v>
      </c>
      <c r="R226" s="86">
        <f>SUM(R227:R229)</f>
        <v>0</v>
      </c>
    </row>
    <row r="227" spans="2:18" ht="21.75" hidden="1" customHeight="1" x14ac:dyDescent="0.3">
      <c r="B227" s="38"/>
      <c r="C227" s="39"/>
      <c r="D227" s="39"/>
      <c r="E227" s="40"/>
      <c r="F227" s="29">
        <v>122</v>
      </c>
      <c r="G227" s="15"/>
      <c r="H227" s="15"/>
      <c r="I227" s="61"/>
      <c r="J227" s="16"/>
      <c r="K227" s="16"/>
      <c r="L227" s="16"/>
      <c r="M227" s="16"/>
      <c r="N227" s="16"/>
      <c r="O227" s="16"/>
      <c r="P227" s="16"/>
      <c r="Q227" s="16"/>
      <c r="R227" s="84">
        <f t="shared" ref="R227:R228" si="113">SUM(J227:Q227)</f>
        <v>0</v>
      </c>
    </row>
    <row r="228" spans="2:18" ht="21.75" hidden="1" customHeight="1" x14ac:dyDescent="0.3">
      <c r="B228" s="28"/>
      <c r="C228" s="45"/>
      <c r="D228" s="31"/>
      <c r="E228" s="32"/>
      <c r="F228" s="29">
        <v>123</v>
      </c>
      <c r="G228" s="15"/>
      <c r="H228" s="16"/>
      <c r="I228" s="17"/>
      <c r="J228" s="27"/>
      <c r="K228" s="27"/>
      <c r="L228" s="27"/>
      <c r="M228" s="27"/>
      <c r="N228" s="27"/>
      <c r="O228" s="27"/>
      <c r="P228" s="27"/>
      <c r="Q228" s="27"/>
      <c r="R228" s="84">
        <f t="shared" si="113"/>
        <v>0</v>
      </c>
    </row>
    <row r="229" spans="2:18" ht="21.75" hidden="1" customHeight="1" x14ac:dyDescent="0.3">
      <c r="B229" s="67"/>
      <c r="C229" s="68"/>
      <c r="D229" s="62"/>
      <c r="E229" s="21"/>
      <c r="F229" s="29">
        <v>124</v>
      </c>
      <c r="G229" s="15"/>
      <c r="H229" s="16"/>
      <c r="I229" s="17"/>
      <c r="J229" s="27"/>
      <c r="K229" s="27"/>
      <c r="L229" s="27"/>
      <c r="M229" s="27"/>
      <c r="N229" s="27"/>
      <c r="O229" s="27"/>
      <c r="P229" s="27"/>
      <c r="Q229" s="27"/>
      <c r="R229" s="84">
        <f>SUM(J229:Q229)</f>
        <v>0</v>
      </c>
    </row>
    <row r="230" spans="2:18" s="13" customFormat="1" ht="16.5" customHeight="1" x14ac:dyDescent="0.3">
      <c r="B230" s="35"/>
      <c r="C230" s="37"/>
      <c r="D230" s="37"/>
      <c r="E230" s="47" t="s">
        <v>104</v>
      </c>
      <c r="F230" s="72"/>
      <c r="G230" s="64"/>
      <c r="H230" s="64"/>
      <c r="I230" s="64"/>
      <c r="J230" s="86">
        <f>SUM(J238:J241)</f>
        <v>0</v>
      </c>
      <c r="K230" s="86">
        <f t="shared" ref="K230:R230" si="114">SUM(K231:K241)</f>
        <v>0</v>
      </c>
      <c r="L230" s="86">
        <f t="shared" si="114"/>
        <v>0</v>
      </c>
      <c r="M230" s="86">
        <f t="shared" si="114"/>
        <v>370000</v>
      </c>
      <c r="N230" s="86">
        <f t="shared" si="114"/>
        <v>0</v>
      </c>
      <c r="O230" s="86">
        <f t="shared" si="114"/>
        <v>0</v>
      </c>
      <c r="P230" s="86">
        <f t="shared" si="114"/>
        <v>0</v>
      </c>
      <c r="Q230" s="86">
        <f t="shared" si="114"/>
        <v>0</v>
      </c>
      <c r="R230" s="86">
        <f t="shared" si="114"/>
        <v>370000</v>
      </c>
    </row>
    <row r="231" spans="2:18" ht="31.5" customHeight="1" x14ac:dyDescent="0.3">
      <c r="B231" s="123"/>
      <c r="C231" s="122"/>
      <c r="D231" s="61"/>
      <c r="E231" s="61"/>
      <c r="F231" s="60">
        <v>7</v>
      </c>
      <c r="G231" s="15" t="s">
        <v>253</v>
      </c>
      <c r="H231" s="93" t="s">
        <v>238</v>
      </c>
      <c r="I231" s="17" t="s">
        <v>244</v>
      </c>
      <c r="J231" s="16"/>
      <c r="K231" s="170"/>
      <c r="L231" s="171"/>
      <c r="M231" s="170">
        <v>20000</v>
      </c>
      <c r="N231" s="27"/>
      <c r="O231" s="27"/>
      <c r="P231" s="27"/>
      <c r="Q231" s="27"/>
      <c r="R231" s="84">
        <f t="shared" ref="R231:R232" si="115">SUM(J231:Q231)</f>
        <v>20000</v>
      </c>
    </row>
    <row r="232" spans="2:18" ht="50.25" customHeight="1" x14ac:dyDescent="0.3">
      <c r="B232" s="123"/>
      <c r="C232" s="122"/>
      <c r="D232" s="61"/>
      <c r="E232" s="61"/>
      <c r="F232" s="60">
        <v>8</v>
      </c>
      <c r="G232" s="15" t="s">
        <v>255</v>
      </c>
      <c r="H232" s="93" t="s">
        <v>238</v>
      </c>
      <c r="I232" s="17" t="s">
        <v>244</v>
      </c>
      <c r="J232" s="16"/>
      <c r="K232" s="170"/>
      <c r="L232" s="171"/>
      <c r="M232" s="170">
        <v>350000</v>
      </c>
      <c r="N232" s="27"/>
      <c r="O232" s="27"/>
      <c r="P232" s="27"/>
      <c r="Q232" s="27"/>
      <c r="R232" s="84">
        <f t="shared" si="115"/>
        <v>350000</v>
      </c>
    </row>
    <row r="233" spans="2:18" ht="31.5" hidden="1" customHeight="1" x14ac:dyDescent="0.3">
      <c r="B233" s="67"/>
      <c r="C233" s="68"/>
      <c r="D233" s="62"/>
      <c r="E233" s="62"/>
      <c r="F233" s="60"/>
      <c r="G233" s="15"/>
      <c r="H233" s="513"/>
      <c r="I233" s="17"/>
      <c r="J233" s="27"/>
      <c r="K233" s="172"/>
      <c r="L233" s="173"/>
      <c r="M233" s="172"/>
      <c r="N233" s="27"/>
      <c r="O233" s="27"/>
      <c r="P233" s="27"/>
      <c r="Q233" s="27"/>
      <c r="R233" s="84"/>
    </row>
    <row r="234" spans="2:18" ht="31.5" hidden="1" customHeight="1" x14ac:dyDescent="0.3">
      <c r="B234" s="67"/>
      <c r="C234" s="68"/>
      <c r="D234" s="62"/>
      <c r="E234" s="62"/>
      <c r="F234" s="60"/>
      <c r="G234" s="15"/>
      <c r="H234" s="513"/>
      <c r="I234" s="17"/>
      <c r="J234" s="27"/>
      <c r="K234" s="172"/>
      <c r="L234" s="173"/>
      <c r="M234" s="172"/>
      <c r="N234" s="27"/>
      <c r="O234" s="27"/>
      <c r="P234" s="27"/>
      <c r="Q234" s="27"/>
      <c r="R234" s="84"/>
    </row>
    <row r="235" spans="2:18" ht="31.5" hidden="1" customHeight="1" x14ac:dyDescent="0.3">
      <c r="B235" s="67"/>
      <c r="C235" s="68"/>
      <c r="D235" s="62"/>
      <c r="E235" s="62"/>
      <c r="F235" s="60"/>
      <c r="G235" s="15"/>
      <c r="H235" s="513"/>
      <c r="I235" s="17"/>
      <c r="J235" s="27"/>
      <c r="K235" s="172"/>
      <c r="L235" s="173"/>
      <c r="M235" s="172"/>
      <c r="N235" s="27"/>
      <c r="O235" s="27"/>
      <c r="P235" s="27"/>
      <c r="Q235" s="27"/>
      <c r="R235" s="84"/>
    </row>
    <row r="236" spans="2:18" ht="32.25" hidden="1" customHeight="1" x14ac:dyDescent="0.3">
      <c r="B236" s="67"/>
      <c r="C236" s="68"/>
      <c r="D236" s="62"/>
      <c r="E236" s="62"/>
      <c r="F236" s="60"/>
      <c r="G236" s="15"/>
      <c r="H236" s="513"/>
      <c r="I236" s="17"/>
      <c r="J236" s="27"/>
      <c r="K236" s="172"/>
      <c r="L236" s="173"/>
      <c r="M236" s="172"/>
      <c r="N236" s="27"/>
      <c r="O236" s="27"/>
      <c r="P236" s="27"/>
      <c r="Q236" s="27"/>
      <c r="R236" s="84"/>
    </row>
    <row r="237" spans="2:18" ht="34.5" hidden="1" customHeight="1" x14ac:dyDescent="0.3">
      <c r="B237" s="67"/>
      <c r="C237" s="68"/>
      <c r="D237" s="62"/>
      <c r="E237" s="62"/>
      <c r="F237" s="60"/>
      <c r="G237" s="15"/>
      <c r="H237" s="513"/>
      <c r="I237" s="148"/>
      <c r="J237" s="27"/>
      <c r="K237" s="172"/>
      <c r="L237" s="173"/>
      <c r="M237" s="172"/>
      <c r="N237" s="27"/>
      <c r="O237" s="27"/>
      <c r="P237" s="27"/>
      <c r="Q237" s="27"/>
      <c r="R237" s="84"/>
    </row>
    <row r="238" spans="2:18" ht="36" hidden="1" customHeight="1" x14ac:dyDescent="0.3">
      <c r="B238" s="89"/>
      <c r="C238" s="90"/>
      <c r="D238" s="90"/>
      <c r="E238" s="90"/>
      <c r="F238" s="60"/>
      <c r="G238" s="15"/>
      <c r="H238" s="513"/>
      <c r="I238" s="17"/>
      <c r="J238" s="27"/>
      <c r="K238" s="172"/>
      <c r="L238" s="173"/>
      <c r="M238" s="172"/>
      <c r="N238" s="16"/>
      <c r="O238" s="16"/>
      <c r="P238" s="16"/>
      <c r="Q238" s="16"/>
      <c r="R238" s="84"/>
    </row>
    <row r="239" spans="2:18" ht="36.75" hidden="1" customHeight="1" x14ac:dyDescent="0.3">
      <c r="B239" s="28"/>
      <c r="C239" s="122"/>
      <c r="D239" s="61"/>
      <c r="E239" s="61"/>
      <c r="F239" s="60"/>
      <c r="G239" s="15"/>
      <c r="H239" s="507"/>
      <c r="I239" s="17"/>
      <c r="J239" s="27"/>
      <c r="K239" s="27"/>
      <c r="L239" s="27"/>
      <c r="M239" s="27"/>
      <c r="N239" s="27"/>
      <c r="O239" s="27"/>
      <c r="P239" s="27"/>
      <c r="Q239" s="27"/>
      <c r="R239" s="84"/>
    </row>
    <row r="240" spans="2:18" ht="33.75" hidden="1" customHeight="1" x14ac:dyDescent="0.3">
      <c r="B240" s="123"/>
      <c r="C240" s="122"/>
      <c r="D240" s="61"/>
      <c r="E240" s="61"/>
      <c r="F240" s="60"/>
      <c r="G240" s="15"/>
      <c r="H240" s="504"/>
      <c r="I240" s="17"/>
      <c r="J240" s="27"/>
      <c r="K240" s="172"/>
      <c r="L240" s="173"/>
      <c r="M240" s="172"/>
      <c r="N240" s="27"/>
      <c r="O240" s="27"/>
      <c r="P240" s="27"/>
      <c r="Q240" s="27"/>
      <c r="R240" s="84"/>
    </row>
    <row r="241" spans="2:18" ht="34.5" hidden="1" customHeight="1" x14ac:dyDescent="0.3">
      <c r="B241" s="123"/>
      <c r="C241" s="122"/>
      <c r="D241" s="61"/>
      <c r="E241" s="61"/>
      <c r="F241" s="60"/>
      <c r="G241" s="15"/>
      <c r="H241" s="514"/>
      <c r="I241" s="17"/>
      <c r="J241" s="16"/>
      <c r="K241" s="170"/>
      <c r="L241" s="171"/>
      <c r="M241" s="170"/>
      <c r="N241" s="27"/>
      <c r="O241" s="27"/>
      <c r="P241" s="27"/>
      <c r="Q241" s="27"/>
      <c r="R241" s="84"/>
    </row>
    <row r="242" spans="2:18" hidden="1" x14ac:dyDescent="0.3"/>
    <row r="243" spans="2:18" hidden="1" x14ac:dyDescent="0.3"/>
  </sheetData>
  <mergeCells count="70">
    <mergeCell ref="C205:I205"/>
    <mergeCell ref="D213:I213"/>
    <mergeCell ref="E214:I214"/>
    <mergeCell ref="E218:I218"/>
    <mergeCell ref="D181:I181"/>
    <mergeCell ref="B187:I187"/>
    <mergeCell ref="C188:I188"/>
    <mergeCell ref="E190:I190"/>
    <mergeCell ref="D194:I194"/>
    <mergeCell ref="B204:I204"/>
    <mergeCell ref="E177:I177"/>
    <mergeCell ref="C123:I123"/>
    <mergeCell ref="D124:I124"/>
    <mergeCell ref="E125:I125"/>
    <mergeCell ref="D140:I140"/>
    <mergeCell ref="E156:I156"/>
    <mergeCell ref="B161:I161"/>
    <mergeCell ref="B162:I162"/>
    <mergeCell ref="C163:I163"/>
    <mergeCell ref="D164:I164"/>
    <mergeCell ref="E165:I165"/>
    <mergeCell ref="E169:I169"/>
    <mergeCell ref="B122:I122"/>
    <mergeCell ref="D99:I99"/>
    <mergeCell ref="E100:I100"/>
    <mergeCell ref="B104:I104"/>
    <mergeCell ref="B105:I105"/>
    <mergeCell ref="C106:I106"/>
    <mergeCell ref="D107:I107"/>
    <mergeCell ref="E108:I108"/>
    <mergeCell ref="E112:I112"/>
    <mergeCell ref="D116:I116"/>
    <mergeCell ref="E117:I117"/>
    <mergeCell ref="B121:I121"/>
    <mergeCell ref="E95:I95"/>
    <mergeCell ref="B69:I69"/>
    <mergeCell ref="C70:I70"/>
    <mergeCell ref="D71:I71"/>
    <mergeCell ref="D78:I78"/>
    <mergeCell ref="E79:I79"/>
    <mergeCell ref="B86:I86"/>
    <mergeCell ref="B87:I87"/>
    <mergeCell ref="C88:I88"/>
    <mergeCell ref="D89:I89"/>
    <mergeCell ref="E90:I90"/>
    <mergeCell ref="D94:I94"/>
    <mergeCell ref="E64:I64"/>
    <mergeCell ref="D29:I29"/>
    <mergeCell ref="E30:I30"/>
    <mergeCell ref="D42:I42"/>
    <mergeCell ref="E43:I43"/>
    <mergeCell ref="C47:I47"/>
    <mergeCell ref="D48:I48"/>
    <mergeCell ref="E49:I49"/>
    <mergeCell ref="D53:I53"/>
    <mergeCell ref="E54:I54"/>
    <mergeCell ref="D56:I56"/>
    <mergeCell ref="E57:I57"/>
    <mergeCell ref="C28:I28"/>
    <mergeCell ref="B1:R1"/>
    <mergeCell ref="B3:G3"/>
    <mergeCell ref="B5:I5"/>
    <mergeCell ref="B6:I6"/>
    <mergeCell ref="C7:I7"/>
    <mergeCell ref="D8:I8"/>
    <mergeCell ref="E9:I9"/>
    <mergeCell ref="D13:I13"/>
    <mergeCell ref="E14:I14"/>
    <mergeCell ref="B26:I26"/>
    <mergeCell ref="B27:I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X216"/>
  <sheetViews>
    <sheetView zoomScaleNormal="100" workbookViewId="0">
      <pane ySplit="4" topLeftCell="A127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1779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1780</v>
      </c>
      <c r="C4" s="486"/>
      <c r="D4" s="486"/>
      <c r="E4" s="486"/>
      <c r="F4" s="486"/>
      <c r="G4" s="487"/>
      <c r="H4" s="103"/>
      <c r="I4" s="104"/>
      <c r="J4" s="53">
        <f t="shared" ref="J4:R4" si="0">SUM(J5+J26+J68+J86+J104+J121+J146+J171+J188)</f>
        <v>0</v>
      </c>
      <c r="K4" s="53">
        <f t="shared" si="0"/>
        <v>76800</v>
      </c>
      <c r="L4" s="53">
        <f t="shared" si="0"/>
        <v>2157500</v>
      </c>
      <c r="M4" s="53">
        <f t="shared" si="0"/>
        <v>237100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2471400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50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50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 t="shared" ref="J47:R47" si="23">SUM(J48+J53+J56)</f>
        <v>0</v>
      </c>
      <c r="K47" s="86">
        <f t="shared" si="23"/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 t="shared" ref="J54:R54" si="28">SUM(J55:J55)</f>
        <v>0</v>
      </c>
      <c r="K54" s="86">
        <f t="shared" si="28"/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63.75" hidden="1" customHeight="1" x14ac:dyDescent="0.3">
      <c r="B55" s="38"/>
      <c r="C55" s="39"/>
      <c r="D55" s="39"/>
      <c r="E55" s="90"/>
      <c r="F55" s="60"/>
      <c r="G55" s="15"/>
      <c r="H55" s="503"/>
      <c r="I55" s="17"/>
      <c r="J55" s="92"/>
      <c r="K55" s="92"/>
      <c r="L55" s="92"/>
      <c r="M55" s="92"/>
      <c r="N55" s="16"/>
      <c r="O55" s="16"/>
      <c r="P55" s="16"/>
      <c r="Q55" s="16"/>
      <c r="R55" s="84"/>
    </row>
    <row r="56" spans="2:18" s="13" customFormat="1" ht="33.75" hidden="1" customHeight="1" x14ac:dyDescent="0.3">
      <c r="B56" s="35"/>
      <c r="C56" s="37"/>
      <c r="D56" s="1661" t="s">
        <v>29</v>
      </c>
      <c r="E56" s="1661"/>
      <c r="F56" s="1661"/>
      <c r="G56" s="1661"/>
      <c r="H56" s="1661"/>
      <c r="I56" s="1661"/>
      <c r="J56" s="86">
        <f>SUM(J57+J64)</f>
        <v>0</v>
      </c>
      <c r="K56" s="86">
        <f t="shared" ref="K56:R56" si="29">SUM(K57+K64)</f>
        <v>0</v>
      </c>
      <c r="L56" s="86">
        <f t="shared" si="29"/>
        <v>0</v>
      </c>
      <c r="M56" s="86">
        <f t="shared" si="29"/>
        <v>0</v>
      </c>
      <c r="N56" s="86">
        <f t="shared" si="29"/>
        <v>0</v>
      </c>
      <c r="O56" s="86">
        <f t="shared" si="29"/>
        <v>0</v>
      </c>
      <c r="P56" s="86">
        <f t="shared" si="29"/>
        <v>0</v>
      </c>
      <c r="Q56" s="86">
        <f t="shared" si="29"/>
        <v>0</v>
      </c>
      <c r="R56" s="86">
        <f t="shared" si="29"/>
        <v>0</v>
      </c>
    </row>
    <row r="57" spans="2:18" s="13" customFormat="1" ht="33.75" hidden="1" customHeight="1" x14ac:dyDescent="0.3">
      <c r="B57" s="35"/>
      <c r="C57" s="37"/>
      <c r="D57" s="37"/>
      <c r="E57" s="1661" t="s">
        <v>30</v>
      </c>
      <c r="F57" s="1661"/>
      <c r="G57" s="1661"/>
      <c r="H57" s="1661"/>
      <c r="I57" s="1661"/>
      <c r="J57" s="86">
        <f>SUM(J58:J63)</f>
        <v>0</v>
      </c>
      <c r="K57" s="86">
        <f t="shared" ref="K57:R57" si="30">SUM(K58:K63)</f>
        <v>0</v>
      </c>
      <c r="L57" s="86">
        <f t="shared" si="30"/>
        <v>0</v>
      </c>
      <c r="M57" s="86">
        <f t="shared" si="30"/>
        <v>0</v>
      </c>
      <c r="N57" s="86">
        <f t="shared" si="30"/>
        <v>0</v>
      </c>
      <c r="O57" s="86">
        <f t="shared" si="30"/>
        <v>0</v>
      </c>
      <c r="P57" s="86">
        <f t="shared" si="30"/>
        <v>0</v>
      </c>
      <c r="Q57" s="86">
        <f t="shared" si="30"/>
        <v>0</v>
      </c>
      <c r="R57" s="86">
        <f t="shared" si="30"/>
        <v>0</v>
      </c>
    </row>
    <row r="58" spans="2:18" ht="33" hidden="1" customHeight="1" x14ac:dyDescent="0.3">
      <c r="B58" s="89"/>
      <c r="C58" s="90"/>
      <c r="D58" s="90"/>
      <c r="E58" s="90"/>
      <c r="F58" s="60"/>
      <c r="G58" s="15"/>
      <c r="H58" s="505"/>
      <c r="I58" s="16"/>
      <c r="J58" s="16"/>
      <c r="K58" s="170"/>
      <c r="L58" s="171"/>
      <c r="M58" s="170"/>
      <c r="N58" s="16"/>
      <c r="O58" s="16"/>
      <c r="P58" s="16"/>
      <c r="Q58" s="16"/>
      <c r="R58" s="84"/>
    </row>
    <row r="59" spans="2:18" ht="31.5" hidden="1" customHeight="1" x14ac:dyDescent="0.3">
      <c r="B59" s="89"/>
      <c r="C59" s="90"/>
      <c r="D59" s="90"/>
      <c r="E59" s="90"/>
      <c r="F59" s="60"/>
      <c r="G59" s="15"/>
      <c r="H59" s="506"/>
      <c r="I59" s="17"/>
      <c r="J59" s="27"/>
      <c r="K59" s="172"/>
      <c r="L59" s="173"/>
      <c r="M59" s="172"/>
      <c r="N59" s="16"/>
      <c r="O59" s="16"/>
      <c r="P59" s="16"/>
      <c r="Q59" s="16"/>
      <c r="R59" s="84"/>
    </row>
    <row r="60" spans="2:18" ht="31.5" hidden="1" customHeight="1" x14ac:dyDescent="0.3">
      <c r="B60" s="57"/>
      <c r="C60" s="58"/>
      <c r="D60" s="58"/>
      <c r="E60" s="58"/>
      <c r="F60" s="141"/>
      <c r="G60" s="32"/>
      <c r="H60" s="506"/>
      <c r="I60" s="17"/>
      <c r="J60" s="27"/>
      <c r="K60" s="172"/>
      <c r="L60" s="173"/>
      <c r="M60" s="172"/>
      <c r="N60" s="27"/>
      <c r="O60" s="27"/>
      <c r="P60" s="27"/>
      <c r="Q60" s="27"/>
      <c r="R60" s="84"/>
    </row>
    <row r="61" spans="2:18" ht="31.5" hidden="1" customHeight="1" x14ac:dyDescent="0.3">
      <c r="B61" s="89"/>
      <c r="C61" s="90"/>
      <c r="D61" s="90"/>
      <c r="E61" s="90"/>
      <c r="F61" s="60"/>
      <c r="G61" s="15"/>
      <c r="H61" s="506"/>
      <c r="I61" s="17"/>
      <c r="J61" s="27"/>
      <c r="K61" s="172"/>
      <c r="L61" s="173"/>
      <c r="M61" s="172"/>
      <c r="N61" s="27"/>
      <c r="O61" s="27"/>
      <c r="P61" s="27"/>
      <c r="Q61" s="27"/>
      <c r="R61" s="84"/>
    </row>
    <row r="62" spans="2:18" ht="21" hidden="1" customHeight="1" x14ac:dyDescent="0.3">
      <c r="B62" s="28"/>
      <c r="C62" s="45"/>
      <c r="D62" s="31"/>
      <c r="E62" s="31"/>
      <c r="F62" s="124"/>
      <c r="G62" s="21"/>
      <c r="H62" s="506"/>
      <c r="I62" s="17"/>
      <c r="J62" s="27"/>
      <c r="K62" s="172"/>
      <c r="L62" s="173"/>
      <c r="M62" s="172"/>
      <c r="N62" s="27"/>
      <c r="O62" s="27"/>
      <c r="P62" s="27"/>
      <c r="Q62" s="27"/>
      <c r="R62" s="84"/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1">SUM(J65:J67)</f>
        <v>0</v>
      </c>
      <c r="K64" s="86">
        <f t="shared" si="31"/>
        <v>0</v>
      </c>
      <c r="L64" s="86">
        <f t="shared" si="31"/>
        <v>0</v>
      </c>
      <c r="M64" s="86">
        <f t="shared" si="31"/>
        <v>0</v>
      </c>
      <c r="N64" s="86">
        <f t="shared" si="31"/>
        <v>0</v>
      </c>
      <c r="O64" s="86">
        <f t="shared" si="31"/>
        <v>0</v>
      </c>
      <c r="P64" s="86">
        <f t="shared" si="31"/>
        <v>0</v>
      </c>
      <c r="Q64" s="86">
        <f t="shared" si="31"/>
        <v>0</v>
      </c>
      <c r="R64" s="86">
        <f t="shared" si="31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2">SUM(J66:Q66)</f>
        <v>0</v>
      </c>
    </row>
    <row r="67" spans="2:18" ht="23.2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2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3">SUM(K69)</f>
        <v>0</v>
      </c>
      <c r="L68" s="41">
        <f t="shared" si="33"/>
        <v>0</v>
      </c>
      <c r="M68" s="41">
        <f t="shared" si="33"/>
        <v>0</v>
      </c>
      <c r="N68" s="41">
        <f t="shared" si="33"/>
        <v>0</v>
      </c>
      <c r="O68" s="41">
        <f t="shared" si="33"/>
        <v>0</v>
      </c>
      <c r="P68" s="41">
        <f t="shared" si="33"/>
        <v>0</v>
      </c>
      <c r="Q68" s="41">
        <f t="shared" si="33"/>
        <v>0</v>
      </c>
      <c r="R68" s="41">
        <f t="shared" si="33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3"/>
        <v>0</v>
      </c>
      <c r="L69" s="25">
        <f t="shared" si="33"/>
        <v>0</v>
      </c>
      <c r="M69" s="25">
        <f t="shared" si="33"/>
        <v>0</v>
      </c>
      <c r="N69" s="25">
        <f t="shared" si="33"/>
        <v>0</v>
      </c>
      <c r="O69" s="25">
        <f t="shared" si="33"/>
        <v>0</v>
      </c>
      <c r="P69" s="25">
        <f t="shared" si="33"/>
        <v>0</v>
      </c>
      <c r="Q69" s="25">
        <f t="shared" si="33"/>
        <v>0</v>
      </c>
      <c r="R69" s="25">
        <f t="shared" si="33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4">SUM(J71+J78)</f>
        <v>0</v>
      </c>
      <c r="K70" s="86">
        <f t="shared" si="34"/>
        <v>0</v>
      </c>
      <c r="L70" s="86">
        <f t="shared" si="34"/>
        <v>0</v>
      </c>
      <c r="M70" s="86">
        <f t="shared" si="34"/>
        <v>0</v>
      </c>
      <c r="N70" s="86">
        <f t="shared" si="34"/>
        <v>0</v>
      </c>
      <c r="O70" s="86">
        <f t="shared" si="34"/>
        <v>0</v>
      </c>
      <c r="P70" s="86">
        <f t="shared" si="34"/>
        <v>0</v>
      </c>
      <c r="Q70" s="86">
        <f t="shared" si="34"/>
        <v>0</v>
      </c>
      <c r="R70" s="86">
        <f t="shared" si="34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5">SUM(K72)</f>
        <v>0</v>
      </c>
      <c r="L71" s="86">
        <f t="shared" si="35"/>
        <v>0</v>
      </c>
      <c r="M71" s="86">
        <f t="shared" si="35"/>
        <v>0</v>
      </c>
      <c r="N71" s="86">
        <f t="shared" si="35"/>
        <v>0</v>
      </c>
      <c r="O71" s="86">
        <f t="shared" si="35"/>
        <v>0</v>
      </c>
      <c r="P71" s="86">
        <f t="shared" si="35"/>
        <v>0</v>
      </c>
      <c r="Q71" s="86">
        <f t="shared" si="35"/>
        <v>0</v>
      </c>
      <c r="R71" s="86">
        <f t="shared" si="35"/>
        <v>0</v>
      </c>
    </row>
    <row r="72" spans="2:18" s="13" customFormat="1" hidden="1" x14ac:dyDescent="0.3">
      <c r="B72" s="35"/>
      <c r="C72" s="37"/>
      <c r="D72" s="37"/>
      <c r="E72" s="501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6">SUM(K73:K77)</f>
        <v>0</v>
      </c>
      <c r="L72" s="86">
        <f t="shared" si="36"/>
        <v>0</v>
      </c>
      <c r="M72" s="86">
        <f t="shared" si="36"/>
        <v>0</v>
      </c>
      <c r="N72" s="86">
        <f t="shared" si="36"/>
        <v>0</v>
      </c>
      <c r="O72" s="86">
        <f t="shared" si="36"/>
        <v>0</v>
      </c>
      <c r="P72" s="86">
        <f t="shared" si="36"/>
        <v>0</v>
      </c>
      <c r="Q72" s="86">
        <f t="shared" si="36"/>
        <v>0</v>
      </c>
      <c r="R72" s="86">
        <f t="shared" si="36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7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38">SUM(K79)</f>
        <v>0</v>
      </c>
      <c r="L78" s="86">
        <f t="shared" si="38"/>
        <v>0</v>
      </c>
      <c r="M78" s="86">
        <f t="shared" si="38"/>
        <v>0</v>
      </c>
      <c r="N78" s="86">
        <f t="shared" si="38"/>
        <v>0</v>
      </c>
      <c r="O78" s="86">
        <f t="shared" si="38"/>
        <v>0</v>
      </c>
      <c r="P78" s="86">
        <f t="shared" si="38"/>
        <v>0</v>
      </c>
      <c r="Q78" s="86">
        <f t="shared" si="38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39">SUM(K80:K85)</f>
        <v>0</v>
      </c>
      <c r="L79" s="86">
        <f t="shared" si="39"/>
        <v>0</v>
      </c>
      <c r="M79" s="86">
        <f t="shared" si="39"/>
        <v>0</v>
      </c>
      <c r="N79" s="86">
        <f t="shared" si="39"/>
        <v>0</v>
      </c>
      <c r="O79" s="86">
        <f t="shared" si="39"/>
        <v>0</v>
      </c>
      <c r="P79" s="86">
        <f t="shared" si="39"/>
        <v>0</v>
      </c>
      <c r="Q79" s="86">
        <f t="shared" si="39"/>
        <v>0</v>
      </c>
      <c r="R79" s="86">
        <f t="shared" si="39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0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0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0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0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0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1">SUM(K87)</f>
        <v>0</v>
      </c>
      <c r="L86" s="41">
        <f t="shared" si="41"/>
        <v>0</v>
      </c>
      <c r="M86" s="41">
        <f t="shared" si="41"/>
        <v>0</v>
      </c>
      <c r="N86" s="41">
        <f t="shared" si="41"/>
        <v>0</v>
      </c>
      <c r="O86" s="41">
        <f t="shared" si="41"/>
        <v>0</v>
      </c>
      <c r="P86" s="41">
        <f t="shared" si="41"/>
        <v>0</v>
      </c>
      <c r="Q86" s="41">
        <f t="shared" si="41"/>
        <v>0</v>
      </c>
      <c r="R86" s="41">
        <f t="shared" si="41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1"/>
        <v>0</v>
      </c>
      <c r="L87" s="25">
        <f t="shared" si="41"/>
        <v>0</v>
      </c>
      <c r="M87" s="25">
        <f t="shared" si="41"/>
        <v>0</v>
      </c>
      <c r="N87" s="25">
        <f t="shared" si="41"/>
        <v>0</v>
      </c>
      <c r="O87" s="25">
        <f t="shared" si="41"/>
        <v>0</v>
      </c>
      <c r="P87" s="25">
        <f t="shared" si="41"/>
        <v>0</v>
      </c>
      <c r="Q87" s="25">
        <f t="shared" si="41"/>
        <v>0</v>
      </c>
      <c r="R87" s="25">
        <f t="shared" si="41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2">SUM(K89+K94+K99)</f>
        <v>0</v>
      </c>
      <c r="L88" s="86">
        <f t="shared" si="42"/>
        <v>0</v>
      </c>
      <c r="M88" s="86">
        <f t="shared" si="42"/>
        <v>0</v>
      </c>
      <c r="N88" s="86">
        <f t="shared" si="42"/>
        <v>0</v>
      </c>
      <c r="O88" s="86">
        <f t="shared" si="42"/>
        <v>0</v>
      </c>
      <c r="P88" s="86">
        <f t="shared" si="42"/>
        <v>0</v>
      </c>
      <c r="Q88" s="86">
        <f t="shared" si="42"/>
        <v>0</v>
      </c>
      <c r="R88" s="86">
        <f t="shared" si="42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3">SUM(K90)</f>
        <v>0</v>
      </c>
      <c r="L89" s="86">
        <f t="shared" si="43"/>
        <v>0</v>
      </c>
      <c r="M89" s="86">
        <f t="shared" si="43"/>
        <v>0</v>
      </c>
      <c r="N89" s="86">
        <f t="shared" si="43"/>
        <v>0</v>
      </c>
      <c r="O89" s="86">
        <f t="shared" si="43"/>
        <v>0</v>
      </c>
      <c r="P89" s="86">
        <f t="shared" si="43"/>
        <v>0</v>
      </c>
      <c r="Q89" s="86">
        <f t="shared" si="43"/>
        <v>0</v>
      </c>
      <c r="R89" s="86">
        <f t="shared" si="43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4">SUM(K91:K93)</f>
        <v>0</v>
      </c>
      <c r="L90" s="86">
        <f t="shared" si="44"/>
        <v>0</v>
      </c>
      <c r="M90" s="86">
        <f t="shared" si="44"/>
        <v>0</v>
      </c>
      <c r="N90" s="86">
        <f t="shared" si="44"/>
        <v>0</v>
      </c>
      <c r="O90" s="86">
        <f t="shared" si="44"/>
        <v>0</v>
      </c>
      <c r="P90" s="86">
        <f t="shared" si="44"/>
        <v>0</v>
      </c>
      <c r="Q90" s="86">
        <f t="shared" si="44"/>
        <v>0</v>
      </c>
      <c r="R90" s="86">
        <f t="shared" si="44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5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6">SUM(K95)</f>
        <v>0</v>
      </c>
      <c r="L94" s="86">
        <f t="shared" si="46"/>
        <v>0</v>
      </c>
      <c r="M94" s="86">
        <f t="shared" si="46"/>
        <v>0</v>
      </c>
      <c r="N94" s="86">
        <f t="shared" si="46"/>
        <v>0</v>
      </c>
      <c r="O94" s="86">
        <f t="shared" si="46"/>
        <v>0</v>
      </c>
      <c r="P94" s="86">
        <f t="shared" si="46"/>
        <v>0</v>
      </c>
      <c r="Q94" s="86">
        <f t="shared" si="46"/>
        <v>0</v>
      </c>
      <c r="R94" s="86">
        <f t="shared" si="46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7">SUM(K96:K98)</f>
        <v>0</v>
      </c>
      <c r="L95" s="86">
        <f t="shared" si="47"/>
        <v>0</v>
      </c>
      <c r="M95" s="86">
        <f t="shared" si="47"/>
        <v>0</v>
      </c>
      <c r="N95" s="86">
        <f t="shared" si="47"/>
        <v>0</v>
      </c>
      <c r="O95" s="86">
        <f t="shared" si="47"/>
        <v>0</v>
      </c>
      <c r="P95" s="86">
        <f t="shared" si="47"/>
        <v>0</v>
      </c>
      <c r="Q95" s="86">
        <f t="shared" si="47"/>
        <v>0</v>
      </c>
      <c r="R95" s="86">
        <f t="shared" si="47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48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48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49">SUM(K100)</f>
        <v>0</v>
      </c>
      <c r="L99" s="86">
        <f t="shared" si="49"/>
        <v>0</v>
      </c>
      <c r="M99" s="86">
        <f t="shared" si="49"/>
        <v>0</v>
      </c>
      <c r="N99" s="86">
        <f t="shared" si="49"/>
        <v>0</v>
      </c>
      <c r="O99" s="86">
        <f t="shared" si="49"/>
        <v>0</v>
      </c>
      <c r="P99" s="86">
        <f t="shared" si="49"/>
        <v>0</v>
      </c>
      <c r="Q99" s="86">
        <f t="shared" si="49"/>
        <v>0</v>
      </c>
      <c r="R99" s="86">
        <f t="shared" si="49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0">SUM(K101:K103)</f>
        <v>0</v>
      </c>
      <c r="L100" s="86">
        <f t="shared" si="50"/>
        <v>0</v>
      </c>
      <c r="M100" s="86">
        <f t="shared" si="50"/>
        <v>0</v>
      </c>
      <c r="N100" s="86">
        <f t="shared" si="50"/>
        <v>0</v>
      </c>
      <c r="O100" s="86">
        <f t="shared" si="50"/>
        <v>0</v>
      </c>
      <c r="P100" s="86">
        <f t="shared" si="50"/>
        <v>0</v>
      </c>
      <c r="Q100" s="86">
        <f t="shared" si="50"/>
        <v>0</v>
      </c>
      <c r="R100" s="86">
        <f t="shared" si="50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1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1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2">SUM(K105)</f>
        <v>0</v>
      </c>
      <c r="L104" s="41">
        <f t="shared" si="52"/>
        <v>0</v>
      </c>
      <c r="M104" s="41">
        <f t="shared" si="52"/>
        <v>0</v>
      </c>
      <c r="N104" s="41">
        <f t="shared" si="52"/>
        <v>0</v>
      </c>
      <c r="O104" s="41">
        <f t="shared" si="52"/>
        <v>0</v>
      </c>
      <c r="P104" s="41">
        <f t="shared" si="52"/>
        <v>0</v>
      </c>
      <c r="Q104" s="41">
        <f t="shared" si="52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2"/>
        <v>0</v>
      </c>
      <c r="M105" s="25">
        <f t="shared" si="52"/>
        <v>0</v>
      </c>
      <c r="N105" s="25">
        <f t="shared" si="52"/>
        <v>0</v>
      </c>
      <c r="O105" s="25">
        <f t="shared" si="52"/>
        <v>0</v>
      </c>
      <c r="P105" s="25">
        <f t="shared" si="52"/>
        <v>0</v>
      </c>
      <c r="Q105" s="25">
        <f t="shared" si="52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3">SUM(K107+K116)</f>
        <v>0</v>
      </c>
      <c r="L106" s="86">
        <f>SUM(L107+L116)</f>
        <v>0</v>
      </c>
      <c r="M106" s="86">
        <f t="shared" si="53"/>
        <v>0</v>
      </c>
      <c r="N106" s="86">
        <f>SUM(N107+N116)</f>
        <v>0</v>
      </c>
      <c r="O106" s="86">
        <f t="shared" si="53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4">SUM(K108+K112)</f>
        <v>0</v>
      </c>
      <c r="L107" s="86">
        <f t="shared" si="54"/>
        <v>0</v>
      </c>
      <c r="M107" s="86">
        <f t="shared" si="54"/>
        <v>0</v>
      </c>
      <c r="N107" s="86">
        <f t="shared" si="54"/>
        <v>0</v>
      </c>
      <c r="O107" s="86">
        <f t="shared" si="54"/>
        <v>0</v>
      </c>
      <c r="P107" s="86">
        <f t="shared" si="54"/>
        <v>0</v>
      </c>
      <c r="Q107" s="86">
        <f t="shared" si="54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5">SUM(K109:K111)</f>
        <v>0</v>
      </c>
      <c r="L108" s="86">
        <f t="shared" si="55"/>
        <v>0</v>
      </c>
      <c r="M108" s="86">
        <f t="shared" si="55"/>
        <v>0</v>
      </c>
      <c r="N108" s="86">
        <f t="shared" si="55"/>
        <v>0</v>
      </c>
      <c r="O108" s="86">
        <f t="shared" si="55"/>
        <v>0</v>
      </c>
      <c r="P108" s="86">
        <f t="shared" si="55"/>
        <v>0</v>
      </c>
      <c r="Q108" s="86">
        <f t="shared" si="55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6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6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7">SUM(K113:K115)</f>
        <v>0</v>
      </c>
      <c r="L112" s="86">
        <f t="shared" si="57"/>
        <v>0</v>
      </c>
      <c r="M112" s="86">
        <f t="shared" si="57"/>
        <v>0</v>
      </c>
      <c r="N112" s="86">
        <f t="shared" si="57"/>
        <v>0</v>
      </c>
      <c r="O112" s="86">
        <f t="shared" si="57"/>
        <v>0</v>
      </c>
      <c r="P112" s="86">
        <f t="shared" si="57"/>
        <v>0</v>
      </c>
      <c r="Q112" s="86">
        <f t="shared" si="57"/>
        <v>0</v>
      </c>
      <c r="R112" s="86">
        <f t="shared" si="57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58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58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59">SUM(K117)</f>
        <v>0</v>
      </c>
      <c r="L116" s="86">
        <f t="shared" si="59"/>
        <v>0</v>
      </c>
      <c r="M116" s="86">
        <f t="shared" si="59"/>
        <v>0</v>
      </c>
      <c r="N116" s="86">
        <f t="shared" si="59"/>
        <v>0</v>
      </c>
      <c r="O116" s="86">
        <f t="shared" si="59"/>
        <v>0</v>
      </c>
      <c r="P116" s="86">
        <f t="shared" si="59"/>
        <v>0</v>
      </c>
      <c r="Q116" s="86">
        <f t="shared" si="59"/>
        <v>0</v>
      </c>
      <c r="R116" s="86">
        <f t="shared" si="59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0">SUM(K118:K120)</f>
        <v>0</v>
      </c>
      <c r="L117" s="86">
        <f t="shared" si="60"/>
        <v>0</v>
      </c>
      <c r="M117" s="86">
        <f t="shared" si="60"/>
        <v>0</v>
      </c>
      <c r="N117" s="86">
        <f t="shared" si="60"/>
        <v>0</v>
      </c>
      <c r="O117" s="86">
        <f t="shared" si="60"/>
        <v>0</v>
      </c>
      <c r="P117" s="86">
        <f t="shared" si="60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1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1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2">SUM(K122)</f>
        <v>76800</v>
      </c>
      <c r="L121" s="41">
        <f t="shared" si="62"/>
        <v>2157500</v>
      </c>
      <c r="M121" s="41">
        <f t="shared" si="62"/>
        <v>37100</v>
      </c>
      <c r="N121" s="41">
        <f t="shared" si="62"/>
        <v>0</v>
      </c>
      <c r="O121" s="41">
        <f t="shared" si="62"/>
        <v>0</v>
      </c>
      <c r="P121" s="41">
        <f t="shared" si="62"/>
        <v>0</v>
      </c>
      <c r="Q121" s="41">
        <f t="shared" si="62"/>
        <v>0</v>
      </c>
      <c r="R121" s="41">
        <f t="shared" si="62"/>
        <v>2271400</v>
      </c>
    </row>
    <row r="122" spans="2:18" s="12" customFormat="1" ht="48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>SUM(K123)</f>
        <v>76800</v>
      </c>
      <c r="L122" s="25">
        <f t="shared" si="62"/>
        <v>2157500</v>
      </c>
      <c r="M122" s="25">
        <f t="shared" si="62"/>
        <v>37100</v>
      </c>
      <c r="N122" s="25">
        <f>SUM(N123)</f>
        <v>0</v>
      </c>
      <c r="O122" s="25">
        <f t="shared" si="62"/>
        <v>0</v>
      </c>
      <c r="P122" s="25">
        <f t="shared" si="62"/>
        <v>0</v>
      </c>
      <c r="Q122" s="25">
        <f t="shared" si="62"/>
        <v>0</v>
      </c>
      <c r="R122" s="25">
        <f t="shared" si="62"/>
        <v>2271400</v>
      </c>
    </row>
    <row r="123" spans="2:18" s="13" customFormat="1" ht="49.5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 t="shared" ref="J123:R123" si="63">SUM(J124+J130)</f>
        <v>0</v>
      </c>
      <c r="K123" s="86">
        <f t="shared" si="63"/>
        <v>76800</v>
      </c>
      <c r="L123" s="86">
        <f t="shared" si="63"/>
        <v>2157500</v>
      </c>
      <c r="M123" s="86">
        <f t="shared" si="63"/>
        <v>37100</v>
      </c>
      <c r="N123" s="86">
        <f t="shared" si="63"/>
        <v>0</v>
      </c>
      <c r="O123" s="86">
        <f t="shared" si="63"/>
        <v>0</v>
      </c>
      <c r="P123" s="86">
        <f t="shared" si="63"/>
        <v>0</v>
      </c>
      <c r="Q123" s="86">
        <f t="shared" si="63"/>
        <v>0</v>
      </c>
      <c r="R123" s="86">
        <f t="shared" si="63"/>
        <v>2271400</v>
      </c>
    </row>
    <row r="124" spans="2:18" s="13" customFormat="1" ht="36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M124" si="64">SUM(K125)</f>
        <v>68400</v>
      </c>
      <c r="L124" s="86">
        <f t="shared" si="64"/>
        <v>80400</v>
      </c>
      <c r="M124" s="86">
        <f t="shared" si="64"/>
        <v>30800</v>
      </c>
      <c r="N124" s="86">
        <f>N125</f>
        <v>0</v>
      </c>
      <c r="O124" s="86">
        <f>SUM(O125)</f>
        <v>0</v>
      </c>
      <c r="P124" s="86">
        <f t="shared" ref="P124:R124" si="65">SUM(P125)</f>
        <v>0</v>
      </c>
      <c r="Q124" s="86">
        <f t="shared" si="65"/>
        <v>0</v>
      </c>
      <c r="R124" s="86">
        <f t="shared" si="65"/>
        <v>179600</v>
      </c>
    </row>
    <row r="125" spans="2:18" s="13" customFormat="1" ht="32.25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SUM(J126:J129)</f>
        <v>0</v>
      </c>
      <c r="K125" s="86">
        <f t="shared" ref="K125:M125" si="66">SUM(K126:K129)</f>
        <v>68400</v>
      </c>
      <c r="L125" s="86">
        <f t="shared" si="66"/>
        <v>80400</v>
      </c>
      <c r="M125" s="86">
        <f t="shared" si="66"/>
        <v>30800</v>
      </c>
      <c r="N125" s="86">
        <f>SUM(N126:N129)</f>
        <v>0</v>
      </c>
      <c r="O125" s="86">
        <f t="shared" ref="O125:R125" si="67">SUM(O126:O129)</f>
        <v>0</v>
      </c>
      <c r="P125" s="86">
        <f t="shared" si="67"/>
        <v>0</v>
      </c>
      <c r="Q125" s="86">
        <f t="shared" si="67"/>
        <v>0</v>
      </c>
      <c r="R125" s="86">
        <f t="shared" si="67"/>
        <v>179600</v>
      </c>
    </row>
    <row r="126" spans="2:18" ht="65.25" customHeight="1" x14ac:dyDescent="0.3">
      <c r="B126" s="38"/>
      <c r="C126" s="39"/>
      <c r="D126" s="39"/>
      <c r="E126" s="39"/>
      <c r="F126" s="183">
        <v>1</v>
      </c>
      <c r="G126" s="184" t="s">
        <v>1774</v>
      </c>
      <c r="H126" s="93" t="s">
        <v>233</v>
      </c>
      <c r="I126" s="145" t="s">
        <v>271</v>
      </c>
      <c r="J126" s="16"/>
      <c r="K126" s="170">
        <v>43200</v>
      </c>
      <c r="L126" s="171"/>
      <c r="M126" s="170"/>
      <c r="N126" s="16"/>
      <c r="O126" s="16"/>
      <c r="P126" s="16"/>
      <c r="Q126" s="16"/>
      <c r="R126" s="84">
        <f t="shared" ref="R126:R129" si="68">SUM(J126:Q126)</f>
        <v>43200</v>
      </c>
    </row>
    <row r="127" spans="2:18" ht="66" customHeight="1" x14ac:dyDescent="0.3">
      <c r="B127" s="123"/>
      <c r="C127" s="122"/>
      <c r="D127" s="61"/>
      <c r="E127" s="61"/>
      <c r="F127" s="60">
        <v>2</v>
      </c>
      <c r="G127" s="15" t="s">
        <v>1775</v>
      </c>
      <c r="H127" s="93" t="s">
        <v>233</v>
      </c>
      <c r="I127" s="174" t="s">
        <v>236</v>
      </c>
      <c r="J127" s="27"/>
      <c r="K127" s="172">
        <v>8400</v>
      </c>
      <c r="L127" s="173">
        <v>57600</v>
      </c>
      <c r="M127" s="172">
        <v>20400</v>
      </c>
      <c r="N127" s="27"/>
      <c r="O127" s="27"/>
      <c r="P127" s="27"/>
      <c r="Q127" s="27"/>
      <c r="R127" s="84">
        <f t="shared" si="68"/>
        <v>86400</v>
      </c>
    </row>
    <row r="128" spans="2:18" ht="63.75" customHeight="1" x14ac:dyDescent="0.3">
      <c r="B128" s="123"/>
      <c r="C128" s="122"/>
      <c r="D128" s="61"/>
      <c r="E128" s="61"/>
      <c r="F128" s="60">
        <v>3</v>
      </c>
      <c r="G128" s="15" t="s">
        <v>1776</v>
      </c>
      <c r="H128" s="93" t="s">
        <v>233</v>
      </c>
      <c r="I128" s="145" t="s">
        <v>273</v>
      </c>
      <c r="J128" s="16"/>
      <c r="K128" s="170">
        <v>8400</v>
      </c>
      <c r="L128" s="171">
        <v>11400</v>
      </c>
      <c r="M128" s="170">
        <v>5200</v>
      </c>
      <c r="N128" s="16"/>
      <c r="O128" s="27"/>
      <c r="P128" s="27"/>
      <c r="Q128" s="27"/>
      <c r="R128" s="84">
        <f t="shared" si="68"/>
        <v>25000</v>
      </c>
    </row>
    <row r="129" spans="2:24" ht="66.75" customHeight="1" x14ac:dyDescent="0.3">
      <c r="B129" s="19"/>
      <c r="C129" s="20"/>
      <c r="D129" s="20"/>
      <c r="E129" s="20"/>
      <c r="F129" s="60">
        <v>4</v>
      </c>
      <c r="G129" s="15" t="s">
        <v>1777</v>
      </c>
      <c r="H129" s="93" t="s">
        <v>233</v>
      </c>
      <c r="I129" s="140" t="s">
        <v>274</v>
      </c>
      <c r="J129" s="16"/>
      <c r="K129" s="170">
        <v>8400</v>
      </c>
      <c r="L129" s="171">
        <v>11400</v>
      </c>
      <c r="M129" s="170">
        <v>5200</v>
      </c>
      <c r="N129" s="16"/>
      <c r="O129" s="16"/>
      <c r="P129" s="16"/>
      <c r="Q129" s="16"/>
      <c r="R129" s="84">
        <f t="shared" si="68"/>
        <v>25000</v>
      </c>
      <c r="X129" s="30"/>
    </row>
    <row r="130" spans="2:24" s="13" customFormat="1" ht="46.5" customHeight="1" x14ac:dyDescent="0.3">
      <c r="B130" s="35"/>
      <c r="C130" s="37"/>
      <c r="D130" s="1662" t="s">
        <v>53</v>
      </c>
      <c r="E130" s="1662"/>
      <c r="F130" s="1662"/>
      <c r="G130" s="1662"/>
      <c r="H130" s="1662"/>
      <c r="I130" s="1662"/>
      <c r="J130" s="86">
        <f t="shared" ref="J130:R130" si="69">SUM(J131+J134+J140)</f>
        <v>0</v>
      </c>
      <c r="K130" s="86">
        <f t="shared" si="69"/>
        <v>8400</v>
      </c>
      <c r="L130" s="86">
        <f t="shared" si="69"/>
        <v>2077100</v>
      </c>
      <c r="M130" s="86">
        <f t="shared" si="69"/>
        <v>6300</v>
      </c>
      <c r="N130" s="86">
        <f t="shared" si="69"/>
        <v>0</v>
      </c>
      <c r="O130" s="86">
        <f t="shared" si="69"/>
        <v>0</v>
      </c>
      <c r="P130" s="86">
        <f t="shared" si="69"/>
        <v>0</v>
      </c>
      <c r="Q130" s="86">
        <f t="shared" si="69"/>
        <v>0</v>
      </c>
      <c r="R130" s="86">
        <f t="shared" si="69"/>
        <v>2091800</v>
      </c>
    </row>
    <row r="131" spans="2:24" s="13" customFormat="1" x14ac:dyDescent="0.3">
      <c r="B131" s="35"/>
      <c r="C131" s="37"/>
      <c r="D131" s="37"/>
      <c r="E131" s="501" t="s">
        <v>54</v>
      </c>
      <c r="F131" s="70"/>
      <c r="G131" s="515"/>
      <c r="H131" s="293"/>
      <c r="I131" s="322"/>
      <c r="J131" s="86">
        <f>SUM(J132:J133)</f>
        <v>0</v>
      </c>
      <c r="K131" s="86">
        <f t="shared" ref="K131:Q131" si="70">SUM(K132:K133)</f>
        <v>8400</v>
      </c>
      <c r="L131" s="86">
        <f t="shared" si="70"/>
        <v>2077100</v>
      </c>
      <c r="M131" s="86">
        <f t="shared" si="70"/>
        <v>6300</v>
      </c>
      <c r="N131" s="86">
        <f t="shared" si="70"/>
        <v>0</v>
      </c>
      <c r="O131" s="86">
        <f t="shared" si="70"/>
        <v>0</v>
      </c>
      <c r="P131" s="86">
        <f t="shared" si="70"/>
        <v>0</v>
      </c>
      <c r="Q131" s="86">
        <f t="shared" si="70"/>
        <v>0</v>
      </c>
      <c r="R131" s="86">
        <f>SUM(R132:R133)</f>
        <v>2091800</v>
      </c>
    </row>
    <row r="132" spans="2:24" ht="66.75" customHeight="1" x14ac:dyDescent="0.3">
      <c r="B132" s="89"/>
      <c r="C132" s="90"/>
      <c r="D132" s="90"/>
      <c r="E132" s="90"/>
      <c r="F132" s="60">
        <v>12</v>
      </c>
      <c r="G132" s="15" t="s">
        <v>1778</v>
      </c>
      <c r="H132" s="93" t="s">
        <v>233</v>
      </c>
      <c r="I132" s="145" t="s">
        <v>275</v>
      </c>
      <c r="J132" s="16"/>
      <c r="K132" s="170">
        <v>8400</v>
      </c>
      <c r="L132" s="171">
        <v>13300</v>
      </c>
      <c r="M132" s="170">
        <v>6300</v>
      </c>
      <c r="N132" s="16"/>
      <c r="O132" s="27"/>
      <c r="P132" s="27"/>
      <c r="Q132" s="27"/>
      <c r="R132" s="84">
        <f>SUM(J132:Q132)</f>
        <v>28000</v>
      </c>
    </row>
    <row r="133" spans="2:24" ht="33" customHeight="1" x14ac:dyDescent="0.3">
      <c r="B133" s="28"/>
      <c r="C133" s="45"/>
      <c r="D133" s="31"/>
      <c r="E133" s="62"/>
      <c r="F133" s="141">
        <v>16</v>
      </c>
      <c r="G133" s="21" t="s">
        <v>260</v>
      </c>
      <c r="H133" s="185" t="s">
        <v>233</v>
      </c>
      <c r="I133" s="17" t="s">
        <v>244</v>
      </c>
      <c r="J133" s="27"/>
      <c r="K133" s="172"/>
      <c r="L133" s="173">
        <v>2063800</v>
      </c>
      <c r="M133" s="172"/>
      <c r="N133" s="176"/>
      <c r="O133" s="176"/>
      <c r="P133" s="176"/>
      <c r="Q133" s="176"/>
      <c r="R133" s="84">
        <f t="shared" ref="R133" si="71">SUM(J133:Q133)</f>
        <v>2063800</v>
      </c>
    </row>
    <row r="134" spans="2:24" s="13" customFormat="1" hidden="1" x14ac:dyDescent="0.3">
      <c r="B134" s="35"/>
      <c r="C134" s="37"/>
      <c r="D134" s="37"/>
      <c r="E134" s="501" t="s">
        <v>55</v>
      </c>
      <c r="F134" s="70"/>
      <c r="G134" s="33"/>
      <c r="H134" s="14"/>
      <c r="I134" s="56"/>
      <c r="J134" s="86">
        <f>SUM(J135:J139)</f>
        <v>0</v>
      </c>
      <c r="K134" s="86">
        <f t="shared" ref="K134:R134" si="72">SUM(K135:K139)</f>
        <v>0</v>
      </c>
      <c r="L134" s="86">
        <f t="shared" si="72"/>
        <v>0</v>
      </c>
      <c r="M134" s="86">
        <f t="shared" si="72"/>
        <v>0</v>
      </c>
      <c r="N134" s="86">
        <f t="shared" si="72"/>
        <v>0</v>
      </c>
      <c r="O134" s="86">
        <f t="shared" si="72"/>
        <v>0</v>
      </c>
      <c r="P134" s="86">
        <f t="shared" si="72"/>
        <v>0</v>
      </c>
      <c r="Q134" s="86">
        <f t="shared" si="72"/>
        <v>0</v>
      </c>
      <c r="R134" s="86">
        <f t="shared" si="72"/>
        <v>0</v>
      </c>
    </row>
    <row r="135" spans="2:24" ht="22.5" hidden="1" customHeight="1" x14ac:dyDescent="0.3">
      <c r="B135" s="38"/>
      <c r="C135" s="39"/>
      <c r="D135" s="39"/>
      <c r="E135" s="40"/>
      <c r="F135" s="29">
        <v>74</v>
      </c>
      <c r="G135" s="15"/>
      <c r="H135" s="15"/>
      <c r="I135" s="61"/>
      <c r="J135" s="16"/>
      <c r="K135" s="16"/>
      <c r="L135" s="16"/>
      <c r="M135" s="16"/>
      <c r="N135" s="16"/>
      <c r="O135" s="16"/>
      <c r="P135" s="16"/>
      <c r="Q135" s="16"/>
      <c r="R135" s="84">
        <f t="shared" ref="R135:R138" si="73">SUM(J135:Q135)</f>
        <v>0</v>
      </c>
    </row>
    <row r="136" spans="2:24" ht="22.5" hidden="1" customHeight="1" x14ac:dyDescent="0.3">
      <c r="B136" s="28"/>
      <c r="C136" s="45"/>
      <c r="D136" s="31"/>
      <c r="E136" s="32"/>
      <c r="F136" s="29">
        <v>75</v>
      </c>
      <c r="G136" s="15"/>
      <c r="H136" s="16"/>
      <c r="I136" s="17"/>
      <c r="J136" s="27"/>
      <c r="K136" s="27"/>
      <c r="L136" s="27"/>
      <c r="M136" s="27"/>
      <c r="N136" s="27"/>
      <c r="O136" s="27"/>
      <c r="P136" s="27"/>
      <c r="Q136" s="27"/>
      <c r="R136" s="84">
        <f t="shared" si="73"/>
        <v>0</v>
      </c>
    </row>
    <row r="137" spans="2:24" ht="22.5" hidden="1" customHeight="1" x14ac:dyDescent="0.3">
      <c r="B137" s="28"/>
      <c r="C137" s="45"/>
      <c r="D137" s="31"/>
      <c r="E137" s="32"/>
      <c r="F137" s="29">
        <v>76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24" ht="22.5" hidden="1" customHeight="1" x14ac:dyDescent="0.3">
      <c r="B138" s="57"/>
      <c r="C138" s="58"/>
      <c r="D138" s="58"/>
      <c r="E138" s="59"/>
      <c r="F138" s="29">
        <v>77</v>
      </c>
      <c r="G138" s="15"/>
      <c r="H138" s="15"/>
      <c r="I138" s="61"/>
      <c r="J138" s="16"/>
      <c r="K138" s="16"/>
      <c r="L138" s="16"/>
      <c r="M138" s="16"/>
      <c r="N138" s="16"/>
      <c r="O138" s="16"/>
      <c r="P138" s="16"/>
      <c r="Q138" s="16"/>
      <c r="R138" s="84">
        <f t="shared" si="73"/>
        <v>0</v>
      </c>
    </row>
    <row r="139" spans="2:24" ht="22.5" hidden="1" customHeight="1" x14ac:dyDescent="0.3">
      <c r="B139" s="28"/>
      <c r="C139" s="45"/>
      <c r="D139" s="31"/>
      <c r="E139" s="32"/>
      <c r="F139" s="29">
        <v>78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>SUM(J139:Q139)</f>
        <v>0</v>
      </c>
    </row>
    <row r="140" spans="2:24" s="13" customFormat="1" ht="35.25" hidden="1" customHeight="1" x14ac:dyDescent="0.3">
      <c r="B140" s="35"/>
      <c r="C140" s="37"/>
      <c r="D140" s="37"/>
      <c r="E140" s="1661" t="s">
        <v>90</v>
      </c>
      <c r="F140" s="1661"/>
      <c r="G140" s="1661"/>
      <c r="H140" s="1661"/>
      <c r="I140" s="1661"/>
      <c r="J140" s="86">
        <f t="shared" ref="J140:R140" si="74">SUM(J141:J145)</f>
        <v>0</v>
      </c>
      <c r="K140" s="86">
        <f t="shared" si="74"/>
        <v>0</v>
      </c>
      <c r="L140" s="86">
        <f t="shared" si="74"/>
        <v>0</v>
      </c>
      <c r="M140" s="86">
        <f t="shared" si="74"/>
        <v>0</v>
      </c>
      <c r="N140" s="86">
        <f t="shared" si="74"/>
        <v>0</v>
      </c>
      <c r="O140" s="86">
        <f t="shared" si="74"/>
        <v>0</v>
      </c>
      <c r="P140" s="86">
        <f t="shared" si="74"/>
        <v>0</v>
      </c>
      <c r="Q140" s="86">
        <f t="shared" si="74"/>
        <v>0</v>
      </c>
      <c r="R140" s="86">
        <f t="shared" si="74"/>
        <v>0</v>
      </c>
    </row>
    <row r="141" spans="2:24" ht="35.25" hidden="1" customHeight="1" x14ac:dyDescent="0.3">
      <c r="B141" s="89"/>
      <c r="C141" s="90"/>
      <c r="D141" s="90"/>
      <c r="E141" s="90"/>
      <c r="F141" s="60"/>
      <c r="G141" s="15"/>
      <c r="H141" s="510"/>
      <c r="I141" s="17"/>
      <c r="J141" s="16"/>
      <c r="K141" s="170"/>
      <c r="L141" s="182"/>
      <c r="M141" s="170"/>
      <c r="N141" s="16"/>
      <c r="O141" s="16"/>
      <c r="P141" s="16"/>
      <c r="Q141" s="16"/>
      <c r="R141" s="84"/>
    </row>
    <row r="142" spans="2:24" ht="34.5" hidden="1" customHeight="1" x14ac:dyDescent="0.3">
      <c r="B142" s="28"/>
      <c r="C142" s="45"/>
      <c r="D142" s="31"/>
      <c r="E142" s="31"/>
      <c r="F142" s="124"/>
      <c r="G142" s="15"/>
      <c r="H142" s="504"/>
      <c r="I142" s="17"/>
      <c r="J142" s="27"/>
      <c r="K142" s="172"/>
      <c r="L142" s="173"/>
      <c r="M142" s="172"/>
      <c r="N142" s="27"/>
      <c r="O142" s="27"/>
      <c r="P142" s="27"/>
      <c r="Q142" s="27"/>
      <c r="R142" s="84"/>
    </row>
    <row r="143" spans="2:24" ht="22.5" hidden="1" customHeight="1" x14ac:dyDescent="0.3">
      <c r="B143" s="28"/>
      <c r="C143" s="45"/>
      <c r="D143" s="31"/>
      <c r="E143" s="31"/>
      <c r="F143" s="60">
        <v>81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ref="R143:R144" si="75">SUM(J143:Q143)</f>
        <v>0</v>
      </c>
    </row>
    <row r="144" spans="2:24" ht="22.5" hidden="1" customHeight="1" x14ac:dyDescent="0.3">
      <c r="B144" s="57"/>
      <c r="C144" s="58"/>
      <c r="D144" s="58"/>
      <c r="E144" s="58"/>
      <c r="F144" s="60">
        <v>82</v>
      </c>
      <c r="G144" s="15"/>
      <c r="H144" s="15"/>
      <c r="I144" s="61"/>
      <c r="J144" s="16"/>
      <c r="K144" s="16"/>
      <c r="L144" s="16"/>
      <c r="M144" s="16"/>
      <c r="N144" s="16"/>
      <c r="O144" s="16"/>
      <c r="P144" s="16"/>
      <c r="Q144" s="16"/>
      <c r="R144" s="84">
        <f t="shared" si="75"/>
        <v>0</v>
      </c>
    </row>
    <row r="145" spans="2:18" ht="22.5" hidden="1" customHeight="1" x14ac:dyDescent="0.3">
      <c r="B145" s="67"/>
      <c r="C145" s="68"/>
      <c r="D145" s="62"/>
      <c r="E145" s="62"/>
      <c r="F145" s="60">
        <v>83</v>
      </c>
      <c r="G145" s="15"/>
      <c r="H145" s="16"/>
      <c r="I145" s="17"/>
      <c r="J145" s="27"/>
      <c r="K145" s="27"/>
      <c r="L145" s="27"/>
      <c r="M145" s="27"/>
      <c r="N145" s="27"/>
      <c r="O145" s="27"/>
      <c r="P145" s="27"/>
      <c r="Q145" s="27"/>
      <c r="R145" s="84">
        <f>SUM(J145:Q145)</f>
        <v>0</v>
      </c>
    </row>
    <row r="146" spans="2:18" s="12" customFormat="1" ht="33.75" hidden="1" customHeight="1" x14ac:dyDescent="0.2">
      <c r="B146" s="1665" t="s">
        <v>93</v>
      </c>
      <c r="C146" s="1666"/>
      <c r="D146" s="1666"/>
      <c r="E146" s="1666"/>
      <c r="F146" s="1666"/>
      <c r="G146" s="1666"/>
      <c r="H146" s="1666"/>
      <c r="I146" s="1666"/>
      <c r="J146" s="41">
        <f>SUM(J147)</f>
        <v>0</v>
      </c>
      <c r="K146" s="41">
        <f t="shared" ref="K146:R147" si="76">SUM(K147)</f>
        <v>0</v>
      </c>
      <c r="L146" s="41">
        <f t="shared" si="76"/>
        <v>0</v>
      </c>
      <c r="M146" s="41">
        <f t="shared" si="76"/>
        <v>0</v>
      </c>
      <c r="N146" s="41">
        <f t="shared" si="76"/>
        <v>0</v>
      </c>
      <c r="O146" s="41">
        <f t="shared" si="76"/>
        <v>0</v>
      </c>
      <c r="P146" s="41">
        <f t="shared" si="76"/>
        <v>0</v>
      </c>
      <c r="Q146" s="41">
        <f t="shared" si="76"/>
        <v>0</v>
      </c>
      <c r="R146" s="41">
        <f t="shared" si="76"/>
        <v>0</v>
      </c>
    </row>
    <row r="147" spans="2:18" s="12" customFormat="1" ht="48.75" hidden="1" customHeight="1" x14ac:dyDescent="0.2">
      <c r="B147" s="1785" t="s">
        <v>120</v>
      </c>
      <c r="C147" s="1724"/>
      <c r="D147" s="1724"/>
      <c r="E147" s="1724"/>
      <c r="F147" s="1724"/>
      <c r="G147" s="1724"/>
      <c r="H147" s="1724"/>
      <c r="I147" s="1724"/>
      <c r="J147" s="25">
        <f>SUM(J148)</f>
        <v>0</v>
      </c>
      <c r="K147" s="25">
        <f t="shared" si="76"/>
        <v>0</v>
      </c>
      <c r="L147" s="25">
        <f t="shared" si="76"/>
        <v>0</v>
      </c>
      <c r="M147" s="25">
        <f t="shared" si="76"/>
        <v>0</v>
      </c>
      <c r="N147" s="25">
        <f t="shared" si="76"/>
        <v>0</v>
      </c>
      <c r="O147" s="25">
        <f t="shared" si="76"/>
        <v>0</v>
      </c>
      <c r="P147" s="25">
        <f t="shared" si="76"/>
        <v>0</v>
      </c>
      <c r="Q147" s="25">
        <f t="shared" si="76"/>
        <v>0</v>
      </c>
      <c r="R147" s="25">
        <f>SUM(R148)</f>
        <v>0</v>
      </c>
    </row>
    <row r="148" spans="2:18" s="13" customFormat="1" ht="32.25" hidden="1" customHeight="1" x14ac:dyDescent="0.3">
      <c r="B148" s="35"/>
      <c r="C148" s="1661" t="s">
        <v>56</v>
      </c>
      <c r="D148" s="1661"/>
      <c r="E148" s="1661"/>
      <c r="F148" s="1661"/>
      <c r="G148" s="1661"/>
      <c r="H148" s="1661"/>
      <c r="I148" s="1661"/>
      <c r="J148" s="86">
        <f>SUM(J149+J166)</f>
        <v>0</v>
      </c>
      <c r="K148" s="86">
        <f t="shared" ref="K148:Q148" si="77">SUM(K149+K166)</f>
        <v>0</v>
      </c>
      <c r="L148" s="86">
        <f t="shared" si="77"/>
        <v>0</v>
      </c>
      <c r="M148" s="86">
        <f t="shared" si="77"/>
        <v>0</v>
      </c>
      <c r="N148" s="86">
        <f t="shared" si="77"/>
        <v>0</v>
      </c>
      <c r="O148" s="86">
        <f t="shared" si="77"/>
        <v>0</v>
      </c>
      <c r="P148" s="86">
        <f t="shared" si="77"/>
        <v>0</v>
      </c>
      <c r="Q148" s="86">
        <f t="shared" si="77"/>
        <v>0</v>
      </c>
      <c r="R148" s="86">
        <f>SUM(R149+R166)</f>
        <v>0</v>
      </c>
    </row>
    <row r="149" spans="2:18" s="13" customFormat="1" ht="50.25" hidden="1" customHeight="1" x14ac:dyDescent="0.3">
      <c r="B149" s="35"/>
      <c r="C149" s="37"/>
      <c r="D149" s="1661" t="s">
        <v>78</v>
      </c>
      <c r="E149" s="1661"/>
      <c r="F149" s="1661"/>
      <c r="G149" s="1661"/>
      <c r="H149" s="1661"/>
      <c r="I149" s="1661"/>
      <c r="J149" s="86">
        <f>SUM(J150+J154+J158+J162)</f>
        <v>0</v>
      </c>
      <c r="K149" s="86">
        <f t="shared" ref="K149:R149" si="78">SUM(K150+K154+K158+K162)</f>
        <v>0</v>
      </c>
      <c r="L149" s="86">
        <f t="shared" si="78"/>
        <v>0</v>
      </c>
      <c r="M149" s="86">
        <f t="shared" si="78"/>
        <v>0</v>
      </c>
      <c r="N149" s="86">
        <f t="shared" si="78"/>
        <v>0</v>
      </c>
      <c r="O149" s="86">
        <f t="shared" si="78"/>
        <v>0</v>
      </c>
      <c r="P149" s="86">
        <f t="shared" si="78"/>
        <v>0</v>
      </c>
      <c r="Q149" s="86">
        <f t="shared" si="78"/>
        <v>0</v>
      </c>
      <c r="R149" s="86">
        <f t="shared" si="78"/>
        <v>0</v>
      </c>
    </row>
    <row r="150" spans="2:18" s="13" customFormat="1" ht="32.25" hidden="1" customHeight="1" x14ac:dyDescent="0.3">
      <c r="B150" s="35"/>
      <c r="C150" s="37"/>
      <c r="D150" s="37"/>
      <c r="E150" s="1661" t="s">
        <v>57</v>
      </c>
      <c r="F150" s="1661"/>
      <c r="G150" s="1661"/>
      <c r="H150" s="1661"/>
      <c r="I150" s="1661"/>
      <c r="J150" s="86">
        <f>SUM(J151:J153)</f>
        <v>0</v>
      </c>
      <c r="K150" s="86">
        <f t="shared" ref="K150:R150" si="79">SUM(K151:K153)</f>
        <v>0</v>
      </c>
      <c r="L150" s="86">
        <f t="shared" si="79"/>
        <v>0</v>
      </c>
      <c r="M150" s="86">
        <f t="shared" si="79"/>
        <v>0</v>
      </c>
      <c r="N150" s="86">
        <f t="shared" si="79"/>
        <v>0</v>
      </c>
      <c r="O150" s="86">
        <f t="shared" si="79"/>
        <v>0</v>
      </c>
      <c r="P150" s="86">
        <f t="shared" si="79"/>
        <v>0</v>
      </c>
      <c r="Q150" s="86">
        <f t="shared" si="79"/>
        <v>0</v>
      </c>
      <c r="R150" s="86">
        <f t="shared" si="79"/>
        <v>0</v>
      </c>
    </row>
    <row r="151" spans="2:18" ht="20.25" hidden="1" customHeight="1" x14ac:dyDescent="0.3">
      <c r="B151" s="38"/>
      <c r="C151" s="39"/>
      <c r="D151" s="39"/>
      <c r="E151" s="40"/>
      <c r="F151" s="29">
        <v>84</v>
      </c>
      <c r="G151" s="15"/>
      <c r="H151" s="15"/>
      <c r="I151" s="61"/>
      <c r="J151" s="16"/>
      <c r="K151" s="16"/>
      <c r="L151" s="16"/>
      <c r="M151" s="16"/>
      <c r="N151" s="16"/>
      <c r="O151" s="16"/>
      <c r="P151" s="16"/>
      <c r="Q151" s="16"/>
      <c r="R151" s="84">
        <f t="shared" ref="R151:R152" si="80">SUM(J151:Q151)</f>
        <v>0</v>
      </c>
    </row>
    <row r="152" spans="2:18" ht="20.25" hidden="1" customHeight="1" x14ac:dyDescent="0.3">
      <c r="B152" s="28"/>
      <c r="C152" s="45"/>
      <c r="D152" s="31"/>
      <c r="E152" s="32"/>
      <c r="F152" s="29">
        <v>85</v>
      </c>
      <c r="G152" s="15"/>
      <c r="H152" s="16"/>
      <c r="I152" s="17"/>
      <c r="J152" s="27"/>
      <c r="K152" s="27"/>
      <c r="L152" s="27"/>
      <c r="M152" s="27"/>
      <c r="N152" s="27"/>
      <c r="O152" s="27"/>
      <c r="P152" s="27"/>
      <c r="Q152" s="27"/>
      <c r="R152" s="84">
        <f t="shared" si="80"/>
        <v>0</v>
      </c>
    </row>
    <row r="153" spans="2:18" ht="20.25" hidden="1" customHeight="1" x14ac:dyDescent="0.3">
      <c r="B153" s="28"/>
      <c r="C153" s="45"/>
      <c r="D153" s="31"/>
      <c r="E153" s="32"/>
      <c r="F153" s="29">
        <v>86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>SUM(J153:Q153)</f>
        <v>0</v>
      </c>
    </row>
    <row r="154" spans="2:18" s="13" customFormat="1" ht="33.75" hidden="1" customHeight="1" x14ac:dyDescent="0.3">
      <c r="B154" s="35"/>
      <c r="C154" s="37"/>
      <c r="D154" s="37"/>
      <c r="E154" s="1661" t="s">
        <v>58</v>
      </c>
      <c r="F154" s="1661"/>
      <c r="G154" s="1661"/>
      <c r="H154" s="1661"/>
      <c r="I154" s="1661"/>
      <c r="J154" s="86">
        <f>SUM(J155:J157)</f>
        <v>0</v>
      </c>
      <c r="K154" s="86">
        <f t="shared" ref="K154:R154" si="81">SUM(K155:K157)</f>
        <v>0</v>
      </c>
      <c r="L154" s="86">
        <f t="shared" si="81"/>
        <v>0</v>
      </c>
      <c r="M154" s="86">
        <f t="shared" si="81"/>
        <v>0</v>
      </c>
      <c r="N154" s="86">
        <f t="shared" si="81"/>
        <v>0</v>
      </c>
      <c r="O154" s="86">
        <f t="shared" si="81"/>
        <v>0</v>
      </c>
      <c r="P154" s="86">
        <f t="shared" si="81"/>
        <v>0</v>
      </c>
      <c r="Q154" s="86">
        <f t="shared" si="81"/>
        <v>0</v>
      </c>
      <c r="R154" s="86">
        <f t="shared" si="81"/>
        <v>0</v>
      </c>
    </row>
    <row r="155" spans="2:18" ht="21" hidden="1" customHeight="1" x14ac:dyDescent="0.3">
      <c r="B155" s="38"/>
      <c r="C155" s="39"/>
      <c r="D155" s="39"/>
      <c r="E155" s="40"/>
      <c r="F155" s="29">
        <v>87</v>
      </c>
      <c r="G155" s="15"/>
      <c r="H155" s="15"/>
      <c r="I155" s="61"/>
      <c r="J155" s="16"/>
      <c r="K155" s="16"/>
      <c r="L155" s="16"/>
      <c r="M155" s="16"/>
      <c r="N155" s="16"/>
      <c r="O155" s="16"/>
      <c r="P155" s="16"/>
      <c r="Q155" s="16"/>
      <c r="R155" s="84">
        <f t="shared" ref="R155:R156" si="82">SUM(J155:Q155)</f>
        <v>0</v>
      </c>
    </row>
    <row r="156" spans="2:18" ht="21" hidden="1" customHeight="1" x14ac:dyDescent="0.3">
      <c r="B156" s="28"/>
      <c r="C156" s="45"/>
      <c r="D156" s="31"/>
      <c r="E156" s="32"/>
      <c r="F156" s="29">
        <v>88</v>
      </c>
      <c r="G156" s="15"/>
      <c r="H156" s="16"/>
      <c r="I156" s="17"/>
      <c r="J156" s="27"/>
      <c r="K156" s="27"/>
      <c r="L156" s="27"/>
      <c r="M156" s="27"/>
      <c r="N156" s="27"/>
      <c r="O156" s="27"/>
      <c r="P156" s="27"/>
      <c r="Q156" s="27"/>
      <c r="R156" s="84">
        <f t="shared" si="82"/>
        <v>0</v>
      </c>
    </row>
    <row r="157" spans="2:18" ht="21" hidden="1" customHeight="1" x14ac:dyDescent="0.3">
      <c r="B157" s="28"/>
      <c r="C157" s="45"/>
      <c r="D157" s="31"/>
      <c r="E157" s="32"/>
      <c r="F157" s="29">
        <v>89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>SUM(J157:Q157)</f>
        <v>0</v>
      </c>
    </row>
    <row r="158" spans="2:18" s="13" customFormat="1" hidden="1" x14ac:dyDescent="0.3">
      <c r="B158" s="35"/>
      <c r="C158" s="37"/>
      <c r="D158" s="37"/>
      <c r="E158" s="501" t="s">
        <v>59</v>
      </c>
      <c r="F158" s="70"/>
      <c r="G158" s="33"/>
      <c r="H158" s="14"/>
      <c r="I158" s="56"/>
      <c r="J158" s="86">
        <f>SUM(J159:J161)</f>
        <v>0</v>
      </c>
      <c r="K158" s="86">
        <f t="shared" ref="K158:R158" si="83">SUM(K159:K161)</f>
        <v>0</v>
      </c>
      <c r="L158" s="86">
        <f t="shared" si="83"/>
        <v>0</v>
      </c>
      <c r="M158" s="86">
        <f t="shared" si="83"/>
        <v>0</v>
      </c>
      <c r="N158" s="86">
        <f t="shared" si="83"/>
        <v>0</v>
      </c>
      <c r="O158" s="86">
        <f t="shared" si="83"/>
        <v>0</v>
      </c>
      <c r="P158" s="86">
        <f t="shared" si="83"/>
        <v>0</v>
      </c>
      <c r="Q158" s="86">
        <f t="shared" si="83"/>
        <v>0</v>
      </c>
      <c r="R158" s="86">
        <f t="shared" si="83"/>
        <v>0</v>
      </c>
    </row>
    <row r="159" spans="2:18" ht="24.75" hidden="1" customHeight="1" x14ac:dyDescent="0.3">
      <c r="B159" s="38"/>
      <c r="C159" s="39"/>
      <c r="D159" s="39"/>
      <c r="E159" s="40"/>
      <c r="F159" s="29">
        <v>90</v>
      </c>
      <c r="G159" s="15"/>
      <c r="H159" s="15"/>
      <c r="I159" s="61"/>
      <c r="J159" s="16"/>
      <c r="K159" s="16"/>
      <c r="L159" s="16"/>
      <c r="M159" s="16"/>
      <c r="N159" s="16"/>
      <c r="O159" s="16"/>
      <c r="P159" s="16"/>
      <c r="Q159" s="16"/>
      <c r="R159" s="84">
        <f t="shared" ref="R159:R160" si="84">SUM(J159:Q159)</f>
        <v>0</v>
      </c>
    </row>
    <row r="160" spans="2:18" ht="24.75" hidden="1" customHeight="1" x14ac:dyDescent="0.3">
      <c r="B160" s="28"/>
      <c r="C160" s="45"/>
      <c r="D160" s="31"/>
      <c r="E160" s="32"/>
      <c r="F160" s="29">
        <v>91</v>
      </c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84">
        <f t="shared" si="84"/>
        <v>0</v>
      </c>
    </row>
    <row r="161" spans="2:18" ht="24.75" hidden="1" customHeight="1" x14ac:dyDescent="0.3">
      <c r="B161" s="67"/>
      <c r="C161" s="68"/>
      <c r="D161" s="62"/>
      <c r="E161" s="21"/>
      <c r="F161" s="29">
        <v>92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>SUM(J161:Q161)</f>
        <v>0</v>
      </c>
    </row>
    <row r="162" spans="2:18" s="13" customFormat="1" ht="30.75" hidden="1" customHeight="1" x14ac:dyDescent="0.3">
      <c r="B162" s="35"/>
      <c r="C162" s="37"/>
      <c r="D162" s="37"/>
      <c r="E162" s="1662" t="s">
        <v>60</v>
      </c>
      <c r="F162" s="1662"/>
      <c r="G162" s="1662"/>
      <c r="H162" s="1662"/>
      <c r="I162" s="1662"/>
      <c r="J162" s="86">
        <f>SUM(J163:J165)</f>
        <v>0</v>
      </c>
      <c r="K162" s="86">
        <f t="shared" ref="K162:R162" si="85">SUM(K163:K165)</f>
        <v>0</v>
      </c>
      <c r="L162" s="86">
        <f t="shared" si="85"/>
        <v>0</v>
      </c>
      <c r="M162" s="86">
        <f t="shared" si="85"/>
        <v>0</v>
      </c>
      <c r="N162" s="86">
        <f t="shared" si="85"/>
        <v>0</v>
      </c>
      <c r="O162" s="86">
        <f t="shared" si="85"/>
        <v>0</v>
      </c>
      <c r="P162" s="86">
        <f t="shared" si="85"/>
        <v>0</v>
      </c>
      <c r="Q162" s="86">
        <f t="shared" si="85"/>
        <v>0</v>
      </c>
      <c r="R162" s="86">
        <f t="shared" si="85"/>
        <v>0</v>
      </c>
    </row>
    <row r="163" spans="2:18" ht="22.5" hidden="1" customHeight="1" x14ac:dyDescent="0.3">
      <c r="B163" s="38"/>
      <c r="C163" s="39"/>
      <c r="D163" s="39"/>
      <c r="E163" s="40"/>
      <c r="F163" s="29">
        <v>93</v>
      </c>
      <c r="G163" s="15"/>
      <c r="H163" s="15"/>
      <c r="I163" s="61"/>
      <c r="J163" s="16"/>
      <c r="K163" s="16"/>
      <c r="L163" s="16"/>
      <c r="M163" s="16"/>
      <c r="N163" s="16"/>
      <c r="O163" s="16"/>
      <c r="P163" s="16"/>
      <c r="Q163" s="16"/>
      <c r="R163" s="84">
        <f t="shared" ref="R163:R164" si="86">SUM(J163:Q163)</f>
        <v>0</v>
      </c>
    </row>
    <row r="164" spans="2:18" ht="22.5" hidden="1" customHeight="1" x14ac:dyDescent="0.3">
      <c r="B164" s="28"/>
      <c r="C164" s="45"/>
      <c r="D164" s="31"/>
      <c r="E164" s="32"/>
      <c r="F164" s="29">
        <v>94</v>
      </c>
      <c r="G164" s="15"/>
      <c r="H164" s="16"/>
      <c r="I164" s="17"/>
      <c r="J164" s="27"/>
      <c r="K164" s="27"/>
      <c r="L164" s="27"/>
      <c r="M164" s="27"/>
      <c r="N164" s="27"/>
      <c r="O164" s="27"/>
      <c r="P164" s="27"/>
      <c r="Q164" s="27"/>
      <c r="R164" s="84">
        <f t="shared" si="86"/>
        <v>0</v>
      </c>
    </row>
    <row r="165" spans="2:18" ht="22.5" hidden="1" customHeight="1" x14ac:dyDescent="0.3">
      <c r="B165" s="28"/>
      <c r="C165" s="45"/>
      <c r="D165" s="31"/>
      <c r="E165" s="32"/>
      <c r="F165" s="29">
        <v>95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>SUM(J165:Q165)</f>
        <v>0</v>
      </c>
    </row>
    <row r="166" spans="2:18" s="13" customFormat="1" ht="33.75" hidden="1" customHeight="1" x14ac:dyDescent="0.3">
      <c r="B166" s="35"/>
      <c r="C166" s="37"/>
      <c r="D166" s="1661" t="s">
        <v>61</v>
      </c>
      <c r="E166" s="1661"/>
      <c r="F166" s="1661"/>
      <c r="G166" s="1661"/>
      <c r="H166" s="1661"/>
      <c r="I166" s="1661"/>
      <c r="J166" s="86">
        <f>SUM(J167)</f>
        <v>0</v>
      </c>
      <c r="K166" s="86">
        <f t="shared" ref="K166:R166" si="87">SUM(K167)</f>
        <v>0</v>
      </c>
      <c r="L166" s="86">
        <f t="shared" si="87"/>
        <v>0</v>
      </c>
      <c r="M166" s="86">
        <f t="shared" si="87"/>
        <v>0</v>
      </c>
      <c r="N166" s="86">
        <f t="shared" si="87"/>
        <v>0</v>
      </c>
      <c r="O166" s="86">
        <f t="shared" si="87"/>
        <v>0</v>
      </c>
      <c r="P166" s="86">
        <f t="shared" si="87"/>
        <v>0</v>
      </c>
      <c r="Q166" s="86">
        <f t="shared" si="87"/>
        <v>0</v>
      </c>
      <c r="R166" s="86">
        <f t="shared" si="87"/>
        <v>0</v>
      </c>
    </row>
    <row r="167" spans="2:18" s="13" customFormat="1" hidden="1" x14ac:dyDescent="0.3">
      <c r="B167" s="35"/>
      <c r="C167" s="37"/>
      <c r="D167" s="37"/>
      <c r="E167" s="501" t="s">
        <v>62</v>
      </c>
      <c r="F167" s="70"/>
      <c r="G167" s="33"/>
      <c r="H167" s="14"/>
      <c r="I167" s="56"/>
      <c r="J167" s="86">
        <f>SUM(J168:J170)</f>
        <v>0</v>
      </c>
      <c r="K167" s="86">
        <f t="shared" ref="K167:Q167" si="88">SUM(K168:K170)</f>
        <v>0</v>
      </c>
      <c r="L167" s="86">
        <f t="shared" si="88"/>
        <v>0</v>
      </c>
      <c r="M167" s="86">
        <f t="shared" si="88"/>
        <v>0</v>
      </c>
      <c r="N167" s="86">
        <f t="shared" si="88"/>
        <v>0</v>
      </c>
      <c r="O167" s="86">
        <f t="shared" si="88"/>
        <v>0</v>
      </c>
      <c r="P167" s="86">
        <f t="shared" si="88"/>
        <v>0</v>
      </c>
      <c r="Q167" s="86">
        <f t="shared" si="88"/>
        <v>0</v>
      </c>
      <c r="R167" s="86">
        <f>SUM(R168:R170)</f>
        <v>0</v>
      </c>
    </row>
    <row r="168" spans="2:18" ht="22.5" hidden="1" customHeight="1" x14ac:dyDescent="0.3">
      <c r="B168" s="38"/>
      <c r="C168" s="39"/>
      <c r="D168" s="39"/>
      <c r="E168" s="40"/>
      <c r="F168" s="29">
        <v>96</v>
      </c>
      <c r="G168" s="15"/>
      <c r="H168" s="15"/>
      <c r="I168" s="61"/>
      <c r="J168" s="16"/>
      <c r="K168" s="16"/>
      <c r="L168" s="16"/>
      <c r="M168" s="16"/>
      <c r="N168" s="16"/>
      <c r="O168" s="16"/>
      <c r="P168" s="16"/>
      <c r="Q168" s="16"/>
      <c r="R168" s="84">
        <f>SUM(J168:Q168)</f>
        <v>0</v>
      </c>
    </row>
    <row r="169" spans="2:18" ht="22.5" hidden="1" customHeight="1" x14ac:dyDescent="0.3">
      <c r="B169" s="28"/>
      <c r="C169" s="45"/>
      <c r="D169" s="31"/>
      <c r="E169" s="32"/>
      <c r="F169" s="29">
        <v>97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84">
        <f>SUM(J169:Q169)</f>
        <v>0</v>
      </c>
    </row>
    <row r="170" spans="2:18" ht="21" hidden="1" customHeight="1" x14ac:dyDescent="0.3">
      <c r="B170" s="28"/>
      <c r="C170" s="45"/>
      <c r="D170" s="31"/>
      <c r="E170" s="32"/>
      <c r="F170" s="29">
        <v>98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s="12" customFormat="1" ht="18.75" hidden="1" customHeight="1" x14ac:dyDescent="0.2">
      <c r="B171" s="137" t="s">
        <v>95</v>
      </c>
      <c r="C171" s="44"/>
      <c r="D171" s="135"/>
      <c r="E171" s="135"/>
      <c r="F171" s="136"/>
      <c r="G171" s="135"/>
      <c r="H171" s="135"/>
      <c r="I171" s="135"/>
      <c r="J171" s="41">
        <f>SUM(J172)</f>
        <v>0</v>
      </c>
      <c r="K171" s="41">
        <f t="shared" ref="K171:R172" si="89">SUM(K172)</f>
        <v>0</v>
      </c>
      <c r="L171" s="41">
        <f t="shared" si="89"/>
        <v>0</v>
      </c>
      <c r="M171" s="41">
        <f t="shared" si="89"/>
        <v>0</v>
      </c>
      <c r="N171" s="41">
        <f t="shared" si="89"/>
        <v>0</v>
      </c>
      <c r="O171" s="41">
        <f t="shared" si="89"/>
        <v>0</v>
      </c>
      <c r="P171" s="41">
        <f t="shared" si="89"/>
        <v>0</v>
      </c>
      <c r="Q171" s="41">
        <f t="shared" si="89"/>
        <v>0</v>
      </c>
      <c r="R171" s="41">
        <f t="shared" si="89"/>
        <v>0</v>
      </c>
    </row>
    <row r="172" spans="2:18" s="12" customFormat="1" ht="46.5" hidden="1" customHeight="1" x14ac:dyDescent="0.2">
      <c r="B172" s="1785" t="s">
        <v>121</v>
      </c>
      <c r="C172" s="1724"/>
      <c r="D172" s="1724"/>
      <c r="E172" s="1724"/>
      <c r="F172" s="1724"/>
      <c r="G172" s="1724"/>
      <c r="H172" s="1724"/>
      <c r="I172" s="1724"/>
      <c r="J172" s="25">
        <f>SUM(J173)</f>
        <v>0</v>
      </c>
      <c r="K172" s="25">
        <f t="shared" si="89"/>
        <v>0</v>
      </c>
      <c r="L172" s="25">
        <f t="shared" si="89"/>
        <v>0</v>
      </c>
      <c r="M172" s="25">
        <f t="shared" si="89"/>
        <v>0</v>
      </c>
      <c r="N172" s="25">
        <f t="shared" si="89"/>
        <v>0</v>
      </c>
      <c r="O172" s="25">
        <f t="shared" si="89"/>
        <v>0</v>
      </c>
      <c r="P172" s="25">
        <f t="shared" si="89"/>
        <v>0</v>
      </c>
      <c r="Q172" s="25">
        <f t="shared" si="89"/>
        <v>0</v>
      </c>
      <c r="R172" s="25">
        <f t="shared" si="89"/>
        <v>0</v>
      </c>
    </row>
    <row r="173" spans="2:18" s="13" customFormat="1" ht="36" hidden="1" customHeight="1" x14ac:dyDescent="0.3">
      <c r="B173" s="35"/>
      <c r="C173" s="1661" t="s">
        <v>63</v>
      </c>
      <c r="D173" s="1661"/>
      <c r="E173" s="1661"/>
      <c r="F173" s="1661"/>
      <c r="G173" s="1661"/>
      <c r="H173" s="1661"/>
      <c r="I173" s="1661"/>
      <c r="J173" s="86">
        <f>SUM(J174+J179)</f>
        <v>0</v>
      </c>
      <c r="K173" s="86">
        <f t="shared" ref="K173:R173" si="90">SUM(K174+K179)</f>
        <v>0</v>
      </c>
      <c r="L173" s="86">
        <f t="shared" si="90"/>
        <v>0</v>
      </c>
      <c r="M173" s="86">
        <f t="shared" si="90"/>
        <v>0</v>
      </c>
      <c r="N173" s="86">
        <f t="shared" si="90"/>
        <v>0</v>
      </c>
      <c r="O173" s="86">
        <f t="shared" si="90"/>
        <v>0</v>
      </c>
      <c r="P173" s="86">
        <f t="shared" si="90"/>
        <v>0</v>
      </c>
      <c r="Q173" s="86">
        <f t="shared" si="90"/>
        <v>0</v>
      </c>
      <c r="R173" s="86">
        <f t="shared" si="90"/>
        <v>0</v>
      </c>
    </row>
    <row r="174" spans="2:18" s="13" customFormat="1" ht="24.75" hidden="1" customHeight="1" x14ac:dyDescent="0.3">
      <c r="B174" s="35"/>
      <c r="C174" s="37"/>
      <c r="D174" s="501" t="s">
        <v>64</v>
      </c>
      <c r="E174" s="34"/>
      <c r="F174" s="70"/>
      <c r="G174" s="33"/>
      <c r="H174" s="14"/>
      <c r="I174" s="56"/>
      <c r="J174" s="86">
        <f>SUM(J175)</f>
        <v>0</v>
      </c>
      <c r="K174" s="86">
        <f t="shared" ref="K174:R174" si="91">SUM(K175)</f>
        <v>0</v>
      </c>
      <c r="L174" s="86">
        <f t="shared" si="91"/>
        <v>0</v>
      </c>
      <c r="M174" s="86">
        <f t="shared" si="91"/>
        <v>0</v>
      </c>
      <c r="N174" s="86">
        <f t="shared" si="91"/>
        <v>0</v>
      </c>
      <c r="O174" s="86">
        <f t="shared" si="91"/>
        <v>0</v>
      </c>
      <c r="P174" s="86">
        <f t="shared" si="91"/>
        <v>0</v>
      </c>
      <c r="Q174" s="86">
        <f t="shared" si="91"/>
        <v>0</v>
      </c>
      <c r="R174" s="86">
        <f t="shared" si="91"/>
        <v>0</v>
      </c>
    </row>
    <row r="175" spans="2:18" s="13" customFormat="1" ht="31.5" hidden="1" customHeight="1" x14ac:dyDescent="0.3">
      <c r="B175" s="35"/>
      <c r="C175" s="37"/>
      <c r="D175" s="37"/>
      <c r="E175" s="1662" t="s">
        <v>65</v>
      </c>
      <c r="F175" s="1662"/>
      <c r="G175" s="1662"/>
      <c r="H175" s="1662"/>
      <c r="I175" s="1662"/>
      <c r="J175" s="86">
        <f>SUM(J176:J178)</f>
        <v>0</v>
      </c>
      <c r="K175" s="86">
        <f t="shared" ref="K175:R175" si="92">SUM(K176:K178)</f>
        <v>0</v>
      </c>
      <c r="L175" s="86">
        <f t="shared" si="92"/>
        <v>0</v>
      </c>
      <c r="M175" s="86">
        <f t="shared" si="92"/>
        <v>0</v>
      </c>
      <c r="N175" s="86">
        <f t="shared" si="92"/>
        <v>0</v>
      </c>
      <c r="O175" s="86">
        <f t="shared" si="92"/>
        <v>0</v>
      </c>
      <c r="P175" s="86">
        <f t="shared" si="92"/>
        <v>0</v>
      </c>
      <c r="Q175" s="86">
        <f t="shared" si="92"/>
        <v>0</v>
      </c>
      <c r="R175" s="86">
        <f t="shared" si="92"/>
        <v>0</v>
      </c>
    </row>
    <row r="176" spans="2:18" ht="72" hidden="1" customHeight="1" x14ac:dyDescent="0.3">
      <c r="B176" s="89"/>
      <c r="C176" s="90"/>
      <c r="D176" s="90"/>
      <c r="E176" s="90"/>
      <c r="F176" s="60"/>
      <c r="G176" s="15"/>
      <c r="H176" s="510"/>
      <c r="I176" s="16"/>
      <c r="J176" s="16"/>
      <c r="K176" s="170"/>
      <c r="L176" s="171"/>
      <c r="M176" s="170"/>
      <c r="N176" s="16"/>
      <c r="O176" s="16"/>
      <c r="P176" s="16"/>
      <c r="Q176" s="16"/>
      <c r="R176" s="84"/>
    </row>
    <row r="177" spans="2:18" ht="23.25" hidden="1" customHeight="1" x14ac:dyDescent="0.3">
      <c r="B177" s="28"/>
      <c r="C177" s="45"/>
      <c r="D177" s="31"/>
      <c r="E177" s="32"/>
      <c r="F177" s="154">
        <v>100</v>
      </c>
      <c r="G177" s="21"/>
      <c r="H177" s="185"/>
      <c r="I177" s="186"/>
      <c r="J177" s="27"/>
      <c r="K177" s="27"/>
      <c r="L177" s="27"/>
      <c r="M177" s="27"/>
      <c r="N177" s="27"/>
      <c r="O177" s="27"/>
      <c r="P177" s="27"/>
      <c r="Q177" s="27"/>
      <c r="R177" s="84">
        <f t="shared" ref="R177" si="93">SUM(J177:Q177)</f>
        <v>0</v>
      </c>
    </row>
    <row r="178" spans="2:18" ht="22.5" hidden="1" customHeight="1" x14ac:dyDescent="0.3">
      <c r="B178" s="67"/>
      <c r="C178" s="68"/>
      <c r="D178" s="62"/>
      <c r="E178" s="21"/>
      <c r="F178" s="29">
        <v>101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>SUM(J178:Q178)</f>
        <v>0</v>
      </c>
    </row>
    <row r="179" spans="2:18" s="13" customFormat="1" ht="36" hidden="1" customHeight="1" x14ac:dyDescent="0.3">
      <c r="B179" s="35"/>
      <c r="C179" s="37"/>
      <c r="D179" s="1661" t="s">
        <v>66</v>
      </c>
      <c r="E179" s="1661"/>
      <c r="F179" s="1661"/>
      <c r="G179" s="1661"/>
      <c r="H179" s="1661"/>
      <c r="I179" s="1661"/>
      <c r="J179" s="86">
        <f>SUM(J180+J184)</f>
        <v>0</v>
      </c>
      <c r="K179" s="86">
        <f t="shared" ref="K179:R179" si="94">SUM(K180+K184)</f>
        <v>0</v>
      </c>
      <c r="L179" s="86">
        <f t="shared" si="94"/>
        <v>0</v>
      </c>
      <c r="M179" s="86">
        <f t="shared" si="94"/>
        <v>0</v>
      </c>
      <c r="N179" s="86">
        <f t="shared" si="94"/>
        <v>0</v>
      </c>
      <c r="O179" s="86">
        <f>SUM(O180+O184)</f>
        <v>0</v>
      </c>
      <c r="P179" s="86">
        <f t="shared" si="94"/>
        <v>0</v>
      </c>
      <c r="Q179" s="86">
        <f t="shared" si="94"/>
        <v>0</v>
      </c>
      <c r="R179" s="86">
        <f t="shared" si="94"/>
        <v>0</v>
      </c>
    </row>
    <row r="180" spans="2:18" s="13" customFormat="1" hidden="1" x14ac:dyDescent="0.3">
      <c r="B180" s="35"/>
      <c r="C180" s="37"/>
      <c r="D180" s="37"/>
      <c r="E180" s="501" t="s">
        <v>67</v>
      </c>
      <c r="F180" s="70"/>
      <c r="G180" s="33"/>
      <c r="H180" s="14"/>
      <c r="I180" s="56"/>
      <c r="J180" s="86">
        <f>SUM(J181:J183)</f>
        <v>0</v>
      </c>
      <c r="K180" s="86">
        <f t="shared" ref="K180:R180" si="95">SUM(K181:K183)</f>
        <v>0</v>
      </c>
      <c r="L180" s="86">
        <f t="shared" si="95"/>
        <v>0</v>
      </c>
      <c r="M180" s="86">
        <f t="shared" si="95"/>
        <v>0</v>
      </c>
      <c r="N180" s="86">
        <f t="shared" si="95"/>
        <v>0</v>
      </c>
      <c r="O180" s="86">
        <f t="shared" si="95"/>
        <v>0</v>
      </c>
      <c r="P180" s="86">
        <f t="shared" si="95"/>
        <v>0</v>
      </c>
      <c r="Q180" s="86">
        <f t="shared" si="95"/>
        <v>0</v>
      </c>
      <c r="R180" s="86">
        <f t="shared" si="95"/>
        <v>0</v>
      </c>
    </row>
    <row r="181" spans="2:18" ht="21" hidden="1" customHeight="1" x14ac:dyDescent="0.3">
      <c r="B181" s="38"/>
      <c r="C181" s="39"/>
      <c r="D181" s="39"/>
      <c r="E181" s="40"/>
      <c r="F181" s="29">
        <v>102</v>
      </c>
      <c r="G181" s="15"/>
      <c r="H181" s="15"/>
      <c r="I181" s="61"/>
      <c r="J181" s="16"/>
      <c r="K181" s="16"/>
      <c r="L181" s="16"/>
      <c r="M181" s="16"/>
      <c r="N181" s="16"/>
      <c r="O181" s="16"/>
      <c r="P181" s="16"/>
      <c r="Q181" s="16"/>
      <c r="R181" s="84">
        <f t="shared" ref="R181:R182" si="96">SUM(J181:Q181)</f>
        <v>0</v>
      </c>
    </row>
    <row r="182" spans="2:18" ht="21" hidden="1" customHeight="1" x14ac:dyDescent="0.3">
      <c r="B182" s="28"/>
      <c r="C182" s="45"/>
      <c r="D182" s="31"/>
      <c r="E182" s="32"/>
      <c r="F182" s="29">
        <v>103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 t="shared" si="96"/>
        <v>0</v>
      </c>
    </row>
    <row r="183" spans="2:18" ht="21" hidden="1" customHeight="1" x14ac:dyDescent="0.3">
      <c r="B183" s="28"/>
      <c r="C183" s="45"/>
      <c r="D183" s="31"/>
      <c r="E183" s="32"/>
      <c r="F183" s="29">
        <v>104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>SUM(J183:Q183)</f>
        <v>0</v>
      </c>
    </row>
    <row r="184" spans="2:18" s="13" customFormat="1" hidden="1" x14ac:dyDescent="0.3">
      <c r="B184" s="35"/>
      <c r="C184" s="37"/>
      <c r="D184" s="37"/>
      <c r="E184" s="501" t="s">
        <v>68</v>
      </c>
      <c r="F184" s="70"/>
      <c r="G184" s="33"/>
      <c r="H184" s="14"/>
      <c r="I184" s="56"/>
      <c r="J184" s="86">
        <f>SUM(J185:J187)</f>
        <v>0</v>
      </c>
      <c r="K184" s="86">
        <f t="shared" ref="K184:Q184" si="97">SUM(K185:K187)</f>
        <v>0</v>
      </c>
      <c r="L184" s="86">
        <f t="shared" si="97"/>
        <v>0</v>
      </c>
      <c r="M184" s="86">
        <f t="shared" si="97"/>
        <v>0</v>
      </c>
      <c r="N184" s="86">
        <f t="shared" si="97"/>
        <v>0</v>
      </c>
      <c r="O184" s="86">
        <f t="shared" si="97"/>
        <v>0</v>
      </c>
      <c r="P184" s="86">
        <f t="shared" si="97"/>
        <v>0</v>
      </c>
      <c r="Q184" s="86">
        <f t="shared" si="97"/>
        <v>0</v>
      </c>
      <c r="R184" s="86">
        <f>SUM(R185:R187)</f>
        <v>0</v>
      </c>
    </row>
    <row r="185" spans="2:18" ht="21" hidden="1" customHeight="1" x14ac:dyDescent="0.3">
      <c r="B185" s="38"/>
      <c r="C185" s="39"/>
      <c r="D185" s="39"/>
      <c r="E185" s="40"/>
      <c r="F185" s="29">
        <v>105</v>
      </c>
      <c r="G185" s="15"/>
      <c r="H185" s="15"/>
      <c r="I185" s="61"/>
      <c r="J185" s="16"/>
      <c r="K185" s="16"/>
      <c r="L185" s="16"/>
      <c r="M185" s="16"/>
      <c r="N185" s="16"/>
      <c r="O185" s="16"/>
      <c r="P185" s="16"/>
      <c r="Q185" s="16"/>
      <c r="R185" s="84">
        <f t="shared" ref="R185:R186" si="98">SUM(J185:Q185)</f>
        <v>0</v>
      </c>
    </row>
    <row r="186" spans="2:18" ht="21" hidden="1" customHeight="1" x14ac:dyDescent="0.3">
      <c r="B186" s="28"/>
      <c r="C186" s="45"/>
      <c r="D186" s="31"/>
      <c r="E186" s="32"/>
      <c r="F186" s="29">
        <v>106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 t="shared" si="98"/>
        <v>0</v>
      </c>
    </row>
    <row r="187" spans="2:18" ht="21" hidden="1" customHeight="1" x14ac:dyDescent="0.3">
      <c r="B187" s="28"/>
      <c r="C187" s="45"/>
      <c r="D187" s="31"/>
      <c r="E187" s="32"/>
      <c r="F187" s="29">
        <v>107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>SUM(J187:Q187)</f>
        <v>0</v>
      </c>
    </row>
    <row r="188" spans="2:18" s="12" customFormat="1" ht="18.75" customHeight="1" x14ac:dyDescent="0.2">
      <c r="B188" s="137" t="s">
        <v>97</v>
      </c>
      <c r="C188" s="44"/>
      <c r="D188" s="135"/>
      <c r="E188" s="135"/>
      <c r="F188" s="136"/>
      <c r="G188" s="135"/>
      <c r="H188" s="135"/>
      <c r="I188" s="135"/>
      <c r="J188" s="95">
        <f>SUM(J189)</f>
        <v>0</v>
      </c>
      <c r="K188" s="95">
        <f>SUM(K189)</f>
        <v>0</v>
      </c>
      <c r="L188" s="95">
        <f t="shared" ref="L188:R189" si="99">SUM(L189)</f>
        <v>0</v>
      </c>
      <c r="M188" s="95">
        <f t="shared" si="99"/>
        <v>200000</v>
      </c>
      <c r="N188" s="95">
        <f t="shared" si="99"/>
        <v>0</v>
      </c>
      <c r="O188" s="95">
        <f t="shared" si="99"/>
        <v>0</v>
      </c>
      <c r="P188" s="95">
        <f t="shared" si="99"/>
        <v>0</v>
      </c>
      <c r="Q188" s="95">
        <f t="shared" si="99"/>
        <v>0</v>
      </c>
      <c r="R188" s="95">
        <f t="shared" si="99"/>
        <v>200000</v>
      </c>
    </row>
    <row r="189" spans="2:18" s="12" customFormat="1" ht="45.75" customHeight="1" x14ac:dyDescent="0.2">
      <c r="B189" s="1785" t="s">
        <v>145</v>
      </c>
      <c r="C189" s="1724"/>
      <c r="D189" s="1724"/>
      <c r="E189" s="1724"/>
      <c r="F189" s="1724"/>
      <c r="G189" s="1724"/>
      <c r="H189" s="1724"/>
      <c r="I189" s="1724"/>
      <c r="J189" s="128">
        <f>SUM(J190)</f>
        <v>0</v>
      </c>
      <c r="K189" s="128">
        <f>SUM(K190)</f>
        <v>0</v>
      </c>
      <c r="L189" s="128">
        <f t="shared" si="99"/>
        <v>0</v>
      </c>
      <c r="M189" s="128">
        <f t="shared" si="99"/>
        <v>200000</v>
      </c>
      <c r="N189" s="128">
        <f t="shared" si="99"/>
        <v>0</v>
      </c>
      <c r="O189" s="128">
        <f t="shared" si="99"/>
        <v>0</v>
      </c>
      <c r="P189" s="128">
        <f t="shared" si="99"/>
        <v>0</v>
      </c>
      <c r="Q189" s="128">
        <f t="shared" si="99"/>
        <v>0</v>
      </c>
      <c r="R189" s="128">
        <f>SUM(R190)</f>
        <v>200000</v>
      </c>
    </row>
    <row r="190" spans="2:18" s="13" customFormat="1" ht="33" customHeight="1" x14ac:dyDescent="0.3">
      <c r="B190" s="35"/>
      <c r="C190" s="1661" t="s">
        <v>69</v>
      </c>
      <c r="D190" s="1661"/>
      <c r="E190" s="1661"/>
      <c r="F190" s="1661"/>
      <c r="G190" s="1661"/>
      <c r="H190" s="1661"/>
      <c r="I190" s="1661"/>
      <c r="J190" s="86">
        <f>SUM(J191+J198+J215)</f>
        <v>0</v>
      </c>
      <c r="K190" s="86">
        <f>SUM(K191+K198+K215)</f>
        <v>0</v>
      </c>
      <c r="L190" s="86">
        <f t="shared" ref="L190:Q190" si="100">SUM(L191+L198+L215)</f>
        <v>0</v>
      </c>
      <c r="M190" s="86">
        <f t="shared" si="100"/>
        <v>200000</v>
      </c>
      <c r="N190" s="86">
        <f t="shared" si="100"/>
        <v>0</v>
      </c>
      <c r="O190" s="86">
        <f t="shared" si="100"/>
        <v>0</v>
      </c>
      <c r="P190" s="86">
        <f t="shared" si="100"/>
        <v>0</v>
      </c>
      <c r="Q190" s="86">
        <f t="shared" si="100"/>
        <v>0</v>
      </c>
      <c r="R190" s="86">
        <f>SUM(R191+R198+R215)</f>
        <v>200000</v>
      </c>
    </row>
    <row r="191" spans="2:18" s="13" customFormat="1" hidden="1" x14ac:dyDescent="0.3">
      <c r="B191" s="35"/>
      <c r="C191" s="37"/>
      <c r="D191" s="501" t="s">
        <v>70</v>
      </c>
      <c r="E191" s="34"/>
      <c r="F191" s="70"/>
      <c r="G191" s="33"/>
      <c r="H191" s="14"/>
      <c r="I191" s="56"/>
      <c r="J191" s="86">
        <f>SUM(J192)</f>
        <v>0</v>
      </c>
      <c r="K191" s="86">
        <f t="shared" ref="K191:R191" si="101">SUM(K192)</f>
        <v>0</v>
      </c>
      <c r="L191" s="86">
        <f t="shared" si="101"/>
        <v>0</v>
      </c>
      <c r="M191" s="86">
        <f t="shared" si="101"/>
        <v>0</v>
      </c>
      <c r="N191" s="86">
        <f t="shared" si="101"/>
        <v>0</v>
      </c>
      <c r="O191" s="86">
        <f t="shared" si="101"/>
        <v>0</v>
      </c>
      <c r="P191" s="86">
        <f t="shared" si="101"/>
        <v>0</v>
      </c>
      <c r="Q191" s="86">
        <f t="shared" si="101"/>
        <v>0</v>
      </c>
      <c r="R191" s="86">
        <f t="shared" si="101"/>
        <v>0</v>
      </c>
    </row>
    <row r="192" spans="2:18" s="13" customFormat="1" hidden="1" x14ac:dyDescent="0.3">
      <c r="B192" s="35"/>
      <c r="C192" s="37"/>
      <c r="D192" s="37"/>
      <c r="E192" s="501" t="s">
        <v>71</v>
      </c>
      <c r="F192" s="72"/>
      <c r="G192" s="64"/>
      <c r="H192" s="64"/>
      <c r="I192" s="64"/>
      <c r="J192" s="86">
        <f>SUM(J193:J197)</f>
        <v>0</v>
      </c>
      <c r="K192" s="86">
        <f>SUM(K193:K197)</f>
        <v>0</v>
      </c>
      <c r="L192" s="86">
        <f t="shared" ref="L192:R192" si="102">SUM(L193:L197)</f>
        <v>0</v>
      </c>
      <c r="M192" s="86">
        <f t="shared" si="102"/>
        <v>0</v>
      </c>
      <c r="N192" s="86">
        <f t="shared" si="102"/>
        <v>0</v>
      </c>
      <c r="O192" s="86">
        <f>SUM(O193:O197)</f>
        <v>0</v>
      </c>
      <c r="P192" s="86">
        <f>SUM(P193:P197)</f>
        <v>0</v>
      </c>
      <c r="Q192" s="86">
        <f>SUM(Q193:Q197)</f>
        <v>0</v>
      </c>
      <c r="R192" s="86">
        <f t="shared" si="102"/>
        <v>0</v>
      </c>
    </row>
    <row r="193" spans="2:18" ht="24.75" hidden="1" customHeight="1" x14ac:dyDescent="0.3">
      <c r="B193" s="38"/>
      <c r="C193" s="39"/>
      <c r="D193" s="39"/>
      <c r="E193" s="40"/>
      <c r="F193" s="29">
        <v>108</v>
      </c>
      <c r="G193" s="15"/>
      <c r="H193" s="15"/>
      <c r="I193" s="61"/>
      <c r="J193" s="16"/>
      <c r="K193" s="16"/>
      <c r="L193" s="16"/>
      <c r="M193" s="16"/>
      <c r="N193" s="16"/>
      <c r="O193" s="16"/>
      <c r="P193" s="16"/>
      <c r="Q193" s="16"/>
      <c r="R193" s="84">
        <f t="shared" ref="R193:R196" si="103">SUM(J193:Q193)</f>
        <v>0</v>
      </c>
    </row>
    <row r="194" spans="2:18" ht="24.75" hidden="1" customHeight="1" x14ac:dyDescent="0.3">
      <c r="B194" s="28"/>
      <c r="C194" s="45"/>
      <c r="D194" s="31"/>
      <c r="E194" s="32"/>
      <c r="F194" s="29">
        <v>109</v>
      </c>
      <c r="G194" s="15"/>
      <c r="H194" s="16"/>
      <c r="I194" s="17"/>
      <c r="J194" s="27"/>
      <c r="K194" s="27"/>
      <c r="L194" s="27"/>
      <c r="M194" s="27"/>
      <c r="N194" s="27"/>
      <c r="O194" s="27"/>
      <c r="P194" s="27"/>
      <c r="Q194" s="27"/>
      <c r="R194" s="84">
        <f t="shared" si="103"/>
        <v>0</v>
      </c>
    </row>
    <row r="195" spans="2:18" ht="25.5" hidden="1" customHeight="1" x14ac:dyDescent="0.3">
      <c r="B195" s="28"/>
      <c r="C195" s="45"/>
      <c r="D195" s="31"/>
      <c r="E195" s="32"/>
      <c r="F195" s="29">
        <v>110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4.75" hidden="1" customHeight="1" x14ac:dyDescent="0.3">
      <c r="B196" s="28"/>
      <c r="C196" s="45"/>
      <c r="D196" s="31"/>
      <c r="E196" s="32"/>
      <c r="F196" s="29">
        <v>111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5.5" hidden="1" customHeight="1" x14ac:dyDescent="0.3">
      <c r="B197" s="67"/>
      <c r="C197" s="68"/>
      <c r="D197" s="62"/>
      <c r="E197" s="21"/>
      <c r="F197" s="29">
        <v>112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>SUM(J197:Q197)</f>
        <v>0</v>
      </c>
    </row>
    <row r="198" spans="2:18" s="13" customFormat="1" ht="33" hidden="1" customHeight="1" x14ac:dyDescent="0.3">
      <c r="B198" s="35"/>
      <c r="C198" s="37"/>
      <c r="D198" s="1661" t="s">
        <v>72</v>
      </c>
      <c r="E198" s="1661"/>
      <c r="F198" s="1661"/>
      <c r="G198" s="1661"/>
      <c r="H198" s="1661"/>
      <c r="I198" s="1661"/>
      <c r="J198" s="86">
        <f>SUM(J199+J203+J207+J211)</f>
        <v>0</v>
      </c>
      <c r="K198" s="86">
        <f t="shared" ref="K198:R198" si="104">SUM(K199+K203+K207+K211)</f>
        <v>0</v>
      </c>
      <c r="L198" s="86">
        <f t="shared" si="104"/>
        <v>0</v>
      </c>
      <c r="M198" s="86">
        <f t="shared" si="104"/>
        <v>0</v>
      </c>
      <c r="N198" s="86">
        <f t="shared" si="104"/>
        <v>0</v>
      </c>
      <c r="O198" s="86">
        <f t="shared" si="104"/>
        <v>0</v>
      </c>
      <c r="P198" s="86">
        <f t="shared" si="104"/>
        <v>0</v>
      </c>
      <c r="Q198" s="86">
        <f t="shared" si="104"/>
        <v>0</v>
      </c>
      <c r="R198" s="86">
        <f t="shared" si="104"/>
        <v>0</v>
      </c>
    </row>
    <row r="199" spans="2:18" s="13" customFormat="1" ht="30.75" hidden="1" customHeight="1" x14ac:dyDescent="0.3">
      <c r="B199" s="35"/>
      <c r="C199" s="37"/>
      <c r="D199" s="37"/>
      <c r="E199" s="1662" t="s">
        <v>73</v>
      </c>
      <c r="F199" s="1662"/>
      <c r="G199" s="1662"/>
      <c r="H199" s="1662"/>
      <c r="I199" s="1662"/>
      <c r="J199" s="86">
        <f>SUM(J200:J202)</f>
        <v>0</v>
      </c>
      <c r="K199" s="86">
        <f t="shared" ref="K199:R199" si="105">SUM(K200:K202)</f>
        <v>0</v>
      </c>
      <c r="L199" s="86">
        <f t="shared" si="105"/>
        <v>0</v>
      </c>
      <c r="M199" s="86">
        <f t="shared" si="105"/>
        <v>0</v>
      </c>
      <c r="N199" s="86">
        <f t="shared" si="105"/>
        <v>0</v>
      </c>
      <c r="O199" s="86">
        <f t="shared" si="105"/>
        <v>0</v>
      </c>
      <c r="P199" s="86">
        <f t="shared" si="105"/>
        <v>0</v>
      </c>
      <c r="Q199" s="86">
        <f t="shared" si="105"/>
        <v>0</v>
      </c>
      <c r="R199" s="86">
        <f t="shared" si="105"/>
        <v>0</v>
      </c>
    </row>
    <row r="200" spans="2:18" ht="24.75" hidden="1" customHeight="1" x14ac:dyDescent="0.3">
      <c r="B200" s="38"/>
      <c r="C200" s="39"/>
      <c r="D200" s="39"/>
      <c r="E200" s="40"/>
      <c r="F200" s="29">
        <v>113</v>
      </c>
      <c r="G200" s="15"/>
      <c r="H200" s="15"/>
      <c r="I200" s="61"/>
      <c r="J200" s="16"/>
      <c r="K200" s="16"/>
      <c r="L200" s="16"/>
      <c r="M200" s="16"/>
      <c r="N200" s="16"/>
      <c r="O200" s="16"/>
      <c r="P200" s="16"/>
      <c r="Q200" s="16"/>
      <c r="R200" s="84">
        <f t="shared" ref="R200:R201" si="106">SUM(J200:Q200)</f>
        <v>0</v>
      </c>
    </row>
    <row r="201" spans="2:18" ht="24.75" hidden="1" customHeight="1" x14ac:dyDescent="0.3">
      <c r="B201" s="28"/>
      <c r="C201" s="45"/>
      <c r="D201" s="31"/>
      <c r="E201" s="32"/>
      <c r="F201" s="29">
        <v>114</v>
      </c>
      <c r="G201" s="15"/>
      <c r="H201" s="16"/>
      <c r="I201" s="17"/>
      <c r="J201" s="27"/>
      <c r="K201" s="27"/>
      <c r="L201" s="27"/>
      <c r="M201" s="27"/>
      <c r="N201" s="27"/>
      <c r="O201" s="27"/>
      <c r="P201" s="27"/>
      <c r="Q201" s="27"/>
      <c r="R201" s="84">
        <f t="shared" si="106"/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115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>SUM(J202:Q202)</f>
        <v>0</v>
      </c>
    </row>
    <row r="203" spans="2:18" s="13" customFormat="1" hidden="1" x14ac:dyDescent="0.3">
      <c r="B203" s="35"/>
      <c r="C203" s="37"/>
      <c r="D203" s="37"/>
      <c r="E203" s="1663" t="s">
        <v>74</v>
      </c>
      <c r="F203" s="1663"/>
      <c r="G203" s="1663"/>
      <c r="H203" s="1663"/>
      <c r="I203" s="1663"/>
      <c r="J203" s="86">
        <f>SUM(J204:J206)</f>
        <v>0</v>
      </c>
      <c r="K203" s="86">
        <f t="shared" ref="K203:R203" si="107">SUM(K204:K206)</f>
        <v>0</v>
      </c>
      <c r="L203" s="86">
        <f t="shared" si="107"/>
        <v>0</v>
      </c>
      <c r="M203" s="86">
        <f t="shared" si="107"/>
        <v>0</v>
      </c>
      <c r="N203" s="86">
        <f t="shared" si="107"/>
        <v>0</v>
      </c>
      <c r="O203" s="86">
        <f t="shared" si="107"/>
        <v>0</v>
      </c>
      <c r="P203" s="86">
        <f t="shared" si="107"/>
        <v>0</v>
      </c>
      <c r="Q203" s="86">
        <f t="shared" si="107"/>
        <v>0</v>
      </c>
      <c r="R203" s="86">
        <f t="shared" si="107"/>
        <v>0</v>
      </c>
    </row>
    <row r="204" spans="2:18" ht="23.25" hidden="1" customHeight="1" x14ac:dyDescent="0.3">
      <c r="B204" s="38"/>
      <c r="C204" s="39"/>
      <c r="D204" s="39"/>
      <c r="E204" s="40"/>
      <c r="F204" s="29">
        <v>116</v>
      </c>
      <c r="G204" s="15"/>
      <c r="H204" s="15"/>
      <c r="I204" s="61"/>
      <c r="J204" s="16"/>
      <c r="K204" s="16"/>
      <c r="L204" s="16"/>
      <c r="M204" s="16"/>
      <c r="N204" s="16"/>
      <c r="O204" s="16"/>
      <c r="P204" s="16"/>
      <c r="Q204" s="16"/>
      <c r="R204" s="84">
        <f t="shared" ref="R204:R205" si="108">SUM(J204:Q204)</f>
        <v>0</v>
      </c>
    </row>
    <row r="205" spans="2:18" ht="23.25" hidden="1" customHeight="1" x14ac:dyDescent="0.3">
      <c r="B205" s="28"/>
      <c r="C205" s="45"/>
      <c r="D205" s="31"/>
      <c r="E205" s="32"/>
      <c r="F205" s="29">
        <v>117</v>
      </c>
      <c r="G205" s="15"/>
      <c r="H205" s="16"/>
      <c r="I205" s="17"/>
      <c r="J205" s="27"/>
      <c r="K205" s="27"/>
      <c r="L205" s="27"/>
      <c r="M205" s="27"/>
      <c r="N205" s="27"/>
      <c r="O205" s="27"/>
      <c r="P205" s="27"/>
      <c r="Q205" s="27"/>
      <c r="R205" s="84">
        <f t="shared" si="108"/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118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>SUM(J206:Q206)</f>
        <v>0</v>
      </c>
    </row>
    <row r="207" spans="2:18" s="13" customFormat="1" hidden="1" x14ac:dyDescent="0.3">
      <c r="B207" s="35"/>
      <c r="C207" s="37"/>
      <c r="D207" s="37"/>
      <c r="E207" s="501" t="s">
        <v>75</v>
      </c>
      <c r="F207" s="70"/>
      <c r="G207" s="33"/>
      <c r="H207" s="14"/>
      <c r="I207" s="56"/>
      <c r="J207" s="86">
        <f>SUM(J208:J210)</f>
        <v>0</v>
      </c>
      <c r="K207" s="86">
        <f t="shared" ref="K207:Q207" si="109">SUM(K208:K210)</f>
        <v>0</v>
      </c>
      <c r="L207" s="86">
        <f t="shared" si="109"/>
        <v>0</v>
      </c>
      <c r="M207" s="86">
        <f t="shared" si="109"/>
        <v>0</v>
      </c>
      <c r="N207" s="86">
        <f t="shared" si="109"/>
        <v>0</v>
      </c>
      <c r="O207" s="86">
        <f t="shared" si="109"/>
        <v>0</v>
      </c>
      <c r="P207" s="86">
        <f t="shared" si="109"/>
        <v>0</v>
      </c>
      <c r="Q207" s="86">
        <f t="shared" si="109"/>
        <v>0</v>
      </c>
      <c r="R207" s="86"/>
    </row>
    <row r="208" spans="2:18" ht="23.25" hidden="1" customHeight="1" x14ac:dyDescent="0.3">
      <c r="B208" s="38"/>
      <c r="C208" s="39"/>
      <c r="D208" s="39"/>
      <c r="E208" s="40"/>
      <c r="F208" s="29">
        <v>119</v>
      </c>
      <c r="G208" s="15"/>
      <c r="H208" s="15"/>
      <c r="I208" s="61"/>
      <c r="J208" s="16"/>
      <c r="K208" s="16"/>
      <c r="L208" s="16"/>
      <c r="M208" s="16"/>
      <c r="N208" s="16"/>
      <c r="O208" s="16"/>
      <c r="P208" s="16"/>
      <c r="Q208" s="16"/>
      <c r="R208" s="84">
        <f t="shared" ref="R208:R209" si="110">SUM(J208:Q208)</f>
        <v>0</v>
      </c>
    </row>
    <row r="209" spans="2:18" ht="23.25" hidden="1" customHeight="1" x14ac:dyDescent="0.3">
      <c r="B209" s="28"/>
      <c r="C209" s="45"/>
      <c r="D209" s="31"/>
      <c r="E209" s="32"/>
      <c r="F209" s="29">
        <v>120</v>
      </c>
      <c r="G209" s="15"/>
      <c r="H209" s="16"/>
      <c r="I209" s="17"/>
      <c r="J209" s="27"/>
      <c r="K209" s="27"/>
      <c r="L209" s="27"/>
      <c r="M209" s="27"/>
      <c r="N209" s="27"/>
      <c r="O209" s="27"/>
      <c r="P209" s="27"/>
      <c r="Q209" s="27"/>
      <c r="R209" s="84">
        <f t="shared" si="110"/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121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>SUM(J210:Q210)</f>
        <v>0</v>
      </c>
    </row>
    <row r="211" spans="2:18" s="13" customFormat="1" hidden="1" x14ac:dyDescent="0.3">
      <c r="B211" s="35"/>
      <c r="C211" s="37"/>
      <c r="D211" s="37"/>
      <c r="E211" s="501" t="s">
        <v>76</v>
      </c>
      <c r="F211" s="70"/>
      <c r="G211" s="33"/>
      <c r="H211" s="14"/>
      <c r="I211" s="56"/>
      <c r="J211" s="86">
        <f>SUM(J212:J214)</f>
        <v>0</v>
      </c>
      <c r="K211" s="86">
        <f t="shared" ref="K211:Q211" si="111">SUM(K212:K214)</f>
        <v>0</v>
      </c>
      <c r="L211" s="86">
        <f t="shared" si="111"/>
        <v>0</v>
      </c>
      <c r="M211" s="86">
        <f t="shared" si="111"/>
        <v>0</v>
      </c>
      <c r="N211" s="86">
        <f t="shared" si="111"/>
        <v>0</v>
      </c>
      <c r="O211" s="86">
        <f t="shared" si="111"/>
        <v>0</v>
      </c>
      <c r="P211" s="86">
        <f t="shared" si="111"/>
        <v>0</v>
      </c>
      <c r="Q211" s="86">
        <f t="shared" si="111"/>
        <v>0</v>
      </c>
      <c r="R211" s="86">
        <f>SUM(R212:R214)</f>
        <v>0</v>
      </c>
    </row>
    <row r="212" spans="2:18" ht="21.75" hidden="1" customHeight="1" x14ac:dyDescent="0.3">
      <c r="B212" s="38"/>
      <c r="C212" s="39"/>
      <c r="D212" s="39"/>
      <c r="E212" s="40"/>
      <c r="F212" s="29">
        <v>122</v>
      </c>
      <c r="G212" s="15"/>
      <c r="H212" s="15"/>
      <c r="I212" s="61"/>
      <c r="J212" s="16"/>
      <c r="K212" s="16"/>
      <c r="L212" s="16"/>
      <c r="M212" s="16"/>
      <c r="N212" s="16"/>
      <c r="O212" s="16"/>
      <c r="P212" s="16"/>
      <c r="Q212" s="16"/>
      <c r="R212" s="84">
        <f t="shared" ref="R212:R213" si="112">SUM(J212:Q212)</f>
        <v>0</v>
      </c>
    </row>
    <row r="213" spans="2:18" ht="21.75" hidden="1" customHeight="1" x14ac:dyDescent="0.3">
      <c r="B213" s="28"/>
      <c r="C213" s="45"/>
      <c r="D213" s="31"/>
      <c r="E213" s="32"/>
      <c r="F213" s="29">
        <v>123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 t="shared" si="112"/>
        <v>0</v>
      </c>
    </row>
    <row r="214" spans="2:18" ht="21.75" hidden="1" customHeight="1" x14ac:dyDescent="0.3">
      <c r="B214" s="67"/>
      <c r="C214" s="68"/>
      <c r="D214" s="62"/>
      <c r="E214" s="21"/>
      <c r="F214" s="29">
        <v>124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>SUM(J214:Q214)</f>
        <v>0</v>
      </c>
    </row>
    <row r="215" spans="2:18" s="13" customFormat="1" ht="16.5" customHeight="1" x14ac:dyDescent="0.3">
      <c r="B215" s="35"/>
      <c r="C215" s="37"/>
      <c r="D215" s="37"/>
      <c r="E215" s="47" t="s">
        <v>104</v>
      </c>
      <c r="F215" s="72"/>
      <c r="G215" s="64"/>
      <c r="H215" s="64"/>
      <c r="I215" s="64"/>
      <c r="J215" s="86">
        <f>SUM(J216:J216)</f>
        <v>0</v>
      </c>
      <c r="K215" s="86">
        <f t="shared" ref="K215:R215" si="113">SUM(K216:K216)</f>
        <v>0</v>
      </c>
      <c r="L215" s="86">
        <f t="shared" si="113"/>
        <v>0</v>
      </c>
      <c r="M215" s="86">
        <f t="shared" si="113"/>
        <v>200000</v>
      </c>
      <c r="N215" s="86">
        <f t="shared" si="113"/>
        <v>0</v>
      </c>
      <c r="O215" s="86">
        <f t="shared" si="113"/>
        <v>0</v>
      </c>
      <c r="P215" s="86">
        <f t="shared" si="113"/>
        <v>0</v>
      </c>
      <c r="Q215" s="86">
        <f t="shared" si="113"/>
        <v>0</v>
      </c>
      <c r="R215" s="86">
        <f t="shared" si="113"/>
        <v>200000</v>
      </c>
    </row>
    <row r="216" spans="2:18" ht="34.5" customHeight="1" x14ac:dyDescent="0.3">
      <c r="B216" s="123"/>
      <c r="C216" s="122"/>
      <c r="D216" s="61"/>
      <c r="E216" s="61"/>
      <c r="F216" s="60">
        <v>30</v>
      </c>
      <c r="G216" s="15" t="s">
        <v>258</v>
      </c>
      <c r="H216" s="16" t="s">
        <v>233</v>
      </c>
      <c r="I216" s="17" t="s">
        <v>244</v>
      </c>
      <c r="J216" s="16"/>
      <c r="K216" s="170"/>
      <c r="L216" s="171"/>
      <c r="M216" s="170">
        <v>200000</v>
      </c>
      <c r="N216" s="27"/>
      <c r="O216" s="27"/>
      <c r="P216" s="27"/>
      <c r="Q216" s="27"/>
      <c r="R216" s="84">
        <f t="shared" ref="R216" si="114">SUM(J216:Q216)</f>
        <v>200000</v>
      </c>
    </row>
  </sheetData>
  <mergeCells count="70">
    <mergeCell ref="C190:I190"/>
    <mergeCell ref="D198:I198"/>
    <mergeCell ref="E199:I199"/>
    <mergeCell ref="E203:I203"/>
    <mergeCell ref="D166:I166"/>
    <mergeCell ref="B172:I172"/>
    <mergeCell ref="C173:I173"/>
    <mergeCell ref="E175:I175"/>
    <mergeCell ref="D179:I179"/>
    <mergeCell ref="B189:I189"/>
    <mergeCell ref="E162:I162"/>
    <mergeCell ref="C123:I123"/>
    <mergeCell ref="D124:I124"/>
    <mergeCell ref="E125:I125"/>
    <mergeCell ref="D130:I130"/>
    <mergeCell ref="E140:I140"/>
    <mergeCell ref="B146:I146"/>
    <mergeCell ref="B147:I147"/>
    <mergeCell ref="C148:I148"/>
    <mergeCell ref="D149:I149"/>
    <mergeCell ref="E150:I150"/>
    <mergeCell ref="E154:I154"/>
    <mergeCell ref="B122:I122"/>
    <mergeCell ref="D99:I99"/>
    <mergeCell ref="E100:I100"/>
    <mergeCell ref="B104:I104"/>
    <mergeCell ref="B105:I105"/>
    <mergeCell ref="C106:I106"/>
    <mergeCell ref="D107:I107"/>
    <mergeCell ref="E108:I108"/>
    <mergeCell ref="E112:I112"/>
    <mergeCell ref="D116:I116"/>
    <mergeCell ref="E117:I117"/>
    <mergeCell ref="B121:I121"/>
    <mergeCell ref="E95:I95"/>
    <mergeCell ref="B69:I69"/>
    <mergeCell ref="C70:I70"/>
    <mergeCell ref="D71:I71"/>
    <mergeCell ref="D78:I78"/>
    <mergeCell ref="E79:I79"/>
    <mergeCell ref="B86:I86"/>
    <mergeCell ref="B87:I87"/>
    <mergeCell ref="C88:I88"/>
    <mergeCell ref="D89:I89"/>
    <mergeCell ref="E90:I90"/>
    <mergeCell ref="D94:I94"/>
    <mergeCell ref="E64:I64"/>
    <mergeCell ref="D29:I29"/>
    <mergeCell ref="E30:I30"/>
    <mergeCell ref="D42:I42"/>
    <mergeCell ref="E43:I43"/>
    <mergeCell ref="C47:I47"/>
    <mergeCell ref="D48:I48"/>
    <mergeCell ref="E49:I49"/>
    <mergeCell ref="D53:I53"/>
    <mergeCell ref="E54:I54"/>
    <mergeCell ref="D56:I56"/>
    <mergeCell ref="E57:I57"/>
    <mergeCell ref="C28:I28"/>
    <mergeCell ref="B1:R1"/>
    <mergeCell ref="B3:G3"/>
    <mergeCell ref="B5:I5"/>
    <mergeCell ref="B6:I6"/>
    <mergeCell ref="C7:I7"/>
    <mergeCell ref="D8:I8"/>
    <mergeCell ref="E9:I9"/>
    <mergeCell ref="D13:I13"/>
    <mergeCell ref="E14:I14"/>
    <mergeCell ref="B26:I26"/>
    <mergeCell ref="B27:I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C20:H21"/>
  <sheetViews>
    <sheetView workbookViewId="0">
      <selection activeCell="H28" sqref="H28"/>
    </sheetView>
  </sheetViews>
  <sheetFormatPr defaultRowHeight="14.25" x14ac:dyDescent="0.2"/>
  <sheetData>
    <row r="20" spans="3:8" ht="36" x14ac:dyDescent="0.55000000000000004">
      <c r="C20" s="1686" t="s">
        <v>1761</v>
      </c>
      <c r="D20" s="1686"/>
      <c r="E20" s="1686"/>
      <c r="F20" s="1686"/>
      <c r="G20" s="1686"/>
    </row>
    <row r="21" spans="3:8" ht="36" x14ac:dyDescent="0.55000000000000004">
      <c r="C21" s="1686" t="s">
        <v>1762</v>
      </c>
      <c r="D21" s="1686"/>
      <c r="E21" s="1686"/>
      <c r="F21" s="1686"/>
      <c r="G21" s="1686"/>
      <c r="H21" s="477"/>
    </row>
  </sheetData>
  <mergeCells count="2">
    <mergeCell ref="C20:G20"/>
    <mergeCell ref="C21:G21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R247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1772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1773</v>
      </c>
      <c r="C4" s="486"/>
      <c r="D4" s="486"/>
      <c r="E4" s="486"/>
      <c r="F4" s="486"/>
      <c r="G4" s="487"/>
      <c r="H4" s="103"/>
      <c r="I4" s="104"/>
      <c r="J4" s="53">
        <f t="shared" ref="J4:R4" si="0">SUM(J5+J26+J68+J86+J104+J121+J163+J188+J205)</f>
        <v>0</v>
      </c>
      <c r="K4" s="53">
        <f t="shared" si="0"/>
        <v>61400</v>
      </c>
      <c r="L4" s="53">
        <f t="shared" si="0"/>
        <v>718000</v>
      </c>
      <c r="M4" s="53">
        <f t="shared" si="0"/>
        <v>1250600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1200000</v>
      </c>
      <c r="R4" s="53">
        <f t="shared" si="0"/>
        <v>3230000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8400</v>
      </c>
      <c r="L26" s="41">
        <f t="shared" si="10"/>
        <v>203800</v>
      </c>
      <c r="M26" s="41">
        <f t="shared" si="10"/>
        <v>67800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1200000</v>
      </c>
      <c r="R26" s="41">
        <f t="shared" si="10"/>
        <v>1480000</v>
      </c>
    </row>
    <row r="27" spans="2:18" s="12" customFormat="1" ht="48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8400</v>
      </c>
      <c r="L27" s="25">
        <f t="shared" si="11"/>
        <v>203800</v>
      </c>
      <c r="M27" s="25">
        <f t="shared" si="11"/>
        <v>67800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1200000</v>
      </c>
      <c r="R27" s="25">
        <f t="shared" si="11"/>
        <v>1480000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50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50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 t="shared" ref="J47:R47" si="23">SUM(J48+J53+J56)</f>
        <v>0</v>
      </c>
      <c r="K47" s="86">
        <f t="shared" si="23"/>
        <v>8400</v>
      </c>
      <c r="L47" s="86">
        <f t="shared" si="23"/>
        <v>203800</v>
      </c>
      <c r="M47" s="86">
        <f t="shared" si="23"/>
        <v>67800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1200000</v>
      </c>
      <c r="R47" s="86">
        <f t="shared" si="23"/>
        <v>1480000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 t="shared" ref="J54:R54" si="28">SUM(J55:J55)</f>
        <v>0</v>
      </c>
      <c r="K54" s="86">
        <f t="shared" si="28"/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63.75" hidden="1" customHeight="1" x14ac:dyDescent="0.3">
      <c r="B55" s="38"/>
      <c r="C55" s="39"/>
      <c r="D55" s="39"/>
      <c r="E55" s="90"/>
      <c r="F55" s="60"/>
      <c r="G55" s="15"/>
      <c r="H55" s="503"/>
      <c r="I55" s="17"/>
      <c r="J55" s="92"/>
      <c r="K55" s="92"/>
      <c r="L55" s="92"/>
      <c r="M55" s="92"/>
      <c r="N55" s="16"/>
      <c r="O55" s="16"/>
      <c r="P55" s="16"/>
      <c r="Q55" s="16"/>
      <c r="R55" s="84"/>
    </row>
    <row r="56" spans="2:18" s="13" customFormat="1" ht="33.75" customHeight="1" x14ac:dyDescent="0.3">
      <c r="B56" s="35"/>
      <c r="C56" s="37"/>
      <c r="D56" s="1661" t="s">
        <v>29</v>
      </c>
      <c r="E56" s="1661"/>
      <c r="F56" s="1661"/>
      <c r="G56" s="1661"/>
      <c r="H56" s="1661"/>
      <c r="I56" s="1661"/>
      <c r="J56" s="86">
        <f>SUM(J57+J64)</f>
        <v>0</v>
      </c>
      <c r="K56" s="86">
        <f t="shared" ref="K56:R56" si="29">SUM(K57+K64)</f>
        <v>8400</v>
      </c>
      <c r="L56" s="86">
        <f t="shared" si="29"/>
        <v>203800</v>
      </c>
      <c r="M56" s="86">
        <f t="shared" si="29"/>
        <v>67800</v>
      </c>
      <c r="N56" s="86">
        <f t="shared" si="29"/>
        <v>0</v>
      </c>
      <c r="O56" s="86">
        <f t="shared" si="29"/>
        <v>0</v>
      </c>
      <c r="P56" s="86">
        <f t="shared" si="29"/>
        <v>0</v>
      </c>
      <c r="Q56" s="86">
        <f t="shared" si="29"/>
        <v>1200000</v>
      </c>
      <c r="R56" s="86">
        <f t="shared" si="29"/>
        <v>1480000</v>
      </c>
    </row>
    <row r="57" spans="2:18" s="13" customFormat="1" ht="33.75" customHeight="1" x14ac:dyDescent="0.3">
      <c r="B57" s="35"/>
      <c r="C57" s="37"/>
      <c r="D57" s="37"/>
      <c r="E57" s="1661" t="s">
        <v>30</v>
      </c>
      <c r="F57" s="1661"/>
      <c r="G57" s="1661"/>
      <c r="H57" s="1661"/>
      <c r="I57" s="1661"/>
      <c r="J57" s="86">
        <f>SUM(J58:J63)</f>
        <v>0</v>
      </c>
      <c r="K57" s="86">
        <f t="shared" ref="K57:R57" si="30">SUM(K58:K63)</f>
        <v>8400</v>
      </c>
      <c r="L57" s="86">
        <f t="shared" si="30"/>
        <v>203800</v>
      </c>
      <c r="M57" s="86">
        <f t="shared" si="30"/>
        <v>67800</v>
      </c>
      <c r="N57" s="86">
        <f t="shared" si="30"/>
        <v>0</v>
      </c>
      <c r="O57" s="86">
        <f t="shared" si="30"/>
        <v>0</v>
      </c>
      <c r="P57" s="86">
        <f t="shared" si="30"/>
        <v>0</v>
      </c>
      <c r="Q57" s="86">
        <f t="shared" si="30"/>
        <v>1200000</v>
      </c>
      <c r="R57" s="86">
        <f t="shared" si="30"/>
        <v>1480000</v>
      </c>
    </row>
    <row r="58" spans="2:18" ht="33" customHeight="1" x14ac:dyDescent="0.3">
      <c r="B58" s="89"/>
      <c r="C58" s="90"/>
      <c r="D58" s="90"/>
      <c r="E58" s="90"/>
      <c r="F58" s="60">
        <v>2</v>
      </c>
      <c r="G58" s="15" t="s">
        <v>239</v>
      </c>
      <c r="H58" s="15" t="s">
        <v>240</v>
      </c>
      <c r="I58" s="16" t="s">
        <v>112</v>
      </c>
      <c r="J58" s="16"/>
      <c r="K58" s="170"/>
      <c r="L58" s="171"/>
      <c r="M58" s="170">
        <v>30000</v>
      </c>
      <c r="N58" s="16"/>
      <c r="O58" s="16"/>
      <c r="P58" s="16"/>
      <c r="Q58" s="16"/>
      <c r="R58" s="84">
        <f t="shared" ref="R58:R62" si="31">SUM(J58:Q58)</f>
        <v>30000</v>
      </c>
    </row>
    <row r="59" spans="2:18" ht="31.5" customHeight="1" x14ac:dyDescent="0.3">
      <c r="B59" s="89"/>
      <c r="C59" s="90"/>
      <c r="D59" s="90"/>
      <c r="E59" s="90"/>
      <c r="F59" s="60">
        <v>3</v>
      </c>
      <c r="G59" s="15" t="s">
        <v>266</v>
      </c>
      <c r="H59" s="16" t="s">
        <v>240</v>
      </c>
      <c r="I59" s="17" t="s">
        <v>263</v>
      </c>
      <c r="J59" s="27"/>
      <c r="K59" s="172">
        <v>8400</v>
      </c>
      <c r="L59" s="173">
        <v>3800</v>
      </c>
      <c r="M59" s="172">
        <v>37800</v>
      </c>
      <c r="N59" s="16"/>
      <c r="O59" s="16"/>
      <c r="P59" s="16"/>
      <c r="Q59" s="16"/>
      <c r="R59" s="84">
        <f t="shared" si="31"/>
        <v>50000</v>
      </c>
    </row>
    <row r="60" spans="2:18" ht="31.5" customHeight="1" x14ac:dyDescent="0.3">
      <c r="B60" s="57"/>
      <c r="C60" s="58"/>
      <c r="D60" s="58"/>
      <c r="E60" s="58"/>
      <c r="F60" s="141">
        <v>4</v>
      </c>
      <c r="G60" s="32" t="s">
        <v>267</v>
      </c>
      <c r="H60" s="16" t="s">
        <v>240</v>
      </c>
      <c r="I60" s="17" t="s">
        <v>263</v>
      </c>
      <c r="J60" s="27"/>
      <c r="K60" s="172"/>
      <c r="L60" s="173"/>
      <c r="M60" s="172"/>
      <c r="N60" s="27"/>
      <c r="O60" s="27"/>
      <c r="P60" s="27"/>
      <c r="Q60" s="27">
        <v>500000</v>
      </c>
      <c r="R60" s="84">
        <f t="shared" si="31"/>
        <v>500000</v>
      </c>
    </row>
    <row r="61" spans="2:18" ht="31.5" customHeight="1" x14ac:dyDescent="0.3">
      <c r="B61" s="89"/>
      <c r="C61" s="90"/>
      <c r="D61" s="90"/>
      <c r="E61" s="90"/>
      <c r="F61" s="60">
        <v>5</v>
      </c>
      <c r="G61" s="15" t="s">
        <v>268</v>
      </c>
      <c r="H61" s="16" t="s">
        <v>240</v>
      </c>
      <c r="I61" s="17" t="s">
        <v>263</v>
      </c>
      <c r="J61" s="27"/>
      <c r="K61" s="172"/>
      <c r="L61" s="173">
        <v>200000</v>
      </c>
      <c r="M61" s="172"/>
      <c r="N61" s="27"/>
      <c r="O61" s="27"/>
      <c r="P61" s="27"/>
      <c r="Q61" s="27"/>
      <c r="R61" s="84">
        <f t="shared" si="31"/>
        <v>200000</v>
      </c>
    </row>
    <row r="62" spans="2:18" ht="21" customHeight="1" x14ac:dyDescent="0.3">
      <c r="B62" s="28"/>
      <c r="C62" s="45"/>
      <c r="D62" s="31"/>
      <c r="E62" s="31"/>
      <c r="F62" s="124">
        <v>6</v>
      </c>
      <c r="G62" s="21" t="s">
        <v>265</v>
      </c>
      <c r="H62" s="16" t="s">
        <v>240</v>
      </c>
      <c r="I62" s="17" t="s">
        <v>263</v>
      </c>
      <c r="J62" s="27"/>
      <c r="K62" s="172"/>
      <c r="L62" s="173"/>
      <c r="M62" s="172"/>
      <c r="N62" s="27"/>
      <c r="O62" s="27"/>
      <c r="P62" s="27"/>
      <c r="Q62" s="27">
        <v>700000</v>
      </c>
      <c r="R62" s="84">
        <f t="shared" si="31"/>
        <v>700000</v>
      </c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2">SUM(J65:J67)</f>
        <v>0</v>
      </c>
      <c r="K64" s="86">
        <f t="shared" si="32"/>
        <v>0</v>
      </c>
      <c r="L64" s="86">
        <f t="shared" si="32"/>
        <v>0</v>
      </c>
      <c r="M64" s="86">
        <f t="shared" si="32"/>
        <v>0</v>
      </c>
      <c r="N64" s="86">
        <f t="shared" si="32"/>
        <v>0</v>
      </c>
      <c r="O64" s="86">
        <f t="shared" si="32"/>
        <v>0</v>
      </c>
      <c r="P64" s="86">
        <f t="shared" si="32"/>
        <v>0</v>
      </c>
      <c r="Q64" s="86">
        <f t="shared" si="32"/>
        <v>0</v>
      </c>
      <c r="R64" s="86">
        <f t="shared" si="32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3">SUM(J66:Q66)</f>
        <v>0</v>
      </c>
    </row>
    <row r="67" spans="2:18" ht="23.2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3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4">SUM(K69)</f>
        <v>0</v>
      </c>
      <c r="L68" s="41">
        <f t="shared" si="34"/>
        <v>0</v>
      </c>
      <c r="M68" s="41">
        <f t="shared" si="34"/>
        <v>0</v>
      </c>
      <c r="N68" s="41">
        <f t="shared" si="34"/>
        <v>0</v>
      </c>
      <c r="O68" s="41">
        <f t="shared" si="34"/>
        <v>0</v>
      </c>
      <c r="P68" s="41">
        <f t="shared" si="34"/>
        <v>0</v>
      </c>
      <c r="Q68" s="41">
        <f t="shared" si="34"/>
        <v>0</v>
      </c>
      <c r="R68" s="41">
        <f t="shared" si="34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4"/>
        <v>0</v>
      </c>
      <c r="L69" s="25">
        <f t="shared" si="34"/>
        <v>0</v>
      </c>
      <c r="M69" s="25">
        <f t="shared" si="34"/>
        <v>0</v>
      </c>
      <c r="N69" s="25">
        <f t="shared" si="34"/>
        <v>0</v>
      </c>
      <c r="O69" s="25">
        <f t="shared" si="34"/>
        <v>0</v>
      </c>
      <c r="P69" s="25">
        <f t="shared" si="34"/>
        <v>0</v>
      </c>
      <c r="Q69" s="25">
        <f t="shared" si="34"/>
        <v>0</v>
      </c>
      <c r="R69" s="25">
        <f t="shared" si="34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5">SUM(J71+J78)</f>
        <v>0</v>
      </c>
      <c r="K70" s="86">
        <f t="shared" si="35"/>
        <v>0</v>
      </c>
      <c r="L70" s="86">
        <f t="shared" si="35"/>
        <v>0</v>
      </c>
      <c r="M70" s="86">
        <f t="shared" si="35"/>
        <v>0</v>
      </c>
      <c r="N70" s="86">
        <f t="shared" si="35"/>
        <v>0</v>
      </c>
      <c r="O70" s="86">
        <f t="shared" si="35"/>
        <v>0</v>
      </c>
      <c r="P70" s="86">
        <f t="shared" si="35"/>
        <v>0</v>
      </c>
      <c r="Q70" s="86">
        <f t="shared" si="35"/>
        <v>0</v>
      </c>
      <c r="R70" s="86">
        <f t="shared" si="35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6">SUM(K72)</f>
        <v>0</v>
      </c>
      <c r="L71" s="86">
        <f t="shared" si="36"/>
        <v>0</v>
      </c>
      <c r="M71" s="86">
        <f t="shared" si="36"/>
        <v>0</v>
      </c>
      <c r="N71" s="86">
        <f t="shared" si="36"/>
        <v>0</v>
      </c>
      <c r="O71" s="86">
        <f t="shared" si="36"/>
        <v>0</v>
      </c>
      <c r="P71" s="86">
        <f t="shared" si="36"/>
        <v>0</v>
      </c>
      <c r="Q71" s="86">
        <f t="shared" si="36"/>
        <v>0</v>
      </c>
      <c r="R71" s="86">
        <f t="shared" si="36"/>
        <v>0</v>
      </c>
    </row>
    <row r="72" spans="2:18" s="13" customFormat="1" hidden="1" x14ac:dyDescent="0.3">
      <c r="B72" s="35"/>
      <c r="C72" s="37"/>
      <c r="D72" s="37"/>
      <c r="E72" s="501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7">SUM(K73:K77)</f>
        <v>0</v>
      </c>
      <c r="L72" s="86">
        <f t="shared" si="37"/>
        <v>0</v>
      </c>
      <c r="M72" s="86">
        <f t="shared" si="37"/>
        <v>0</v>
      </c>
      <c r="N72" s="86">
        <f t="shared" si="37"/>
        <v>0</v>
      </c>
      <c r="O72" s="86">
        <f t="shared" si="37"/>
        <v>0</v>
      </c>
      <c r="P72" s="86">
        <f t="shared" si="37"/>
        <v>0</v>
      </c>
      <c r="Q72" s="86">
        <f t="shared" si="37"/>
        <v>0</v>
      </c>
      <c r="R72" s="86">
        <f t="shared" si="37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8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39">SUM(K79)</f>
        <v>0</v>
      </c>
      <c r="L78" s="86">
        <f t="shared" si="39"/>
        <v>0</v>
      </c>
      <c r="M78" s="86">
        <f t="shared" si="39"/>
        <v>0</v>
      </c>
      <c r="N78" s="86">
        <f t="shared" si="39"/>
        <v>0</v>
      </c>
      <c r="O78" s="86">
        <f t="shared" si="39"/>
        <v>0</v>
      </c>
      <c r="P78" s="86">
        <f t="shared" si="39"/>
        <v>0</v>
      </c>
      <c r="Q78" s="86">
        <f t="shared" si="39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40">SUM(K80:K85)</f>
        <v>0</v>
      </c>
      <c r="L79" s="86">
        <f t="shared" si="40"/>
        <v>0</v>
      </c>
      <c r="M79" s="86">
        <f t="shared" si="40"/>
        <v>0</v>
      </c>
      <c r="N79" s="86">
        <f t="shared" si="40"/>
        <v>0</v>
      </c>
      <c r="O79" s="86">
        <f t="shared" si="40"/>
        <v>0</v>
      </c>
      <c r="P79" s="86">
        <f t="shared" si="40"/>
        <v>0</v>
      </c>
      <c r="Q79" s="86">
        <f t="shared" si="40"/>
        <v>0</v>
      </c>
      <c r="R79" s="86">
        <f t="shared" si="40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1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1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1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1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1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2">SUM(K87)</f>
        <v>0</v>
      </c>
      <c r="L86" s="41">
        <f t="shared" si="42"/>
        <v>0</v>
      </c>
      <c r="M86" s="41">
        <f t="shared" si="42"/>
        <v>0</v>
      </c>
      <c r="N86" s="41">
        <f t="shared" si="42"/>
        <v>0</v>
      </c>
      <c r="O86" s="41">
        <f t="shared" si="42"/>
        <v>0</v>
      </c>
      <c r="P86" s="41">
        <f t="shared" si="42"/>
        <v>0</v>
      </c>
      <c r="Q86" s="41">
        <f t="shared" si="42"/>
        <v>0</v>
      </c>
      <c r="R86" s="41">
        <f t="shared" si="42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2"/>
        <v>0</v>
      </c>
      <c r="L87" s="25">
        <f t="shared" si="42"/>
        <v>0</v>
      </c>
      <c r="M87" s="25">
        <f t="shared" si="42"/>
        <v>0</v>
      </c>
      <c r="N87" s="25">
        <f t="shared" si="42"/>
        <v>0</v>
      </c>
      <c r="O87" s="25">
        <f t="shared" si="42"/>
        <v>0</v>
      </c>
      <c r="P87" s="25">
        <f t="shared" si="42"/>
        <v>0</v>
      </c>
      <c r="Q87" s="25">
        <f t="shared" si="42"/>
        <v>0</v>
      </c>
      <c r="R87" s="25">
        <f t="shared" si="42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3">SUM(K89+K94+K99)</f>
        <v>0</v>
      </c>
      <c r="L88" s="86">
        <f t="shared" si="43"/>
        <v>0</v>
      </c>
      <c r="M88" s="86">
        <f t="shared" si="43"/>
        <v>0</v>
      </c>
      <c r="N88" s="86">
        <f t="shared" si="43"/>
        <v>0</v>
      </c>
      <c r="O88" s="86">
        <f t="shared" si="43"/>
        <v>0</v>
      </c>
      <c r="P88" s="86">
        <f t="shared" si="43"/>
        <v>0</v>
      </c>
      <c r="Q88" s="86">
        <f t="shared" si="43"/>
        <v>0</v>
      </c>
      <c r="R88" s="86">
        <f t="shared" si="43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4">SUM(K90)</f>
        <v>0</v>
      </c>
      <c r="L89" s="86">
        <f t="shared" si="44"/>
        <v>0</v>
      </c>
      <c r="M89" s="86">
        <f t="shared" si="44"/>
        <v>0</v>
      </c>
      <c r="N89" s="86">
        <f t="shared" si="44"/>
        <v>0</v>
      </c>
      <c r="O89" s="86">
        <f t="shared" si="44"/>
        <v>0</v>
      </c>
      <c r="P89" s="86">
        <f t="shared" si="44"/>
        <v>0</v>
      </c>
      <c r="Q89" s="86">
        <f t="shared" si="44"/>
        <v>0</v>
      </c>
      <c r="R89" s="86">
        <f t="shared" si="44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5">SUM(K91:K93)</f>
        <v>0</v>
      </c>
      <c r="L90" s="86">
        <f t="shared" si="45"/>
        <v>0</v>
      </c>
      <c r="M90" s="86">
        <f t="shared" si="45"/>
        <v>0</v>
      </c>
      <c r="N90" s="86">
        <f t="shared" si="45"/>
        <v>0</v>
      </c>
      <c r="O90" s="86">
        <f t="shared" si="45"/>
        <v>0</v>
      </c>
      <c r="P90" s="86">
        <f t="shared" si="45"/>
        <v>0</v>
      </c>
      <c r="Q90" s="86">
        <f t="shared" si="45"/>
        <v>0</v>
      </c>
      <c r="R90" s="86">
        <f t="shared" si="45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6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7">SUM(K95)</f>
        <v>0</v>
      </c>
      <c r="L94" s="86">
        <f t="shared" si="47"/>
        <v>0</v>
      </c>
      <c r="M94" s="86">
        <f t="shared" si="47"/>
        <v>0</v>
      </c>
      <c r="N94" s="86">
        <f t="shared" si="47"/>
        <v>0</v>
      </c>
      <c r="O94" s="86">
        <f t="shared" si="47"/>
        <v>0</v>
      </c>
      <c r="P94" s="86">
        <f t="shared" si="47"/>
        <v>0</v>
      </c>
      <c r="Q94" s="86">
        <f t="shared" si="47"/>
        <v>0</v>
      </c>
      <c r="R94" s="86">
        <f t="shared" si="47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8">SUM(K96:K98)</f>
        <v>0</v>
      </c>
      <c r="L95" s="86">
        <f t="shared" si="48"/>
        <v>0</v>
      </c>
      <c r="M95" s="86">
        <f t="shared" si="48"/>
        <v>0</v>
      </c>
      <c r="N95" s="86">
        <f t="shared" si="48"/>
        <v>0</v>
      </c>
      <c r="O95" s="86">
        <f t="shared" si="48"/>
        <v>0</v>
      </c>
      <c r="P95" s="86">
        <f t="shared" si="48"/>
        <v>0</v>
      </c>
      <c r="Q95" s="86">
        <f t="shared" si="48"/>
        <v>0</v>
      </c>
      <c r="R95" s="86">
        <f t="shared" si="48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49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49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50">SUM(K100)</f>
        <v>0</v>
      </c>
      <c r="L99" s="86">
        <f t="shared" si="50"/>
        <v>0</v>
      </c>
      <c r="M99" s="86">
        <f t="shared" si="50"/>
        <v>0</v>
      </c>
      <c r="N99" s="86">
        <f t="shared" si="50"/>
        <v>0</v>
      </c>
      <c r="O99" s="86">
        <f t="shared" si="50"/>
        <v>0</v>
      </c>
      <c r="P99" s="86">
        <f t="shared" si="50"/>
        <v>0</v>
      </c>
      <c r="Q99" s="86">
        <f t="shared" si="50"/>
        <v>0</v>
      </c>
      <c r="R99" s="86">
        <f t="shared" si="50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1">SUM(K101:K103)</f>
        <v>0</v>
      </c>
      <c r="L100" s="86">
        <f t="shared" si="51"/>
        <v>0</v>
      </c>
      <c r="M100" s="86">
        <f t="shared" si="51"/>
        <v>0</v>
      </c>
      <c r="N100" s="86">
        <f t="shared" si="51"/>
        <v>0</v>
      </c>
      <c r="O100" s="86">
        <f t="shared" si="51"/>
        <v>0</v>
      </c>
      <c r="P100" s="86">
        <f t="shared" si="51"/>
        <v>0</v>
      </c>
      <c r="Q100" s="86">
        <f t="shared" si="51"/>
        <v>0</v>
      </c>
      <c r="R100" s="86">
        <f t="shared" si="51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2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2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3">SUM(K105)</f>
        <v>0</v>
      </c>
      <c r="L104" s="41">
        <f t="shared" si="53"/>
        <v>0</v>
      </c>
      <c r="M104" s="41">
        <f t="shared" si="53"/>
        <v>0</v>
      </c>
      <c r="N104" s="41">
        <f t="shared" si="53"/>
        <v>0</v>
      </c>
      <c r="O104" s="41">
        <f t="shared" si="53"/>
        <v>0</v>
      </c>
      <c r="P104" s="41">
        <f t="shared" si="53"/>
        <v>0</v>
      </c>
      <c r="Q104" s="41">
        <f t="shared" si="53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3"/>
        <v>0</v>
      </c>
      <c r="M105" s="25">
        <f t="shared" si="53"/>
        <v>0</v>
      </c>
      <c r="N105" s="25">
        <f t="shared" si="53"/>
        <v>0</v>
      </c>
      <c r="O105" s="25">
        <f t="shared" si="53"/>
        <v>0</v>
      </c>
      <c r="P105" s="25">
        <f t="shared" si="53"/>
        <v>0</v>
      </c>
      <c r="Q105" s="25">
        <f t="shared" si="53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4">SUM(K107+K116)</f>
        <v>0</v>
      </c>
      <c r="L106" s="86">
        <f>SUM(L107+L116)</f>
        <v>0</v>
      </c>
      <c r="M106" s="86">
        <f t="shared" si="54"/>
        <v>0</v>
      </c>
      <c r="N106" s="86">
        <f>SUM(N107+N116)</f>
        <v>0</v>
      </c>
      <c r="O106" s="86">
        <f t="shared" si="54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5">SUM(K108+K112)</f>
        <v>0</v>
      </c>
      <c r="L107" s="86">
        <f t="shared" si="55"/>
        <v>0</v>
      </c>
      <c r="M107" s="86">
        <f t="shared" si="55"/>
        <v>0</v>
      </c>
      <c r="N107" s="86">
        <f t="shared" si="55"/>
        <v>0</v>
      </c>
      <c r="O107" s="86">
        <f t="shared" si="55"/>
        <v>0</v>
      </c>
      <c r="P107" s="86">
        <f t="shared" si="55"/>
        <v>0</v>
      </c>
      <c r="Q107" s="86">
        <f t="shared" si="55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6">SUM(K109:K111)</f>
        <v>0</v>
      </c>
      <c r="L108" s="86">
        <f t="shared" si="56"/>
        <v>0</v>
      </c>
      <c r="M108" s="86">
        <f t="shared" si="56"/>
        <v>0</v>
      </c>
      <c r="N108" s="86">
        <f t="shared" si="56"/>
        <v>0</v>
      </c>
      <c r="O108" s="86">
        <f t="shared" si="56"/>
        <v>0</v>
      </c>
      <c r="P108" s="86">
        <f t="shared" si="56"/>
        <v>0</v>
      </c>
      <c r="Q108" s="86">
        <f t="shared" si="56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7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7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8">SUM(K113:K115)</f>
        <v>0</v>
      </c>
      <c r="L112" s="86">
        <f t="shared" si="58"/>
        <v>0</v>
      </c>
      <c r="M112" s="86">
        <f t="shared" si="58"/>
        <v>0</v>
      </c>
      <c r="N112" s="86">
        <f t="shared" si="58"/>
        <v>0</v>
      </c>
      <c r="O112" s="86">
        <f t="shared" si="58"/>
        <v>0</v>
      </c>
      <c r="P112" s="86">
        <f t="shared" si="58"/>
        <v>0</v>
      </c>
      <c r="Q112" s="86">
        <f t="shared" si="58"/>
        <v>0</v>
      </c>
      <c r="R112" s="86">
        <f t="shared" si="58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59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59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60">SUM(K117)</f>
        <v>0</v>
      </c>
      <c r="L116" s="86">
        <f t="shared" si="60"/>
        <v>0</v>
      </c>
      <c r="M116" s="86">
        <f t="shared" si="60"/>
        <v>0</v>
      </c>
      <c r="N116" s="86">
        <f t="shared" si="60"/>
        <v>0</v>
      </c>
      <c r="O116" s="86">
        <f t="shared" si="60"/>
        <v>0</v>
      </c>
      <c r="P116" s="86">
        <f t="shared" si="60"/>
        <v>0</v>
      </c>
      <c r="Q116" s="86">
        <f t="shared" si="60"/>
        <v>0</v>
      </c>
      <c r="R116" s="86">
        <f t="shared" si="60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1">SUM(K118:K120)</f>
        <v>0</v>
      </c>
      <c r="L117" s="86">
        <f t="shared" si="61"/>
        <v>0</v>
      </c>
      <c r="M117" s="86">
        <f t="shared" si="61"/>
        <v>0</v>
      </c>
      <c r="N117" s="86">
        <f t="shared" si="61"/>
        <v>0</v>
      </c>
      <c r="O117" s="86">
        <f t="shared" si="61"/>
        <v>0</v>
      </c>
      <c r="P117" s="86">
        <f t="shared" si="61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2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2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hidden="1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3">SUM(K122)</f>
        <v>0</v>
      </c>
      <c r="L121" s="41">
        <f t="shared" si="63"/>
        <v>0</v>
      </c>
      <c r="M121" s="41">
        <f t="shared" si="63"/>
        <v>0</v>
      </c>
      <c r="N121" s="41">
        <f t="shared" si="63"/>
        <v>0</v>
      </c>
      <c r="O121" s="41">
        <f t="shared" si="63"/>
        <v>0</v>
      </c>
      <c r="P121" s="41">
        <f t="shared" si="63"/>
        <v>0</v>
      </c>
      <c r="Q121" s="41">
        <f t="shared" si="63"/>
        <v>0</v>
      </c>
      <c r="R121" s="41">
        <f t="shared" si="63"/>
        <v>0</v>
      </c>
    </row>
    <row r="122" spans="2:18" s="12" customFormat="1" ht="48" hidden="1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>SUM(K123)</f>
        <v>0</v>
      </c>
      <c r="L122" s="25">
        <f t="shared" si="63"/>
        <v>0</v>
      </c>
      <c r="M122" s="25">
        <f t="shared" si="63"/>
        <v>0</v>
      </c>
      <c r="N122" s="25">
        <f t="shared" si="63"/>
        <v>0</v>
      </c>
      <c r="O122" s="25">
        <f t="shared" si="63"/>
        <v>0</v>
      </c>
      <c r="P122" s="25">
        <f t="shared" si="63"/>
        <v>0</v>
      </c>
      <c r="Q122" s="25">
        <f t="shared" si="63"/>
        <v>0</v>
      </c>
      <c r="R122" s="25">
        <f>SUM(R123)</f>
        <v>0</v>
      </c>
    </row>
    <row r="123" spans="2:18" s="13" customFormat="1" ht="49.5" hidden="1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>SUM(J124+J140)</f>
        <v>0</v>
      </c>
      <c r="K123" s="86">
        <f>SUM(K124+K140)</f>
        <v>0</v>
      </c>
      <c r="L123" s="86">
        <f t="shared" ref="L123:R123" si="64">SUM(L124+L140)</f>
        <v>0</v>
      </c>
      <c r="M123" s="86">
        <f t="shared" si="64"/>
        <v>0</v>
      </c>
      <c r="N123" s="86">
        <f t="shared" si="64"/>
        <v>0</v>
      </c>
      <c r="O123" s="86">
        <f t="shared" si="64"/>
        <v>0</v>
      </c>
      <c r="P123" s="86">
        <f t="shared" si="64"/>
        <v>0</v>
      </c>
      <c r="Q123" s="86">
        <f t="shared" si="64"/>
        <v>0</v>
      </c>
      <c r="R123" s="86">
        <f t="shared" si="64"/>
        <v>0</v>
      </c>
    </row>
    <row r="124" spans="2:18" s="13" customFormat="1" ht="36" hidden="1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5">SUM(K125)</f>
        <v>0</v>
      </c>
      <c r="L124" s="86">
        <f t="shared" si="65"/>
        <v>0</v>
      </c>
      <c r="M124" s="86">
        <f t="shared" si="65"/>
        <v>0</v>
      </c>
      <c r="N124" s="86">
        <f t="shared" si="65"/>
        <v>0</v>
      </c>
      <c r="O124" s="86">
        <f t="shared" si="65"/>
        <v>0</v>
      </c>
      <c r="P124" s="86">
        <f t="shared" si="65"/>
        <v>0</v>
      </c>
      <c r="Q124" s="86">
        <f t="shared" si="65"/>
        <v>0</v>
      </c>
      <c r="R124" s="86">
        <f t="shared" si="65"/>
        <v>0</v>
      </c>
    </row>
    <row r="125" spans="2:18" s="13" customFormat="1" ht="32.25" hidden="1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SUM(J126:J139)</f>
        <v>0</v>
      </c>
      <c r="K125" s="86">
        <f t="shared" ref="K125:R125" si="66">SUM(K126:K139)</f>
        <v>0</v>
      </c>
      <c r="L125" s="86">
        <f t="shared" si="66"/>
        <v>0</v>
      </c>
      <c r="M125" s="86">
        <f t="shared" si="66"/>
        <v>0</v>
      </c>
      <c r="N125" s="86">
        <f t="shared" si="66"/>
        <v>0</v>
      </c>
      <c r="O125" s="86">
        <f t="shared" si="66"/>
        <v>0</v>
      </c>
      <c r="P125" s="86">
        <f t="shared" si="66"/>
        <v>0</v>
      </c>
      <c r="Q125" s="86">
        <f t="shared" si="66"/>
        <v>0</v>
      </c>
      <c r="R125" s="86">
        <f t="shared" si="66"/>
        <v>0</v>
      </c>
    </row>
    <row r="126" spans="2:18" ht="48.75" hidden="1" customHeight="1" x14ac:dyDescent="0.3">
      <c r="B126" s="38"/>
      <c r="C126" s="39"/>
      <c r="D126" s="39"/>
      <c r="E126" s="39"/>
      <c r="F126" s="60"/>
      <c r="G126" s="15"/>
      <c r="H126" s="508"/>
      <c r="I126" s="145"/>
      <c r="J126" s="16"/>
      <c r="K126" s="170"/>
      <c r="L126" s="171"/>
      <c r="M126" s="170"/>
      <c r="N126" s="16"/>
      <c r="O126" s="16"/>
      <c r="P126" s="16"/>
      <c r="Q126" s="16"/>
      <c r="R126" s="84"/>
    </row>
    <row r="127" spans="2:18" ht="22.5" hidden="1" customHeight="1" x14ac:dyDescent="0.3">
      <c r="B127" s="57"/>
      <c r="C127" s="58"/>
      <c r="D127" s="58"/>
      <c r="E127" s="59"/>
      <c r="F127" s="29"/>
      <c r="G127" s="15"/>
      <c r="H127" s="15"/>
      <c r="I127" s="61"/>
      <c r="J127" s="16"/>
      <c r="K127" s="16"/>
      <c r="L127" s="16"/>
      <c r="M127" s="16"/>
      <c r="N127" s="16"/>
      <c r="O127" s="16"/>
      <c r="P127" s="16"/>
      <c r="Q127" s="16"/>
      <c r="R127" s="84"/>
    </row>
    <row r="128" spans="2:18" ht="22.5" hidden="1" customHeight="1" x14ac:dyDescent="0.3">
      <c r="B128" s="57"/>
      <c r="C128" s="58"/>
      <c r="D128" s="58"/>
      <c r="E128" s="59"/>
      <c r="F128" s="29"/>
      <c r="G128" s="15"/>
      <c r="H128" s="15"/>
      <c r="I128" s="61"/>
      <c r="J128" s="16"/>
      <c r="K128" s="16"/>
      <c r="L128" s="16"/>
      <c r="M128" s="16"/>
      <c r="N128" s="16"/>
      <c r="O128" s="16"/>
      <c r="P128" s="16"/>
      <c r="Q128" s="16"/>
      <c r="R128" s="84"/>
    </row>
    <row r="129" spans="2:18" ht="22.5" hidden="1" customHeight="1" x14ac:dyDescent="0.3">
      <c r="B129" s="57"/>
      <c r="C129" s="58"/>
      <c r="D129" s="58"/>
      <c r="E129" s="59"/>
      <c r="F129" s="29"/>
      <c r="G129" s="15"/>
      <c r="H129" s="15"/>
      <c r="I129" s="61"/>
      <c r="J129" s="16"/>
      <c r="K129" s="16"/>
      <c r="L129" s="16"/>
      <c r="M129" s="16"/>
      <c r="N129" s="16"/>
      <c r="O129" s="16"/>
      <c r="P129" s="16"/>
      <c r="Q129" s="16"/>
      <c r="R129" s="84"/>
    </row>
    <row r="130" spans="2:18" ht="22.5" hidden="1" customHeight="1" x14ac:dyDescent="0.3">
      <c r="B130" s="57"/>
      <c r="C130" s="58"/>
      <c r="D130" s="58"/>
      <c r="E130" s="59"/>
      <c r="F130" s="29"/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/>
    </row>
    <row r="131" spans="2:18" ht="22.5" hidden="1" customHeight="1" x14ac:dyDescent="0.3">
      <c r="B131" s="57"/>
      <c r="C131" s="58"/>
      <c r="D131" s="58"/>
      <c r="E131" s="59"/>
      <c r="F131" s="29"/>
      <c r="G131" s="15"/>
      <c r="H131" s="15"/>
      <c r="I131" s="61"/>
      <c r="J131" s="16"/>
      <c r="K131" s="16"/>
      <c r="L131" s="16"/>
      <c r="M131" s="16"/>
      <c r="N131" s="16"/>
      <c r="O131" s="16"/>
      <c r="P131" s="16"/>
      <c r="Q131" s="16"/>
      <c r="R131" s="84"/>
    </row>
    <row r="132" spans="2:18" ht="22.5" hidden="1" customHeight="1" x14ac:dyDescent="0.3">
      <c r="B132" s="57"/>
      <c r="C132" s="58"/>
      <c r="D132" s="58"/>
      <c r="E132" s="59"/>
      <c r="F132" s="29"/>
      <c r="G132" s="15"/>
      <c r="H132" s="15"/>
      <c r="I132" s="61"/>
      <c r="J132" s="16"/>
      <c r="K132" s="16"/>
      <c r="L132" s="16"/>
      <c r="M132" s="16"/>
      <c r="N132" s="16"/>
      <c r="O132" s="16"/>
      <c r="P132" s="16"/>
      <c r="Q132" s="16"/>
      <c r="R132" s="84"/>
    </row>
    <row r="133" spans="2:18" ht="22.5" hidden="1" customHeight="1" x14ac:dyDescent="0.3">
      <c r="B133" s="57"/>
      <c r="C133" s="58"/>
      <c r="D133" s="58"/>
      <c r="E133" s="59"/>
      <c r="F133" s="29"/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/>
    </row>
    <row r="134" spans="2:18" ht="22.5" hidden="1" customHeight="1" x14ac:dyDescent="0.3">
      <c r="B134" s="57"/>
      <c r="C134" s="58"/>
      <c r="D134" s="58"/>
      <c r="E134" s="59"/>
      <c r="F134" s="29"/>
      <c r="G134" s="15"/>
      <c r="H134" s="15"/>
      <c r="I134" s="61"/>
      <c r="J134" s="16"/>
      <c r="K134" s="16"/>
      <c r="L134" s="16"/>
      <c r="M134" s="16"/>
      <c r="N134" s="16"/>
      <c r="O134" s="16"/>
      <c r="P134" s="16"/>
      <c r="Q134" s="16"/>
      <c r="R134" s="84"/>
    </row>
    <row r="135" spans="2:18" ht="22.5" hidden="1" customHeight="1" x14ac:dyDescent="0.3">
      <c r="B135" s="57"/>
      <c r="C135" s="58"/>
      <c r="D135" s="58"/>
      <c r="E135" s="59"/>
      <c r="F135" s="29"/>
      <c r="G135" s="15"/>
      <c r="H135" s="15"/>
      <c r="I135" s="61"/>
      <c r="J135" s="16"/>
      <c r="K135" s="16"/>
      <c r="L135" s="16"/>
      <c r="M135" s="16"/>
      <c r="N135" s="16"/>
      <c r="O135" s="16"/>
      <c r="P135" s="16"/>
      <c r="Q135" s="16"/>
      <c r="R135" s="84"/>
    </row>
    <row r="136" spans="2:18" ht="22.5" hidden="1" customHeight="1" x14ac:dyDescent="0.3">
      <c r="B136" s="57"/>
      <c r="C136" s="58"/>
      <c r="D136" s="58"/>
      <c r="E136" s="59"/>
      <c r="F136" s="29"/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/>
    </row>
    <row r="137" spans="2:18" ht="22.5" hidden="1" customHeight="1" x14ac:dyDescent="0.3">
      <c r="B137" s="57"/>
      <c r="C137" s="58"/>
      <c r="D137" s="58"/>
      <c r="E137" s="59"/>
      <c r="F137" s="29"/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/>
    </row>
    <row r="138" spans="2:18" ht="22.5" hidden="1" customHeight="1" x14ac:dyDescent="0.3">
      <c r="B138" s="28"/>
      <c r="C138" s="45"/>
      <c r="D138" s="31"/>
      <c r="E138" s="32"/>
      <c r="F138" s="29">
        <v>67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ref="R138" si="67">SUM(J138:Q138)</f>
        <v>0</v>
      </c>
    </row>
    <row r="139" spans="2:18" ht="33.75" hidden="1" customHeight="1" x14ac:dyDescent="0.3">
      <c r="B139" s="67"/>
      <c r="C139" s="68"/>
      <c r="D139" s="62"/>
      <c r="E139" s="21"/>
      <c r="F139" s="29">
        <v>68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>SUM(J139:Q139)</f>
        <v>0</v>
      </c>
    </row>
    <row r="140" spans="2:18" s="13" customFormat="1" ht="46.5" hidden="1" customHeight="1" x14ac:dyDescent="0.3">
      <c r="B140" s="35"/>
      <c r="C140" s="37"/>
      <c r="D140" s="1662" t="s">
        <v>53</v>
      </c>
      <c r="E140" s="1662"/>
      <c r="F140" s="1662"/>
      <c r="G140" s="1662"/>
      <c r="H140" s="1662"/>
      <c r="I140" s="1662"/>
      <c r="J140" s="86">
        <f t="shared" ref="J140:R140" si="68">SUM(J141+J151+J157)</f>
        <v>0</v>
      </c>
      <c r="K140" s="86">
        <f>SUM(K141+K151+K157)</f>
        <v>0</v>
      </c>
      <c r="L140" s="86">
        <f t="shared" si="68"/>
        <v>0</v>
      </c>
      <c r="M140" s="86">
        <f t="shared" si="68"/>
        <v>0</v>
      </c>
      <c r="N140" s="86">
        <f t="shared" si="68"/>
        <v>0</v>
      </c>
      <c r="O140" s="86">
        <f t="shared" si="68"/>
        <v>0</v>
      </c>
      <c r="P140" s="86">
        <f t="shared" si="68"/>
        <v>0</v>
      </c>
      <c r="Q140" s="86">
        <f t="shared" si="68"/>
        <v>0</v>
      </c>
      <c r="R140" s="86">
        <f t="shared" si="68"/>
        <v>0</v>
      </c>
    </row>
    <row r="141" spans="2:18" s="13" customFormat="1" hidden="1" x14ac:dyDescent="0.3">
      <c r="B141" s="35"/>
      <c r="C141" s="37"/>
      <c r="D141" s="37"/>
      <c r="E141" s="501" t="s">
        <v>54</v>
      </c>
      <c r="F141" s="70"/>
      <c r="G141" s="33"/>
      <c r="H141" s="14"/>
      <c r="I141" s="56"/>
      <c r="J141" s="86">
        <f>SUM(J142:J149)</f>
        <v>0</v>
      </c>
      <c r="K141" s="86">
        <f>SUM(K142:K150)</f>
        <v>0</v>
      </c>
      <c r="L141" s="86">
        <f t="shared" ref="L141:R141" si="69">SUM(L142:L150)</f>
        <v>0</v>
      </c>
      <c r="M141" s="86">
        <f t="shared" si="69"/>
        <v>0</v>
      </c>
      <c r="N141" s="86">
        <f t="shared" si="69"/>
        <v>0</v>
      </c>
      <c r="O141" s="86">
        <f t="shared" si="69"/>
        <v>0</v>
      </c>
      <c r="P141" s="86">
        <f t="shared" si="69"/>
        <v>0</v>
      </c>
      <c r="Q141" s="86">
        <f t="shared" si="69"/>
        <v>0</v>
      </c>
      <c r="R141" s="86">
        <f t="shared" si="69"/>
        <v>0</v>
      </c>
    </row>
    <row r="142" spans="2:18" ht="49.5" hidden="1" customHeight="1" x14ac:dyDescent="0.3">
      <c r="B142" s="38"/>
      <c r="C142" s="39"/>
      <c r="D142" s="39"/>
      <c r="E142" s="39"/>
      <c r="F142" s="183"/>
      <c r="G142" s="184"/>
      <c r="H142" s="509"/>
      <c r="I142" s="145"/>
      <c r="J142" s="16"/>
      <c r="K142" s="170"/>
      <c r="L142" s="171"/>
      <c r="M142" s="170"/>
      <c r="N142" s="16"/>
      <c r="O142" s="16"/>
      <c r="P142" s="16"/>
      <c r="Q142" s="16"/>
      <c r="R142" s="84"/>
    </row>
    <row r="143" spans="2:18" ht="47.25" hidden="1" customHeight="1" x14ac:dyDescent="0.3">
      <c r="B143" s="123"/>
      <c r="C143" s="122"/>
      <c r="D143" s="61"/>
      <c r="E143" s="61"/>
      <c r="F143" s="60"/>
      <c r="G143" s="15"/>
      <c r="H143" s="509"/>
      <c r="I143" s="174"/>
      <c r="J143" s="27"/>
      <c r="K143" s="172"/>
      <c r="L143" s="173"/>
      <c r="M143" s="172"/>
      <c r="N143" s="27"/>
      <c r="O143" s="27"/>
      <c r="P143" s="27"/>
      <c r="Q143" s="27"/>
      <c r="R143" s="84"/>
    </row>
    <row r="144" spans="2:18" ht="51.75" hidden="1" customHeight="1" x14ac:dyDescent="0.3">
      <c r="B144" s="123"/>
      <c r="C144" s="122"/>
      <c r="D144" s="61"/>
      <c r="E144" s="61"/>
      <c r="F144" s="183"/>
      <c r="G144" s="15"/>
      <c r="H144" s="509"/>
      <c r="I144" s="145"/>
      <c r="J144" s="16"/>
      <c r="K144" s="170"/>
      <c r="L144" s="171"/>
      <c r="M144" s="170"/>
      <c r="N144" s="16"/>
      <c r="O144" s="27"/>
      <c r="P144" s="27"/>
      <c r="Q144" s="27"/>
      <c r="R144" s="84"/>
    </row>
    <row r="145" spans="2:18" ht="48" hidden="1" customHeight="1" x14ac:dyDescent="0.3">
      <c r="B145" s="19"/>
      <c r="C145" s="20"/>
      <c r="D145" s="20"/>
      <c r="E145" s="20"/>
      <c r="F145" s="60"/>
      <c r="G145" s="15"/>
      <c r="H145" s="509"/>
      <c r="I145" s="140"/>
      <c r="J145" s="16"/>
      <c r="K145" s="170"/>
      <c r="L145" s="171"/>
      <c r="M145" s="170"/>
      <c r="N145" s="16"/>
      <c r="O145" s="16"/>
      <c r="P145" s="16"/>
      <c r="Q145" s="16"/>
      <c r="R145" s="84"/>
    </row>
    <row r="146" spans="2:18" ht="48" hidden="1" customHeight="1" x14ac:dyDescent="0.3">
      <c r="B146" s="57"/>
      <c r="C146" s="58"/>
      <c r="D146" s="58"/>
      <c r="E146" s="58"/>
      <c r="F146" s="183"/>
      <c r="G146" s="32"/>
      <c r="H146" s="509"/>
      <c r="I146" s="145"/>
      <c r="J146" s="16"/>
      <c r="K146" s="170"/>
      <c r="L146" s="171"/>
      <c r="M146" s="170"/>
      <c r="N146" s="16"/>
      <c r="O146" s="27"/>
      <c r="P146" s="27"/>
      <c r="Q146" s="27"/>
      <c r="R146" s="84"/>
    </row>
    <row r="147" spans="2:18" ht="35.25" hidden="1" customHeight="1" x14ac:dyDescent="0.3">
      <c r="B147" s="89"/>
      <c r="C147" s="90"/>
      <c r="D147" s="90"/>
      <c r="E147" s="90"/>
      <c r="F147" s="60"/>
      <c r="G147" s="15"/>
      <c r="H147" s="510"/>
      <c r="I147" s="17"/>
      <c r="J147" s="16"/>
      <c r="K147" s="170"/>
      <c r="L147" s="177"/>
      <c r="M147" s="170"/>
      <c r="N147" s="16"/>
      <c r="O147" s="16"/>
      <c r="P147" s="16"/>
      <c r="Q147" s="16"/>
      <c r="R147" s="84"/>
    </row>
    <row r="148" spans="2:18" ht="67.5" hidden="1" customHeight="1" x14ac:dyDescent="0.3">
      <c r="B148" s="89"/>
      <c r="C148" s="90"/>
      <c r="D148" s="90"/>
      <c r="E148" s="90"/>
      <c r="F148" s="60"/>
      <c r="G148" s="15"/>
      <c r="H148" s="511"/>
      <c r="I148" s="17"/>
      <c r="J148" s="178"/>
      <c r="K148" s="179"/>
      <c r="L148" s="180"/>
      <c r="M148" s="179"/>
      <c r="N148" s="16"/>
      <c r="O148" s="16"/>
      <c r="P148" s="16"/>
      <c r="Q148" s="16"/>
      <c r="R148" s="84"/>
    </row>
    <row r="149" spans="2:18" ht="48" hidden="1" customHeight="1" x14ac:dyDescent="0.3">
      <c r="B149" s="89"/>
      <c r="C149" s="90"/>
      <c r="D149" s="90"/>
      <c r="E149" s="90"/>
      <c r="F149" s="60"/>
      <c r="G149" s="15"/>
      <c r="H149" s="511"/>
      <c r="I149" s="181"/>
      <c r="J149" s="178"/>
      <c r="K149" s="179"/>
      <c r="L149" s="180"/>
      <c r="M149" s="179"/>
      <c r="N149" s="16"/>
      <c r="O149" s="16"/>
      <c r="P149" s="16"/>
      <c r="Q149" s="16"/>
      <c r="R149" s="84"/>
    </row>
    <row r="150" spans="2:18" ht="33" hidden="1" customHeight="1" x14ac:dyDescent="0.3">
      <c r="B150" s="28"/>
      <c r="C150" s="45"/>
      <c r="D150" s="31"/>
      <c r="E150" s="62"/>
      <c r="F150" s="183"/>
      <c r="G150" s="21"/>
      <c r="H150" s="512"/>
      <c r="I150" s="17"/>
      <c r="J150" s="27"/>
      <c r="K150" s="172"/>
      <c r="L150" s="173"/>
      <c r="M150" s="172"/>
      <c r="N150" s="176"/>
      <c r="O150" s="176"/>
      <c r="P150" s="176"/>
      <c r="Q150" s="176"/>
      <c r="R150" s="84"/>
    </row>
    <row r="151" spans="2:18" s="13" customFormat="1" hidden="1" x14ac:dyDescent="0.3">
      <c r="B151" s="35"/>
      <c r="C151" s="37"/>
      <c r="D151" s="37"/>
      <c r="E151" s="501" t="s">
        <v>55</v>
      </c>
      <c r="F151" s="70"/>
      <c r="G151" s="33"/>
      <c r="H151" s="14"/>
      <c r="I151" s="56"/>
      <c r="J151" s="86">
        <f>SUM(J152:J156)</f>
        <v>0</v>
      </c>
      <c r="K151" s="86">
        <f t="shared" ref="K151:R151" si="70">SUM(K152:K156)</f>
        <v>0</v>
      </c>
      <c r="L151" s="86">
        <f t="shared" si="70"/>
        <v>0</v>
      </c>
      <c r="M151" s="86">
        <f t="shared" si="70"/>
        <v>0</v>
      </c>
      <c r="N151" s="86">
        <f t="shared" si="70"/>
        <v>0</v>
      </c>
      <c r="O151" s="86">
        <f t="shared" si="70"/>
        <v>0</v>
      </c>
      <c r="P151" s="86">
        <f t="shared" si="70"/>
        <v>0</v>
      </c>
      <c r="Q151" s="86">
        <f t="shared" si="70"/>
        <v>0</v>
      </c>
      <c r="R151" s="86">
        <f t="shared" si="70"/>
        <v>0</v>
      </c>
    </row>
    <row r="152" spans="2:18" ht="22.5" hidden="1" customHeight="1" x14ac:dyDescent="0.3">
      <c r="B152" s="38"/>
      <c r="C152" s="39"/>
      <c r="D152" s="39"/>
      <c r="E152" s="40"/>
      <c r="F152" s="29">
        <v>74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5" si="71">SUM(J152:Q152)</f>
        <v>0</v>
      </c>
    </row>
    <row r="153" spans="2:18" ht="22.5" hidden="1" customHeight="1" x14ac:dyDescent="0.3">
      <c r="B153" s="28"/>
      <c r="C153" s="45"/>
      <c r="D153" s="31"/>
      <c r="E153" s="32"/>
      <c r="F153" s="29">
        <v>75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71"/>
        <v>0</v>
      </c>
    </row>
    <row r="154" spans="2:18" ht="22.5" hidden="1" customHeight="1" x14ac:dyDescent="0.3">
      <c r="B154" s="28"/>
      <c r="C154" s="45"/>
      <c r="D154" s="31"/>
      <c r="E154" s="32"/>
      <c r="F154" s="29">
        <v>76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 t="shared" si="71"/>
        <v>0</v>
      </c>
    </row>
    <row r="155" spans="2:18" ht="22.5" hidden="1" customHeight="1" x14ac:dyDescent="0.3">
      <c r="B155" s="57"/>
      <c r="C155" s="58"/>
      <c r="D155" s="58"/>
      <c r="E155" s="59"/>
      <c r="F155" s="29">
        <v>77</v>
      </c>
      <c r="G155" s="15"/>
      <c r="H155" s="15"/>
      <c r="I155" s="61"/>
      <c r="J155" s="16"/>
      <c r="K155" s="16"/>
      <c r="L155" s="16"/>
      <c r="M155" s="16"/>
      <c r="N155" s="16"/>
      <c r="O155" s="16"/>
      <c r="P155" s="16"/>
      <c r="Q155" s="16"/>
      <c r="R155" s="84">
        <f t="shared" si="71"/>
        <v>0</v>
      </c>
    </row>
    <row r="156" spans="2:18" ht="22.5" hidden="1" customHeight="1" x14ac:dyDescent="0.3">
      <c r="B156" s="28"/>
      <c r="C156" s="45"/>
      <c r="D156" s="31"/>
      <c r="E156" s="32"/>
      <c r="F156" s="29">
        <v>78</v>
      </c>
      <c r="G156" s="15"/>
      <c r="H156" s="16"/>
      <c r="I156" s="17"/>
      <c r="J156" s="27"/>
      <c r="K156" s="27"/>
      <c r="L156" s="27"/>
      <c r="M156" s="27"/>
      <c r="N156" s="27"/>
      <c r="O156" s="27"/>
      <c r="P156" s="27"/>
      <c r="Q156" s="27"/>
      <c r="R156" s="84">
        <f>SUM(J156:Q156)</f>
        <v>0</v>
      </c>
    </row>
    <row r="157" spans="2:18" s="13" customFormat="1" ht="35.25" hidden="1" customHeight="1" x14ac:dyDescent="0.3">
      <c r="B157" s="35"/>
      <c r="C157" s="37"/>
      <c r="D157" s="37"/>
      <c r="E157" s="1661" t="s">
        <v>90</v>
      </c>
      <c r="F157" s="1661"/>
      <c r="G157" s="1661"/>
      <c r="H157" s="1661"/>
      <c r="I157" s="1661"/>
      <c r="J157" s="86">
        <f t="shared" ref="J157:R157" si="72">SUM(J158:J162)</f>
        <v>0</v>
      </c>
      <c r="K157" s="86">
        <f t="shared" si="72"/>
        <v>0</v>
      </c>
      <c r="L157" s="86">
        <f t="shared" si="72"/>
        <v>0</v>
      </c>
      <c r="M157" s="86">
        <f t="shared" si="72"/>
        <v>0</v>
      </c>
      <c r="N157" s="86">
        <f t="shared" si="72"/>
        <v>0</v>
      </c>
      <c r="O157" s="86">
        <f t="shared" si="72"/>
        <v>0</v>
      </c>
      <c r="P157" s="86">
        <f t="shared" si="72"/>
        <v>0</v>
      </c>
      <c r="Q157" s="86">
        <f t="shared" si="72"/>
        <v>0</v>
      </c>
      <c r="R157" s="86">
        <f t="shared" si="72"/>
        <v>0</v>
      </c>
    </row>
    <row r="158" spans="2:18" ht="35.25" hidden="1" customHeight="1" x14ac:dyDescent="0.3">
      <c r="B158" s="89"/>
      <c r="C158" s="90"/>
      <c r="D158" s="90"/>
      <c r="E158" s="90"/>
      <c r="F158" s="60"/>
      <c r="G158" s="15"/>
      <c r="H158" s="510"/>
      <c r="I158" s="17"/>
      <c r="J158" s="16"/>
      <c r="K158" s="170"/>
      <c r="L158" s="182"/>
      <c r="M158" s="170"/>
      <c r="N158" s="16"/>
      <c r="O158" s="16"/>
      <c r="P158" s="16"/>
      <c r="Q158" s="16"/>
      <c r="R158" s="84"/>
    </row>
    <row r="159" spans="2:18" ht="34.5" hidden="1" customHeight="1" x14ac:dyDescent="0.3">
      <c r="B159" s="28"/>
      <c r="C159" s="45"/>
      <c r="D159" s="31"/>
      <c r="E159" s="31"/>
      <c r="F159" s="124"/>
      <c r="G159" s="15"/>
      <c r="H159" s="504"/>
      <c r="I159" s="17"/>
      <c r="J159" s="27"/>
      <c r="K159" s="172"/>
      <c r="L159" s="173"/>
      <c r="M159" s="172"/>
      <c r="N159" s="27"/>
      <c r="O159" s="27"/>
      <c r="P159" s="27"/>
      <c r="Q159" s="27"/>
      <c r="R159" s="84"/>
    </row>
    <row r="160" spans="2:18" ht="22.5" hidden="1" customHeight="1" x14ac:dyDescent="0.3">
      <c r="B160" s="28"/>
      <c r="C160" s="45"/>
      <c r="D160" s="31"/>
      <c r="E160" s="31"/>
      <c r="F160" s="60">
        <v>81</v>
      </c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84">
        <f t="shared" ref="R160:R161" si="73">SUM(J160:Q160)</f>
        <v>0</v>
      </c>
    </row>
    <row r="161" spans="2:18" ht="22.5" hidden="1" customHeight="1" x14ac:dyDescent="0.3">
      <c r="B161" s="57"/>
      <c r="C161" s="58"/>
      <c r="D161" s="58"/>
      <c r="E161" s="58"/>
      <c r="F161" s="60">
        <v>82</v>
      </c>
      <c r="G161" s="15"/>
      <c r="H161" s="15"/>
      <c r="I161" s="61"/>
      <c r="J161" s="16"/>
      <c r="K161" s="16"/>
      <c r="L161" s="16"/>
      <c r="M161" s="16"/>
      <c r="N161" s="16"/>
      <c r="O161" s="16"/>
      <c r="P161" s="16"/>
      <c r="Q161" s="16"/>
      <c r="R161" s="84">
        <f t="shared" si="73"/>
        <v>0</v>
      </c>
    </row>
    <row r="162" spans="2:18" ht="22.5" hidden="1" customHeight="1" x14ac:dyDescent="0.3">
      <c r="B162" s="67"/>
      <c r="C162" s="68"/>
      <c r="D162" s="62"/>
      <c r="E162" s="62"/>
      <c r="F162" s="60">
        <v>83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2" customFormat="1" ht="33.75" hidden="1" customHeight="1" x14ac:dyDescent="0.2">
      <c r="B163" s="1665" t="s">
        <v>93</v>
      </c>
      <c r="C163" s="1666"/>
      <c r="D163" s="1666"/>
      <c r="E163" s="1666"/>
      <c r="F163" s="1666"/>
      <c r="G163" s="1666"/>
      <c r="H163" s="1666"/>
      <c r="I163" s="1666"/>
      <c r="J163" s="41">
        <f>SUM(J164)</f>
        <v>0</v>
      </c>
      <c r="K163" s="41">
        <f t="shared" ref="K163:R164" si="74">SUM(K164)</f>
        <v>0</v>
      </c>
      <c r="L163" s="41">
        <f t="shared" si="74"/>
        <v>0</v>
      </c>
      <c r="M163" s="41">
        <f t="shared" si="74"/>
        <v>0</v>
      </c>
      <c r="N163" s="41">
        <f t="shared" si="74"/>
        <v>0</v>
      </c>
      <c r="O163" s="41">
        <f t="shared" si="74"/>
        <v>0</v>
      </c>
      <c r="P163" s="41">
        <f t="shared" si="74"/>
        <v>0</v>
      </c>
      <c r="Q163" s="41">
        <f t="shared" si="74"/>
        <v>0</v>
      </c>
      <c r="R163" s="41">
        <f t="shared" si="74"/>
        <v>0</v>
      </c>
    </row>
    <row r="164" spans="2:18" s="12" customFormat="1" ht="48.75" hidden="1" customHeight="1" x14ac:dyDescent="0.2">
      <c r="B164" s="1785" t="s">
        <v>120</v>
      </c>
      <c r="C164" s="1724"/>
      <c r="D164" s="1724"/>
      <c r="E164" s="1724"/>
      <c r="F164" s="1724"/>
      <c r="G164" s="1724"/>
      <c r="H164" s="1724"/>
      <c r="I164" s="1724"/>
      <c r="J164" s="25">
        <f>SUM(J165)</f>
        <v>0</v>
      </c>
      <c r="K164" s="25">
        <f t="shared" si="74"/>
        <v>0</v>
      </c>
      <c r="L164" s="25">
        <f t="shared" si="74"/>
        <v>0</v>
      </c>
      <c r="M164" s="25">
        <f t="shared" si="74"/>
        <v>0</v>
      </c>
      <c r="N164" s="25">
        <f t="shared" si="74"/>
        <v>0</v>
      </c>
      <c r="O164" s="25">
        <f t="shared" si="74"/>
        <v>0</v>
      </c>
      <c r="P164" s="25">
        <f t="shared" si="74"/>
        <v>0</v>
      </c>
      <c r="Q164" s="25">
        <f t="shared" si="74"/>
        <v>0</v>
      </c>
      <c r="R164" s="25">
        <f>SUM(R165)</f>
        <v>0</v>
      </c>
    </row>
    <row r="165" spans="2:18" s="13" customFormat="1" ht="32.25" hidden="1" customHeight="1" x14ac:dyDescent="0.3">
      <c r="B165" s="35"/>
      <c r="C165" s="1661" t="s">
        <v>56</v>
      </c>
      <c r="D165" s="1661"/>
      <c r="E165" s="1661"/>
      <c r="F165" s="1661"/>
      <c r="G165" s="1661"/>
      <c r="H165" s="1661"/>
      <c r="I165" s="1661"/>
      <c r="J165" s="86">
        <f>SUM(J166+J183)</f>
        <v>0</v>
      </c>
      <c r="K165" s="86">
        <f t="shared" ref="K165:Q165" si="75">SUM(K166+K183)</f>
        <v>0</v>
      </c>
      <c r="L165" s="86">
        <f t="shared" si="75"/>
        <v>0</v>
      </c>
      <c r="M165" s="86">
        <f t="shared" si="75"/>
        <v>0</v>
      </c>
      <c r="N165" s="86">
        <f t="shared" si="75"/>
        <v>0</v>
      </c>
      <c r="O165" s="86">
        <f t="shared" si="75"/>
        <v>0</v>
      </c>
      <c r="P165" s="86">
        <f t="shared" si="75"/>
        <v>0</v>
      </c>
      <c r="Q165" s="86">
        <f t="shared" si="75"/>
        <v>0</v>
      </c>
      <c r="R165" s="86">
        <f>SUM(R166+R183)</f>
        <v>0</v>
      </c>
    </row>
    <row r="166" spans="2:18" s="13" customFormat="1" ht="50.25" hidden="1" customHeight="1" x14ac:dyDescent="0.3">
      <c r="B166" s="35"/>
      <c r="C166" s="37"/>
      <c r="D166" s="1661" t="s">
        <v>78</v>
      </c>
      <c r="E166" s="1661"/>
      <c r="F166" s="1661"/>
      <c r="G166" s="1661"/>
      <c r="H166" s="1661"/>
      <c r="I166" s="1661"/>
      <c r="J166" s="86">
        <f>SUM(J167+J171+J175+J179)</f>
        <v>0</v>
      </c>
      <c r="K166" s="86">
        <f t="shared" ref="K166:R166" si="76">SUM(K167+K171+K175+K179)</f>
        <v>0</v>
      </c>
      <c r="L166" s="86">
        <f t="shared" si="76"/>
        <v>0</v>
      </c>
      <c r="M166" s="86">
        <f t="shared" si="76"/>
        <v>0</v>
      </c>
      <c r="N166" s="86">
        <f t="shared" si="76"/>
        <v>0</v>
      </c>
      <c r="O166" s="86">
        <f t="shared" si="76"/>
        <v>0</v>
      </c>
      <c r="P166" s="86">
        <f t="shared" si="76"/>
        <v>0</v>
      </c>
      <c r="Q166" s="86">
        <f t="shared" si="76"/>
        <v>0</v>
      </c>
      <c r="R166" s="86">
        <f t="shared" si="76"/>
        <v>0</v>
      </c>
    </row>
    <row r="167" spans="2:18" s="13" customFormat="1" ht="32.25" hidden="1" customHeight="1" x14ac:dyDescent="0.3">
      <c r="B167" s="35"/>
      <c r="C167" s="37"/>
      <c r="D167" s="37"/>
      <c r="E167" s="1661" t="s">
        <v>57</v>
      </c>
      <c r="F167" s="1661"/>
      <c r="G167" s="1661"/>
      <c r="H167" s="1661"/>
      <c r="I167" s="1661"/>
      <c r="J167" s="86">
        <f>SUM(J168:J170)</f>
        <v>0</v>
      </c>
      <c r="K167" s="86">
        <f t="shared" ref="K167:R167" si="77">SUM(K168:K170)</f>
        <v>0</v>
      </c>
      <c r="L167" s="86">
        <f t="shared" si="77"/>
        <v>0</v>
      </c>
      <c r="M167" s="86">
        <f t="shared" si="77"/>
        <v>0</v>
      </c>
      <c r="N167" s="86">
        <f t="shared" si="77"/>
        <v>0</v>
      </c>
      <c r="O167" s="86">
        <f t="shared" si="77"/>
        <v>0</v>
      </c>
      <c r="P167" s="86">
        <f t="shared" si="77"/>
        <v>0</v>
      </c>
      <c r="Q167" s="86">
        <f t="shared" si="77"/>
        <v>0</v>
      </c>
      <c r="R167" s="86">
        <f t="shared" si="77"/>
        <v>0</v>
      </c>
    </row>
    <row r="168" spans="2:18" ht="20.25" hidden="1" customHeight="1" x14ac:dyDescent="0.3">
      <c r="B168" s="38"/>
      <c r="C168" s="39"/>
      <c r="D168" s="39"/>
      <c r="E168" s="40"/>
      <c r="F168" s="29">
        <v>84</v>
      </c>
      <c r="G168" s="15"/>
      <c r="H168" s="15"/>
      <c r="I168" s="61"/>
      <c r="J168" s="16"/>
      <c r="K168" s="16"/>
      <c r="L168" s="16"/>
      <c r="M168" s="16"/>
      <c r="N168" s="16"/>
      <c r="O168" s="16"/>
      <c r="P168" s="16"/>
      <c r="Q168" s="16"/>
      <c r="R168" s="84">
        <f t="shared" ref="R168:R169" si="78">SUM(J168:Q168)</f>
        <v>0</v>
      </c>
    </row>
    <row r="169" spans="2:18" ht="20.25" hidden="1" customHeight="1" x14ac:dyDescent="0.3">
      <c r="B169" s="28"/>
      <c r="C169" s="45"/>
      <c r="D169" s="31"/>
      <c r="E169" s="32"/>
      <c r="F169" s="29">
        <v>85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84">
        <f t="shared" si="78"/>
        <v>0</v>
      </c>
    </row>
    <row r="170" spans="2:18" ht="20.25" hidden="1" customHeight="1" x14ac:dyDescent="0.3">
      <c r="B170" s="28"/>
      <c r="C170" s="45"/>
      <c r="D170" s="31"/>
      <c r="E170" s="32"/>
      <c r="F170" s="29">
        <v>86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s="13" customFormat="1" ht="33.75" hidden="1" customHeight="1" x14ac:dyDescent="0.3">
      <c r="B171" s="35"/>
      <c r="C171" s="37"/>
      <c r="D171" s="37"/>
      <c r="E171" s="1661" t="s">
        <v>58</v>
      </c>
      <c r="F171" s="1661"/>
      <c r="G171" s="1661"/>
      <c r="H171" s="1661"/>
      <c r="I171" s="1661"/>
      <c r="J171" s="86">
        <f>SUM(J172:J174)</f>
        <v>0</v>
      </c>
      <c r="K171" s="86">
        <f t="shared" ref="K171:R171" si="79">SUM(K172:K174)</f>
        <v>0</v>
      </c>
      <c r="L171" s="86">
        <f t="shared" si="79"/>
        <v>0</v>
      </c>
      <c r="M171" s="86">
        <f t="shared" si="79"/>
        <v>0</v>
      </c>
      <c r="N171" s="86">
        <f t="shared" si="79"/>
        <v>0</v>
      </c>
      <c r="O171" s="86">
        <f t="shared" si="79"/>
        <v>0</v>
      </c>
      <c r="P171" s="86">
        <f t="shared" si="79"/>
        <v>0</v>
      </c>
      <c r="Q171" s="86">
        <f t="shared" si="79"/>
        <v>0</v>
      </c>
      <c r="R171" s="86">
        <f t="shared" si="79"/>
        <v>0</v>
      </c>
    </row>
    <row r="172" spans="2:18" ht="21" hidden="1" customHeight="1" x14ac:dyDescent="0.3">
      <c r="B172" s="38"/>
      <c r="C172" s="39"/>
      <c r="D172" s="39"/>
      <c r="E172" s="40"/>
      <c r="F172" s="29">
        <v>87</v>
      </c>
      <c r="G172" s="15"/>
      <c r="H172" s="15"/>
      <c r="I172" s="61"/>
      <c r="J172" s="16"/>
      <c r="K172" s="16"/>
      <c r="L172" s="16"/>
      <c r="M172" s="16"/>
      <c r="N172" s="16"/>
      <c r="O172" s="16"/>
      <c r="P172" s="16"/>
      <c r="Q172" s="16"/>
      <c r="R172" s="84">
        <f t="shared" ref="R172:R173" si="80">SUM(J172:Q172)</f>
        <v>0</v>
      </c>
    </row>
    <row r="173" spans="2:18" ht="21" hidden="1" customHeight="1" x14ac:dyDescent="0.3">
      <c r="B173" s="28"/>
      <c r="C173" s="45"/>
      <c r="D173" s="31"/>
      <c r="E173" s="32"/>
      <c r="F173" s="29">
        <v>88</v>
      </c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84">
        <f t="shared" si="80"/>
        <v>0</v>
      </c>
    </row>
    <row r="174" spans="2:18" ht="21" hidden="1" customHeight="1" x14ac:dyDescent="0.3">
      <c r="B174" s="28"/>
      <c r="C174" s="45"/>
      <c r="D174" s="31"/>
      <c r="E174" s="32"/>
      <c r="F174" s="29">
        <v>89</v>
      </c>
      <c r="G174" s="15"/>
      <c r="H174" s="16"/>
      <c r="I174" s="17"/>
      <c r="J174" s="27"/>
      <c r="K174" s="27"/>
      <c r="L174" s="27"/>
      <c r="M174" s="27"/>
      <c r="N174" s="27"/>
      <c r="O174" s="27"/>
      <c r="P174" s="27"/>
      <c r="Q174" s="27"/>
      <c r="R174" s="84">
        <f>SUM(J174:Q174)</f>
        <v>0</v>
      </c>
    </row>
    <row r="175" spans="2:18" s="13" customFormat="1" hidden="1" x14ac:dyDescent="0.3">
      <c r="B175" s="35"/>
      <c r="C175" s="37"/>
      <c r="D175" s="37"/>
      <c r="E175" s="501" t="s">
        <v>59</v>
      </c>
      <c r="F175" s="70"/>
      <c r="G175" s="33"/>
      <c r="H175" s="14"/>
      <c r="I175" s="56"/>
      <c r="J175" s="86">
        <f>SUM(J176:J178)</f>
        <v>0</v>
      </c>
      <c r="K175" s="86">
        <f t="shared" ref="K175:R175" si="81">SUM(K176:K178)</f>
        <v>0</v>
      </c>
      <c r="L175" s="86">
        <f t="shared" si="81"/>
        <v>0</v>
      </c>
      <c r="M175" s="86">
        <f t="shared" si="81"/>
        <v>0</v>
      </c>
      <c r="N175" s="86">
        <f t="shared" si="81"/>
        <v>0</v>
      </c>
      <c r="O175" s="86">
        <f t="shared" si="81"/>
        <v>0</v>
      </c>
      <c r="P175" s="86">
        <f t="shared" si="81"/>
        <v>0</v>
      </c>
      <c r="Q175" s="86">
        <f t="shared" si="81"/>
        <v>0</v>
      </c>
      <c r="R175" s="86">
        <f t="shared" si="81"/>
        <v>0</v>
      </c>
    </row>
    <row r="176" spans="2:18" ht="24.75" hidden="1" customHeight="1" x14ac:dyDescent="0.3">
      <c r="B176" s="38"/>
      <c r="C176" s="39"/>
      <c r="D176" s="39"/>
      <c r="E176" s="40"/>
      <c r="F176" s="29">
        <v>90</v>
      </c>
      <c r="G176" s="15"/>
      <c r="H176" s="15"/>
      <c r="I176" s="61"/>
      <c r="J176" s="16"/>
      <c r="K176" s="16"/>
      <c r="L176" s="16"/>
      <c r="M176" s="16"/>
      <c r="N176" s="16"/>
      <c r="O176" s="16"/>
      <c r="P176" s="16"/>
      <c r="Q176" s="16"/>
      <c r="R176" s="84">
        <f t="shared" ref="R176:R177" si="82">SUM(J176:Q176)</f>
        <v>0</v>
      </c>
    </row>
    <row r="177" spans="2:18" ht="24.75" hidden="1" customHeight="1" x14ac:dyDescent="0.3">
      <c r="B177" s="28"/>
      <c r="C177" s="45"/>
      <c r="D177" s="31"/>
      <c r="E177" s="32"/>
      <c r="F177" s="29">
        <v>91</v>
      </c>
      <c r="G177" s="15"/>
      <c r="H177" s="16"/>
      <c r="I177" s="17"/>
      <c r="J177" s="27"/>
      <c r="K177" s="27"/>
      <c r="L177" s="27"/>
      <c r="M177" s="27"/>
      <c r="N177" s="27"/>
      <c r="O177" s="27"/>
      <c r="P177" s="27"/>
      <c r="Q177" s="27"/>
      <c r="R177" s="84">
        <f t="shared" si="82"/>
        <v>0</v>
      </c>
    </row>
    <row r="178" spans="2:18" ht="24.75" hidden="1" customHeight="1" x14ac:dyDescent="0.3">
      <c r="B178" s="67"/>
      <c r="C178" s="68"/>
      <c r="D178" s="62"/>
      <c r="E178" s="21"/>
      <c r="F178" s="29">
        <v>92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>SUM(J178:Q178)</f>
        <v>0</v>
      </c>
    </row>
    <row r="179" spans="2:18" s="13" customFormat="1" ht="30.75" hidden="1" customHeight="1" x14ac:dyDescent="0.3">
      <c r="B179" s="35"/>
      <c r="C179" s="37"/>
      <c r="D179" s="37"/>
      <c r="E179" s="1662" t="s">
        <v>60</v>
      </c>
      <c r="F179" s="1662"/>
      <c r="G179" s="1662"/>
      <c r="H179" s="1662"/>
      <c r="I179" s="1662"/>
      <c r="J179" s="86">
        <f>SUM(J180:J182)</f>
        <v>0</v>
      </c>
      <c r="K179" s="86">
        <f t="shared" ref="K179:R179" si="83">SUM(K180:K182)</f>
        <v>0</v>
      </c>
      <c r="L179" s="86">
        <f t="shared" si="83"/>
        <v>0</v>
      </c>
      <c r="M179" s="86">
        <f t="shared" si="83"/>
        <v>0</v>
      </c>
      <c r="N179" s="86">
        <f t="shared" si="83"/>
        <v>0</v>
      </c>
      <c r="O179" s="86">
        <f t="shared" si="83"/>
        <v>0</v>
      </c>
      <c r="P179" s="86">
        <f t="shared" si="83"/>
        <v>0</v>
      </c>
      <c r="Q179" s="86">
        <f t="shared" si="83"/>
        <v>0</v>
      </c>
      <c r="R179" s="86">
        <f t="shared" si="83"/>
        <v>0</v>
      </c>
    </row>
    <row r="180" spans="2:18" ht="22.5" hidden="1" customHeight="1" x14ac:dyDescent="0.3">
      <c r="B180" s="38"/>
      <c r="C180" s="39"/>
      <c r="D180" s="39"/>
      <c r="E180" s="40"/>
      <c r="F180" s="29">
        <v>93</v>
      </c>
      <c r="G180" s="15"/>
      <c r="H180" s="15"/>
      <c r="I180" s="61"/>
      <c r="J180" s="16"/>
      <c r="K180" s="16"/>
      <c r="L180" s="16"/>
      <c r="M180" s="16"/>
      <c r="N180" s="16"/>
      <c r="O180" s="16"/>
      <c r="P180" s="16"/>
      <c r="Q180" s="16"/>
      <c r="R180" s="84">
        <f t="shared" ref="R180:R181" si="84">SUM(J180:Q180)</f>
        <v>0</v>
      </c>
    </row>
    <row r="181" spans="2:18" ht="22.5" hidden="1" customHeight="1" x14ac:dyDescent="0.3">
      <c r="B181" s="28"/>
      <c r="C181" s="45"/>
      <c r="D181" s="31"/>
      <c r="E181" s="32"/>
      <c r="F181" s="29">
        <v>94</v>
      </c>
      <c r="G181" s="15"/>
      <c r="H181" s="16"/>
      <c r="I181" s="17"/>
      <c r="J181" s="27"/>
      <c r="K181" s="27"/>
      <c r="L181" s="27"/>
      <c r="M181" s="27"/>
      <c r="N181" s="27"/>
      <c r="O181" s="27"/>
      <c r="P181" s="27"/>
      <c r="Q181" s="27"/>
      <c r="R181" s="84">
        <f t="shared" si="84"/>
        <v>0</v>
      </c>
    </row>
    <row r="182" spans="2:18" ht="22.5" hidden="1" customHeight="1" x14ac:dyDescent="0.3">
      <c r="B182" s="28"/>
      <c r="C182" s="45"/>
      <c r="D182" s="31"/>
      <c r="E182" s="32"/>
      <c r="F182" s="29">
        <v>95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>SUM(J182:Q182)</f>
        <v>0</v>
      </c>
    </row>
    <row r="183" spans="2:18" s="13" customFormat="1" ht="33.75" hidden="1" customHeight="1" x14ac:dyDescent="0.3">
      <c r="B183" s="35"/>
      <c r="C183" s="37"/>
      <c r="D183" s="1661" t="s">
        <v>61</v>
      </c>
      <c r="E183" s="1661"/>
      <c r="F183" s="1661"/>
      <c r="G183" s="1661"/>
      <c r="H183" s="1661"/>
      <c r="I183" s="1661"/>
      <c r="J183" s="86">
        <f>SUM(J184)</f>
        <v>0</v>
      </c>
      <c r="K183" s="86">
        <f t="shared" ref="K183:R183" si="85">SUM(K184)</f>
        <v>0</v>
      </c>
      <c r="L183" s="86">
        <f t="shared" si="85"/>
        <v>0</v>
      </c>
      <c r="M183" s="86">
        <f t="shared" si="85"/>
        <v>0</v>
      </c>
      <c r="N183" s="86">
        <f t="shared" si="85"/>
        <v>0</v>
      </c>
      <c r="O183" s="86">
        <f t="shared" si="85"/>
        <v>0</v>
      </c>
      <c r="P183" s="86">
        <f t="shared" si="85"/>
        <v>0</v>
      </c>
      <c r="Q183" s="86">
        <f t="shared" si="85"/>
        <v>0</v>
      </c>
      <c r="R183" s="86">
        <f t="shared" si="85"/>
        <v>0</v>
      </c>
    </row>
    <row r="184" spans="2:18" s="13" customFormat="1" hidden="1" x14ac:dyDescent="0.3">
      <c r="B184" s="35"/>
      <c r="C184" s="37"/>
      <c r="D184" s="37"/>
      <c r="E184" s="501" t="s">
        <v>62</v>
      </c>
      <c r="F184" s="70"/>
      <c r="G184" s="33"/>
      <c r="H184" s="14"/>
      <c r="I184" s="56"/>
      <c r="J184" s="86">
        <f>SUM(J185:J187)</f>
        <v>0</v>
      </c>
      <c r="K184" s="86">
        <f t="shared" ref="K184:Q184" si="86">SUM(K185:K187)</f>
        <v>0</v>
      </c>
      <c r="L184" s="86">
        <f t="shared" si="86"/>
        <v>0</v>
      </c>
      <c r="M184" s="86">
        <f t="shared" si="86"/>
        <v>0</v>
      </c>
      <c r="N184" s="86">
        <f t="shared" si="86"/>
        <v>0</v>
      </c>
      <c r="O184" s="86">
        <f t="shared" si="86"/>
        <v>0</v>
      </c>
      <c r="P184" s="86">
        <f t="shared" si="86"/>
        <v>0</v>
      </c>
      <c r="Q184" s="86">
        <f t="shared" si="86"/>
        <v>0</v>
      </c>
      <c r="R184" s="86">
        <f>SUM(R185:R187)</f>
        <v>0</v>
      </c>
    </row>
    <row r="185" spans="2:18" ht="22.5" hidden="1" customHeight="1" x14ac:dyDescent="0.3">
      <c r="B185" s="38"/>
      <c r="C185" s="39"/>
      <c r="D185" s="39"/>
      <c r="E185" s="40"/>
      <c r="F185" s="29">
        <v>96</v>
      </c>
      <c r="G185" s="15"/>
      <c r="H185" s="15"/>
      <c r="I185" s="61"/>
      <c r="J185" s="16"/>
      <c r="K185" s="16"/>
      <c r="L185" s="16"/>
      <c r="M185" s="16"/>
      <c r="N185" s="16"/>
      <c r="O185" s="16"/>
      <c r="P185" s="16"/>
      <c r="Q185" s="16"/>
      <c r="R185" s="84">
        <f>SUM(J185:Q185)</f>
        <v>0</v>
      </c>
    </row>
    <row r="186" spans="2:18" ht="22.5" hidden="1" customHeight="1" x14ac:dyDescent="0.3">
      <c r="B186" s="28"/>
      <c r="C186" s="45"/>
      <c r="D186" s="31"/>
      <c r="E186" s="32"/>
      <c r="F186" s="29">
        <v>97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98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>SUM(J187:Q187)</f>
        <v>0</v>
      </c>
    </row>
    <row r="188" spans="2:18" s="12" customFormat="1" ht="18.75" hidden="1" customHeight="1" x14ac:dyDescent="0.2">
      <c r="B188" s="137" t="s">
        <v>95</v>
      </c>
      <c r="C188" s="44"/>
      <c r="D188" s="135"/>
      <c r="E188" s="135"/>
      <c r="F188" s="136"/>
      <c r="G188" s="135"/>
      <c r="H188" s="135"/>
      <c r="I188" s="135"/>
      <c r="J188" s="41">
        <f>SUM(J189)</f>
        <v>0</v>
      </c>
      <c r="K188" s="41">
        <f t="shared" ref="K188:R189" si="87">SUM(K189)</f>
        <v>0</v>
      </c>
      <c r="L188" s="41">
        <f t="shared" si="87"/>
        <v>0</v>
      </c>
      <c r="M188" s="41">
        <f t="shared" si="87"/>
        <v>0</v>
      </c>
      <c r="N188" s="41">
        <f t="shared" si="87"/>
        <v>0</v>
      </c>
      <c r="O188" s="41">
        <f t="shared" si="87"/>
        <v>0</v>
      </c>
      <c r="P188" s="41">
        <f t="shared" si="87"/>
        <v>0</v>
      </c>
      <c r="Q188" s="41">
        <f t="shared" si="87"/>
        <v>0</v>
      </c>
      <c r="R188" s="41">
        <f t="shared" si="87"/>
        <v>0</v>
      </c>
    </row>
    <row r="189" spans="2:18" s="12" customFormat="1" ht="46.5" hidden="1" customHeight="1" x14ac:dyDescent="0.2">
      <c r="B189" s="1785" t="s">
        <v>121</v>
      </c>
      <c r="C189" s="1724"/>
      <c r="D189" s="1724"/>
      <c r="E189" s="1724"/>
      <c r="F189" s="1724"/>
      <c r="G189" s="1724"/>
      <c r="H189" s="1724"/>
      <c r="I189" s="1724"/>
      <c r="J189" s="25">
        <f>SUM(J190)</f>
        <v>0</v>
      </c>
      <c r="K189" s="25">
        <f t="shared" si="87"/>
        <v>0</v>
      </c>
      <c r="L189" s="25">
        <f t="shared" si="87"/>
        <v>0</v>
      </c>
      <c r="M189" s="25">
        <f t="shared" si="87"/>
        <v>0</v>
      </c>
      <c r="N189" s="25">
        <f t="shared" si="87"/>
        <v>0</v>
      </c>
      <c r="O189" s="25">
        <f t="shared" si="87"/>
        <v>0</v>
      </c>
      <c r="P189" s="25">
        <f t="shared" si="87"/>
        <v>0</v>
      </c>
      <c r="Q189" s="25">
        <f t="shared" si="87"/>
        <v>0</v>
      </c>
      <c r="R189" s="25">
        <f t="shared" si="87"/>
        <v>0</v>
      </c>
    </row>
    <row r="190" spans="2:18" s="13" customFormat="1" ht="36" hidden="1" customHeight="1" x14ac:dyDescent="0.3">
      <c r="B190" s="35"/>
      <c r="C190" s="1661" t="s">
        <v>63</v>
      </c>
      <c r="D190" s="1661"/>
      <c r="E190" s="1661"/>
      <c r="F190" s="1661"/>
      <c r="G190" s="1661"/>
      <c r="H190" s="1661"/>
      <c r="I190" s="1661"/>
      <c r="J190" s="86">
        <f>SUM(J191+J196)</f>
        <v>0</v>
      </c>
      <c r="K190" s="86">
        <f t="shared" ref="K190:R190" si="88">SUM(K191+K196)</f>
        <v>0</v>
      </c>
      <c r="L190" s="86">
        <f t="shared" si="88"/>
        <v>0</v>
      </c>
      <c r="M190" s="86">
        <f t="shared" si="88"/>
        <v>0</v>
      </c>
      <c r="N190" s="86">
        <f t="shared" si="88"/>
        <v>0</v>
      </c>
      <c r="O190" s="86">
        <f t="shared" si="88"/>
        <v>0</v>
      </c>
      <c r="P190" s="86">
        <f t="shared" si="88"/>
        <v>0</v>
      </c>
      <c r="Q190" s="86">
        <f t="shared" si="88"/>
        <v>0</v>
      </c>
      <c r="R190" s="86">
        <f t="shared" si="88"/>
        <v>0</v>
      </c>
    </row>
    <row r="191" spans="2:18" s="13" customFormat="1" ht="24.75" hidden="1" customHeight="1" x14ac:dyDescent="0.3">
      <c r="B191" s="35"/>
      <c r="C191" s="37"/>
      <c r="D191" s="501" t="s">
        <v>64</v>
      </c>
      <c r="E191" s="34"/>
      <c r="F191" s="70"/>
      <c r="G191" s="33"/>
      <c r="H191" s="14"/>
      <c r="I191" s="56"/>
      <c r="J191" s="86">
        <f>SUM(J192)</f>
        <v>0</v>
      </c>
      <c r="K191" s="86">
        <f t="shared" ref="K191:R191" si="89">SUM(K192)</f>
        <v>0</v>
      </c>
      <c r="L191" s="86">
        <f t="shared" si="89"/>
        <v>0</v>
      </c>
      <c r="M191" s="86">
        <f t="shared" si="89"/>
        <v>0</v>
      </c>
      <c r="N191" s="86">
        <f t="shared" si="89"/>
        <v>0</v>
      </c>
      <c r="O191" s="86">
        <f t="shared" si="89"/>
        <v>0</v>
      </c>
      <c r="P191" s="86">
        <f t="shared" si="89"/>
        <v>0</v>
      </c>
      <c r="Q191" s="86">
        <f t="shared" si="89"/>
        <v>0</v>
      </c>
      <c r="R191" s="86">
        <f t="shared" si="89"/>
        <v>0</v>
      </c>
    </row>
    <row r="192" spans="2:18" s="13" customFormat="1" ht="31.5" hidden="1" customHeight="1" x14ac:dyDescent="0.3">
      <c r="B192" s="35"/>
      <c r="C192" s="37"/>
      <c r="D192" s="37"/>
      <c r="E192" s="1662" t="s">
        <v>65</v>
      </c>
      <c r="F192" s="1662"/>
      <c r="G192" s="1662"/>
      <c r="H192" s="1662"/>
      <c r="I192" s="1662"/>
      <c r="J192" s="86">
        <f>SUM(J193:J195)</f>
        <v>0</v>
      </c>
      <c r="K192" s="86">
        <f t="shared" ref="K192:R192" si="90">SUM(K193:K195)</f>
        <v>0</v>
      </c>
      <c r="L192" s="86">
        <f t="shared" si="90"/>
        <v>0</v>
      </c>
      <c r="M192" s="86">
        <f t="shared" si="90"/>
        <v>0</v>
      </c>
      <c r="N192" s="86">
        <f t="shared" si="90"/>
        <v>0</v>
      </c>
      <c r="O192" s="86">
        <f t="shared" si="90"/>
        <v>0</v>
      </c>
      <c r="P192" s="86">
        <f t="shared" si="90"/>
        <v>0</v>
      </c>
      <c r="Q192" s="86">
        <f t="shared" si="90"/>
        <v>0</v>
      </c>
      <c r="R192" s="86">
        <f t="shared" si="90"/>
        <v>0</v>
      </c>
    </row>
    <row r="193" spans="2:18" ht="72" hidden="1" customHeight="1" x14ac:dyDescent="0.3">
      <c r="B193" s="89"/>
      <c r="C193" s="90"/>
      <c r="D193" s="90"/>
      <c r="E193" s="90"/>
      <c r="F193" s="60"/>
      <c r="G193" s="15"/>
      <c r="H193" s="510"/>
      <c r="I193" s="16"/>
      <c r="J193" s="16"/>
      <c r="K193" s="170"/>
      <c r="L193" s="171"/>
      <c r="M193" s="170"/>
      <c r="N193" s="16"/>
      <c r="O193" s="16"/>
      <c r="P193" s="16"/>
      <c r="Q193" s="16"/>
      <c r="R193" s="84"/>
    </row>
    <row r="194" spans="2:18" ht="23.25" hidden="1" customHeight="1" x14ac:dyDescent="0.3">
      <c r="B194" s="28"/>
      <c r="C194" s="45"/>
      <c r="D194" s="31"/>
      <c r="E194" s="32"/>
      <c r="F194" s="154">
        <v>100</v>
      </c>
      <c r="G194" s="21"/>
      <c r="H194" s="185"/>
      <c r="I194" s="186"/>
      <c r="J194" s="27"/>
      <c r="K194" s="27"/>
      <c r="L194" s="27"/>
      <c r="M194" s="27"/>
      <c r="N194" s="27"/>
      <c r="O194" s="27"/>
      <c r="P194" s="27"/>
      <c r="Q194" s="27"/>
      <c r="R194" s="84">
        <f t="shared" ref="R194" si="91">SUM(J194:Q194)</f>
        <v>0</v>
      </c>
    </row>
    <row r="195" spans="2:18" ht="22.5" hidden="1" customHeight="1" x14ac:dyDescent="0.3">
      <c r="B195" s="67"/>
      <c r="C195" s="68"/>
      <c r="D195" s="62"/>
      <c r="E195" s="21"/>
      <c r="F195" s="29">
        <v>101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>SUM(J195:Q195)</f>
        <v>0</v>
      </c>
    </row>
    <row r="196" spans="2:18" s="13" customFormat="1" ht="36" hidden="1" customHeight="1" x14ac:dyDescent="0.3">
      <c r="B196" s="35"/>
      <c r="C196" s="37"/>
      <c r="D196" s="1661" t="s">
        <v>66</v>
      </c>
      <c r="E196" s="1661"/>
      <c r="F196" s="1661"/>
      <c r="G196" s="1661"/>
      <c r="H196" s="1661"/>
      <c r="I196" s="1661"/>
      <c r="J196" s="86">
        <f>SUM(J197+J201)</f>
        <v>0</v>
      </c>
      <c r="K196" s="86">
        <f t="shared" ref="K196:R196" si="92">SUM(K197+K201)</f>
        <v>0</v>
      </c>
      <c r="L196" s="86">
        <f t="shared" si="92"/>
        <v>0</v>
      </c>
      <c r="M196" s="86">
        <f t="shared" si="92"/>
        <v>0</v>
      </c>
      <c r="N196" s="86">
        <f t="shared" si="92"/>
        <v>0</v>
      </c>
      <c r="O196" s="86">
        <f>SUM(O197+O201)</f>
        <v>0</v>
      </c>
      <c r="P196" s="86">
        <f t="shared" si="92"/>
        <v>0</v>
      </c>
      <c r="Q196" s="86">
        <f t="shared" si="92"/>
        <v>0</v>
      </c>
      <c r="R196" s="86">
        <f t="shared" si="92"/>
        <v>0</v>
      </c>
    </row>
    <row r="197" spans="2:18" s="13" customFormat="1" hidden="1" x14ac:dyDescent="0.3">
      <c r="B197" s="35"/>
      <c r="C197" s="37"/>
      <c r="D197" s="37"/>
      <c r="E197" s="501" t="s">
        <v>67</v>
      </c>
      <c r="F197" s="70"/>
      <c r="G197" s="33"/>
      <c r="H197" s="14"/>
      <c r="I197" s="56"/>
      <c r="J197" s="86">
        <f>SUM(J198:J200)</f>
        <v>0</v>
      </c>
      <c r="K197" s="86">
        <f t="shared" ref="K197:R197" si="93">SUM(K198:K200)</f>
        <v>0</v>
      </c>
      <c r="L197" s="86">
        <f t="shared" si="93"/>
        <v>0</v>
      </c>
      <c r="M197" s="86">
        <f t="shared" si="93"/>
        <v>0</v>
      </c>
      <c r="N197" s="86">
        <f t="shared" si="93"/>
        <v>0</v>
      </c>
      <c r="O197" s="86">
        <f t="shared" si="93"/>
        <v>0</v>
      </c>
      <c r="P197" s="86">
        <f t="shared" si="93"/>
        <v>0</v>
      </c>
      <c r="Q197" s="86">
        <f t="shared" si="93"/>
        <v>0</v>
      </c>
      <c r="R197" s="86">
        <f t="shared" si="93"/>
        <v>0</v>
      </c>
    </row>
    <row r="198" spans="2:18" ht="21" hidden="1" customHeight="1" x14ac:dyDescent="0.3">
      <c r="B198" s="38"/>
      <c r="C198" s="39"/>
      <c r="D198" s="39"/>
      <c r="E198" s="40"/>
      <c r="F198" s="29">
        <v>102</v>
      </c>
      <c r="G198" s="15"/>
      <c r="H198" s="15"/>
      <c r="I198" s="61"/>
      <c r="J198" s="16"/>
      <c r="K198" s="16"/>
      <c r="L198" s="16"/>
      <c r="M198" s="16"/>
      <c r="N198" s="16"/>
      <c r="O198" s="16"/>
      <c r="P198" s="16"/>
      <c r="Q198" s="16"/>
      <c r="R198" s="84">
        <f t="shared" ref="R198:R199" si="94">SUM(J198:Q198)</f>
        <v>0</v>
      </c>
    </row>
    <row r="199" spans="2:18" ht="21" hidden="1" customHeight="1" x14ac:dyDescent="0.3">
      <c r="B199" s="28"/>
      <c r="C199" s="45"/>
      <c r="D199" s="31"/>
      <c r="E199" s="32"/>
      <c r="F199" s="29">
        <v>103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 t="shared" si="94"/>
        <v>0</v>
      </c>
    </row>
    <row r="200" spans="2:18" ht="21" hidden="1" customHeight="1" x14ac:dyDescent="0.3">
      <c r="B200" s="28"/>
      <c r="C200" s="45"/>
      <c r="D200" s="31"/>
      <c r="E200" s="32"/>
      <c r="F200" s="29">
        <v>104</v>
      </c>
      <c r="G200" s="15"/>
      <c r="H200" s="16"/>
      <c r="I200" s="17"/>
      <c r="J200" s="27"/>
      <c r="K200" s="27"/>
      <c r="L200" s="27"/>
      <c r="M200" s="27"/>
      <c r="N200" s="27"/>
      <c r="O200" s="27"/>
      <c r="P200" s="27"/>
      <c r="Q200" s="27"/>
      <c r="R200" s="84">
        <f>SUM(J200:Q200)</f>
        <v>0</v>
      </c>
    </row>
    <row r="201" spans="2:18" s="13" customFormat="1" hidden="1" x14ac:dyDescent="0.3">
      <c r="B201" s="35"/>
      <c r="C201" s="37"/>
      <c r="D201" s="37"/>
      <c r="E201" s="501" t="s">
        <v>68</v>
      </c>
      <c r="F201" s="70"/>
      <c r="G201" s="33"/>
      <c r="H201" s="14"/>
      <c r="I201" s="56"/>
      <c r="J201" s="86">
        <f>SUM(J202:J204)</f>
        <v>0</v>
      </c>
      <c r="K201" s="86">
        <f t="shared" ref="K201:Q201" si="95">SUM(K202:K204)</f>
        <v>0</v>
      </c>
      <c r="L201" s="86">
        <f t="shared" si="95"/>
        <v>0</v>
      </c>
      <c r="M201" s="86">
        <f t="shared" si="95"/>
        <v>0</v>
      </c>
      <c r="N201" s="86">
        <f t="shared" si="95"/>
        <v>0</v>
      </c>
      <c r="O201" s="86">
        <f t="shared" si="95"/>
        <v>0</v>
      </c>
      <c r="P201" s="86">
        <f t="shared" si="95"/>
        <v>0</v>
      </c>
      <c r="Q201" s="86">
        <f t="shared" si="95"/>
        <v>0</v>
      </c>
      <c r="R201" s="86">
        <f>SUM(R202:R204)</f>
        <v>0</v>
      </c>
    </row>
    <row r="202" spans="2:18" ht="21" hidden="1" customHeight="1" x14ac:dyDescent="0.3">
      <c r="B202" s="38"/>
      <c r="C202" s="39"/>
      <c r="D202" s="39"/>
      <c r="E202" s="40"/>
      <c r="F202" s="29">
        <v>105</v>
      </c>
      <c r="G202" s="15"/>
      <c r="H202" s="15"/>
      <c r="I202" s="61"/>
      <c r="J202" s="16"/>
      <c r="K202" s="16"/>
      <c r="L202" s="16"/>
      <c r="M202" s="16"/>
      <c r="N202" s="16"/>
      <c r="O202" s="16"/>
      <c r="P202" s="16"/>
      <c r="Q202" s="16"/>
      <c r="R202" s="84">
        <f t="shared" ref="R202:R203" si="96">SUM(J202:Q202)</f>
        <v>0</v>
      </c>
    </row>
    <row r="203" spans="2:18" ht="21" hidden="1" customHeight="1" x14ac:dyDescent="0.3">
      <c r="B203" s="28"/>
      <c r="C203" s="45"/>
      <c r="D203" s="31"/>
      <c r="E203" s="32"/>
      <c r="F203" s="29">
        <v>106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96"/>
        <v>0</v>
      </c>
    </row>
    <row r="204" spans="2:18" ht="21" hidden="1" customHeight="1" x14ac:dyDescent="0.3">
      <c r="B204" s="28"/>
      <c r="C204" s="45"/>
      <c r="D204" s="31"/>
      <c r="E204" s="32"/>
      <c r="F204" s="29">
        <v>107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>SUM(J204:Q204)</f>
        <v>0</v>
      </c>
    </row>
    <row r="205" spans="2:18" s="12" customFormat="1" ht="18.75" customHeight="1" x14ac:dyDescent="0.2">
      <c r="B205" s="137" t="s">
        <v>97</v>
      </c>
      <c r="C205" s="44"/>
      <c r="D205" s="135"/>
      <c r="E205" s="135"/>
      <c r="F205" s="136"/>
      <c r="G205" s="135"/>
      <c r="H205" s="135"/>
      <c r="I205" s="135"/>
      <c r="J205" s="95">
        <f>SUM(J206)</f>
        <v>0</v>
      </c>
      <c r="K205" s="95">
        <f>SUM(K206)</f>
        <v>53000</v>
      </c>
      <c r="L205" s="95">
        <f t="shared" ref="L205:R206" si="97">SUM(L206)</f>
        <v>514200</v>
      </c>
      <c r="M205" s="95">
        <f t="shared" si="97"/>
        <v>1182800</v>
      </c>
      <c r="N205" s="95">
        <f t="shared" si="97"/>
        <v>0</v>
      </c>
      <c r="O205" s="95">
        <f t="shared" si="97"/>
        <v>0</v>
      </c>
      <c r="P205" s="95">
        <f t="shared" si="97"/>
        <v>0</v>
      </c>
      <c r="Q205" s="95">
        <f t="shared" si="97"/>
        <v>0</v>
      </c>
      <c r="R205" s="95">
        <f t="shared" si="97"/>
        <v>1750000</v>
      </c>
    </row>
    <row r="206" spans="2:18" s="12" customFormat="1" ht="45.75" customHeight="1" x14ac:dyDescent="0.2">
      <c r="B206" s="1785" t="s">
        <v>145</v>
      </c>
      <c r="C206" s="1724"/>
      <c r="D206" s="1724"/>
      <c r="E206" s="1724"/>
      <c r="F206" s="1724"/>
      <c r="G206" s="1724"/>
      <c r="H206" s="1724"/>
      <c r="I206" s="1724"/>
      <c r="J206" s="128">
        <f>SUM(J207)</f>
        <v>0</v>
      </c>
      <c r="K206" s="128">
        <f>SUM(K207)</f>
        <v>53000</v>
      </c>
      <c r="L206" s="128">
        <f t="shared" si="97"/>
        <v>514200</v>
      </c>
      <c r="M206" s="128">
        <f t="shared" si="97"/>
        <v>1182800</v>
      </c>
      <c r="N206" s="128">
        <f t="shared" si="97"/>
        <v>0</v>
      </c>
      <c r="O206" s="128">
        <f t="shared" si="97"/>
        <v>0</v>
      </c>
      <c r="P206" s="128">
        <f t="shared" si="97"/>
        <v>0</v>
      </c>
      <c r="Q206" s="128">
        <f t="shared" si="97"/>
        <v>0</v>
      </c>
      <c r="R206" s="128">
        <f>SUM(R207)</f>
        <v>1750000</v>
      </c>
    </row>
    <row r="207" spans="2:18" s="13" customFormat="1" ht="46.5" customHeight="1" x14ac:dyDescent="0.3">
      <c r="B207" s="35"/>
      <c r="C207" s="1661" t="s">
        <v>69</v>
      </c>
      <c r="D207" s="1661"/>
      <c r="E207" s="1661"/>
      <c r="F207" s="1661"/>
      <c r="G207" s="1661"/>
      <c r="H207" s="1661"/>
      <c r="I207" s="1661"/>
      <c r="J207" s="86">
        <f>SUM(J208+J215+J232)</f>
        <v>0</v>
      </c>
      <c r="K207" s="86">
        <f>SUM(K208+K215+K232)</f>
        <v>53000</v>
      </c>
      <c r="L207" s="86">
        <f t="shared" ref="L207:Q207" si="98">SUM(L208+L215+L232)</f>
        <v>514200</v>
      </c>
      <c r="M207" s="86">
        <f t="shared" si="98"/>
        <v>1182800</v>
      </c>
      <c r="N207" s="86">
        <f t="shared" si="98"/>
        <v>0</v>
      </c>
      <c r="O207" s="86">
        <f t="shared" si="98"/>
        <v>0</v>
      </c>
      <c r="P207" s="86">
        <f t="shared" si="98"/>
        <v>0</v>
      </c>
      <c r="Q207" s="86">
        <f t="shared" si="98"/>
        <v>0</v>
      </c>
      <c r="R207" s="86">
        <f>SUM(R208+R215+R232)</f>
        <v>1750000</v>
      </c>
    </row>
    <row r="208" spans="2:18" s="13" customFormat="1" hidden="1" x14ac:dyDescent="0.3">
      <c r="B208" s="35"/>
      <c r="C208" s="37"/>
      <c r="D208" s="501" t="s">
        <v>70</v>
      </c>
      <c r="E208" s="34"/>
      <c r="F208" s="70"/>
      <c r="G208" s="33"/>
      <c r="H208" s="14"/>
      <c r="I208" s="56"/>
      <c r="J208" s="86">
        <f>SUM(J209)</f>
        <v>0</v>
      </c>
      <c r="K208" s="86">
        <f t="shared" ref="K208:R208" si="99">SUM(K209)</f>
        <v>0</v>
      </c>
      <c r="L208" s="86">
        <f t="shared" si="99"/>
        <v>0</v>
      </c>
      <c r="M208" s="86">
        <f t="shared" si="99"/>
        <v>0</v>
      </c>
      <c r="N208" s="86">
        <f t="shared" si="99"/>
        <v>0</v>
      </c>
      <c r="O208" s="86">
        <f t="shared" si="99"/>
        <v>0</v>
      </c>
      <c r="P208" s="86">
        <f t="shared" si="99"/>
        <v>0</v>
      </c>
      <c r="Q208" s="86">
        <f t="shared" si="99"/>
        <v>0</v>
      </c>
      <c r="R208" s="86">
        <f t="shared" si="99"/>
        <v>0</v>
      </c>
    </row>
    <row r="209" spans="2:18" s="13" customFormat="1" hidden="1" x14ac:dyDescent="0.3">
      <c r="B209" s="35"/>
      <c r="C209" s="37"/>
      <c r="D209" s="37"/>
      <c r="E209" s="501" t="s">
        <v>71</v>
      </c>
      <c r="F209" s="72"/>
      <c r="G209" s="64"/>
      <c r="H209" s="64"/>
      <c r="I209" s="64"/>
      <c r="J209" s="86">
        <f>SUM(J210:J214)</f>
        <v>0</v>
      </c>
      <c r="K209" s="86">
        <f>SUM(K210:K214)</f>
        <v>0</v>
      </c>
      <c r="L209" s="86">
        <f t="shared" ref="L209:R209" si="100">SUM(L210:L214)</f>
        <v>0</v>
      </c>
      <c r="M209" s="86">
        <f t="shared" si="100"/>
        <v>0</v>
      </c>
      <c r="N209" s="86">
        <f t="shared" si="100"/>
        <v>0</v>
      </c>
      <c r="O209" s="86">
        <f>SUM(O210:O214)</f>
        <v>0</v>
      </c>
      <c r="P209" s="86">
        <f>SUM(P210:P214)</f>
        <v>0</v>
      </c>
      <c r="Q209" s="86">
        <f>SUM(Q210:Q214)</f>
        <v>0</v>
      </c>
      <c r="R209" s="86">
        <f t="shared" si="100"/>
        <v>0</v>
      </c>
    </row>
    <row r="210" spans="2:18" ht="24.75" hidden="1" customHeight="1" x14ac:dyDescent="0.3">
      <c r="B210" s="38"/>
      <c r="C210" s="39"/>
      <c r="D210" s="39"/>
      <c r="E210" s="40"/>
      <c r="F210" s="29">
        <v>108</v>
      </c>
      <c r="G210" s="15"/>
      <c r="H210" s="15"/>
      <c r="I210" s="61"/>
      <c r="J210" s="16"/>
      <c r="K210" s="16"/>
      <c r="L210" s="16"/>
      <c r="M210" s="16"/>
      <c r="N210" s="16"/>
      <c r="O210" s="16"/>
      <c r="P210" s="16"/>
      <c r="Q210" s="16"/>
      <c r="R210" s="84">
        <f t="shared" ref="R210:R213" si="101">SUM(J210:Q210)</f>
        <v>0</v>
      </c>
    </row>
    <row r="211" spans="2:18" ht="24.75" hidden="1" customHeight="1" x14ac:dyDescent="0.3">
      <c r="B211" s="28"/>
      <c r="C211" s="45"/>
      <c r="D211" s="31"/>
      <c r="E211" s="32"/>
      <c r="F211" s="29">
        <v>109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01"/>
        <v>0</v>
      </c>
    </row>
    <row r="212" spans="2:18" ht="25.5" hidden="1" customHeight="1" x14ac:dyDescent="0.3">
      <c r="B212" s="28"/>
      <c r="C212" s="45"/>
      <c r="D212" s="31"/>
      <c r="E212" s="32"/>
      <c r="F212" s="29">
        <v>110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 t="shared" si="101"/>
        <v>0</v>
      </c>
    </row>
    <row r="213" spans="2:18" ht="24.75" hidden="1" customHeight="1" x14ac:dyDescent="0.3">
      <c r="B213" s="28"/>
      <c r="C213" s="45"/>
      <c r="D213" s="31"/>
      <c r="E213" s="32"/>
      <c r="F213" s="29">
        <v>111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 t="shared" si="101"/>
        <v>0</v>
      </c>
    </row>
    <row r="214" spans="2:18" ht="25.5" hidden="1" customHeight="1" x14ac:dyDescent="0.3">
      <c r="B214" s="67"/>
      <c r="C214" s="68"/>
      <c r="D214" s="62"/>
      <c r="E214" s="21"/>
      <c r="F214" s="29">
        <v>112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>SUM(J214:Q214)</f>
        <v>0</v>
      </c>
    </row>
    <row r="215" spans="2:18" s="13" customFormat="1" ht="33" hidden="1" customHeight="1" x14ac:dyDescent="0.3">
      <c r="B215" s="35"/>
      <c r="C215" s="37"/>
      <c r="D215" s="1661" t="s">
        <v>72</v>
      </c>
      <c r="E215" s="1661"/>
      <c r="F215" s="1661"/>
      <c r="G215" s="1661"/>
      <c r="H215" s="1661"/>
      <c r="I215" s="1661"/>
      <c r="J215" s="86">
        <f>SUM(J216+J220+J224+J228)</f>
        <v>0</v>
      </c>
      <c r="K215" s="86">
        <f t="shared" ref="K215:R215" si="102">SUM(K216+K220+K224+K228)</f>
        <v>0</v>
      </c>
      <c r="L215" s="86">
        <f t="shared" si="102"/>
        <v>0</v>
      </c>
      <c r="M215" s="86">
        <f t="shared" si="102"/>
        <v>0</v>
      </c>
      <c r="N215" s="86">
        <f t="shared" si="102"/>
        <v>0</v>
      </c>
      <c r="O215" s="86">
        <f t="shared" si="102"/>
        <v>0</v>
      </c>
      <c r="P215" s="86">
        <f t="shared" si="102"/>
        <v>0</v>
      </c>
      <c r="Q215" s="86">
        <f t="shared" si="102"/>
        <v>0</v>
      </c>
      <c r="R215" s="86">
        <f t="shared" si="102"/>
        <v>0</v>
      </c>
    </row>
    <row r="216" spans="2:18" s="13" customFormat="1" ht="30.75" hidden="1" customHeight="1" x14ac:dyDescent="0.3">
      <c r="B216" s="35"/>
      <c r="C216" s="37"/>
      <c r="D216" s="37"/>
      <c r="E216" s="1662" t="s">
        <v>73</v>
      </c>
      <c r="F216" s="1662"/>
      <c r="G216" s="1662"/>
      <c r="H216" s="1662"/>
      <c r="I216" s="1662"/>
      <c r="J216" s="86">
        <f>SUM(J217:J219)</f>
        <v>0</v>
      </c>
      <c r="K216" s="86">
        <f t="shared" ref="K216:R216" si="103">SUM(K217:K219)</f>
        <v>0</v>
      </c>
      <c r="L216" s="86">
        <f t="shared" si="103"/>
        <v>0</v>
      </c>
      <c r="M216" s="86">
        <f t="shared" si="103"/>
        <v>0</v>
      </c>
      <c r="N216" s="86">
        <f t="shared" si="103"/>
        <v>0</v>
      </c>
      <c r="O216" s="86">
        <f t="shared" si="103"/>
        <v>0</v>
      </c>
      <c r="P216" s="86">
        <f t="shared" si="103"/>
        <v>0</v>
      </c>
      <c r="Q216" s="86">
        <f t="shared" si="103"/>
        <v>0</v>
      </c>
      <c r="R216" s="86">
        <f t="shared" si="103"/>
        <v>0</v>
      </c>
    </row>
    <row r="217" spans="2:18" ht="24.75" hidden="1" customHeight="1" x14ac:dyDescent="0.3">
      <c r="B217" s="38"/>
      <c r="C217" s="39"/>
      <c r="D217" s="39"/>
      <c r="E217" s="40"/>
      <c r="F217" s="29">
        <v>113</v>
      </c>
      <c r="G217" s="15"/>
      <c r="H217" s="15"/>
      <c r="I217" s="61"/>
      <c r="J217" s="16"/>
      <c r="K217" s="16"/>
      <c r="L217" s="16"/>
      <c r="M217" s="16"/>
      <c r="N217" s="16"/>
      <c r="O217" s="16"/>
      <c r="P217" s="16"/>
      <c r="Q217" s="16"/>
      <c r="R217" s="84">
        <f t="shared" ref="R217:R218" si="104">SUM(J217:Q217)</f>
        <v>0</v>
      </c>
    </row>
    <row r="218" spans="2:18" ht="24.75" hidden="1" customHeight="1" x14ac:dyDescent="0.3">
      <c r="B218" s="28"/>
      <c r="C218" s="45"/>
      <c r="D218" s="31"/>
      <c r="E218" s="32"/>
      <c r="F218" s="29">
        <v>114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 t="shared" si="104"/>
        <v>0</v>
      </c>
    </row>
    <row r="219" spans="2:18" ht="24.75" hidden="1" customHeight="1" x14ac:dyDescent="0.3">
      <c r="B219" s="28"/>
      <c r="C219" s="45"/>
      <c r="D219" s="31"/>
      <c r="E219" s="32"/>
      <c r="F219" s="29">
        <v>115</v>
      </c>
      <c r="G219" s="15"/>
      <c r="H219" s="16"/>
      <c r="I219" s="17"/>
      <c r="J219" s="27"/>
      <c r="K219" s="27"/>
      <c r="L219" s="27"/>
      <c r="M219" s="27"/>
      <c r="N219" s="27"/>
      <c r="O219" s="27"/>
      <c r="P219" s="27"/>
      <c r="Q219" s="27"/>
      <c r="R219" s="84">
        <f>SUM(J219:Q219)</f>
        <v>0</v>
      </c>
    </row>
    <row r="220" spans="2:18" s="13" customFormat="1" hidden="1" x14ac:dyDescent="0.3">
      <c r="B220" s="35"/>
      <c r="C220" s="37"/>
      <c r="D220" s="37"/>
      <c r="E220" s="1663" t="s">
        <v>74</v>
      </c>
      <c r="F220" s="1663"/>
      <c r="G220" s="1663"/>
      <c r="H220" s="1663"/>
      <c r="I220" s="1663"/>
      <c r="J220" s="86">
        <f>SUM(J221:J223)</f>
        <v>0</v>
      </c>
      <c r="K220" s="86">
        <f t="shared" ref="K220:R220" si="105">SUM(K221:K223)</f>
        <v>0</v>
      </c>
      <c r="L220" s="86">
        <f t="shared" si="105"/>
        <v>0</v>
      </c>
      <c r="M220" s="86">
        <f t="shared" si="105"/>
        <v>0</v>
      </c>
      <c r="N220" s="86">
        <f t="shared" si="105"/>
        <v>0</v>
      </c>
      <c r="O220" s="86">
        <f t="shared" si="105"/>
        <v>0</v>
      </c>
      <c r="P220" s="86">
        <f t="shared" si="105"/>
        <v>0</v>
      </c>
      <c r="Q220" s="86">
        <f t="shared" si="105"/>
        <v>0</v>
      </c>
      <c r="R220" s="86">
        <f t="shared" si="105"/>
        <v>0</v>
      </c>
    </row>
    <row r="221" spans="2:18" ht="23.25" hidden="1" customHeight="1" x14ac:dyDescent="0.3">
      <c r="B221" s="38"/>
      <c r="C221" s="39"/>
      <c r="D221" s="39"/>
      <c r="E221" s="40"/>
      <c r="F221" s="29">
        <v>116</v>
      </c>
      <c r="G221" s="15"/>
      <c r="H221" s="15"/>
      <c r="I221" s="61"/>
      <c r="J221" s="16"/>
      <c r="K221" s="16"/>
      <c r="L221" s="16"/>
      <c r="M221" s="16"/>
      <c r="N221" s="16"/>
      <c r="O221" s="16"/>
      <c r="P221" s="16"/>
      <c r="Q221" s="16"/>
      <c r="R221" s="84">
        <f t="shared" ref="R221:R222" si="106">SUM(J221:Q221)</f>
        <v>0</v>
      </c>
    </row>
    <row r="222" spans="2:18" ht="23.25" hidden="1" customHeight="1" x14ac:dyDescent="0.3">
      <c r="B222" s="28"/>
      <c r="C222" s="45"/>
      <c r="D222" s="31"/>
      <c r="E222" s="32"/>
      <c r="F222" s="29">
        <v>117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84">
        <f t="shared" si="106"/>
        <v>0</v>
      </c>
    </row>
    <row r="223" spans="2:18" ht="23.25" hidden="1" customHeight="1" x14ac:dyDescent="0.3">
      <c r="B223" s="28"/>
      <c r="C223" s="45"/>
      <c r="D223" s="31"/>
      <c r="E223" s="32"/>
      <c r="F223" s="29">
        <v>118</v>
      </c>
      <c r="G223" s="15"/>
      <c r="H223" s="16"/>
      <c r="I223" s="17"/>
      <c r="J223" s="27"/>
      <c r="K223" s="27"/>
      <c r="L223" s="27"/>
      <c r="M223" s="27"/>
      <c r="N223" s="27"/>
      <c r="O223" s="27"/>
      <c r="P223" s="27"/>
      <c r="Q223" s="27"/>
      <c r="R223" s="84">
        <f>SUM(J223:Q223)</f>
        <v>0</v>
      </c>
    </row>
    <row r="224" spans="2:18" s="13" customFormat="1" hidden="1" x14ac:dyDescent="0.3">
      <c r="B224" s="35"/>
      <c r="C224" s="37"/>
      <c r="D224" s="37"/>
      <c r="E224" s="501" t="s">
        <v>75</v>
      </c>
      <c r="F224" s="70"/>
      <c r="G224" s="33"/>
      <c r="H224" s="14"/>
      <c r="I224" s="56"/>
      <c r="J224" s="86">
        <f>SUM(J225:J227)</f>
        <v>0</v>
      </c>
      <c r="K224" s="86">
        <f t="shared" ref="K224:Q224" si="107">SUM(K225:K227)</f>
        <v>0</v>
      </c>
      <c r="L224" s="86">
        <f t="shared" si="107"/>
        <v>0</v>
      </c>
      <c r="M224" s="86">
        <f t="shared" si="107"/>
        <v>0</v>
      </c>
      <c r="N224" s="86">
        <f t="shared" si="107"/>
        <v>0</v>
      </c>
      <c r="O224" s="86">
        <f t="shared" si="107"/>
        <v>0</v>
      </c>
      <c r="P224" s="86">
        <f t="shared" si="107"/>
        <v>0</v>
      </c>
      <c r="Q224" s="86">
        <f t="shared" si="107"/>
        <v>0</v>
      </c>
      <c r="R224" s="86"/>
    </row>
    <row r="225" spans="2:18" ht="23.25" hidden="1" customHeight="1" x14ac:dyDescent="0.3">
      <c r="B225" s="38"/>
      <c r="C225" s="39"/>
      <c r="D225" s="39"/>
      <c r="E225" s="40"/>
      <c r="F225" s="29">
        <v>119</v>
      </c>
      <c r="G225" s="15"/>
      <c r="H225" s="15"/>
      <c r="I225" s="61"/>
      <c r="J225" s="16"/>
      <c r="K225" s="16"/>
      <c r="L225" s="16"/>
      <c r="M225" s="16"/>
      <c r="N225" s="16"/>
      <c r="O225" s="16"/>
      <c r="P225" s="16"/>
      <c r="Q225" s="16"/>
      <c r="R225" s="84">
        <f t="shared" ref="R225:R226" si="108">SUM(J225:Q225)</f>
        <v>0</v>
      </c>
    </row>
    <row r="226" spans="2:18" ht="23.25" hidden="1" customHeight="1" x14ac:dyDescent="0.3">
      <c r="B226" s="28"/>
      <c r="C226" s="45"/>
      <c r="D226" s="31"/>
      <c r="E226" s="32"/>
      <c r="F226" s="29">
        <v>120</v>
      </c>
      <c r="G226" s="15"/>
      <c r="H226" s="16"/>
      <c r="I226" s="17"/>
      <c r="J226" s="27"/>
      <c r="K226" s="27"/>
      <c r="L226" s="27"/>
      <c r="M226" s="27"/>
      <c r="N226" s="27"/>
      <c r="O226" s="27"/>
      <c r="P226" s="27"/>
      <c r="Q226" s="27"/>
      <c r="R226" s="84">
        <f t="shared" si="108"/>
        <v>0</v>
      </c>
    </row>
    <row r="227" spans="2:18" ht="23.25" hidden="1" customHeight="1" x14ac:dyDescent="0.3">
      <c r="B227" s="28"/>
      <c r="C227" s="45"/>
      <c r="D227" s="31"/>
      <c r="E227" s="32"/>
      <c r="F227" s="29">
        <v>121</v>
      </c>
      <c r="G227" s="15"/>
      <c r="H227" s="16"/>
      <c r="I227" s="17"/>
      <c r="J227" s="27"/>
      <c r="K227" s="27"/>
      <c r="L227" s="27"/>
      <c r="M227" s="27"/>
      <c r="N227" s="27"/>
      <c r="O227" s="27"/>
      <c r="P227" s="27"/>
      <c r="Q227" s="27"/>
      <c r="R227" s="84">
        <f>SUM(J227:Q227)</f>
        <v>0</v>
      </c>
    </row>
    <row r="228" spans="2:18" s="13" customFormat="1" hidden="1" x14ac:dyDescent="0.3">
      <c r="B228" s="35"/>
      <c r="C228" s="37"/>
      <c r="D228" s="37"/>
      <c r="E228" s="501" t="s">
        <v>76</v>
      </c>
      <c r="F228" s="70"/>
      <c r="G228" s="33"/>
      <c r="H228" s="14"/>
      <c r="I228" s="56"/>
      <c r="J228" s="86">
        <f>SUM(J229:J231)</f>
        <v>0</v>
      </c>
      <c r="K228" s="86">
        <f t="shared" ref="K228:Q228" si="109">SUM(K229:K231)</f>
        <v>0</v>
      </c>
      <c r="L228" s="86">
        <f t="shared" si="109"/>
        <v>0</v>
      </c>
      <c r="M228" s="86">
        <f t="shared" si="109"/>
        <v>0</v>
      </c>
      <c r="N228" s="86">
        <f t="shared" si="109"/>
        <v>0</v>
      </c>
      <c r="O228" s="86">
        <f t="shared" si="109"/>
        <v>0</v>
      </c>
      <c r="P228" s="86">
        <f t="shared" si="109"/>
        <v>0</v>
      </c>
      <c r="Q228" s="86">
        <f t="shared" si="109"/>
        <v>0</v>
      </c>
      <c r="R228" s="86">
        <f>SUM(R229:R231)</f>
        <v>0</v>
      </c>
    </row>
    <row r="229" spans="2:18" ht="21.75" hidden="1" customHeight="1" x14ac:dyDescent="0.3">
      <c r="B229" s="38"/>
      <c r="C229" s="39"/>
      <c r="D229" s="39"/>
      <c r="E229" s="40"/>
      <c r="F229" s="29">
        <v>122</v>
      </c>
      <c r="G229" s="15"/>
      <c r="H229" s="15"/>
      <c r="I229" s="61"/>
      <c r="J229" s="16"/>
      <c r="K229" s="16"/>
      <c r="L229" s="16"/>
      <c r="M229" s="16"/>
      <c r="N229" s="16"/>
      <c r="O229" s="16"/>
      <c r="P229" s="16"/>
      <c r="Q229" s="16"/>
      <c r="R229" s="84">
        <f t="shared" ref="R229:R230" si="110">SUM(J229:Q229)</f>
        <v>0</v>
      </c>
    </row>
    <row r="230" spans="2:18" ht="21.75" hidden="1" customHeight="1" x14ac:dyDescent="0.3">
      <c r="B230" s="28"/>
      <c r="C230" s="45"/>
      <c r="D230" s="31"/>
      <c r="E230" s="32"/>
      <c r="F230" s="29">
        <v>123</v>
      </c>
      <c r="G230" s="15"/>
      <c r="H230" s="16"/>
      <c r="I230" s="17"/>
      <c r="J230" s="27"/>
      <c r="K230" s="27"/>
      <c r="L230" s="27"/>
      <c r="M230" s="27"/>
      <c r="N230" s="27"/>
      <c r="O230" s="27"/>
      <c r="P230" s="27"/>
      <c r="Q230" s="27"/>
      <c r="R230" s="84">
        <f t="shared" si="110"/>
        <v>0</v>
      </c>
    </row>
    <row r="231" spans="2:18" ht="21.75" hidden="1" customHeight="1" x14ac:dyDescent="0.3">
      <c r="B231" s="67"/>
      <c r="C231" s="68"/>
      <c r="D231" s="62"/>
      <c r="E231" s="21"/>
      <c r="F231" s="29">
        <v>124</v>
      </c>
      <c r="G231" s="15"/>
      <c r="H231" s="16"/>
      <c r="I231" s="17"/>
      <c r="J231" s="27"/>
      <c r="K231" s="27"/>
      <c r="L231" s="27"/>
      <c r="M231" s="27"/>
      <c r="N231" s="27"/>
      <c r="O231" s="27"/>
      <c r="P231" s="27"/>
      <c r="Q231" s="27"/>
      <c r="R231" s="84">
        <f>SUM(J231:Q231)</f>
        <v>0</v>
      </c>
    </row>
    <row r="232" spans="2:18" s="13" customFormat="1" ht="20.25" customHeight="1" x14ac:dyDescent="0.3">
      <c r="B232" s="35"/>
      <c r="C232" s="37"/>
      <c r="D232" s="37"/>
      <c r="E232" s="47" t="s">
        <v>104</v>
      </c>
      <c r="F232" s="72"/>
      <c r="G232" s="64"/>
      <c r="H232" s="64"/>
      <c r="I232" s="64"/>
      <c r="J232" s="86">
        <f>SUM(J238:J241)</f>
        <v>0</v>
      </c>
      <c r="K232" s="86">
        <f t="shared" ref="K232:R232" si="111">SUM(K233:K241)</f>
        <v>53000</v>
      </c>
      <c r="L232" s="86">
        <f t="shared" si="111"/>
        <v>514200</v>
      </c>
      <c r="M232" s="86">
        <f t="shared" si="111"/>
        <v>1182800</v>
      </c>
      <c r="N232" s="86">
        <f t="shared" si="111"/>
        <v>0</v>
      </c>
      <c r="O232" s="86">
        <f t="shared" si="111"/>
        <v>0</v>
      </c>
      <c r="P232" s="86">
        <f t="shared" si="111"/>
        <v>0</v>
      </c>
      <c r="Q232" s="86">
        <f t="shared" si="111"/>
        <v>0</v>
      </c>
      <c r="R232" s="86">
        <f t="shared" si="111"/>
        <v>1750000</v>
      </c>
    </row>
    <row r="233" spans="2:18" ht="31.5" customHeight="1" x14ac:dyDescent="0.3">
      <c r="B233" s="67"/>
      <c r="C233" s="68"/>
      <c r="D233" s="62"/>
      <c r="E233" s="62"/>
      <c r="F233" s="60">
        <v>22</v>
      </c>
      <c r="G233" s="15" t="s">
        <v>262</v>
      </c>
      <c r="H233" s="16" t="s">
        <v>240</v>
      </c>
      <c r="I233" s="17" t="s">
        <v>263</v>
      </c>
      <c r="J233" s="27"/>
      <c r="K233" s="172"/>
      <c r="L233" s="173"/>
      <c r="M233" s="172">
        <v>150000</v>
      </c>
      <c r="N233" s="27"/>
      <c r="O233" s="27"/>
      <c r="P233" s="27"/>
      <c r="Q233" s="27"/>
      <c r="R233" s="84">
        <f t="shared" ref="R233:R238" si="112">SUM(J233:Q233)</f>
        <v>150000</v>
      </c>
    </row>
    <row r="234" spans="2:18" ht="31.5" customHeight="1" x14ac:dyDescent="0.3">
      <c r="B234" s="67"/>
      <c r="C234" s="68"/>
      <c r="D234" s="62"/>
      <c r="E234" s="62"/>
      <c r="F234" s="60">
        <v>23</v>
      </c>
      <c r="G234" s="15" t="s">
        <v>264</v>
      </c>
      <c r="H234" s="16" t="s">
        <v>240</v>
      </c>
      <c r="I234" s="17" t="s">
        <v>263</v>
      </c>
      <c r="J234" s="27"/>
      <c r="K234" s="172"/>
      <c r="L234" s="173"/>
      <c r="M234" s="172">
        <v>1000000</v>
      </c>
      <c r="N234" s="27"/>
      <c r="O234" s="27"/>
      <c r="P234" s="27"/>
      <c r="Q234" s="27"/>
      <c r="R234" s="84">
        <f t="shared" si="112"/>
        <v>1000000</v>
      </c>
    </row>
    <row r="235" spans="2:18" ht="31.5" customHeight="1" x14ac:dyDescent="0.3">
      <c r="B235" s="67"/>
      <c r="C235" s="68"/>
      <c r="D235" s="62"/>
      <c r="E235" s="62"/>
      <c r="F235" s="60">
        <v>24</v>
      </c>
      <c r="G235" s="15" t="s">
        <v>269</v>
      </c>
      <c r="H235" s="16" t="s">
        <v>240</v>
      </c>
      <c r="I235" s="17" t="s">
        <v>263</v>
      </c>
      <c r="J235" s="27"/>
      <c r="K235" s="172">
        <v>9600</v>
      </c>
      <c r="L235" s="173">
        <v>10400</v>
      </c>
      <c r="M235" s="172">
        <v>10000</v>
      </c>
      <c r="N235" s="27"/>
      <c r="O235" s="27"/>
      <c r="P235" s="27"/>
      <c r="Q235" s="27"/>
      <c r="R235" s="84">
        <f t="shared" si="112"/>
        <v>30000</v>
      </c>
    </row>
    <row r="236" spans="2:18" ht="32.25" customHeight="1" x14ac:dyDescent="0.3">
      <c r="B236" s="67"/>
      <c r="C236" s="68"/>
      <c r="D236" s="62"/>
      <c r="E236" s="62"/>
      <c r="F236" s="60">
        <v>25</v>
      </c>
      <c r="G236" s="15" t="s">
        <v>270</v>
      </c>
      <c r="H236" s="16" t="s">
        <v>240</v>
      </c>
      <c r="I236" s="17" t="s">
        <v>263</v>
      </c>
      <c r="J236" s="27"/>
      <c r="K236" s="172">
        <v>35000</v>
      </c>
      <c r="L236" s="173"/>
      <c r="M236" s="172">
        <v>15000</v>
      </c>
      <c r="N236" s="27"/>
      <c r="O236" s="27"/>
      <c r="P236" s="27"/>
      <c r="Q236" s="27"/>
      <c r="R236" s="84">
        <f t="shared" si="112"/>
        <v>50000</v>
      </c>
    </row>
    <row r="237" spans="2:18" ht="34.5" customHeight="1" x14ac:dyDescent="0.3">
      <c r="B237" s="67"/>
      <c r="C237" s="68"/>
      <c r="D237" s="62"/>
      <c r="E237" s="62"/>
      <c r="F237" s="60">
        <v>26</v>
      </c>
      <c r="G237" s="15" t="s">
        <v>261</v>
      </c>
      <c r="H237" s="16" t="s">
        <v>240</v>
      </c>
      <c r="I237" s="148" t="s">
        <v>271</v>
      </c>
      <c r="J237" s="27"/>
      <c r="K237" s="172">
        <v>8400</v>
      </c>
      <c r="L237" s="173">
        <v>3800</v>
      </c>
      <c r="M237" s="172">
        <v>7800</v>
      </c>
      <c r="N237" s="27"/>
      <c r="O237" s="27"/>
      <c r="P237" s="27"/>
      <c r="Q237" s="27"/>
      <c r="R237" s="84">
        <f t="shared" si="112"/>
        <v>20000</v>
      </c>
    </row>
    <row r="238" spans="2:18" ht="36" customHeight="1" x14ac:dyDescent="0.3">
      <c r="B238" s="89"/>
      <c r="C238" s="90"/>
      <c r="D238" s="90"/>
      <c r="E238" s="90"/>
      <c r="F238" s="60">
        <v>27</v>
      </c>
      <c r="G238" s="15" t="s">
        <v>243</v>
      </c>
      <c r="H238" s="16" t="s">
        <v>240</v>
      </c>
      <c r="I238" s="17" t="s">
        <v>244</v>
      </c>
      <c r="J238" s="27"/>
      <c r="K238" s="172"/>
      <c r="L238" s="173">
        <v>500000</v>
      </c>
      <c r="M238" s="172"/>
      <c r="N238" s="16"/>
      <c r="O238" s="16"/>
      <c r="P238" s="16"/>
      <c r="Q238" s="16"/>
      <c r="R238" s="84">
        <f t="shared" si="112"/>
        <v>500000</v>
      </c>
    </row>
    <row r="239" spans="2:18" ht="36.75" hidden="1" customHeight="1" x14ac:dyDescent="0.3">
      <c r="B239" s="28"/>
      <c r="C239" s="122"/>
      <c r="D239" s="61"/>
      <c r="E239" s="61"/>
      <c r="F239" s="60"/>
      <c r="G239" s="15"/>
      <c r="H239" s="507"/>
      <c r="I239" s="17"/>
      <c r="J239" s="27"/>
      <c r="K239" s="27"/>
      <c r="L239" s="27"/>
      <c r="M239" s="27"/>
      <c r="N239" s="27"/>
      <c r="O239" s="27"/>
      <c r="P239" s="27"/>
      <c r="Q239" s="27"/>
      <c r="R239" s="84"/>
    </row>
    <row r="240" spans="2:18" ht="33.75" hidden="1" customHeight="1" x14ac:dyDescent="0.3">
      <c r="B240" s="123"/>
      <c r="C240" s="122"/>
      <c r="D240" s="61"/>
      <c r="E240" s="61"/>
      <c r="F240" s="60"/>
      <c r="G240" s="15"/>
      <c r="H240" s="504"/>
      <c r="I240" s="17"/>
      <c r="J240" s="27"/>
      <c r="K240" s="172"/>
      <c r="L240" s="173"/>
      <c r="M240" s="172"/>
      <c r="N240" s="27"/>
      <c r="O240" s="27"/>
      <c r="P240" s="27"/>
      <c r="Q240" s="27"/>
      <c r="R240" s="84"/>
    </row>
    <row r="241" spans="2:18" ht="34.5" hidden="1" customHeight="1" x14ac:dyDescent="0.3">
      <c r="B241" s="123"/>
      <c r="C241" s="122"/>
      <c r="D241" s="61"/>
      <c r="E241" s="61"/>
      <c r="F241" s="60"/>
      <c r="G241" s="15"/>
      <c r="H241" s="514"/>
      <c r="I241" s="17"/>
      <c r="J241" s="16"/>
      <c r="K241" s="170"/>
      <c r="L241" s="171"/>
      <c r="M241" s="170"/>
      <c r="N241" s="27"/>
      <c r="O241" s="27"/>
      <c r="P241" s="27"/>
      <c r="Q241" s="27"/>
      <c r="R241" s="84"/>
    </row>
    <row r="242" spans="2:18" hidden="1" x14ac:dyDescent="0.3"/>
    <row r="243" spans="2:18" hidden="1" x14ac:dyDescent="0.3"/>
    <row r="244" spans="2:18" hidden="1" x14ac:dyDescent="0.3"/>
    <row r="245" spans="2:18" hidden="1" x14ac:dyDescent="0.3"/>
    <row r="246" spans="2:18" hidden="1" x14ac:dyDescent="0.3"/>
    <row r="247" spans="2:18" hidden="1" x14ac:dyDescent="0.3"/>
  </sheetData>
  <mergeCells count="70">
    <mergeCell ref="C207:I207"/>
    <mergeCell ref="D215:I215"/>
    <mergeCell ref="E216:I216"/>
    <mergeCell ref="E220:I220"/>
    <mergeCell ref="D183:I183"/>
    <mergeCell ref="B189:I189"/>
    <mergeCell ref="C190:I190"/>
    <mergeCell ref="E192:I192"/>
    <mergeCell ref="D196:I196"/>
    <mergeCell ref="B206:I206"/>
    <mergeCell ref="E179:I179"/>
    <mergeCell ref="C123:I123"/>
    <mergeCell ref="D124:I124"/>
    <mergeCell ref="E125:I125"/>
    <mergeCell ref="D140:I140"/>
    <mergeCell ref="E157:I157"/>
    <mergeCell ref="B163:I163"/>
    <mergeCell ref="B164:I164"/>
    <mergeCell ref="C165:I165"/>
    <mergeCell ref="D166:I166"/>
    <mergeCell ref="E167:I167"/>
    <mergeCell ref="E171:I171"/>
    <mergeCell ref="B122:I122"/>
    <mergeCell ref="D99:I99"/>
    <mergeCell ref="E100:I100"/>
    <mergeCell ref="B104:I104"/>
    <mergeCell ref="B105:I105"/>
    <mergeCell ref="C106:I106"/>
    <mergeCell ref="D107:I107"/>
    <mergeCell ref="E108:I108"/>
    <mergeCell ref="E112:I112"/>
    <mergeCell ref="D116:I116"/>
    <mergeCell ref="E117:I117"/>
    <mergeCell ref="B121:I121"/>
    <mergeCell ref="E95:I95"/>
    <mergeCell ref="B69:I69"/>
    <mergeCell ref="C70:I70"/>
    <mergeCell ref="D71:I71"/>
    <mergeCell ref="D78:I78"/>
    <mergeCell ref="E79:I79"/>
    <mergeCell ref="B86:I86"/>
    <mergeCell ref="B87:I87"/>
    <mergeCell ref="C88:I88"/>
    <mergeCell ref="D89:I89"/>
    <mergeCell ref="E90:I90"/>
    <mergeCell ref="D94:I94"/>
    <mergeCell ref="E64:I64"/>
    <mergeCell ref="D29:I29"/>
    <mergeCell ref="E30:I30"/>
    <mergeCell ref="D42:I42"/>
    <mergeCell ref="E43:I43"/>
    <mergeCell ref="C47:I47"/>
    <mergeCell ref="D48:I48"/>
    <mergeCell ref="E49:I49"/>
    <mergeCell ref="D53:I53"/>
    <mergeCell ref="E54:I54"/>
    <mergeCell ref="D56:I56"/>
    <mergeCell ref="E57:I57"/>
    <mergeCell ref="C28:I28"/>
    <mergeCell ref="B1:R1"/>
    <mergeCell ref="B3:G3"/>
    <mergeCell ref="B5:I5"/>
    <mergeCell ref="B6:I6"/>
    <mergeCell ref="C7:I7"/>
    <mergeCell ref="D8:I8"/>
    <mergeCell ref="E9:I9"/>
    <mergeCell ref="D13:I13"/>
    <mergeCell ref="E14:I14"/>
    <mergeCell ref="B26:I26"/>
    <mergeCell ref="B27:I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R242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1770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485" t="s">
        <v>1771</v>
      </c>
      <c r="C4" s="486"/>
      <c r="D4" s="486"/>
      <c r="E4" s="486"/>
      <c r="F4" s="486"/>
      <c r="G4" s="487"/>
      <c r="H4" s="103"/>
      <c r="I4" s="104"/>
      <c r="J4" s="53">
        <f t="shared" ref="J4:R4" si="0">SUM(J5+J26+J68+J86+J104+J121+J162+J187+J204)</f>
        <v>0</v>
      </c>
      <c r="K4" s="53">
        <f t="shared" si="0"/>
        <v>7200</v>
      </c>
      <c r="L4" s="53">
        <f t="shared" si="0"/>
        <v>5700</v>
      </c>
      <c r="M4" s="53">
        <f t="shared" si="0"/>
        <v>157100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170000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501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501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 t="shared" ref="J47:R47" si="23">SUM(J48+J53+J56)</f>
        <v>0</v>
      </c>
      <c r="K47" s="86">
        <f t="shared" si="23"/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 t="shared" ref="J54:R54" si="28">SUM(J55:J55)</f>
        <v>0</v>
      </c>
      <c r="K54" s="86">
        <f t="shared" si="28"/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63.75" hidden="1" customHeight="1" x14ac:dyDescent="0.3">
      <c r="B55" s="38"/>
      <c r="C55" s="39"/>
      <c r="D55" s="39"/>
      <c r="E55" s="90"/>
      <c r="F55" s="60"/>
      <c r="G55" s="15"/>
      <c r="H55" s="503"/>
      <c r="I55" s="17"/>
      <c r="J55" s="92"/>
      <c r="K55" s="92"/>
      <c r="L55" s="92"/>
      <c r="M55" s="92"/>
      <c r="N55" s="16"/>
      <c r="O55" s="16"/>
      <c r="P55" s="16"/>
      <c r="Q55" s="16"/>
      <c r="R55" s="84"/>
    </row>
    <row r="56" spans="2:18" s="13" customFormat="1" ht="33.75" hidden="1" customHeight="1" x14ac:dyDescent="0.3">
      <c r="B56" s="35"/>
      <c r="C56" s="37"/>
      <c r="D56" s="1661" t="s">
        <v>29</v>
      </c>
      <c r="E56" s="1661"/>
      <c r="F56" s="1661"/>
      <c r="G56" s="1661"/>
      <c r="H56" s="1661"/>
      <c r="I56" s="1661"/>
      <c r="J56" s="86">
        <f>SUM(J57+J64)</f>
        <v>0</v>
      </c>
      <c r="K56" s="86">
        <f t="shared" ref="K56:R56" si="29">SUM(K57+K64)</f>
        <v>0</v>
      </c>
      <c r="L56" s="86">
        <f t="shared" si="29"/>
        <v>0</v>
      </c>
      <c r="M56" s="86">
        <f t="shared" si="29"/>
        <v>0</v>
      </c>
      <c r="N56" s="86">
        <f t="shared" si="29"/>
        <v>0</v>
      </c>
      <c r="O56" s="86">
        <f t="shared" si="29"/>
        <v>0</v>
      </c>
      <c r="P56" s="86">
        <f t="shared" si="29"/>
        <v>0</v>
      </c>
      <c r="Q56" s="86">
        <f t="shared" si="29"/>
        <v>0</v>
      </c>
      <c r="R56" s="86">
        <f t="shared" si="29"/>
        <v>0</v>
      </c>
    </row>
    <row r="57" spans="2:18" s="13" customFormat="1" ht="33.75" hidden="1" customHeight="1" x14ac:dyDescent="0.3">
      <c r="B57" s="35"/>
      <c r="C57" s="37"/>
      <c r="D57" s="37"/>
      <c r="E57" s="1661" t="s">
        <v>30</v>
      </c>
      <c r="F57" s="1661"/>
      <c r="G57" s="1661"/>
      <c r="H57" s="1661"/>
      <c r="I57" s="1661"/>
      <c r="J57" s="86">
        <f>SUM(J58:J63)</f>
        <v>0</v>
      </c>
      <c r="K57" s="86">
        <f t="shared" ref="K57:R57" si="30">SUM(K58:K63)</f>
        <v>0</v>
      </c>
      <c r="L57" s="86">
        <f t="shared" si="30"/>
        <v>0</v>
      </c>
      <c r="M57" s="86">
        <f t="shared" si="30"/>
        <v>0</v>
      </c>
      <c r="N57" s="86">
        <f t="shared" si="30"/>
        <v>0</v>
      </c>
      <c r="O57" s="86">
        <f t="shared" si="30"/>
        <v>0</v>
      </c>
      <c r="P57" s="86">
        <f t="shared" si="30"/>
        <v>0</v>
      </c>
      <c r="Q57" s="86">
        <f t="shared" si="30"/>
        <v>0</v>
      </c>
      <c r="R57" s="86">
        <f t="shared" si="30"/>
        <v>0</v>
      </c>
    </row>
    <row r="58" spans="2:18" ht="33" hidden="1" customHeight="1" x14ac:dyDescent="0.3">
      <c r="B58" s="89"/>
      <c r="C58" s="90"/>
      <c r="D58" s="90"/>
      <c r="E58" s="90"/>
      <c r="F58" s="60"/>
      <c r="G58" s="15"/>
      <c r="H58" s="505"/>
      <c r="I58" s="16"/>
      <c r="J58" s="16"/>
      <c r="K58" s="170"/>
      <c r="L58" s="171"/>
      <c r="M58" s="170"/>
      <c r="N58" s="16"/>
      <c r="O58" s="16"/>
      <c r="P58" s="16"/>
      <c r="Q58" s="16"/>
      <c r="R58" s="84"/>
    </row>
    <row r="59" spans="2:18" ht="31.5" hidden="1" customHeight="1" x14ac:dyDescent="0.3">
      <c r="B59" s="89"/>
      <c r="C59" s="90"/>
      <c r="D59" s="90"/>
      <c r="E59" s="90"/>
      <c r="F59" s="60"/>
      <c r="G59" s="15"/>
      <c r="H59" s="506"/>
      <c r="I59" s="17"/>
      <c r="J59" s="27"/>
      <c r="K59" s="172"/>
      <c r="L59" s="173"/>
      <c r="M59" s="172"/>
      <c r="N59" s="16"/>
      <c r="O59" s="16"/>
      <c r="P59" s="16"/>
      <c r="Q59" s="16"/>
      <c r="R59" s="84"/>
    </row>
    <row r="60" spans="2:18" ht="31.5" hidden="1" customHeight="1" x14ac:dyDescent="0.3">
      <c r="B60" s="57"/>
      <c r="C60" s="58"/>
      <c r="D60" s="58"/>
      <c r="E60" s="58"/>
      <c r="F60" s="141"/>
      <c r="G60" s="32"/>
      <c r="H60" s="506"/>
      <c r="I60" s="17"/>
      <c r="J60" s="27"/>
      <c r="K60" s="172"/>
      <c r="L60" s="173"/>
      <c r="M60" s="172"/>
      <c r="N60" s="27"/>
      <c r="O60" s="27"/>
      <c r="P60" s="27"/>
      <c r="Q60" s="27"/>
      <c r="R60" s="84"/>
    </row>
    <row r="61" spans="2:18" ht="31.5" hidden="1" customHeight="1" x14ac:dyDescent="0.3">
      <c r="B61" s="89"/>
      <c r="C61" s="90"/>
      <c r="D61" s="90"/>
      <c r="E61" s="90"/>
      <c r="F61" s="60"/>
      <c r="G61" s="15"/>
      <c r="H61" s="506"/>
      <c r="I61" s="17"/>
      <c r="J61" s="27"/>
      <c r="K61" s="172"/>
      <c r="L61" s="173"/>
      <c r="M61" s="172"/>
      <c r="N61" s="27"/>
      <c r="O61" s="27"/>
      <c r="P61" s="27"/>
      <c r="Q61" s="27"/>
      <c r="R61" s="84"/>
    </row>
    <row r="62" spans="2:18" ht="21" hidden="1" customHeight="1" x14ac:dyDescent="0.3">
      <c r="B62" s="28"/>
      <c r="C62" s="45"/>
      <c r="D62" s="31"/>
      <c r="E62" s="31"/>
      <c r="F62" s="124"/>
      <c r="G62" s="21"/>
      <c r="H62" s="506"/>
      <c r="I62" s="17"/>
      <c r="J62" s="27"/>
      <c r="K62" s="172"/>
      <c r="L62" s="173"/>
      <c r="M62" s="172"/>
      <c r="N62" s="27"/>
      <c r="O62" s="27"/>
      <c r="P62" s="27"/>
      <c r="Q62" s="27"/>
      <c r="R62" s="84"/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1">SUM(J65:J67)</f>
        <v>0</v>
      </c>
      <c r="K64" s="86">
        <f t="shared" si="31"/>
        <v>0</v>
      </c>
      <c r="L64" s="86">
        <f t="shared" si="31"/>
        <v>0</v>
      </c>
      <c r="M64" s="86">
        <f t="shared" si="31"/>
        <v>0</v>
      </c>
      <c r="N64" s="86">
        <f t="shared" si="31"/>
        <v>0</v>
      </c>
      <c r="O64" s="86">
        <f t="shared" si="31"/>
        <v>0</v>
      </c>
      <c r="P64" s="86">
        <f t="shared" si="31"/>
        <v>0</v>
      </c>
      <c r="Q64" s="86">
        <f t="shared" si="31"/>
        <v>0</v>
      </c>
      <c r="R64" s="86">
        <f t="shared" si="31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2">SUM(J66:Q66)</f>
        <v>0</v>
      </c>
    </row>
    <row r="67" spans="2:18" ht="23.2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2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3">SUM(K69)</f>
        <v>0</v>
      </c>
      <c r="L68" s="41">
        <f t="shared" si="33"/>
        <v>0</v>
      </c>
      <c r="M68" s="41">
        <f t="shared" si="33"/>
        <v>0</v>
      </c>
      <c r="N68" s="41">
        <f t="shared" si="33"/>
        <v>0</v>
      </c>
      <c r="O68" s="41">
        <f t="shared" si="33"/>
        <v>0</v>
      </c>
      <c r="P68" s="41">
        <f t="shared" si="33"/>
        <v>0</v>
      </c>
      <c r="Q68" s="41">
        <f t="shared" si="33"/>
        <v>0</v>
      </c>
      <c r="R68" s="41">
        <f t="shared" si="33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3"/>
        <v>0</v>
      </c>
      <c r="L69" s="25">
        <f t="shared" si="33"/>
        <v>0</v>
      </c>
      <c r="M69" s="25">
        <f t="shared" si="33"/>
        <v>0</v>
      </c>
      <c r="N69" s="25">
        <f t="shared" si="33"/>
        <v>0</v>
      </c>
      <c r="O69" s="25">
        <f t="shared" si="33"/>
        <v>0</v>
      </c>
      <c r="P69" s="25">
        <f t="shared" si="33"/>
        <v>0</v>
      </c>
      <c r="Q69" s="25">
        <f t="shared" si="33"/>
        <v>0</v>
      </c>
      <c r="R69" s="25">
        <f t="shared" si="33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4">SUM(J71+J78)</f>
        <v>0</v>
      </c>
      <c r="K70" s="86">
        <f t="shared" si="34"/>
        <v>0</v>
      </c>
      <c r="L70" s="86">
        <f t="shared" si="34"/>
        <v>0</v>
      </c>
      <c r="M70" s="86">
        <f t="shared" si="34"/>
        <v>0</v>
      </c>
      <c r="N70" s="86">
        <f t="shared" si="34"/>
        <v>0</v>
      </c>
      <c r="O70" s="86">
        <f t="shared" si="34"/>
        <v>0</v>
      </c>
      <c r="P70" s="86">
        <f t="shared" si="34"/>
        <v>0</v>
      </c>
      <c r="Q70" s="86">
        <f t="shared" si="34"/>
        <v>0</v>
      </c>
      <c r="R70" s="86">
        <f t="shared" si="34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5">SUM(K72)</f>
        <v>0</v>
      </c>
      <c r="L71" s="86">
        <f t="shared" si="35"/>
        <v>0</v>
      </c>
      <c r="M71" s="86">
        <f t="shared" si="35"/>
        <v>0</v>
      </c>
      <c r="N71" s="86">
        <f t="shared" si="35"/>
        <v>0</v>
      </c>
      <c r="O71" s="86">
        <f t="shared" si="35"/>
        <v>0</v>
      </c>
      <c r="P71" s="86">
        <f t="shared" si="35"/>
        <v>0</v>
      </c>
      <c r="Q71" s="86">
        <f t="shared" si="35"/>
        <v>0</v>
      </c>
      <c r="R71" s="86">
        <f t="shared" si="35"/>
        <v>0</v>
      </c>
    </row>
    <row r="72" spans="2:18" s="13" customFormat="1" hidden="1" x14ac:dyDescent="0.3">
      <c r="B72" s="35"/>
      <c r="C72" s="37"/>
      <c r="D72" s="37"/>
      <c r="E72" s="501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6">SUM(K73:K77)</f>
        <v>0</v>
      </c>
      <c r="L72" s="86">
        <f t="shared" si="36"/>
        <v>0</v>
      </c>
      <c r="M72" s="86">
        <f t="shared" si="36"/>
        <v>0</v>
      </c>
      <c r="N72" s="86">
        <f t="shared" si="36"/>
        <v>0</v>
      </c>
      <c r="O72" s="86">
        <f t="shared" si="36"/>
        <v>0</v>
      </c>
      <c r="P72" s="86">
        <f t="shared" si="36"/>
        <v>0</v>
      </c>
      <c r="Q72" s="86">
        <f t="shared" si="36"/>
        <v>0</v>
      </c>
      <c r="R72" s="86">
        <f t="shared" si="36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7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38">SUM(K79)</f>
        <v>0</v>
      </c>
      <c r="L78" s="86">
        <f t="shared" si="38"/>
        <v>0</v>
      </c>
      <c r="M78" s="86">
        <f t="shared" si="38"/>
        <v>0</v>
      </c>
      <c r="N78" s="86">
        <f t="shared" si="38"/>
        <v>0</v>
      </c>
      <c r="O78" s="86">
        <f t="shared" si="38"/>
        <v>0</v>
      </c>
      <c r="P78" s="86">
        <f t="shared" si="38"/>
        <v>0</v>
      </c>
      <c r="Q78" s="86">
        <f t="shared" si="38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39">SUM(K80:K85)</f>
        <v>0</v>
      </c>
      <c r="L79" s="86">
        <f t="shared" si="39"/>
        <v>0</v>
      </c>
      <c r="M79" s="86">
        <f t="shared" si="39"/>
        <v>0</v>
      </c>
      <c r="N79" s="86">
        <f t="shared" si="39"/>
        <v>0</v>
      </c>
      <c r="O79" s="86">
        <f t="shared" si="39"/>
        <v>0</v>
      </c>
      <c r="P79" s="86">
        <f t="shared" si="39"/>
        <v>0</v>
      </c>
      <c r="Q79" s="86">
        <f t="shared" si="39"/>
        <v>0</v>
      </c>
      <c r="R79" s="86">
        <f t="shared" si="39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0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0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0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0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0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1">SUM(K87)</f>
        <v>0</v>
      </c>
      <c r="L86" s="41">
        <f t="shared" si="41"/>
        <v>0</v>
      </c>
      <c r="M86" s="41">
        <f t="shared" si="41"/>
        <v>0</v>
      </c>
      <c r="N86" s="41">
        <f t="shared" si="41"/>
        <v>0</v>
      </c>
      <c r="O86" s="41">
        <f t="shared" si="41"/>
        <v>0</v>
      </c>
      <c r="P86" s="41">
        <f t="shared" si="41"/>
        <v>0</v>
      </c>
      <c r="Q86" s="41">
        <f t="shared" si="41"/>
        <v>0</v>
      </c>
      <c r="R86" s="41">
        <f t="shared" si="41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1"/>
        <v>0</v>
      </c>
      <c r="L87" s="25">
        <f t="shared" si="41"/>
        <v>0</v>
      </c>
      <c r="M87" s="25">
        <f t="shared" si="41"/>
        <v>0</v>
      </c>
      <c r="N87" s="25">
        <f t="shared" si="41"/>
        <v>0</v>
      </c>
      <c r="O87" s="25">
        <f t="shared" si="41"/>
        <v>0</v>
      </c>
      <c r="P87" s="25">
        <f t="shared" si="41"/>
        <v>0</v>
      </c>
      <c r="Q87" s="25">
        <f t="shared" si="41"/>
        <v>0</v>
      </c>
      <c r="R87" s="25">
        <f t="shared" si="41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2">SUM(K89+K94+K99)</f>
        <v>0</v>
      </c>
      <c r="L88" s="86">
        <f t="shared" si="42"/>
        <v>0</v>
      </c>
      <c r="M88" s="86">
        <f t="shared" si="42"/>
        <v>0</v>
      </c>
      <c r="N88" s="86">
        <f t="shared" si="42"/>
        <v>0</v>
      </c>
      <c r="O88" s="86">
        <f t="shared" si="42"/>
        <v>0</v>
      </c>
      <c r="P88" s="86">
        <f t="shared" si="42"/>
        <v>0</v>
      </c>
      <c r="Q88" s="86">
        <f t="shared" si="42"/>
        <v>0</v>
      </c>
      <c r="R88" s="86">
        <f t="shared" si="42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3">SUM(K90)</f>
        <v>0</v>
      </c>
      <c r="L89" s="86">
        <f t="shared" si="43"/>
        <v>0</v>
      </c>
      <c r="M89" s="86">
        <f t="shared" si="43"/>
        <v>0</v>
      </c>
      <c r="N89" s="86">
        <f t="shared" si="43"/>
        <v>0</v>
      </c>
      <c r="O89" s="86">
        <f t="shared" si="43"/>
        <v>0</v>
      </c>
      <c r="P89" s="86">
        <f t="shared" si="43"/>
        <v>0</v>
      </c>
      <c r="Q89" s="86">
        <f t="shared" si="43"/>
        <v>0</v>
      </c>
      <c r="R89" s="86">
        <f t="shared" si="43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4">SUM(K91:K93)</f>
        <v>0</v>
      </c>
      <c r="L90" s="86">
        <f t="shared" si="44"/>
        <v>0</v>
      </c>
      <c r="M90" s="86">
        <f t="shared" si="44"/>
        <v>0</v>
      </c>
      <c r="N90" s="86">
        <f t="shared" si="44"/>
        <v>0</v>
      </c>
      <c r="O90" s="86">
        <f t="shared" si="44"/>
        <v>0</v>
      </c>
      <c r="P90" s="86">
        <f t="shared" si="44"/>
        <v>0</v>
      </c>
      <c r="Q90" s="86">
        <f t="shared" si="44"/>
        <v>0</v>
      </c>
      <c r="R90" s="86">
        <f t="shared" si="44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5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6">SUM(K95)</f>
        <v>0</v>
      </c>
      <c r="L94" s="86">
        <f t="shared" si="46"/>
        <v>0</v>
      </c>
      <c r="M94" s="86">
        <f t="shared" si="46"/>
        <v>0</v>
      </c>
      <c r="N94" s="86">
        <f t="shared" si="46"/>
        <v>0</v>
      </c>
      <c r="O94" s="86">
        <f t="shared" si="46"/>
        <v>0</v>
      </c>
      <c r="P94" s="86">
        <f t="shared" si="46"/>
        <v>0</v>
      </c>
      <c r="Q94" s="86">
        <f t="shared" si="46"/>
        <v>0</v>
      </c>
      <c r="R94" s="86">
        <f t="shared" si="46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7">SUM(K96:K98)</f>
        <v>0</v>
      </c>
      <c r="L95" s="86">
        <f t="shared" si="47"/>
        <v>0</v>
      </c>
      <c r="M95" s="86">
        <f t="shared" si="47"/>
        <v>0</v>
      </c>
      <c r="N95" s="86">
        <f t="shared" si="47"/>
        <v>0</v>
      </c>
      <c r="O95" s="86">
        <f t="shared" si="47"/>
        <v>0</v>
      </c>
      <c r="P95" s="86">
        <f t="shared" si="47"/>
        <v>0</v>
      </c>
      <c r="Q95" s="86">
        <f t="shared" si="47"/>
        <v>0</v>
      </c>
      <c r="R95" s="86">
        <f t="shared" si="47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48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48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49">SUM(K100)</f>
        <v>0</v>
      </c>
      <c r="L99" s="86">
        <f t="shared" si="49"/>
        <v>0</v>
      </c>
      <c r="M99" s="86">
        <f t="shared" si="49"/>
        <v>0</v>
      </c>
      <c r="N99" s="86">
        <f t="shared" si="49"/>
        <v>0</v>
      </c>
      <c r="O99" s="86">
        <f t="shared" si="49"/>
        <v>0</v>
      </c>
      <c r="P99" s="86">
        <f t="shared" si="49"/>
        <v>0</v>
      </c>
      <c r="Q99" s="86">
        <f t="shared" si="49"/>
        <v>0</v>
      </c>
      <c r="R99" s="86">
        <f t="shared" si="49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0">SUM(K101:K103)</f>
        <v>0</v>
      </c>
      <c r="L100" s="86">
        <f t="shared" si="50"/>
        <v>0</v>
      </c>
      <c r="M100" s="86">
        <f t="shared" si="50"/>
        <v>0</v>
      </c>
      <c r="N100" s="86">
        <f t="shared" si="50"/>
        <v>0</v>
      </c>
      <c r="O100" s="86">
        <f t="shared" si="50"/>
        <v>0</v>
      </c>
      <c r="P100" s="86">
        <f t="shared" si="50"/>
        <v>0</v>
      </c>
      <c r="Q100" s="86">
        <f t="shared" si="50"/>
        <v>0</v>
      </c>
      <c r="R100" s="86">
        <f t="shared" si="50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1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1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2">SUM(K105)</f>
        <v>0</v>
      </c>
      <c r="L104" s="41">
        <f t="shared" si="52"/>
        <v>0</v>
      </c>
      <c r="M104" s="41">
        <f t="shared" si="52"/>
        <v>0</v>
      </c>
      <c r="N104" s="41">
        <f t="shared" si="52"/>
        <v>0</v>
      </c>
      <c r="O104" s="41">
        <f t="shared" si="52"/>
        <v>0</v>
      </c>
      <c r="P104" s="41">
        <f t="shared" si="52"/>
        <v>0</v>
      </c>
      <c r="Q104" s="41">
        <f t="shared" si="52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2"/>
        <v>0</v>
      </c>
      <c r="M105" s="25">
        <f t="shared" si="52"/>
        <v>0</v>
      </c>
      <c r="N105" s="25">
        <f t="shared" si="52"/>
        <v>0</v>
      </c>
      <c r="O105" s="25">
        <f t="shared" si="52"/>
        <v>0</v>
      </c>
      <c r="P105" s="25">
        <f t="shared" si="52"/>
        <v>0</v>
      </c>
      <c r="Q105" s="25">
        <f t="shared" si="52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3">SUM(K107+K116)</f>
        <v>0</v>
      </c>
      <c r="L106" s="86">
        <f>SUM(L107+L116)</f>
        <v>0</v>
      </c>
      <c r="M106" s="86">
        <f t="shared" si="53"/>
        <v>0</v>
      </c>
      <c r="N106" s="86">
        <f>SUM(N107+N116)</f>
        <v>0</v>
      </c>
      <c r="O106" s="86">
        <f t="shared" si="53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4">SUM(K108+K112)</f>
        <v>0</v>
      </c>
      <c r="L107" s="86">
        <f t="shared" si="54"/>
        <v>0</v>
      </c>
      <c r="M107" s="86">
        <f t="shared" si="54"/>
        <v>0</v>
      </c>
      <c r="N107" s="86">
        <f t="shared" si="54"/>
        <v>0</v>
      </c>
      <c r="O107" s="86">
        <f t="shared" si="54"/>
        <v>0</v>
      </c>
      <c r="P107" s="86">
        <f t="shared" si="54"/>
        <v>0</v>
      </c>
      <c r="Q107" s="86">
        <f t="shared" si="54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5">SUM(K109:K111)</f>
        <v>0</v>
      </c>
      <c r="L108" s="86">
        <f t="shared" si="55"/>
        <v>0</v>
      </c>
      <c r="M108" s="86">
        <f t="shared" si="55"/>
        <v>0</v>
      </c>
      <c r="N108" s="86">
        <f t="shared" si="55"/>
        <v>0</v>
      </c>
      <c r="O108" s="86">
        <f t="shared" si="55"/>
        <v>0</v>
      </c>
      <c r="P108" s="86">
        <f t="shared" si="55"/>
        <v>0</v>
      </c>
      <c r="Q108" s="86">
        <f t="shared" si="55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6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6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7">SUM(K113:K115)</f>
        <v>0</v>
      </c>
      <c r="L112" s="86">
        <f t="shared" si="57"/>
        <v>0</v>
      </c>
      <c r="M112" s="86">
        <f t="shared" si="57"/>
        <v>0</v>
      </c>
      <c r="N112" s="86">
        <f t="shared" si="57"/>
        <v>0</v>
      </c>
      <c r="O112" s="86">
        <f t="shared" si="57"/>
        <v>0</v>
      </c>
      <c r="P112" s="86">
        <f t="shared" si="57"/>
        <v>0</v>
      </c>
      <c r="Q112" s="86">
        <f t="shared" si="57"/>
        <v>0</v>
      </c>
      <c r="R112" s="86">
        <f t="shared" si="57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58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58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59">SUM(K117)</f>
        <v>0</v>
      </c>
      <c r="L116" s="86">
        <f t="shared" si="59"/>
        <v>0</v>
      </c>
      <c r="M116" s="86">
        <f t="shared" si="59"/>
        <v>0</v>
      </c>
      <c r="N116" s="86">
        <f t="shared" si="59"/>
        <v>0</v>
      </c>
      <c r="O116" s="86">
        <f t="shared" si="59"/>
        <v>0</v>
      </c>
      <c r="P116" s="86">
        <f t="shared" si="59"/>
        <v>0</v>
      </c>
      <c r="Q116" s="86">
        <f t="shared" si="59"/>
        <v>0</v>
      </c>
      <c r="R116" s="86">
        <f t="shared" si="59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0">SUM(K118:K120)</f>
        <v>0</v>
      </c>
      <c r="L117" s="86">
        <f t="shared" si="60"/>
        <v>0</v>
      </c>
      <c r="M117" s="86">
        <f t="shared" si="60"/>
        <v>0</v>
      </c>
      <c r="N117" s="86">
        <f t="shared" si="60"/>
        <v>0</v>
      </c>
      <c r="O117" s="86">
        <f t="shared" si="60"/>
        <v>0</v>
      </c>
      <c r="P117" s="86">
        <f t="shared" si="60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1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1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2">SUM(K122)</f>
        <v>7200</v>
      </c>
      <c r="L121" s="41">
        <f t="shared" si="62"/>
        <v>5700</v>
      </c>
      <c r="M121" s="41">
        <f t="shared" si="62"/>
        <v>37100</v>
      </c>
      <c r="N121" s="41">
        <f t="shared" si="62"/>
        <v>0</v>
      </c>
      <c r="O121" s="41">
        <f t="shared" si="62"/>
        <v>0</v>
      </c>
      <c r="P121" s="41">
        <f t="shared" si="62"/>
        <v>0</v>
      </c>
      <c r="Q121" s="41">
        <f t="shared" si="62"/>
        <v>0</v>
      </c>
      <c r="R121" s="41">
        <f t="shared" si="62"/>
        <v>50000</v>
      </c>
    </row>
    <row r="122" spans="2:18" s="12" customFormat="1" ht="48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>SUM(K123)</f>
        <v>7200</v>
      </c>
      <c r="L122" s="25">
        <f t="shared" si="62"/>
        <v>5700</v>
      </c>
      <c r="M122" s="25">
        <f t="shared" si="62"/>
        <v>37100</v>
      </c>
      <c r="N122" s="25">
        <f t="shared" si="62"/>
        <v>0</v>
      </c>
      <c r="O122" s="25">
        <f t="shared" si="62"/>
        <v>0</v>
      </c>
      <c r="P122" s="25">
        <f t="shared" si="62"/>
        <v>0</v>
      </c>
      <c r="Q122" s="25">
        <f t="shared" si="62"/>
        <v>0</v>
      </c>
      <c r="R122" s="25">
        <f>SUM(R123)</f>
        <v>50000</v>
      </c>
    </row>
    <row r="123" spans="2:18" s="13" customFormat="1" ht="49.5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>SUM(J124+J140)</f>
        <v>0</v>
      </c>
      <c r="K123" s="86">
        <f>SUM(K124+K140)</f>
        <v>7200</v>
      </c>
      <c r="L123" s="86">
        <f t="shared" ref="L123:R123" si="63">SUM(L124+L140)</f>
        <v>5700</v>
      </c>
      <c r="M123" s="86">
        <f t="shared" si="63"/>
        <v>37100</v>
      </c>
      <c r="N123" s="86">
        <f t="shared" si="63"/>
        <v>0</v>
      </c>
      <c r="O123" s="86">
        <f t="shared" si="63"/>
        <v>0</v>
      </c>
      <c r="P123" s="86">
        <f t="shared" si="63"/>
        <v>0</v>
      </c>
      <c r="Q123" s="86">
        <f t="shared" si="63"/>
        <v>0</v>
      </c>
      <c r="R123" s="86">
        <f t="shared" si="63"/>
        <v>50000</v>
      </c>
    </row>
    <row r="124" spans="2:18" s="13" customFormat="1" ht="36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4">SUM(K125)</f>
        <v>7200</v>
      </c>
      <c r="L124" s="86">
        <f t="shared" si="64"/>
        <v>5700</v>
      </c>
      <c r="M124" s="86">
        <f t="shared" si="64"/>
        <v>17100</v>
      </c>
      <c r="N124" s="86">
        <f t="shared" si="64"/>
        <v>0</v>
      </c>
      <c r="O124" s="86">
        <f t="shared" si="64"/>
        <v>0</v>
      </c>
      <c r="P124" s="86">
        <f t="shared" si="64"/>
        <v>0</v>
      </c>
      <c r="Q124" s="86">
        <f t="shared" si="64"/>
        <v>0</v>
      </c>
      <c r="R124" s="86">
        <f t="shared" si="64"/>
        <v>30000</v>
      </c>
    </row>
    <row r="125" spans="2:18" s="13" customFormat="1" ht="32.25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SUM(J126:J139)</f>
        <v>0</v>
      </c>
      <c r="K125" s="86">
        <f t="shared" ref="K125:R125" si="65">SUM(K126:K139)</f>
        <v>7200</v>
      </c>
      <c r="L125" s="86">
        <f t="shared" si="65"/>
        <v>5700</v>
      </c>
      <c r="M125" s="86">
        <f t="shared" si="65"/>
        <v>17100</v>
      </c>
      <c r="N125" s="86">
        <f t="shared" si="65"/>
        <v>0</v>
      </c>
      <c r="O125" s="86">
        <f t="shared" si="65"/>
        <v>0</v>
      </c>
      <c r="P125" s="86">
        <f t="shared" si="65"/>
        <v>0</v>
      </c>
      <c r="Q125" s="86">
        <f t="shared" si="65"/>
        <v>0</v>
      </c>
      <c r="R125" s="86">
        <f t="shared" si="65"/>
        <v>30000</v>
      </c>
    </row>
    <row r="126" spans="2:18" ht="48.75" customHeight="1" x14ac:dyDescent="0.3">
      <c r="B126" s="38"/>
      <c r="C126" s="39"/>
      <c r="D126" s="39"/>
      <c r="E126" s="39"/>
      <c r="F126" s="60">
        <v>1</v>
      </c>
      <c r="G126" s="15" t="s">
        <v>241</v>
      </c>
      <c r="H126" s="93" t="s">
        <v>242</v>
      </c>
      <c r="I126" s="145" t="s">
        <v>272</v>
      </c>
      <c r="J126" s="16"/>
      <c r="K126" s="170">
        <v>7200</v>
      </c>
      <c r="L126" s="171">
        <v>5700</v>
      </c>
      <c r="M126" s="170">
        <v>17100</v>
      </c>
      <c r="N126" s="16"/>
      <c r="O126" s="16"/>
      <c r="P126" s="16"/>
      <c r="Q126" s="16"/>
      <c r="R126" s="84">
        <f t="shared" ref="R126:R138" si="66">SUM(J126:Q126)</f>
        <v>30000</v>
      </c>
    </row>
    <row r="127" spans="2:18" ht="22.5" hidden="1" customHeight="1" x14ac:dyDescent="0.3">
      <c r="B127" s="57"/>
      <c r="C127" s="58"/>
      <c r="D127" s="58"/>
      <c r="E127" s="59"/>
      <c r="F127" s="29"/>
      <c r="G127" s="15"/>
      <c r="H127" s="15"/>
      <c r="I127" s="61"/>
      <c r="J127" s="16"/>
      <c r="K127" s="16"/>
      <c r="L127" s="16"/>
      <c r="M127" s="16"/>
      <c r="N127" s="16"/>
      <c r="O127" s="16"/>
      <c r="P127" s="16"/>
      <c r="Q127" s="16"/>
      <c r="R127" s="84"/>
    </row>
    <row r="128" spans="2:18" ht="22.5" hidden="1" customHeight="1" x14ac:dyDescent="0.3">
      <c r="B128" s="57"/>
      <c r="C128" s="58"/>
      <c r="D128" s="58"/>
      <c r="E128" s="59"/>
      <c r="F128" s="29"/>
      <c r="G128" s="15"/>
      <c r="H128" s="15"/>
      <c r="I128" s="61"/>
      <c r="J128" s="16"/>
      <c r="K128" s="16"/>
      <c r="L128" s="16"/>
      <c r="M128" s="16"/>
      <c r="N128" s="16"/>
      <c r="O128" s="16"/>
      <c r="P128" s="16"/>
      <c r="Q128" s="16"/>
      <c r="R128" s="84"/>
    </row>
    <row r="129" spans="2:18" ht="22.5" hidden="1" customHeight="1" x14ac:dyDescent="0.3">
      <c r="B129" s="57"/>
      <c r="C129" s="58"/>
      <c r="D129" s="58"/>
      <c r="E129" s="59"/>
      <c r="F129" s="29"/>
      <c r="G129" s="15"/>
      <c r="H129" s="15"/>
      <c r="I129" s="61"/>
      <c r="J129" s="16"/>
      <c r="K129" s="16"/>
      <c r="L129" s="16"/>
      <c r="M129" s="16"/>
      <c r="N129" s="16"/>
      <c r="O129" s="16"/>
      <c r="P129" s="16"/>
      <c r="Q129" s="16"/>
      <c r="R129" s="84"/>
    </row>
    <row r="130" spans="2:18" ht="22.5" hidden="1" customHeight="1" x14ac:dyDescent="0.3">
      <c r="B130" s="57"/>
      <c r="C130" s="58"/>
      <c r="D130" s="58"/>
      <c r="E130" s="59"/>
      <c r="F130" s="29"/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/>
    </row>
    <row r="131" spans="2:18" ht="22.5" hidden="1" customHeight="1" x14ac:dyDescent="0.3">
      <c r="B131" s="57"/>
      <c r="C131" s="58"/>
      <c r="D131" s="58"/>
      <c r="E131" s="59"/>
      <c r="F131" s="29"/>
      <c r="G131" s="15"/>
      <c r="H131" s="15"/>
      <c r="I131" s="61"/>
      <c r="J131" s="16"/>
      <c r="K131" s="16"/>
      <c r="L131" s="16"/>
      <c r="M131" s="16"/>
      <c r="N131" s="16"/>
      <c r="O131" s="16"/>
      <c r="P131" s="16"/>
      <c r="Q131" s="16"/>
      <c r="R131" s="84"/>
    </row>
    <row r="132" spans="2:18" ht="22.5" hidden="1" customHeight="1" x14ac:dyDescent="0.3">
      <c r="B132" s="57"/>
      <c r="C132" s="58"/>
      <c r="D132" s="58"/>
      <c r="E132" s="59"/>
      <c r="F132" s="29"/>
      <c r="G132" s="15"/>
      <c r="H132" s="15"/>
      <c r="I132" s="61"/>
      <c r="J132" s="16"/>
      <c r="K132" s="16"/>
      <c r="L132" s="16"/>
      <c r="M132" s="16"/>
      <c r="N132" s="16"/>
      <c r="O132" s="16"/>
      <c r="P132" s="16"/>
      <c r="Q132" s="16"/>
      <c r="R132" s="84"/>
    </row>
    <row r="133" spans="2:18" ht="22.5" hidden="1" customHeight="1" x14ac:dyDescent="0.3">
      <c r="B133" s="57"/>
      <c r="C133" s="58"/>
      <c r="D133" s="58"/>
      <c r="E133" s="59"/>
      <c r="F133" s="29"/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/>
    </row>
    <row r="134" spans="2:18" ht="22.5" hidden="1" customHeight="1" x14ac:dyDescent="0.3">
      <c r="B134" s="57"/>
      <c r="C134" s="58"/>
      <c r="D134" s="58"/>
      <c r="E134" s="59"/>
      <c r="F134" s="29"/>
      <c r="G134" s="15"/>
      <c r="H134" s="15"/>
      <c r="I134" s="61"/>
      <c r="J134" s="16"/>
      <c r="K134" s="16"/>
      <c r="L134" s="16"/>
      <c r="M134" s="16"/>
      <c r="N134" s="16"/>
      <c r="O134" s="16"/>
      <c r="P134" s="16"/>
      <c r="Q134" s="16"/>
      <c r="R134" s="84"/>
    </row>
    <row r="135" spans="2:18" ht="22.5" hidden="1" customHeight="1" x14ac:dyDescent="0.3">
      <c r="B135" s="57"/>
      <c r="C135" s="58"/>
      <c r="D135" s="58"/>
      <c r="E135" s="59"/>
      <c r="F135" s="29"/>
      <c r="G135" s="15"/>
      <c r="H135" s="15"/>
      <c r="I135" s="61"/>
      <c r="J135" s="16"/>
      <c r="K135" s="16"/>
      <c r="L135" s="16"/>
      <c r="M135" s="16"/>
      <c r="N135" s="16"/>
      <c r="O135" s="16"/>
      <c r="P135" s="16"/>
      <c r="Q135" s="16"/>
      <c r="R135" s="84"/>
    </row>
    <row r="136" spans="2:18" ht="22.5" hidden="1" customHeight="1" x14ac:dyDescent="0.3">
      <c r="B136" s="57"/>
      <c r="C136" s="58"/>
      <c r="D136" s="58"/>
      <c r="E136" s="59"/>
      <c r="F136" s="29"/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/>
    </row>
    <row r="137" spans="2:18" ht="22.5" hidden="1" customHeight="1" x14ac:dyDescent="0.3">
      <c r="B137" s="57"/>
      <c r="C137" s="58"/>
      <c r="D137" s="58"/>
      <c r="E137" s="59"/>
      <c r="F137" s="29"/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/>
    </row>
    <row r="138" spans="2:18" ht="22.5" hidden="1" customHeight="1" x14ac:dyDescent="0.3">
      <c r="B138" s="28"/>
      <c r="C138" s="45"/>
      <c r="D138" s="31"/>
      <c r="E138" s="32"/>
      <c r="F138" s="29">
        <v>67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66"/>
        <v>0</v>
      </c>
    </row>
    <row r="139" spans="2:18" ht="33.75" hidden="1" customHeight="1" x14ac:dyDescent="0.3">
      <c r="B139" s="67"/>
      <c r="C139" s="68"/>
      <c r="D139" s="62"/>
      <c r="E139" s="21"/>
      <c r="F139" s="29">
        <v>68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>SUM(J139:Q139)</f>
        <v>0</v>
      </c>
    </row>
    <row r="140" spans="2:18" s="13" customFormat="1" ht="46.5" customHeight="1" x14ac:dyDescent="0.3">
      <c r="B140" s="35"/>
      <c r="C140" s="37"/>
      <c r="D140" s="1662" t="s">
        <v>53</v>
      </c>
      <c r="E140" s="1662"/>
      <c r="F140" s="1662"/>
      <c r="G140" s="1662"/>
      <c r="H140" s="1662"/>
      <c r="I140" s="1662"/>
      <c r="J140" s="86">
        <f t="shared" ref="J140:R140" si="67">SUM(J141+J151+J157)</f>
        <v>0</v>
      </c>
      <c r="K140" s="86">
        <f>SUM(K141+K151+K157)</f>
        <v>0</v>
      </c>
      <c r="L140" s="86">
        <f t="shared" si="67"/>
        <v>0</v>
      </c>
      <c r="M140" s="86">
        <f t="shared" si="67"/>
        <v>20000</v>
      </c>
      <c r="N140" s="86">
        <f t="shared" si="67"/>
        <v>0</v>
      </c>
      <c r="O140" s="86">
        <f t="shared" si="67"/>
        <v>0</v>
      </c>
      <c r="P140" s="86">
        <f t="shared" si="67"/>
        <v>0</v>
      </c>
      <c r="Q140" s="86">
        <f t="shared" si="67"/>
        <v>0</v>
      </c>
      <c r="R140" s="86">
        <f t="shared" si="67"/>
        <v>20000</v>
      </c>
    </row>
    <row r="141" spans="2:18" s="13" customFormat="1" hidden="1" x14ac:dyDescent="0.3">
      <c r="B141" s="35"/>
      <c r="C141" s="37"/>
      <c r="D141" s="37"/>
      <c r="E141" s="501" t="s">
        <v>54</v>
      </c>
      <c r="F141" s="70"/>
      <c r="G141" s="33"/>
      <c r="H141" s="14"/>
      <c r="I141" s="56"/>
      <c r="J141" s="86">
        <f>SUM(J142:J149)</f>
        <v>0</v>
      </c>
      <c r="K141" s="86">
        <f>SUM(K142:K150)</f>
        <v>0</v>
      </c>
      <c r="L141" s="86">
        <f t="shared" ref="L141:R141" si="68">SUM(L142:L150)</f>
        <v>0</v>
      </c>
      <c r="M141" s="86">
        <f t="shared" si="68"/>
        <v>0</v>
      </c>
      <c r="N141" s="86">
        <f t="shared" si="68"/>
        <v>0</v>
      </c>
      <c r="O141" s="86">
        <f t="shared" si="68"/>
        <v>0</v>
      </c>
      <c r="P141" s="86">
        <f t="shared" si="68"/>
        <v>0</v>
      </c>
      <c r="Q141" s="86">
        <f t="shared" si="68"/>
        <v>0</v>
      </c>
      <c r="R141" s="86">
        <f t="shared" si="68"/>
        <v>0</v>
      </c>
    </row>
    <row r="142" spans="2:18" ht="49.5" hidden="1" customHeight="1" x14ac:dyDescent="0.3">
      <c r="B142" s="38"/>
      <c r="C142" s="39"/>
      <c r="D142" s="39"/>
      <c r="E142" s="39"/>
      <c r="F142" s="183"/>
      <c r="G142" s="184"/>
      <c r="H142" s="509"/>
      <c r="I142" s="145"/>
      <c r="J142" s="16"/>
      <c r="K142" s="170"/>
      <c r="L142" s="171"/>
      <c r="M142" s="170"/>
      <c r="N142" s="16"/>
      <c r="O142" s="16"/>
      <c r="P142" s="16"/>
      <c r="Q142" s="16"/>
      <c r="R142" s="84"/>
    </row>
    <row r="143" spans="2:18" ht="47.25" hidden="1" customHeight="1" x14ac:dyDescent="0.3">
      <c r="B143" s="123"/>
      <c r="C143" s="122"/>
      <c r="D143" s="61"/>
      <c r="E143" s="61"/>
      <c r="F143" s="60"/>
      <c r="G143" s="15"/>
      <c r="H143" s="509"/>
      <c r="I143" s="174"/>
      <c r="J143" s="27"/>
      <c r="K143" s="172"/>
      <c r="L143" s="173"/>
      <c r="M143" s="172"/>
      <c r="N143" s="27"/>
      <c r="O143" s="27"/>
      <c r="P143" s="27"/>
      <c r="Q143" s="27"/>
      <c r="R143" s="84"/>
    </row>
    <row r="144" spans="2:18" ht="51.75" hidden="1" customHeight="1" x14ac:dyDescent="0.3">
      <c r="B144" s="123"/>
      <c r="C144" s="122"/>
      <c r="D144" s="61"/>
      <c r="E144" s="61"/>
      <c r="F144" s="183"/>
      <c r="G144" s="15"/>
      <c r="H144" s="509"/>
      <c r="I144" s="145"/>
      <c r="J144" s="16"/>
      <c r="K144" s="170"/>
      <c r="L144" s="171"/>
      <c r="M144" s="170"/>
      <c r="N144" s="16"/>
      <c r="O144" s="27"/>
      <c r="P144" s="27"/>
      <c r="Q144" s="27"/>
      <c r="R144" s="84"/>
    </row>
    <row r="145" spans="2:18" ht="48" hidden="1" customHeight="1" x14ac:dyDescent="0.3">
      <c r="B145" s="19"/>
      <c r="C145" s="20"/>
      <c r="D145" s="20"/>
      <c r="E145" s="20"/>
      <c r="F145" s="60"/>
      <c r="G145" s="15"/>
      <c r="H145" s="509"/>
      <c r="I145" s="140"/>
      <c r="J145" s="16"/>
      <c r="K145" s="170"/>
      <c r="L145" s="171"/>
      <c r="M145" s="170"/>
      <c r="N145" s="16"/>
      <c r="O145" s="16"/>
      <c r="P145" s="16"/>
      <c r="Q145" s="16"/>
      <c r="R145" s="84"/>
    </row>
    <row r="146" spans="2:18" ht="48" hidden="1" customHeight="1" x14ac:dyDescent="0.3">
      <c r="B146" s="57"/>
      <c r="C146" s="58"/>
      <c r="D146" s="58"/>
      <c r="E146" s="58"/>
      <c r="F146" s="183"/>
      <c r="G146" s="32"/>
      <c r="H146" s="509"/>
      <c r="I146" s="145"/>
      <c r="J146" s="16"/>
      <c r="K146" s="170"/>
      <c r="L146" s="171"/>
      <c r="M146" s="170"/>
      <c r="N146" s="16"/>
      <c r="O146" s="27"/>
      <c r="P146" s="27"/>
      <c r="Q146" s="27"/>
      <c r="R146" s="84"/>
    </row>
    <row r="147" spans="2:18" ht="35.25" hidden="1" customHeight="1" x14ac:dyDescent="0.3">
      <c r="B147" s="89"/>
      <c r="C147" s="90"/>
      <c r="D147" s="90"/>
      <c r="E147" s="90"/>
      <c r="F147" s="60"/>
      <c r="G147" s="15"/>
      <c r="H147" s="510"/>
      <c r="I147" s="17"/>
      <c r="J147" s="16"/>
      <c r="K147" s="170"/>
      <c r="L147" s="177"/>
      <c r="M147" s="170"/>
      <c r="N147" s="16"/>
      <c r="O147" s="16"/>
      <c r="P147" s="16"/>
      <c r="Q147" s="16"/>
      <c r="R147" s="84"/>
    </row>
    <row r="148" spans="2:18" ht="67.5" hidden="1" customHeight="1" x14ac:dyDescent="0.3">
      <c r="B148" s="89"/>
      <c r="C148" s="90"/>
      <c r="D148" s="90"/>
      <c r="E148" s="90"/>
      <c r="F148" s="60"/>
      <c r="G148" s="15"/>
      <c r="H148" s="511"/>
      <c r="I148" s="17"/>
      <c r="J148" s="178"/>
      <c r="K148" s="179"/>
      <c r="L148" s="180"/>
      <c r="M148" s="179"/>
      <c r="N148" s="16"/>
      <c r="O148" s="16"/>
      <c r="P148" s="16"/>
      <c r="Q148" s="16"/>
      <c r="R148" s="84"/>
    </row>
    <row r="149" spans="2:18" ht="48" hidden="1" customHeight="1" x14ac:dyDescent="0.3">
      <c r="B149" s="89"/>
      <c r="C149" s="90"/>
      <c r="D149" s="90"/>
      <c r="E149" s="90"/>
      <c r="F149" s="60"/>
      <c r="G149" s="15"/>
      <c r="H149" s="511"/>
      <c r="I149" s="181"/>
      <c r="J149" s="178"/>
      <c r="K149" s="179"/>
      <c r="L149" s="180"/>
      <c r="M149" s="179"/>
      <c r="N149" s="16"/>
      <c r="O149" s="16"/>
      <c r="P149" s="16"/>
      <c r="Q149" s="16"/>
      <c r="R149" s="84"/>
    </row>
    <row r="150" spans="2:18" ht="33" hidden="1" customHeight="1" x14ac:dyDescent="0.3">
      <c r="B150" s="28"/>
      <c r="C150" s="45"/>
      <c r="D150" s="31"/>
      <c r="E150" s="62"/>
      <c r="F150" s="183"/>
      <c r="G150" s="21"/>
      <c r="H150" s="512"/>
      <c r="I150" s="17"/>
      <c r="J150" s="27"/>
      <c r="K150" s="172"/>
      <c r="L150" s="173"/>
      <c r="M150" s="172"/>
      <c r="N150" s="176"/>
      <c r="O150" s="176"/>
      <c r="P150" s="176"/>
      <c r="Q150" s="176"/>
      <c r="R150" s="84"/>
    </row>
    <row r="151" spans="2:18" s="13" customFormat="1" hidden="1" x14ac:dyDescent="0.3">
      <c r="B151" s="35"/>
      <c r="C151" s="37"/>
      <c r="D151" s="37"/>
      <c r="E151" s="501" t="s">
        <v>55</v>
      </c>
      <c r="F151" s="70"/>
      <c r="G151" s="33"/>
      <c r="H151" s="14"/>
      <c r="I151" s="56"/>
      <c r="J151" s="86">
        <f>SUM(J152:J156)</f>
        <v>0</v>
      </c>
      <c r="K151" s="86">
        <f t="shared" ref="K151:R151" si="69">SUM(K152:K156)</f>
        <v>0</v>
      </c>
      <c r="L151" s="86">
        <f t="shared" si="69"/>
        <v>0</v>
      </c>
      <c r="M151" s="86">
        <f t="shared" si="69"/>
        <v>0</v>
      </c>
      <c r="N151" s="86">
        <f t="shared" si="69"/>
        <v>0</v>
      </c>
      <c r="O151" s="86">
        <f t="shared" si="69"/>
        <v>0</v>
      </c>
      <c r="P151" s="86">
        <f t="shared" si="69"/>
        <v>0</v>
      </c>
      <c r="Q151" s="86">
        <f t="shared" si="69"/>
        <v>0</v>
      </c>
      <c r="R151" s="86">
        <f t="shared" si="69"/>
        <v>0</v>
      </c>
    </row>
    <row r="152" spans="2:18" ht="22.5" hidden="1" customHeight="1" x14ac:dyDescent="0.3">
      <c r="B152" s="38"/>
      <c r="C152" s="39"/>
      <c r="D152" s="39"/>
      <c r="E152" s="40"/>
      <c r="F152" s="29">
        <v>74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5" si="70">SUM(J152:Q152)</f>
        <v>0</v>
      </c>
    </row>
    <row r="153" spans="2:18" ht="22.5" hidden="1" customHeight="1" x14ac:dyDescent="0.3">
      <c r="B153" s="28"/>
      <c r="C153" s="45"/>
      <c r="D153" s="31"/>
      <c r="E153" s="32"/>
      <c r="F153" s="29">
        <v>75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70"/>
        <v>0</v>
      </c>
    </row>
    <row r="154" spans="2:18" ht="22.5" hidden="1" customHeight="1" x14ac:dyDescent="0.3">
      <c r="B154" s="28"/>
      <c r="C154" s="45"/>
      <c r="D154" s="31"/>
      <c r="E154" s="32"/>
      <c r="F154" s="29">
        <v>76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 t="shared" si="70"/>
        <v>0</v>
      </c>
    </row>
    <row r="155" spans="2:18" ht="22.5" hidden="1" customHeight="1" x14ac:dyDescent="0.3">
      <c r="B155" s="57"/>
      <c r="C155" s="58"/>
      <c r="D155" s="58"/>
      <c r="E155" s="59"/>
      <c r="F155" s="29">
        <v>77</v>
      </c>
      <c r="G155" s="15"/>
      <c r="H155" s="15"/>
      <c r="I155" s="61"/>
      <c r="J155" s="16"/>
      <c r="K155" s="16"/>
      <c r="L155" s="16"/>
      <c r="M155" s="16"/>
      <c r="N155" s="16"/>
      <c r="O155" s="16"/>
      <c r="P155" s="16"/>
      <c r="Q155" s="16"/>
      <c r="R155" s="84">
        <f t="shared" si="70"/>
        <v>0</v>
      </c>
    </row>
    <row r="156" spans="2:18" ht="22.5" hidden="1" customHeight="1" x14ac:dyDescent="0.3">
      <c r="B156" s="28"/>
      <c r="C156" s="45"/>
      <c r="D156" s="31"/>
      <c r="E156" s="32"/>
      <c r="F156" s="29">
        <v>78</v>
      </c>
      <c r="G156" s="15"/>
      <c r="H156" s="16"/>
      <c r="I156" s="17"/>
      <c r="J156" s="27"/>
      <c r="K156" s="27"/>
      <c r="L156" s="27"/>
      <c r="M156" s="27"/>
      <c r="N156" s="27"/>
      <c r="O156" s="27"/>
      <c r="P156" s="27"/>
      <c r="Q156" s="27"/>
      <c r="R156" s="84">
        <f>SUM(J156:Q156)</f>
        <v>0</v>
      </c>
    </row>
    <row r="157" spans="2:18" s="13" customFormat="1" ht="35.25" customHeight="1" x14ac:dyDescent="0.3">
      <c r="B157" s="35"/>
      <c r="C157" s="37"/>
      <c r="D157" s="37"/>
      <c r="E157" s="1661" t="s">
        <v>90</v>
      </c>
      <c r="F157" s="1661"/>
      <c r="G157" s="1661"/>
      <c r="H157" s="1661"/>
      <c r="I157" s="1661"/>
      <c r="J157" s="86">
        <f t="shared" ref="J157:R157" si="71">SUM(J158:J161)</f>
        <v>0</v>
      </c>
      <c r="K157" s="86">
        <f t="shared" si="71"/>
        <v>0</v>
      </c>
      <c r="L157" s="86">
        <f t="shared" si="71"/>
        <v>0</v>
      </c>
      <c r="M157" s="86">
        <f t="shared" si="71"/>
        <v>20000</v>
      </c>
      <c r="N157" s="86">
        <f t="shared" si="71"/>
        <v>0</v>
      </c>
      <c r="O157" s="86">
        <f t="shared" si="71"/>
        <v>0</v>
      </c>
      <c r="P157" s="86">
        <f t="shared" si="71"/>
        <v>0</v>
      </c>
      <c r="Q157" s="86">
        <f t="shared" si="71"/>
        <v>0</v>
      </c>
      <c r="R157" s="86">
        <f t="shared" si="71"/>
        <v>20000</v>
      </c>
    </row>
    <row r="158" spans="2:18" ht="34.5" customHeight="1" x14ac:dyDescent="0.3">
      <c r="B158" s="28"/>
      <c r="C158" s="45"/>
      <c r="D158" s="31"/>
      <c r="E158" s="31"/>
      <c r="F158" s="124">
        <v>2</v>
      </c>
      <c r="G158" s="15" t="s">
        <v>259</v>
      </c>
      <c r="H158" s="16" t="s">
        <v>242</v>
      </c>
      <c r="I158" s="17" t="s">
        <v>244</v>
      </c>
      <c r="J158" s="27"/>
      <c r="K158" s="172"/>
      <c r="L158" s="173"/>
      <c r="M158" s="172">
        <v>20000</v>
      </c>
      <c r="N158" s="27"/>
      <c r="O158" s="27"/>
      <c r="P158" s="27"/>
      <c r="Q158" s="27"/>
      <c r="R158" s="84">
        <f t="shared" ref="R158:R160" si="72">SUM(J158:Q158)</f>
        <v>20000</v>
      </c>
    </row>
    <row r="159" spans="2:18" ht="22.5" hidden="1" customHeight="1" x14ac:dyDescent="0.3">
      <c r="B159" s="28"/>
      <c r="C159" s="45"/>
      <c r="D159" s="31"/>
      <c r="E159" s="31"/>
      <c r="F159" s="60">
        <v>81</v>
      </c>
      <c r="G159" s="15"/>
      <c r="H159" s="16"/>
      <c r="I159" s="17"/>
      <c r="J159" s="27"/>
      <c r="K159" s="27"/>
      <c r="L159" s="27"/>
      <c r="M159" s="27"/>
      <c r="N159" s="27"/>
      <c r="O159" s="27"/>
      <c r="P159" s="27"/>
      <c r="Q159" s="27"/>
      <c r="R159" s="84">
        <f t="shared" si="72"/>
        <v>0</v>
      </c>
    </row>
    <row r="160" spans="2:18" ht="22.5" hidden="1" customHeight="1" x14ac:dyDescent="0.3">
      <c r="B160" s="57"/>
      <c r="C160" s="58"/>
      <c r="D160" s="58"/>
      <c r="E160" s="58"/>
      <c r="F160" s="60">
        <v>82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si="72"/>
        <v>0</v>
      </c>
    </row>
    <row r="161" spans="2:18" ht="22.5" hidden="1" customHeight="1" x14ac:dyDescent="0.3">
      <c r="B161" s="67"/>
      <c r="C161" s="68"/>
      <c r="D161" s="62"/>
      <c r="E161" s="62"/>
      <c r="F161" s="60">
        <v>83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>SUM(J161:Q161)</f>
        <v>0</v>
      </c>
    </row>
    <row r="162" spans="2:18" s="12" customFormat="1" ht="33.75" hidden="1" customHeight="1" x14ac:dyDescent="0.2">
      <c r="B162" s="1665" t="s">
        <v>93</v>
      </c>
      <c r="C162" s="1666"/>
      <c r="D162" s="1666"/>
      <c r="E162" s="1666"/>
      <c r="F162" s="1666"/>
      <c r="G162" s="1666"/>
      <c r="H162" s="1666"/>
      <c r="I162" s="1666"/>
      <c r="J162" s="41">
        <f>SUM(J163)</f>
        <v>0</v>
      </c>
      <c r="K162" s="41">
        <f t="shared" ref="K162:R163" si="73">SUM(K163)</f>
        <v>0</v>
      </c>
      <c r="L162" s="41">
        <f t="shared" si="73"/>
        <v>0</v>
      </c>
      <c r="M162" s="41">
        <f t="shared" si="73"/>
        <v>0</v>
      </c>
      <c r="N162" s="41">
        <f t="shared" si="73"/>
        <v>0</v>
      </c>
      <c r="O162" s="41">
        <f t="shared" si="73"/>
        <v>0</v>
      </c>
      <c r="P162" s="41">
        <f t="shared" si="73"/>
        <v>0</v>
      </c>
      <c r="Q162" s="41">
        <f t="shared" si="73"/>
        <v>0</v>
      </c>
      <c r="R162" s="41">
        <f t="shared" si="73"/>
        <v>0</v>
      </c>
    </row>
    <row r="163" spans="2:18" s="12" customFormat="1" ht="48.75" hidden="1" customHeight="1" x14ac:dyDescent="0.2">
      <c r="B163" s="1785" t="s">
        <v>120</v>
      </c>
      <c r="C163" s="1724"/>
      <c r="D163" s="1724"/>
      <c r="E163" s="1724"/>
      <c r="F163" s="1724"/>
      <c r="G163" s="1724"/>
      <c r="H163" s="1724"/>
      <c r="I163" s="1724"/>
      <c r="J163" s="25">
        <f>SUM(J164)</f>
        <v>0</v>
      </c>
      <c r="K163" s="25">
        <f t="shared" si="73"/>
        <v>0</v>
      </c>
      <c r="L163" s="25">
        <f t="shared" si="73"/>
        <v>0</v>
      </c>
      <c r="M163" s="25">
        <f t="shared" si="73"/>
        <v>0</v>
      </c>
      <c r="N163" s="25">
        <f t="shared" si="73"/>
        <v>0</v>
      </c>
      <c r="O163" s="25">
        <f t="shared" si="73"/>
        <v>0</v>
      </c>
      <c r="P163" s="25">
        <f t="shared" si="73"/>
        <v>0</v>
      </c>
      <c r="Q163" s="25">
        <f t="shared" si="73"/>
        <v>0</v>
      </c>
      <c r="R163" s="25">
        <f>SUM(R164)</f>
        <v>0</v>
      </c>
    </row>
    <row r="164" spans="2:18" s="13" customFormat="1" ht="32.25" hidden="1" customHeight="1" x14ac:dyDescent="0.3">
      <c r="B164" s="35"/>
      <c r="C164" s="1661" t="s">
        <v>56</v>
      </c>
      <c r="D164" s="1661"/>
      <c r="E164" s="1661"/>
      <c r="F164" s="1661"/>
      <c r="G164" s="1661"/>
      <c r="H164" s="1661"/>
      <c r="I164" s="1661"/>
      <c r="J164" s="86">
        <f>SUM(J165+J182)</f>
        <v>0</v>
      </c>
      <c r="K164" s="86">
        <f t="shared" ref="K164:Q164" si="74">SUM(K165+K182)</f>
        <v>0</v>
      </c>
      <c r="L164" s="86">
        <f t="shared" si="74"/>
        <v>0</v>
      </c>
      <c r="M164" s="86">
        <f t="shared" si="74"/>
        <v>0</v>
      </c>
      <c r="N164" s="86">
        <f t="shared" si="74"/>
        <v>0</v>
      </c>
      <c r="O164" s="86">
        <f t="shared" si="74"/>
        <v>0</v>
      </c>
      <c r="P164" s="86">
        <f t="shared" si="74"/>
        <v>0</v>
      </c>
      <c r="Q164" s="86">
        <f t="shared" si="74"/>
        <v>0</v>
      </c>
      <c r="R164" s="86">
        <f>SUM(R165+R182)</f>
        <v>0</v>
      </c>
    </row>
    <row r="165" spans="2:18" s="13" customFormat="1" ht="50.25" hidden="1" customHeight="1" x14ac:dyDescent="0.3">
      <c r="B165" s="35"/>
      <c r="C165" s="37"/>
      <c r="D165" s="1661" t="s">
        <v>78</v>
      </c>
      <c r="E165" s="1661"/>
      <c r="F165" s="1661"/>
      <c r="G165" s="1661"/>
      <c r="H165" s="1661"/>
      <c r="I165" s="1661"/>
      <c r="J165" s="86">
        <f>SUM(J166+J170+J174+J178)</f>
        <v>0</v>
      </c>
      <c r="K165" s="86">
        <f t="shared" ref="K165:R165" si="75">SUM(K166+K170+K174+K178)</f>
        <v>0</v>
      </c>
      <c r="L165" s="86">
        <f t="shared" si="75"/>
        <v>0</v>
      </c>
      <c r="M165" s="86">
        <f t="shared" si="75"/>
        <v>0</v>
      </c>
      <c r="N165" s="86">
        <f t="shared" si="75"/>
        <v>0</v>
      </c>
      <c r="O165" s="86">
        <f t="shared" si="75"/>
        <v>0</v>
      </c>
      <c r="P165" s="86">
        <f t="shared" si="75"/>
        <v>0</v>
      </c>
      <c r="Q165" s="86">
        <f t="shared" si="75"/>
        <v>0</v>
      </c>
      <c r="R165" s="86">
        <f t="shared" si="75"/>
        <v>0</v>
      </c>
    </row>
    <row r="166" spans="2:18" s="13" customFormat="1" ht="32.25" hidden="1" customHeight="1" x14ac:dyDescent="0.3">
      <c r="B166" s="35"/>
      <c r="C166" s="37"/>
      <c r="D166" s="37"/>
      <c r="E166" s="1661" t="s">
        <v>57</v>
      </c>
      <c r="F166" s="1661"/>
      <c r="G166" s="1661"/>
      <c r="H166" s="1661"/>
      <c r="I166" s="1661"/>
      <c r="J166" s="86">
        <f>SUM(J167:J169)</f>
        <v>0</v>
      </c>
      <c r="K166" s="86">
        <f t="shared" ref="K166:R166" si="76">SUM(K167:K169)</f>
        <v>0</v>
      </c>
      <c r="L166" s="86">
        <f t="shared" si="76"/>
        <v>0</v>
      </c>
      <c r="M166" s="86">
        <f t="shared" si="76"/>
        <v>0</v>
      </c>
      <c r="N166" s="86">
        <f t="shared" si="76"/>
        <v>0</v>
      </c>
      <c r="O166" s="86">
        <f t="shared" si="76"/>
        <v>0</v>
      </c>
      <c r="P166" s="86">
        <f t="shared" si="76"/>
        <v>0</v>
      </c>
      <c r="Q166" s="86">
        <f t="shared" si="76"/>
        <v>0</v>
      </c>
      <c r="R166" s="86">
        <f t="shared" si="76"/>
        <v>0</v>
      </c>
    </row>
    <row r="167" spans="2:18" ht="20.25" hidden="1" customHeight="1" x14ac:dyDescent="0.3">
      <c r="B167" s="38"/>
      <c r="C167" s="39"/>
      <c r="D167" s="39"/>
      <c r="E167" s="40"/>
      <c r="F167" s="29">
        <v>84</v>
      </c>
      <c r="G167" s="15"/>
      <c r="H167" s="15"/>
      <c r="I167" s="61"/>
      <c r="J167" s="16"/>
      <c r="K167" s="16"/>
      <c r="L167" s="16"/>
      <c r="M167" s="16"/>
      <c r="N167" s="16"/>
      <c r="O167" s="16"/>
      <c r="P167" s="16"/>
      <c r="Q167" s="16"/>
      <c r="R167" s="84">
        <f t="shared" ref="R167:R168" si="77">SUM(J167:Q167)</f>
        <v>0</v>
      </c>
    </row>
    <row r="168" spans="2:18" ht="20.25" hidden="1" customHeight="1" x14ac:dyDescent="0.3">
      <c r="B168" s="28"/>
      <c r="C168" s="45"/>
      <c r="D168" s="31"/>
      <c r="E168" s="32"/>
      <c r="F168" s="29">
        <v>85</v>
      </c>
      <c r="G168" s="15"/>
      <c r="H168" s="16"/>
      <c r="I168" s="17"/>
      <c r="J168" s="27"/>
      <c r="K168" s="27"/>
      <c r="L168" s="27"/>
      <c r="M168" s="27"/>
      <c r="N168" s="27"/>
      <c r="O168" s="27"/>
      <c r="P168" s="27"/>
      <c r="Q168" s="27"/>
      <c r="R168" s="84">
        <f t="shared" si="77"/>
        <v>0</v>
      </c>
    </row>
    <row r="169" spans="2:18" ht="20.25" hidden="1" customHeight="1" x14ac:dyDescent="0.3">
      <c r="B169" s="28"/>
      <c r="C169" s="45"/>
      <c r="D169" s="31"/>
      <c r="E169" s="32"/>
      <c r="F169" s="29">
        <v>86</v>
      </c>
      <c r="G169" s="15"/>
      <c r="H169" s="16"/>
      <c r="I169" s="17"/>
      <c r="J169" s="27"/>
      <c r="K169" s="27"/>
      <c r="L169" s="27"/>
      <c r="M169" s="27"/>
      <c r="N169" s="27"/>
      <c r="O169" s="27"/>
      <c r="P169" s="27"/>
      <c r="Q169" s="27"/>
      <c r="R169" s="84">
        <f>SUM(J169:Q169)</f>
        <v>0</v>
      </c>
    </row>
    <row r="170" spans="2:18" s="13" customFormat="1" ht="33.75" hidden="1" customHeight="1" x14ac:dyDescent="0.3">
      <c r="B170" s="35"/>
      <c r="C170" s="37"/>
      <c r="D170" s="37"/>
      <c r="E170" s="1661" t="s">
        <v>58</v>
      </c>
      <c r="F170" s="1661"/>
      <c r="G170" s="1661"/>
      <c r="H170" s="1661"/>
      <c r="I170" s="1661"/>
      <c r="J170" s="86">
        <f>SUM(J171:J173)</f>
        <v>0</v>
      </c>
      <c r="K170" s="86">
        <f t="shared" ref="K170:R170" si="78">SUM(K171:K173)</f>
        <v>0</v>
      </c>
      <c r="L170" s="86">
        <f t="shared" si="78"/>
        <v>0</v>
      </c>
      <c r="M170" s="86">
        <f t="shared" si="78"/>
        <v>0</v>
      </c>
      <c r="N170" s="86">
        <f t="shared" si="78"/>
        <v>0</v>
      </c>
      <c r="O170" s="86">
        <f t="shared" si="78"/>
        <v>0</v>
      </c>
      <c r="P170" s="86">
        <f t="shared" si="78"/>
        <v>0</v>
      </c>
      <c r="Q170" s="86">
        <f t="shared" si="78"/>
        <v>0</v>
      </c>
      <c r="R170" s="86">
        <f t="shared" si="78"/>
        <v>0</v>
      </c>
    </row>
    <row r="171" spans="2:18" ht="21" hidden="1" customHeight="1" x14ac:dyDescent="0.3">
      <c r="B171" s="38"/>
      <c r="C171" s="39"/>
      <c r="D171" s="39"/>
      <c r="E171" s="40"/>
      <c r="F171" s="29">
        <v>87</v>
      </c>
      <c r="G171" s="15"/>
      <c r="H171" s="15"/>
      <c r="I171" s="61"/>
      <c r="J171" s="16"/>
      <c r="K171" s="16"/>
      <c r="L171" s="16"/>
      <c r="M171" s="16"/>
      <c r="N171" s="16"/>
      <c r="O171" s="16"/>
      <c r="P171" s="16"/>
      <c r="Q171" s="16"/>
      <c r="R171" s="84">
        <f t="shared" ref="R171:R172" si="79">SUM(J171:Q171)</f>
        <v>0</v>
      </c>
    </row>
    <row r="172" spans="2:18" ht="21" hidden="1" customHeight="1" x14ac:dyDescent="0.3">
      <c r="B172" s="28"/>
      <c r="C172" s="45"/>
      <c r="D172" s="31"/>
      <c r="E172" s="32"/>
      <c r="F172" s="29">
        <v>88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84">
        <f t="shared" si="79"/>
        <v>0</v>
      </c>
    </row>
    <row r="173" spans="2:18" ht="21" hidden="1" customHeight="1" x14ac:dyDescent="0.3">
      <c r="B173" s="28"/>
      <c r="C173" s="45"/>
      <c r="D173" s="31"/>
      <c r="E173" s="32"/>
      <c r="F173" s="29">
        <v>89</v>
      </c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84">
        <f>SUM(J173:Q173)</f>
        <v>0</v>
      </c>
    </row>
    <row r="174" spans="2:18" s="13" customFormat="1" hidden="1" x14ac:dyDescent="0.3">
      <c r="B174" s="35"/>
      <c r="C174" s="37"/>
      <c r="D174" s="37"/>
      <c r="E174" s="501" t="s">
        <v>59</v>
      </c>
      <c r="F174" s="70"/>
      <c r="G174" s="33"/>
      <c r="H174" s="14"/>
      <c r="I174" s="56"/>
      <c r="J174" s="86">
        <f>SUM(J175:J177)</f>
        <v>0</v>
      </c>
      <c r="K174" s="86">
        <f t="shared" ref="K174:R174" si="80">SUM(K175:K177)</f>
        <v>0</v>
      </c>
      <c r="L174" s="86">
        <f t="shared" si="80"/>
        <v>0</v>
      </c>
      <c r="M174" s="86">
        <f t="shared" si="80"/>
        <v>0</v>
      </c>
      <c r="N174" s="86">
        <f t="shared" si="80"/>
        <v>0</v>
      </c>
      <c r="O174" s="86">
        <f t="shared" si="80"/>
        <v>0</v>
      </c>
      <c r="P174" s="86">
        <f t="shared" si="80"/>
        <v>0</v>
      </c>
      <c r="Q174" s="86">
        <f t="shared" si="80"/>
        <v>0</v>
      </c>
      <c r="R174" s="86">
        <f t="shared" si="80"/>
        <v>0</v>
      </c>
    </row>
    <row r="175" spans="2:18" ht="24.75" hidden="1" customHeight="1" x14ac:dyDescent="0.3">
      <c r="B175" s="38"/>
      <c r="C175" s="39"/>
      <c r="D175" s="39"/>
      <c r="E175" s="40"/>
      <c r="F175" s="29">
        <v>90</v>
      </c>
      <c r="G175" s="15"/>
      <c r="H175" s="15"/>
      <c r="I175" s="61"/>
      <c r="J175" s="16"/>
      <c r="K175" s="16"/>
      <c r="L175" s="16"/>
      <c r="M175" s="16"/>
      <c r="N175" s="16"/>
      <c r="O175" s="16"/>
      <c r="P175" s="16"/>
      <c r="Q175" s="16"/>
      <c r="R175" s="84">
        <f t="shared" ref="R175:R176" si="81">SUM(J175:Q175)</f>
        <v>0</v>
      </c>
    </row>
    <row r="176" spans="2:18" ht="24.75" hidden="1" customHeight="1" x14ac:dyDescent="0.3">
      <c r="B176" s="28"/>
      <c r="C176" s="45"/>
      <c r="D176" s="31"/>
      <c r="E176" s="32"/>
      <c r="F176" s="29">
        <v>91</v>
      </c>
      <c r="G176" s="15"/>
      <c r="H176" s="16"/>
      <c r="I176" s="17"/>
      <c r="J176" s="27"/>
      <c r="K176" s="27"/>
      <c r="L176" s="27"/>
      <c r="M176" s="27"/>
      <c r="N176" s="27"/>
      <c r="O176" s="27"/>
      <c r="P176" s="27"/>
      <c r="Q176" s="27"/>
      <c r="R176" s="84">
        <f t="shared" si="81"/>
        <v>0</v>
      </c>
    </row>
    <row r="177" spans="2:18" ht="24.75" hidden="1" customHeight="1" x14ac:dyDescent="0.3">
      <c r="B177" s="67"/>
      <c r="C177" s="68"/>
      <c r="D177" s="62"/>
      <c r="E177" s="21"/>
      <c r="F177" s="29">
        <v>92</v>
      </c>
      <c r="G177" s="15"/>
      <c r="H177" s="16"/>
      <c r="I177" s="17"/>
      <c r="J177" s="27"/>
      <c r="K177" s="27"/>
      <c r="L177" s="27"/>
      <c r="M177" s="27"/>
      <c r="N177" s="27"/>
      <c r="O177" s="27"/>
      <c r="P177" s="27"/>
      <c r="Q177" s="27"/>
      <c r="R177" s="84">
        <f>SUM(J177:Q177)</f>
        <v>0</v>
      </c>
    </row>
    <row r="178" spans="2:18" s="13" customFormat="1" ht="30.75" hidden="1" customHeight="1" x14ac:dyDescent="0.3">
      <c r="B178" s="35"/>
      <c r="C178" s="37"/>
      <c r="D178" s="37"/>
      <c r="E178" s="1662" t="s">
        <v>60</v>
      </c>
      <c r="F178" s="1662"/>
      <c r="G178" s="1662"/>
      <c r="H178" s="1662"/>
      <c r="I178" s="1662"/>
      <c r="J178" s="86">
        <f>SUM(J179:J181)</f>
        <v>0</v>
      </c>
      <c r="K178" s="86">
        <f t="shared" ref="K178:R178" si="82">SUM(K179:K181)</f>
        <v>0</v>
      </c>
      <c r="L178" s="86">
        <f t="shared" si="82"/>
        <v>0</v>
      </c>
      <c r="M178" s="86">
        <f t="shared" si="82"/>
        <v>0</v>
      </c>
      <c r="N178" s="86">
        <f t="shared" si="82"/>
        <v>0</v>
      </c>
      <c r="O178" s="86">
        <f t="shared" si="82"/>
        <v>0</v>
      </c>
      <c r="P178" s="86">
        <f t="shared" si="82"/>
        <v>0</v>
      </c>
      <c r="Q178" s="86">
        <f t="shared" si="82"/>
        <v>0</v>
      </c>
      <c r="R178" s="86">
        <f t="shared" si="82"/>
        <v>0</v>
      </c>
    </row>
    <row r="179" spans="2:18" ht="22.5" hidden="1" customHeight="1" x14ac:dyDescent="0.3">
      <c r="B179" s="38"/>
      <c r="C179" s="39"/>
      <c r="D179" s="39"/>
      <c r="E179" s="40"/>
      <c r="F179" s="29">
        <v>93</v>
      </c>
      <c r="G179" s="15"/>
      <c r="H179" s="15"/>
      <c r="I179" s="61"/>
      <c r="J179" s="16"/>
      <c r="K179" s="16"/>
      <c r="L179" s="16"/>
      <c r="M179" s="16"/>
      <c r="N179" s="16"/>
      <c r="O179" s="16"/>
      <c r="P179" s="16"/>
      <c r="Q179" s="16"/>
      <c r="R179" s="84">
        <f t="shared" ref="R179:R180" si="83">SUM(J179:Q179)</f>
        <v>0</v>
      </c>
    </row>
    <row r="180" spans="2:18" ht="22.5" hidden="1" customHeight="1" x14ac:dyDescent="0.3">
      <c r="B180" s="28"/>
      <c r="C180" s="45"/>
      <c r="D180" s="31"/>
      <c r="E180" s="32"/>
      <c r="F180" s="29">
        <v>94</v>
      </c>
      <c r="G180" s="15"/>
      <c r="H180" s="16"/>
      <c r="I180" s="17"/>
      <c r="J180" s="27"/>
      <c r="K180" s="27"/>
      <c r="L180" s="27"/>
      <c r="M180" s="27"/>
      <c r="N180" s="27"/>
      <c r="O180" s="27"/>
      <c r="P180" s="27"/>
      <c r="Q180" s="27"/>
      <c r="R180" s="84">
        <f t="shared" si="83"/>
        <v>0</v>
      </c>
    </row>
    <row r="181" spans="2:18" ht="22.5" hidden="1" customHeight="1" x14ac:dyDescent="0.3">
      <c r="B181" s="28"/>
      <c r="C181" s="45"/>
      <c r="D181" s="31"/>
      <c r="E181" s="32"/>
      <c r="F181" s="29">
        <v>95</v>
      </c>
      <c r="G181" s="15"/>
      <c r="H181" s="16"/>
      <c r="I181" s="17"/>
      <c r="J181" s="27"/>
      <c r="K181" s="27"/>
      <c r="L181" s="27"/>
      <c r="M181" s="27"/>
      <c r="N181" s="27"/>
      <c r="O181" s="27"/>
      <c r="P181" s="27"/>
      <c r="Q181" s="27"/>
      <c r="R181" s="84">
        <f>SUM(J181:Q181)</f>
        <v>0</v>
      </c>
    </row>
    <row r="182" spans="2:18" s="13" customFormat="1" ht="33.75" hidden="1" customHeight="1" x14ac:dyDescent="0.3">
      <c r="B182" s="35"/>
      <c r="C182" s="37"/>
      <c r="D182" s="1661" t="s">
        <v>61</v>
      </c>
      <c r="E182" s="1661"/>
      <c r="F182" s="1661"/>
      <c r="G182" s="1661"/>
      <c r="H182" s="1661"/>
      <c r="I182" s="1661"/>
      <c r="J182" s="86">
        <f>SUM(J183)</f>
        <v>0</v>
      </c>
      <c r="K182" s="86">
        <f t="shared" ref="K182:R182" si="84">SUM(K183)</f>
        <v>0</v>
      </c>
      <c r="L182" s="86">
        <f t="shared" si="84"/>
        <v>0</v>
      </c>
      <c r="M182" s="86">
        <f t="shared" si="84"/>
        <v>0</v>
      </c>
      <c r="N182" s="86">
        <f t="shared" si="84"/>
        <v>0</v>
      </c>
      <c r="O182" s="86">
        <f t="shared" si="84"/>
        <v>0</v>
      </c>
      <c r="P182" s="86">
        <f t="shared" si="84"/>
        <v>0</v>
      </c>
      <c r="Q182" s="86">
        <f t="shared" si="84"/>
        <v>0</v>
      </c>
      <c r="R182" s="86">
        <f t="shared" si="84"/>
        <v>0</v>
      </c>
    </row>
    <row r="183" spans="2:18" s="13" customFormat="1" hidden="1" x14ac:dyDescent="0.3">
      <c r="B183" s="35"/>
      <c r="C183" s="37"/>
      <c r="D183" s="37"/>
      <c r="E183" s="501" t="s">
        <v>62</v>
      </c>
      <c r="F183" s="70"/>
      <c r="G183" s="33"/>
      <c r="H183" s="14"/>
      <c r="I183" s="56"/>
      <c r="J183" s="86">
        <f>SUM(J184:J186)</f>
        <v>0</v>
      </c>
      <c r="K183" s="86">
        <f t="shared" ref="K183:Q183" si="85">SUM(K184:K186)</f>
        <v>0</v>
      </c>
      <c r="L183" s="86">
        <f t="shared" si="85"/>
        <v>0</v>
      </c>
      <c r="M183" s="86">
        <f t="shared" si="85"/>
        <v>0</v>
      </c>
      <c r="N183" s="86">
        <f t="shared" si="85"/>
        <v>0</v>
      </c>
      <c r="O183" s="86">
        <f t="shared" si="85"/>
        <v>0</v>
      </c>
      <c r="P183" s="86">
        <f t="shared" si="85"/>
        <v>0</v>
      </c>
      <c r="Q183" s="86">
        <f t="shared" si="85"/>
        <v>0</v>
      </c>
      <c r="R183" s="86">
        <f>SUM(R184:R186)</f>
        <v>0</v>
      </c>
    </row>
    <row r="184" spans="2:18" ht="22.5" hidden="1" customHeight="1" x14ac:dyDescent="0.3">
      <c r="B184" s="38"/>
      <c r="C184" s="39"/>
      <c r="D184" s="39"/>
      <c r="E184" s="40"/>
      <c r="F184" s="29">
        <v>96</v>
      </c>
      <c r="G184" s="15"/>
      <c r="H184" s="15"/>
      <c r="I184" s="61"/>
      <c r="J184" s="16"/>
      <c r="K184" s="16"/>
      <c r="L184" s="16"/>
      <c r="M184" s="16"/>
      <c r="N184" s="16"/>
      <c r="O184" s="16"/>
      <c r="P184" s="16"/>
      <c r="Q184" s="16"/>
      <c r="R184" s="84">
        <f>SUM(J184:Q184)</f>
        <v>0</v>
      </c>
    </row>
    <row r="185" spans="2:18" ht="22.5" hidden="1" customHeight="1" x14ac:dyDescent="0.3">
      <c r="B185" s="28"/>
      <c r="C185" s="45"/>
      <c r="D185" s="31"/>
      <c r="E185" s="32"/>
      <c r="F185" s="29">
        <v>97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>SUM(J185:Q185)</f>
        <v>0</v>
      </c>
    </row>
    <row r="186" spans="2:18" ht="21" hidden="1" customHeight="1" x14ac:dyDescent="0.3">
      <c r="B186" s="28"/>
      <c r="C186" s="45"/>
      <c r="D186" s="31"/>
      <c r="E186" s="32"/>
      <c r="F186" s="29">
        <v>98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>SUM(J186:Q186)</f>
        <v>0</v>
      </c>
    </row>
    <row r="187" spans="2:18" s="12" customFormat="1" ht="18.75" hidden="1" customHeight="1" x14ac:dyDescent="0.2">
      <c r="B187" s="137" t="s">
        <v>95</v>
      </c>
      <c r="C187" s="44"/>
      <c r="D187" s="135"/>
      <c r="E187" s="135"/>
      <c r="F187" s="136"/>
      <c r="G187" s="135"/>
      <c r="H187" s="135"/>
      <c r="I187" s="135"/>
      <c r="J187" s="41">
        <f>SUM(J188)</f>
        <v>0</v>
      </c>
      <c r="K187" s="41">
        <f t="shared" ref="K187:R188" si="86">SUM(K188)</f>
        <v>0</v>
      </c>
      <c r="L187" s="41">
        <f t="shared" si="86"/>
        <v>0</v>
      </c>
      <c r="M187" s="41">
        <f t="shared" si="86"/>
        <v>0</v>
      </c>
      <c r="N187" s="41">
        <f t="shared" si="86"/>
        <v>0</v>
      </c>
      <c r="O187" s="41">
        <f t="shared" si="86"/>
        <v>0</v>
      </c>
      <c r="P187" s="41">
        <f t="shared" si="86"/>
        <v>0</v>
      </c>
      <c r="Q187" s="41">
        <f t="shared" si="86"/>
        <v>0</v>
      </c>
      <c r="R187" s="41">
        <f t="shared" si="86"/>
        <v>0</v>
      </c>
    </row>
    <row r="188" spans="2:18" s="12" customFormat="1" ht="46.5" hidden="1" customHeight="1" x14ac:dyDescent="0.2">
      <c r="B188" s="1785" t="s">
        <v>121</v>
      </c>
      <c r="C188" s="1724"/>
      <c r="D188" s="1724"/>
      <c r="E188" s="1724"/>
      <c r="F188" s="1724"/>
      <c r="G188" s="1724"/>
      <c r="H188" s="1724"/>
      <c r="I188" s="1724"/>
      <c r="J188" s="25">
        <f>SUM(J189)</f>
        <v>0</v>
      </c>
      <c r="K188" s="25">
        <f t="shared" si="86"/>
        <v>0</v>
      </c>
      <c r="L188" s="25">
        <f t="shared" si="86"/>
        <v>0</v>
      </c>
      <c r="M188" s="25">
        <f t="shared" si="86"/>
        <v>0</v>
      </c>
      <c r="N188" s="25">
        <f t="shared" si="86"/>
        <v>0</v>
      </c>
      <c r="O188" s="25">
        <f t="shared" si="86"/>
        <v>0</v>
      </c>
      <c r="P188" s="25">
        <f t="shared" si="86"/>
        <v>0</v>
      </c>
      <c r="Q188" s="25">
        <f t="shared" si="86"/>
        <v>0</v>
      </c>
      <c r="R188" s="25">
        <f t="shared" si="86"/>
        <v>0</v>
      </c>
    </row>
    <row r="189" spans="2:18" s="13" customFormat="1" ht="36" hidden="1" customHeight="1" x14ac:dyDescent="0.3">
      <c r="B189" s="35"/>
      <c r="C189" s="1661" t="s">
        <v>63</v>
      </c>
      <c r="D189" s="1661"/>
      <c r="E189" s="1661"/>
      <c r="F189" s="1661"/>
      <c r="G189" s="1661"/>
      <c r="H189" s="1661"/>
      <c r="I189" s="1661"/>
      <c r="J189" s="86">
        <f>SUM(J190+J195)</f>
        <v>0</v>
      </c>
      <c r="K189" s="86">
        <f t="shared" ref="K189:R189" si="87">SUM(K190+K195)</f>
        <v>0</v>
      </c>
      <c r="L189" s="86">
        <f t="shared" si="87"/>
        <v>0</v>
      </c>
      <c r="M189" s="86">
        <f t="shared" si="87"/>
        <v>0</v>
      </c>
      <c r="N189" s="86">
        <f t="shared" si="87"/>
        <v>0</v>
      </c>
      <c r="O189" s="86">
        <f t="shared" si="87"/>
        <v>0</v>
      </c>
      <c r="P189" s="86">
        <f t="shared" si="87"/>
        <v>0</v>
      </c>
      <c r="Q189" s="86">
        <f t="shared" si="87"/>
        <v>0</v>
      </c>
      <c r="R189" s="86">
        <f t="shared" si="87"/>
        <v>0</v>
      </c>
    </row>
    <row r="190" spans="2:18" s="13" customFormat="1" ht="24.75" hidden="1" customHeight="1" x14ac:dyDescent="0.3">
      <c r="B190" s="35"/>
      <c r="C190" s="37"/>
      <c r="D190" s="501" t="s">
        <v>64</v>
      </c>
      <c r="E190" s="34"/>
      <c r="F190" s="70"/>
      <c r="G190" s="33"/>
      <c r="H190" s="14"/>
      <c r="I190" s="56"/>
      <c r="J190" s="86">
        <f>SUM(J191)</f>
        <v>0</v>
      </c>
      <c r="K190" s="86">
        <f t="shared" ref="K190:R190" si="88">SUM(K191)</f>
        <v>0</v>
      </c>
      <c r="L190" s="86">
        <f t="shared" si="88"/>
        <v>0</v>
      </c>
      <c r="M190" s="86">
        <f t="shared" si="88"/>
        <v>0</v>
      </c>
      <c r="N190" s="86">
        <f t="shared" si="88"/>
        <v>0</v>
      </c>
      <c r="O190" s="86">
        <f t="shared" si="88"/>
        <v>0</v>
      </c>
      <c r="P190" s="86">
        <f t="shared" si="88"/>
        <v>0</v>
      </c>
      <c r="Q190" s="86">
        <f t="shared" si="88"/>
        <v>0</v>
      </c>
      <c r="R190" s="86">
        <f t="shared" si="88"/>
        <v>0</v>
      </c>
    </row>
    <row r="191" spans="2:18" s="13" customFormat="1" ht="31.5" hidden="1" customHeight="1" x14ac:dyDescent="0.3">
      <c r="B191" s="35"/>
      <c r="C191" s="37"/>
      <c r="D191" s="37"/>
      <c r="E191" s="1662" t="s">
        <v>65</v>
      </c>
      <c r="F191" s="1662"/>
      <c r="G191" s="1662"/>
      <c r="H191" s="1662"/>
      <c r="I191" s="1662"/>
      <c r="J191" s="86">
        <f>SUM(J192:J194)</f>
        <v>0</v>
      </c>
      <c r="K191" s="86">
        <f t="shared" ref="K191:R191" si="89">SUM(K192:K194)</f>
        <v>0</v>
      </c>
      <c r="L191" s="86">
        <f t="shared" si="89"/>
        <v>0</v>
      </c>
      <c r="M191" s="86">
        <f t="shared" si="89"/>
        <v>0</v>
      </c>
      <c r="N191" s="86">
        <f t="shared" si="89"/>
        <v>0</v>
      </c>
      <c r="O191" s="86">
        <f t="shared" si="89"/>
        <v>0</v>
      </c>
      <c r="P191" s="86">
        <f t="shared" si="89"/>
        <v>0</v>
      </c>
      <c r="Q191" s="86">
        <f t="shared" si="89"/>
        <v>0</v>
      </c>
      <c r="R191" s="86">
        <f t="shared" si="89"/>
        <v>0</v>
      </c>
    </row>
    <row r="192" spans="2:18" ht="72" hidden="1" customHeight="1" x14ac:dyDescent="0.3">
      <c r="B192" s="89"/>
      <c r="C192" s="90"/>
      <c r="D192" s="90"/>
      <c r="E192" s="90"/>
      <c r="F192" s="60"/>
      <c r="G192" s="15"/>
      <c r="H192" s="510"/>
      <c r="I192" s="16"/>
      <c r="J192" s="16"/>
      <c r="K192" s="170"/>
      <c r="L192" s="171"/>
      <c r="M192" s="170"/>
      <c r="N192" s="16"/>
      <c r="O192" s="16"/>
      <c r="P192" s="16"/>
      <c r="Q192" s="16"/>
      <c r="R192" s="84"/>
    </row>
    <row r="193" spans="2:18" ht="23.25" hidden="1" customHeight="1" x14ac:dyDescent="0.3">
      <c r="B193" s="28"/>
      <c r="C193" s="45"/>
      <c r="D193" s="31"/>
      <c r="E193" s="32"/>
      <c r="F193" s="154">
        <v>100</v>
      </c>
      <c r="G193" s="21"/>
      <c r="H193" s="185"/>
      <c r="I193" s="186"/>
      <c r="J193" s="27"/>
      <c r="K193" s="27"/>
      <c r="L193" s="27"/>
      <c r="M193" s="27"/>
      <c r="N193" s="27"/>
      <c r="O193" s="27"/>
      <c r="P193" s="27"/>
      <c r="Q193" s="27"/>
      <c r="R193" s="84">
        <f t="shared" ref="R193" si="90">SUM(J193:Q193)</f>
        <v>0</v>
      </c>
    </row>
    <row r="194" spans="2:18" ht="22.5" hidden="1" customHeight="1" x14ac:dyDescent="0.3">
      <c r="B194" s="67"/>
      <c r="C194" s="68"/>
      <c r="D194" s="62"/>
      <c r="E194" s="21"/>
      <c r="F194" s="29">
        <v>101</v>
      </c>
      <c r="G194" s="15"/>
      <c r="H194" s="16"/>
      <c r="I194" s="17"/>
      <c r="J194" s="27"/>
      <c r="K194" s="27"/>
      <c r="L194" s="27"/>
      <c r="M194" s="27"/>
      <c r="N194" s="27"/>
      <c r="O194" s="27"/>
      <c r="P194" s="27"/>
      <c r="Q194" s="27"/>
      <c r="R194" s="84">
        <f>SUM(J194:Q194)</f>
        <v>0</v>
      </c>
    </row>
    <row r="195" spans="2:18" s="13" customFormat="1" ht="36" hidden="1" customHeight="1" x14ac:dyDescent="0.3">
      <c r="B195" s="35"/>
      <c r="C195" s="37"/>
      <c r="D195" s="1661" t="s">
        <v>66</v>
      </c>
      <c r="E195" s="1661"/>
      <c r="F195" s="1661"/>
      <c r="G195" s="1661"/>
      <c r="H195" s="1661"/>
      <c r="I195" s="1661"/>
      <c r="J195" s="86">
        <f>SUM(J196+J200)</f>
        <v>0</v>
      </c>
      <c r="K195" s="86">
        <f t="shared" ref="K195:R195" si="91">SUM(K196+K200)</f>
        <v>0</v>
      </c>
      <c r="L195" s="86">
        <f t="shared" si="91"/>
        <v>0</v>
      </c>
      <c r="M195" s="86">
        <f t="shared" si="91"/>
        <v>0</v>
      </c>
      <c r="N195" s="86">
        <f t="shared" si="91"/>
        <v>0</v>
      </c>
      <c r="O195" s="86">
        <f>SUM(O196+O200)</f>
        <v>0</v>
      </c>
      <c r="P195" s="86">
        <f t="shared" si="91"/>
        <v>0</v>
      </c>
      <c r="Q195" s="86">
        <f t="shared" si="91"/>
        <v>0</v>
      </c>
      <c r="R195" s="86">
        <f t="shared" si="91"/>
        <v>0</v>
      </c>
    </row>
    <row r="196" spans="2:18" s="13" customFormat="1" hidden="1" x14ac:dyDescent="0.3">
      <c r="B196" s="35"/>
      <c r="C196" s="37"/>
      <c r="D196" s="37"/>
      <c r="E196" s="501" t="s">
        <v>67</v>
      </c>
      <c r="F196" s="70"/>
      <c r="G196" s="33"/>
      <c r="H196" s="14"/>
      <c r="I196" s="56"/>
      <c r="J196" s="86">
        <f>SUM(J197:J199)</f>
        <v>0</v>
      </c>
      <c r="K196" s="86">
        <f t="shared" ref="K196:R196" si="92">SUM(K197:K199)</f>
        <v>0</v>
      </c>
      <c r="L196" s="86">
        <f t="shared" si="92"/>
        <v>0</v>
      </c>
      <c r="M196" s="86">
        <f t="shared" si="92"/>
        <v>0</v>
      </c>
      <c r="N196" s="86">
        <f t="shared" si="92"/>
        <v>0</v>
      </c>
      <c r="O196" s="86">
        <f t="shared" si="92"/>
        <v>0</v>
      </c>
      <c r="P196" s="86">
        <f t="shared" si="92"/>
        <v>0</v>
      </c>
      <c r="Q196" s="86">
        <f t="shared" si="92"/>
        <v>0</v>
      </c>
      <c r="R196" s="86">
        <f t="shared" si="92"/>
        <v>0</v>
      </c>
    </row>
    <row r="197" spans="2:18" ht="21" hidden="1" customHeight="1" x14ac:dyDescent="0.3">
      <c r="B197" s="38"/>
      <c r="C197" s="39"/>
      <c r="D197" s="39"/>
      <c r="E197" s="40"/>
      <c r="F197" s="29">
        <v>102</v>
      </c>
      <c r="G197" s="15"/>
      <c r="H197" s="15"/>
      <c r="I197" s="61"/>
      <c r="J197" s="16"/>
      <c r="K197" s="16"/>
      <c r="L197" s="16"/>
      <c r="M197" s="16"/>
      <c r="N197" s="16"/>
      <c r="O197" s="16"/>
      <c r="P197" s="16"/>
      <c r="Q197" s="16"/>
      <c r="R197" s="84">
        <f t="shared" ref="R197:R198" si="93">SUM(J197:Q197)</f>
        <v>0</v>
      </c>
    </row>
    <row r="198" spans="2:18" ht="21" hidden="1" customHeight="1" x14ac:dyDescent="0.3">
      <c r="B198" s="28"/>
      <c r="C198" s="45"/>
      <c r="D198" s="31"/>
      <c r="E198" s="32"/>
      <c r="F198" s="29">
        <v>103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93"/>
        <v>0</v>
      </c>
    </row>
    <row r="199" spans="2:18" ht="21" hidden="1" customHeight="1" x14ac:dyDescent="0.3">
      <c r="B199" s="28"/>
      <c r="C199" s="45"/>
      <c r="D199" s="31"/>
      <c r="E199" s="32"/>
      <c r="F199" s="29">
        <v>104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s="13" customFormat="1" hidden="1" x14ac:dyDescent="0.3">
      <c r="B200" s="35"/>
      <c r="C200" s="37"/>
      <c r="D200" s="37"/>
      <c r="E200" s="501" t="s">
        <v>68</v>
      </c>
      <c r="F200" s="70"/>
      <c r="G200" s="33"/>
      <c r="H200" s="14"/>
      <c r="I200" s="56"/>
      <c r="J200" s="86">
        <f>SUM(J201:J203)</f>
        <v>0</v>
      </c>
      <c r="K200" s="86">
        <f t="shared" ref="K200:Q200" si="94">SUM(K201:K203)</f>
        <v>0</v>
      </c>
      <c r="L200" s="86">
        <f t="shared" si="94"/>
        <v>0</v>
      </c>
      <c r="M200" s="86">
        <f t="shared" si="94"/>
        <v>0</v>
      </c>
      <c r="N200" s="86">
        <f t="shared" si="94"/>
        <v>0</v>
      </c>
      <c r="O200" s="86">
        <f t="shared" si="94"/>
        <v>0</v>
      </c>
      <c r="P200" s="86">
        <f t="shared" si="94"/>
        <v>0</v>
      </c>
      <c r="Q200" s="86">
        <f t="shared" si="94"/>
        <v>0</v>
      </c>
      <c r="R200" s="86">
        <f>SUM(R201:R203)</f>
        <v>0</v>
      </c>
    </row>
    <row r="201" spans="2:18" ht="21" hidden="1" customHeight="1" x14ac:dyDescent="0.3">
      <c r="B201" s="38"/>
      <c r="C201" s="39"/>
      <c r="D201" s="39"/>
      <c r="E201" s="40"/>
      <c r="F201" s="29">
        <v>105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95">SUM(J201:Q201)</f>
        <v>0</v>
      </c>
    </row>
    <row r="202" spans="2:18" ht="21" hidden="1" customHeight="1" x14ac:dyDescent="0.3">
      <c r="B202" s="28"/>
      <c r="C202" s="45"/>
      <c r="D202" s="31"/>
      <c r="E202" s="32"/>
      <c r="F202" s="29">
        <v>106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95"/>
        <v>0</v>
      </c>
    </row>
    <row r="203" spans="2:18" ht="21" hidden="1" customHeight="1" x14ac:dyDescent="0.3">
      <c r="B203" s="28"/>
      <c r="C203" s="45"/>
      <c r="D203" s="31"/>
      <c r="E203" s="32"/>
      <c r="F203" s="29">
        <v>107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2" customFormat="1" ht="18.75" customHeight="1" x14ac:dyDescent="0.2">
      <c r="B204" s="137" t="s">
        <v>97</v>
      </c>
      <c r="C204" s="44"/>
      <c r="D204" s="135"/>
      <c r="E204" s="135"/>
      <c r="F204" s="136"/>
      <c r="G204" s="135"/>
      <c r="H204" s="135"/>
      <c r="I204" s="135"/>
      <c r="J204" s="95">
        <f>SUM(J205)</f>
        <v>0</v>
      </c>
      <c r="K204" s="95">
        <f>SUM(K205)</f>
        <v>0</v>
      </c>
      <c r="L204" s="95">
        <f t="shared" ref="L204:R205" si="96">SUM(L205)</f>
        <v>0</v>
      </c>
      <c r="M204" s="95">
        <f t="shared" si="96"/>
        <v>120000</v>
      </c>
      <c r="N204" s="95">
        <f t="shared" si="96"/>
        <v>0</v>
      </c>
      <c r="O204" s="95">
        <f t="shared" si="96"/>
        <v>0</v>
      </c>
      <c r="P204" s="95">
        <f t="shared" si="96"/>
        <v>0</v>
      </c>
      <c r="Q204" s="95">
        <f t="shared" si="96"/>
        <v>0</v>
      </c>
      <c r="R204" s="95">
        <f t="shared" si="96"/>
        <v>120000</v>
      </c>
    </row>
    <row r="205" spans="2:18" s="12" customFormat="1" ht="45.75" customHeight="1" x14ac:dyDescent="0.2">
      <c r="B205" s="1785" t="s">
        <v>145</v>
      </c>
      <c r="C205" s="1724"/>
      <c r="D205" s="1724"/>
      <c r="E205" s="1724"/>
      <c r="F205" s="1724"/>
      <c r="G205" s="1724"/>
      <c r="H205" s="1724"/>
      <c r="I205" s="1724"/>
      <c r="J205" s="128">
        <f>SUM(J206)</f>
        <v>0</v>
      </c>
      <c r="K205" s="128">
        <f>SUM(K206)</f>
        <v>0</v>
      </c>
      <c r="L205" s="128">
        <f t="shared" si="96"/>
        <v>0</v>
      </c>
      <c r="M205" s="128">
        <f t="shared" si="96"/>
        <v>120000</v>
      </c>
      <c r="N205" s="128">
        <f t="shared" si="96"/>
        <v>0</v>
      </c>
      <c r="O205" s="128">
        <f t="shared" si="96"/>
        <v>0</v>
      </c>
      <c r="P205" s="128">
        <f t="shared" si="96"/>
        <v>0</v>
      </c>
      <c r="Q205" s="128">
        <f t="shared" si="96"/>
        <v>0</v>
      </c>
      <c r="R205" s="128">
        <f>SUM(R206)</f>
        <v>120000</v>
      </c>
    </row>
    <row r="206" spans="2:18" s="13" customFormat="1" ht="33" customHeight="1" x14ac:dyDescent="0.3">
      <c r="B206" s="35"/>
      <c r="C206" s="1661" t="s">
        <v>69</v>
      </c>
      <c r="D206" s="1661"/>
      <c r="E206" s="1661"/>
      <c r="F206" s="1661"/>
      <c r="G206" s="1661"/>
      <c r="H206" s="1661"/>
      <c r="I206" s="1661"/>
      <c r="J206" s="86">
        <f>SUM(J207+J214+J231)</f>
        <v>0</v>
      </c>
      <c r="K206" s="86">
        <f>SUM(K207+K214+K231)</f>
        <v>0</v>
      </c>
      <c r="L206" s="86">
        <f t="shared" ref="L206:Q206" si="97">SUM(L207+L214+L231)</f>
        <v>0</v>
      </c>
      <c r="M206" s="86">
        <f t="shared" si="97"/>
        <v>120000</v>
      </c>
      <c r="N206" s="86">
        <f t="shared" si="97"/>
        <v>0</v>
      </c>
      <c r="O206" s="86">
        <f t="shared" si="97"/>
        <v>0</v>
      </c>
      <c r="P206" s="86">
        <f t="shared" si="97"/>
        <v>0</v>
      </c>
      <c r="Q206" s="86">
        <f t="shared" si="97"/>
        <v>0</v>
      </c>
      <c r="R206" s="86">
        <f>SUM(R207+R214+R231)</f>
        <v>120000</v>
      </c>
    </row>
    <row r="207" spans="2:18" s="13" customFormat="1" hidden="1" x14ac:dyDescent="0.3">
      <c r="B207" s="35"/>
      <c r="C207" s="37"/>
      <c r="D207" s="501" t="s">
        <v>70</v>
      </c>
      <c r="E207" s="34"/>
      <c r="F207" s="70"/>
      <c r="G207" s="33"/>
      <c r="H207" s="14"/>
      <c r="I207" s="56"/>
      <c r="J207" s="86">
        <f>SUM(J208)</f>
        <v>0</v>
      </c>
      <c r="K207" s="86">
        <f t="shared" ref="K207:R207" si="98">SUM(K208)</f>
        <v>0</v>
      </c>
      <c r="L207" s="86">
        <f t="shared" si="98"/>
        <v>0</v>
      </c>
      <c r="M207" s="86">
        <f t="shared" si="98"/>
        <v>0</v>
      </c>
      <c r="N207" s="86">
        <f t="shared" si="98"/>
        <v>0</v>
      </c>
      <c r="O207" s="86">
        <f t="shared" si="98"/>
        <v>0</v>
      </c>
      <c r="P207" s="86">
        <f t="shared" si="98"/>
        <v>0</v>
      </c>
      <c r="Q207" s="86">
        <f t="shared" si="98"/>
        <v>0</v>
      </c>
      <c r="R207" s="86">
        <f t="shared" si="98"/>
        <v>0</v>
      </c>
    </row>
    <row r="208" spans="2:18" s="13" customFormat="1" hidden="1" x14ac:dyDescent="0.3">
      <c r="B208" s="35"/>
      <c r="C208" s="37"/>
      <c r="D208" s="37"/>
      <c r="E208" s="501" t="s">
        <v>71</v>
      </c>
      <c r="F208" s="72"/>
      <c r="G208" s="64"/>
      <c r="H208" s="64"/>
      <c r="I208" s="64"/>
      <c r="J208" s="86">
        <f>SUM(J209:J213)</f>
        <v>0</v>
      </c>
      <c r="K208" s="86">
        <f>SUM(K209:K213)</f>
        <v>0</v>
      </c>
      <c r="L208" s="86">
        <f t="shared" ref="L208:R208" si="99">SUM(L209:L213)</f>
        <v>0</v>
      </c>
      <c r="M208" s="86">
        <f t="shared" si="99"/>
        <v>0</v>
      </c>
      <c r="N208" s="86">
        <f t="shared" si="99"/>
        <v>0</v>
      </c>
      <c r="O208" s="86">
        <f>SUM(O209:O213)</f>
        <v>0</v>
      </c>
      <c r="P208" s="86">
        <f>SUM(P209:P213)</f>
        <v>0</v>
      </c>
      <c r="Q208" s="86">
        <f>SUM(Q209:Q213)</f>
        <v>0</v>
      </c>
      <c r="R208" s="86">
        <f t="shared" si="99"/>
        <v>0</v>
      </c>
    </row>
    <row r="209" spans="2:18" ht="24.75" hidden="1" customHeight="1" x14ac:dyDescent="0.3">
      <c r="B209" s="38"/>
      <c r="C209" s="39"/>
      <c r="D209" s="39"/>
      <c r="E209" s="40"/>
      <c r="F209" s="29">
        <v>108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2" si="100">SUM(J209:Q209)</f>
        <v>0</v>
      </c>
    </row>
    <row r="210" spans="2:18" ht="24.75" hidden="1" customHeight="1" x14ac:dyDescent="0.3">
      <c r="B210" s="28"/>
      <c r="C210" s="45"/>
      <c r="D210" s="31"/>
      <c r="E210" s="32"/>
      <c r="F210" s="29">
        <v>109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00"/>
        <v>0</v>
      </c>
    </row>
    <row r="211" spans="2:18" ht="25.5" hidden="1" customHeight="1" x14ac:dyDescent="0.3">
      <c r="B211" s="28"/>
      <c r="C211" s="45"/>
      <c r="D211" s="31"/>
      <c r="E211" s="32"/>
      <c r="F211" s="29">
        <v>110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00"/>
        <v>0</v>
      </c>
    </row>
    <row r="212" spans="2:18" ht="24.75" hidden="1" customHeight="1" x14ac:dyDescent="0.3">
      <c r="B212" s="28"/>
      <c r="C212" s="45"/>
      <c r="D212" s="31"/>
      <c r="E212" s="32"/>
      <c r="F212" s="29">
        <v>111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 t="shared" si="100"/>
        <v>0</v>
      </c>
    </row>
    <row r="213" spans="2:18" ht="25.5" hidden="1" customHeight="1" x14ac:dyDescent="0.3">
      <c r="B213" s="67"/>
      <c r="C213" s="68"/>
      <c r="D213" s="62"/>
      <c r="E213" s="21"/>
      <c r="F213" s="29">
        <v>112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84">
        <f>SUM(J213:Q213)</f>
        <v>0</v>
      </c>
    </row>
    <row r="214" spans="2:18" s="13" customFormat="1" ht="33" hidden="1" customHeight="1" x14ac:dyDescent="0.3">
      <c r="B214" s="35"/>
      <c r="C214" s="37"/>
      <c r="D214" s="1661" t="s">
        <v>72</v>
      </c>
      <c r="E214" s="1661"/>
      <c r="F214" s="1661"/>
      <c r="G214" s="1661"/>
      <c r="H214" s="1661"/>
      <c r="I214" s="1661"/>
      <c r="J214" s="86">
        <f>SUM(J215+J219+J223+J227)</f>
        <v>0</v>
      </c>
      <c r="K214" s="86">
        <f t="shared" ref="K214:R214" si="101">SUM(K215+K219+K223+K227)</f>
        <v>0</v>
      </c>
      <c r="L214" s="86">
        <f t="shared" si="101"/>
        <v>0</v>
      </c>
      <c r="M214" s="86">
        <f t="shared" si="101"/>
        <v>0</v>
      </c>
      <c r="N214" s="86">
        <f t="shared" si="101"/>
        <v>0</v>
      </c>
      <c r="O214" s="86">
        <f t="shared" si="101"/>
        <v>0</v>
      </c>
      <c r="P214" s="86">
        <f t="shared" si="101"/>
        <v>0</v>
      </c>
      <c r="Q214" s="86">
        <f t="shared" si="101"/>
        <v>0</v>
      </c>
      <c r="R214" s="86">
        <f t="shared" si="101"/>
        <v>0</v>
      </c>
    </row>
    <row r="215" spans="2:18" s="13" customFormat="1" ht="30.75" hidden="1" customHeight="1" x14ac:dyDescent="0.3">
      <c r="B215" s="35"/>
      <c r="C215" s="37"/>
      <c r="D215" s="37"/>
      <c r="E215" s="1662" t="s">
        <v>73</v>
      </c>
      <c r="F215" s="1662"/>
      <c r="G215" s="1662"/>
      <c r="H215" s="1662"/>
      <c r="I215" s="1662"/>
      <c r="J215" s="86">
        <f>SUM(J216:J218)</f>
        <v>0</v>
      </c>
      <c r="K215" s="86">
        <f t="shared" ref="K215:R215" si="102">SUM(K216:K218)</f>
        <v>0</v>
      </c>
      <c r="L215" s="86">
        <f t="shared" si="102"/>
        <v>0</v>
      </c>
      <c r="M215" s="86">
        <f t="shared" si="102"/>
        <v>0</v>
      </c>
      <c r="N215" s="86">
        <f t="shared" si="102"/>
        <v>0</v>
      </c>
      <c r="O215" s="86">
        <f t="shared" si="102"/>
        <v>0</v>
      </c>
      <c r="P215" s="86">
        <f t="shared" si="102"/>
        <v>0</v>
      </c>
      <c r="Q215" s="86">
        <f t="shared" si="102"/>
        <v>0</v>
      </c>
      <c r="R215" s="86">
        <f t="shared" si="102"/>
        <v>0</v>
      </c>
    </row>
    <row r="216" spans="2:18" ht="24.75" hidden="1" customHeight="1" x14ac:dyDescent="0.3">
      <c r="B216" s="38"/>
      <c r="C216" s="39"/>
      <c r="D216" s="39"/>
      <c r="E216" s="40"/>
      <c r="F216" s="29">
        <v>113</v>
      </c>
      <c r="G216" s="15"/>
      <c r="H216" s="15"/>
      <c r="I216" s="61"/>
      <c r="J216" s="16"/>
      <c r="K216" s="16"/>
      <c r="L216" s="16"/>
      <c r="M216" s="16"/>
      <c r="N216" s="16"/>
      <c r="O216" s="16"/>
      <c r="P216" s="16"/>
      <c r="Q216" s="16"/>
      <c r="R216" s="84">
        <f t="shared" ref="R216:R217" si="103">SUM(J216:Q216)</f>
        <v>0</v>
      </c>
    </row>
    <row r="217" spans="2:18" ht="24.75" hidden="1" customHeight="1" x14ac:dyDescent="0.3">
      <c r="B217" s="28"/>
      <c r="C217" s="45"/>
      <c r="D217" s="31"/>
      <c r="E217" s="32"/>
      <c r="F217" s="29">
        <v>114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 t="shared" si="103"/>
        <v>0</v>
      </c>
    </row>
    <row r="218" spans="2:18" ht="24.75" hidden="1" customHeight="1" x14ac:dyDescent="0.3">
      <c r="B218" s="28"/>
      <c r="C218" s="45"/>
      <c r="D218" s="31"/>
      <c r="E218" s="32"/>
      <c r="F218" s="29">
        <v>115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s="13" customFormat="1" hidden="1" x14ac:dyDescent="0.3">
      <c r="B219" s="35"/>
      <c r="C219" s="37"/>
      <c r="D219" s="37"/>
      <c r="E219" s="1663" t="s">
        <v>74</v>
      </c>
      <c r="F219" s="1663"/>
      <c r="G219" s="1663"/>
      <c r="H219" s="1663"/>
      <c r="I219" s="1663"/>
      <c r="J219" s="86">
        <f>SUM(J220:J222)</f>
        <v>0</v>
      </c>
      <c r="K219" s="86">
        <f t="shared" ref="K219:R219" si="104">SUM(K220:K222)</f>
        <v>0</v>
      </c>
      <c r="L219" s="86">
        <f t="shared" si="104"/>
        <v>0</v>
      </c>
      <c r="M219" s="86">
        <f t="shared" si="104"/>
        <v>0</v>
      </c>
      <c r="N219" s="86">
        <f t="shared" si="104"/>
        <v>0</v>
      </c>
      <c r="O219" s="86">
        <f t="shared" si="104"/>
        <v>0</v>
      </c>
      <c r="P219" s="86">
        <f t="shared" si="104"/>
        <v>0</v>
      </c>
      <c r="Q219" s="86">
        <f t="shared" si="104"/>
        <v>0</v>
      </c>
      <c r="R219" s="86">
        <f t="shared" si="104"/>
        <v>0</v>
      </c>
    </row>
    <row r="220" spans="2:18" ht="23.25" hidden="1" customHeight="1" x14ac:dyDescent="0.3">
      <c r="B220" s="38"/>
      <c r="C220" s="39"/>
      <c r="D220" s="39"/>
      <c r="E220" s="40"/>
      <c r="F220" s="29">
        <v>116</v>
      </c>
      <c r="G220" s="15"/>
      <c r="H220" s="15"/>
      <c r="I220" s="61"/>
      <c r="J220" s="16"/>
      <c r="K220" s="16"/>
      <c r="L220" s="16"/>
      <c r="M220" s="16"/>
      <c r="N220" s="16"/>
      <c r="O220" s="16"/>
      <c r="P220" s="16"/>
      <c r="Q220" s="16"/>
      <c r="R220" s="84">
        <f t="shared" ref="R220:R221" si="105">SUM(J220:Q220)</f>
        <v>0</v>
      </c>
    </row>
    <row r="221" spans="2:18" ht="23.25" hidden="1" customHeight="1" x14ac:dyDescent="0.3">
      <c r="B221" s="28"/>
      <c r="C221" s="45"/>
      <c r="D221" s="31"/>
      <c r="E221" s="32"/>
      <c r="F221" s="29">
        <v>117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84">
        <f t="shared" si="105"/>
        <v>0</v>
      </c>
    </row>
    <row r="222" spans="2:18" ht="23.25" hidden="1" customHeight="1" x14ac:dyDescent="0.3">
      <c r="B222" s="28"/>
      <c r="C222" s="45"/>
      <c r="D222" s="31"/>
      <c r="E222" s="32"/>
      <c r="F222" s="29">
        <v>118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84">
        <f>SUM(J222:Q222)</f>
        <v>0</v>
      </c>
    </row>
    <row r="223" spans="2:18" s="13" customFormat="1" hidden="1" x14ac:dyDescent="0.3">
      <c r="B223" s="35"/>
      <c r="C223" s="37"/>
      <c r="D223" s="37"/>
      <c r="E223" s="501" t="s">
        <v>75</v>
      </c>
      <c r="F223" s="70"/>
      <c r="G223" s="33"/>
      <c r="H223" s="14"/>
      <c r="I223" s="56"/>
      <c r="J223" s="86">
        <f>SUM(J224:J226)</f>
        <v>0</v>
      </c>
      <c r="K223" s="86">
        <f t="shared" ref="K223:Q223" si="106">SUM(K224:K226)</f>
        <v>0</v>
      </c>
      <c r="L223" s="86">
        <f t="shared" si="106"/>
        <v>0</v>
      </c>
      <c r="M223" s="86">
        <f t="shared" si="106"/>
        <v>0</v>
      </c>
      <c r="N223" s="86">
        <f t="shared" si="106"/>
        <v>0</v>
      </c>
      <c r="O223" s="86">
        <f t="shared" si="106"/>
        <v>0</v>
      </c>
      <c r="P223" s="86">
        <f t="shared" si="106"/>
        <v>0</v>
      </c>
      <c r="Q223" s="86">
        <f t="shared" si="106"/>
        <v>0</v>
      </c>
      <c r="R223" s="86"/>
    </row>
    <row r="224" spans="2:18" ht="23.25" hidden="1" customHeight="1" x14ac:dyDescent="0.3">
      <c r="B224" s="38"/>
      <c r="C224" s="39"/>
      <c r="D224" s="39"/>
      <c r="E224" s="40"/>
      <c r="F224" s="29">
        <v>119</v>
      </c>
      <c r="G224" s="15"/>
      <c r="H224" s="15"/>
      <c r="I224" s="61"/>
      <c r="J224" s="16"/>
      <c r="K224" s="16"/>
      <c r="L224" s="16"/>
      <c r="M224" s="16"/>
      <c r="N224" s="16"/>
      <c r="O224" s="16"/>
      <c r="P224" s="16"/>
      <c r="Q224" s="16"/>
      <c r="R224" s="84">
        <f t="shared" ref="R224:R225" si="107">SUM(J224:Q224)</f>
        <v>0</v>
      </c>
    </row>
    <row r="225" spans="2:18" ht="23.25" hidden="1" customHeight="1" x14ac:dyDescent="0.3">
      <c r="B225" s="28"/>
      <c r="C225" s="45"/>
      <c r="D225" s="31"/>
      <c r="E225" s="32"/>
      <c r="F225" s="29">
        <v>120</v>
      </c>
      <c r="G225" s="15"/>
      <c r="H225" s="16"/>
      <c r="I225" s="17"/>
      <c r="J225" s="27"/>
      <c r="K225" s="27"/>
      <c r="L225" s="27"/>
      <c r="M225" s="27"/>
      <c r="N225" s="27"/>
      <c r="O225" s="27"/>
      <c r="P225" s="27"/>
      <c r="Q225" s="27"/>
      <c r="R225" s="84">
        <f t="shared" si="107"/>
        <v>0</v>
      </c>
    </row>
    <row r="226" spans="2:18" ht="23.25" hidden="1" customHeight="1" x14ac:dyDescent="0.3">
      <c r="B226" s="28"/>
      <c r="C226" s="45"/>
      <c r="D226" s="31"/>
      <c r="E226" s="32"/>
      <c r="F226" s="29">
        <v>121</v>
      </c>
      <c r="G226" s="15"/>
      <c r="H226" s="16"/>
      <c r="I226" s="17"/>
      <c r="J226" s="27"/>
      <c r="K226" s="27"/>
      <c r="L226" s="27"/>
      <c r="M226" s="27"/>
      <c r="N226" s="27"/>
      <c r="O226" s="27"/>
      <c r="P226" s="27"/>
      <c r="Q226" s="27"/>
      <c r="R226" s="84">
        <f>SUM(J226:Q226)</f>
        <v>0</v>
      </c>
    </row>
    <row r="227" spans="2:18" s="13" customFormat="1" hidden="1" x14ac:dyDescent="0.3">
      <c r="B227" s="35"/>
      <c r="C227" s="37"/>
      <c r="D227" s="37"/>
      <c r="E227" s="501" t="s">
        <v>76</v>
      </c>
      <c r="F227" s="70"/>
      <c r="G227" s="33"/>
      <c r="H227" s="14"/>
      <c r="I227" s="56"/>
      <c r="J227" s="86">
        <f>SUM(J228:J230)</f>
        <v>0</v>
      </c>
      <c r="K227" s="86">
        <f t="shared" ref="K227:Q227" si="108">SUM(K228:K230)</f>
        <v>0</v>
      </c>
      <c r="L227" s="86">
        <f t="shared" si="108"/>
        <v>0</v>
      </c>
      <c r="M227" s="86">
        <f t="shared" si="108"/>
        <v>0</v>
      </c>
      <c r="N227" s="86">
        <f t="shared" si="108"/>
        <v>0</v>
      </c>
      <c r="O227" s="86">
        <f t="shared" si="108"/>
        <v>0</v>
      </c>
      <c r="P227" s="86">
        <f t="shared" si="108"/>
        <v>0</v>
      </c>
      <c r="Q227" s="86">
        <f t="shared" si="108"/>
        <v>0</v>
      </c>
      <c r="R227" s="86">
        <f>SUM(R228:R230)</f>
        <v>0</v>
      </c>
    </row>
    <row r="228" spans="2:18" ht="21.75" hidden="1" customHeight="1" x14ac:dyDescent="0.3">
      <c r="B228" s="38"/>
      <c r="C228" s="39"/>
      <c r="D228" s="39"/>
      <c r="E228" s="40"/>
      <c r="F228" s="29">
        <v>122</v>
      </c>
      <c r="G228" s="15"/>
      <c r="H228" s="15"/>
      <c r="I228" s="61"/>
      <c r="J228" s="16"/>
      <c r="K228" s="16"/>
      <c r="L228" s="16"/>
      <c r="M228" s="16"/>
      <c r="N228" s="16"/>
      <c r="O228" s="16"/>
      <c r="P228" s="16"/>
      <c r="Q228" s="16"/>
      <c r="R228" s="84">
        <f t="shared" ref="R228:R229" si="109">SUM(J228:Q228)</f>
        <v>0</v>
      </c>
    </row>
    <row r="229" spans="2:18" ht="21.75" hidden="1" customHeight="1" x14ac:dyDescent="0.3">
      <c r="B229" s="28"/>
      <c r="C229" s="45"/>
      <c r="D229" s="31"/>
      <c r="E229" s="32"/>
      <c r="F229" s="29">
        <v>123</v>
      </c>
      <c r="G229" s="15"/>
      <c r="H229" s="16"/>
      <c r="I229" s="17"/>
      <c r="J229" s="27"/>
      <c r="K229" s="27"/>
      <c r="L229" s="27"/>
      <c r="M229" s="27"/>
      <c r="N229" s="27"/>
      <c r="O229" s="27"/>
      <c r="P229" s="27"/>
      <c r="Q229" s="27"/>
      <c r="R229" s="84">
        <f t="shared" si="109"/>
        <v>0</v>
      </c>
    </row>
    <row r="230" spans="2:18" ht="21.75" hidden="1" customHeight="1" x14ac:dyDescent="0.3">
      <c r="B230" s="67"/>
      <c r="C230" s="68"/>
      <c r="D230" s="62"/>
      <c r="E230" s="21"/>
      <c r="F230" s="29">
        <v>124</v>
      </c>
      <c r="G230" s="15"/>
      <c r="H230" s="16"/>
      <c r="I230" s="17"/>
      <c r="J230" s="27"/>
      <c r="K230" s="27"/>
      <c r="L230" s="27"/>
      <c r="M230" s="27"/>
      <c r="N230" s="27"/>
      <c r="O230" s="27"/>
      <c r="P230" s="27"/>
      <c r="Q230" s="27"/>
      <c r="R230" s="84">
        <f>SUM(J230:Q230)</f>
        <v>0</v>
      </c>
    </row>
    <row r="231" spans="2:18" s="13" customFormat="1" ht="16.5" customHeight="1" x14ac:dyDescent="0.3">
      <c r="B231" s="35"/>
      <c r="C231" s="37"/>
      <c r="D231" s="37"/>
      <c r="E231" s="47" t="s">
        <v>104</v>
      </c>
      <c r="F231" s="72"/>
      <c r="G231" s="64"/>
      <c r="H231" s="64"/>
      <c r="I231" s="64"/>
      <c r="J231" s="86">
        <f>SUM(J239:J242)</f>
        <v>0</v>
      </c>
      <c r="K231" s="86">
        <f>SUM(K232:K242)</f>
        <v>0</v>
      </c>
      <c r="L231" s="86">
        <f t="shared" ref="L231:R231" si="110">SUM(L232:L242)</f>
        <v>0</v>
      </c>
      <c r="M231" s="86">
        <f t="shared" si="110"/>
        <v>120000</v>
      </c>
      <c r="N231" s="86">
        <f t="shared" si="110"/>
        <v>0</v>
      </c>
      <c r="O231" s="86">
        <f t="shared" si="110"/>
        <v>0</v>
      </c>
      <c r="P231" s="86">
        <f t="shared" si="110"/>
        <v>0</v>
      </c>
      <c r="Q231" s="86">
        <f t="shared" si="110"/>
        <v>0</v>
      </c>
      <c r="R231" s="86">
        <f t="shared" si="110"/>
        <v>120000</v>
      </c>
    </row>
    <row r="232" spans="2:18" ht="31.5" hidden="1" customHeight="1" x14ac:dyDescent="0.3">
      <c r="B232" s="123"/>
      <c r="C232" s="122"/>
      <c r="D232" s="61"/>
      <c r="E232" s="61"/>
      <c r="F232" s="60"/>
      <c r="G232" s="15"/>
      <c r="H232" s="510"/>
      <c r="I232" s="17"/>
      <c r="J232" s="16"/>
      <c r="K232" s="170"/>
      <c r="L232" s="171"/>
      <c r="M232" s="170"/>
      <c r="N232" s="27"/>
      <c r="O232" s="27"/>
      <c r="P232" s="27"/>
      <c r="Q232" s="27"/>
      <c r="R232" s="84"/>
    </row>
    <row r="233" spans="2:18" ht="50.25" hidden="1" customHeight="1" x14ac:dyDescent="0.3">
      <c r="B233" s="123"/>
      <c r="C233" s="122"/>
      <c r="D233" s="61"/>
      <c r="E233" s="61"/>
      <c r="F233" s="60"/>
      <c r="G233" s="15"/>
      <c r="H233" s="510"/>
      <c r="I233" s="17"/>
      <c r="J233" s="16"/>
      <c r="K233" s="170"/>
      <c r="L233" s="171"/>
      <c r="M233" s="170"/>
      <c r="N233" s="27"/>
      <c r="O233" s="27"/>
      <c r="P233" s="27"/>
      <c r="Q233" s="27"/>
      <c r="R233" s="84"/>
    </row>
    <row r="234" spans="2:18" ht="31.5" hidden="1" customHeight="1" x14ac:dyDescent="0.3">
      <c r="B234" s="67"/>
      <c r="C234" s="68"/>
      <c r="D234" s="62"/>
      <c r="E234" s="62"/>
      <c r="F234" s="60"/>
      <c r="G234" s="15"/>
      <c r="H234" s="513"/>
      <c r="I234" s="17"/>
      <c r="J234" s="27"/>
      <c r="K234" s="172"/>
      <c r="L234" s="173"/>
      <c r="M234" s="172"/>
      <c r="N234" s="27"/>
      <c r="O234" s="27"/>
      <c r="P234" s="27"/>
      <c r="Q234" s="27"/>
      <c r="R234" s="84"/>
    </row>
    <row r="235" spans="2:18" ht="31.5" hidden="1" customHeight="1" x14ac:dyDescent="0.3">
      <c r="B235" s="67"/>
      <c r="C235" s="68"/>
      <c r="D235" s="62"/>
      <c r="E235" s="62"/>
      <c r="F235" s="60"/>
      <c r="G235" s="15"/>
      <c r="H235" s="513"/>
      <c r="I235" s="17"/>
      <c r="J235" s="27"/>
      <c r="K235" s="172"/>
      <c r="L235" s="173"/>
      <c r="M235" s="172"/>
      <c r="N235" s="27"/>
      <c r="O235" s="27"/>
      <c r="P235" s="27"/>
      <c r="Q235" s="27"/>
      <c r="R235" s="84"/>
    </row>
    <row r="236" spans="2:18" ht="31.5" hidden="1" customHeight="1" x14ac:dyDescent="0.3">
      <c r="B236" s="67"/>
      <c r="C236" s="68"/>
      <c r="D236" s="62"/>
      <c r="E236" s="62"/>
      <c r="F236" s="60"/>
      <c r="G236" s="15"/>
      <c r="H236" s="513"/>
      <c r="I236" s="17"/>
      <c r="J236" s="27"/>
      <c r="K236" s="172"/>
      <c r="L236" s="173"/>
      <c r="M236" s="172"/>
      <c r="N236" s="27"/>
      <c r="O236" s="27"/>
      <c r="P236" s="27"/>
      <c r="Q236" s="27"/>
      <c r="R236" s="84"/>
    </row>
    <row r="237" spans="2:18" ht="32.25" hidden="1" customHeight="1" x14ac:dyDescent="0.3">
      <c r="B237" s="67"/>
      <c r="C237" s="68"/>
      <c r="D237" s="62"/>
      <c r="E237" s="62"/>
      <c r="F237" s="60"/>
      <c r="G237" s="15"/>
      <c r="H237" s="513"/>
      <c r="I237" s="17"/>
      <c r="J237" s="27"/>
      <c r="K237" s="172"/>
      <c r="L237" s="173"/>
      <c r="M237" s="172"/>
      <c r="N237" s="27"/>
      <c r="O237" s="27"/>
      <c r="P237" s="27"/>
      <c r="Q237" s="27"/>
      <c r="R237" s="84"/>
    </row>
    <row r="238" spans="2:18" ht="34.5" hidden="1" customHeight="1" x14ac:dyDescent="0.3">
      <c r="B238" s="67"/>
      <c r="C238" s="68"/>
      <c r="D238" s="62"/>
      <c r="E238" s="62"/>
      <c r="F238" s="60"/>
      <c r="G238" s="15"/>
      <c r="H238" s="513"/>
      <c r="I238" s="148"/>
      <c r="J238" s="27"/>
      <c r="K238" s="172"/>
      <c r="L238" s="173"/>
      <c r="M238" s="172"/>
      <c r="N238" s="27"/>
      <c r="O238" s="27"/>
      <c r="P238" s="27"/>
      <c r="Q238" s="27"/>
      <c r="R238" s="84"/>
    </row>
    <row r="239" spans="2:18" ht="36" hidden="1" customHeight="1" x14ac:dyDescent="0.3">
      <c r="B239" s="89"/>
      <c r="C239" s="90"/>
      <c r="D239" s="90"/>
      <c r="E239" s="90"/>
      <c r="F239" s="60"/>
      <c r="G239" s="15"/>
      <c r="H239" s="513"/>
      <c r="I239" s="17"/>
      <c r="J239" s="27"/>
      <c r="K239" s="172"/>
      <c r="L239" s="173"/>
      <c r="M239" s="172"/>
      <c r="N239" s="16"/>
      <c r="O239" s="16"/>
      <c r="P239" s="16"/>
      <c r="Q239" s="16"/>
      <c r="R239" s="84"/>
    </row>
    <row r="240" spans="2:18" ht="36.75" customHeight="1" x14ac:dyDescent="0.3">
      <c r="B240" s="28"/>
      <c r="C240" s="122"/>
      <c r="D240" s="61"/>
      <c r="E240" s="61"/>
      <c r="F240" s="60">
        <v>3</v>
      </c>
      <c r="G240" s="15" t="s">
        <v>245</v>
      </c>
      <c r="H240" s="93" t="s">
        <v>242</v>
      </c>
      <c r="I240" s="17" t="s">
        <v>244</v>
      </c>
      <c r="J240" s="27"/>
      <c r="K240" s="27"/>
      <c r="L240" s="27"/>
      <c r="M240" s="27">
        <v>20000</v>
      </c>
      <c r="N240" s="27"/>
      <c r="O240" s="27"/>
      <c r="P240" s="27"/>
      <c r="Q240" s="27"/>
      <c r="R240" s="84">
        <f t="shared" ref="R240:R241" si="111">SUM(J240:Q240)</f>
        <v>20000</v>
      </c>
    </row>
    <row r="241" spans="2:18" ht="33.75" customHeight="1" x14ac:dyDescent="0.3">
      <c r="B241" s="123"/>
      <c r="C241" s="122"/>
      <c r="D241" s="61"/>
      <c r="E241" s="61"/>
      <c r="F241" s="60">
        <v>4</v>
      </c>
      <c r="G241" s="15" t="s">
        <v>256</v>
      </c>
      <c r="H241" s="16" t="s">
        <v>242</v>
      </c>
      <c r="I241" s="17" t="s">
        <v>244</v>
      </c>
      <c r="J241" s="27"/>
      <c r="K241" s="172"/>
      <c r="L241" s="173"/>
      <c r="M241" s="172">
        <v>100000</v>
      </c>
      <c r="N241" s="27"/>
      <c r="O241" s="27"/>
      <c r="P241" s="27"/>
      <c r="Q241" s="27"/>
      <c r="R241" s="84">
        <f t="shared" si="111"/>
        <v>100000</v>
      </c>
    </row>
    <row r="242" spans="2:18" ht="34.5" hidden="1" customHeight="1" x14ac:dyDescent="0.3">
      <c r="B242" s="123"/>
      <c r="C242" s="122"/>
      <c r="D242" s="61"/>
      <c r="E242" s="61"/>
      <c r="F242" s="60"/>
      <c r="G242" s="15"/>
      <c r="H242" s="514"/>
      <c r="I242" s="17"/>
      <c r="J242" s="16"/>
      <c r="K242" s="170"/>
      <c r="L242" s="171"/>
      <c r="M242" s="170"/>
      <c r="N242" s="27"/>
      <c r="O242" s="27"/>
      <c r="P242" s="27"/>
      <c r="Q242" s="27"/>
      <c r="R242" s="84"/>
    </row>
  </sheetData>
  <mergeCells count="70">
    <mergeCell ref="C206:I206"/>
    <mergeCell ref="D214:I214"/>
    <mergeCell ref="E215:I215"/>
    <mergeCell ref="E219:I219"/>
    <mergeCell ref="D182:I182"/>
    <mergeCell ref="B188:I188"/>
    <mergeCell ref="C189:I189"/>
    <mergeCell ref="E191:I191"/>
    <mergeCell ref="D195:I195"/>
    <mergeCell ref="B205:I205"/>
    <mergeCell ref="E178:I178"/>
    <mergeCell ref="C123:I123"/>
    <mergeCell ref="D124:I124"/>
    <mergeCell ref="E125:I125"/>
    <mergeCell ref="D140:I140"/>
    <mergeCell ref="E157:I157"/>
    <mergeCell ref="B162:I162"/>
    <mergeCell ref="B163:I163"/>
    <mergeCell ref="C164:I164"/>
    <mergeCell ref="D165:I165"/>
    <mergeCell ref="E166:I166"/>
    <mergeCell ref="E170:I170"/>
    <mergeCell ref="B122:I122"/>
    <mergeCell ref="D99:I99"/>
    <mergeCell ref="E100:I100"/>
    <mergeCell ref="B104:I104"/>
    <mergeCell ref="B105:I105"/>
    <mergeCell ref="C106:I106"/>
    <mergeCell ref="D107:I107"/>
    <mergeCell ref="E108:I108"/>
    <mergeCell ref="E112:I112"/>
    <mergeCell ref="D116:I116"/>
    <mergeCell ref="E117:I117"/>
    <mergeCell ref="B121:I121"/>
    <mergeCell ref="E95:I95"/>
    <mergeCell ref="B69:I69"/>
    <mergeCell ref="C70:I70"/>
    <mergeCell ref="D71:I71"/>
    <mergeCell ref="D78:I78"/>
    <mergeCell ref="E79:I79"/>
    <mergeCell ref="B86:I86"/>
    <mergeCell ref="B87:I87"/>
    <mergeCell ref="C88:I88"/>
    <mergeCell ref="D89:I89"/>
    <mergeCell ref="E90:I90"/>
    <mergeCell ref="D94:I94"/>
    <mergeCell ref="E64:I64"/>
    <mergeCell ref="D29:I29"/>
    <mergeCell ref="E30:I30"/>
    <mergeCell ref="D42:I42"/>
    <mergeCell ref="E43:I43"/>
    <mergeCell ref="C47:I47"/>
    <mergeCell ref="D48:I48"/>
    <mergeCell ref="E49:I49"/>
    <mergeCell ref="D53:I53"/>
    <mergeCell ref="E54:I54"/>
    <mergeCell ref="D56:I56"/>
    <mergeCell ref="E57:I57"/>
    <mergeCell ref="C28:I28"/>
    <mergeCell ref="B1:R1"/>
    <mergeCell ref="B3:G3"/>
    <mergeCell ref="B5:I5"/>
    <mergeCell ref="B6:I6"/>
    <mergeCell ref="C7:I7"/>
    <mergeCell ref="D8:I8"/>
    <mergeCell ref="E9:I9"/>
    <mergeCell ref="D13:I13"/>
    <mergeCell ref="E14:I14"/>
    <mergeCell ref="B26:I26"/>
    <mergeCell ref="B27:I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N23" sqref="N23"/>
    </sheetView>
  </sheetViews>
  <sheetFormatPr defaultRowHeight="14.25" x14ac:dyDescent="0.2"/>
  <sheetData>
    <row r="21" spans="3:7" ht="36" x14ac:dyDescent="0.55000000000000004">
      <c r="C21" s="1686" t="s">
        <v>1713</v>
      </c>
      <c r="D21" s="1686"/>
      <c r="E21" s="1686"/>
      <c r="F21" s="1686"/>
      <c r="G21" s="168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N23" sqref="N23"/>
    </sheetView>
  </sheetViews>
  <sheetFormatPr defaultRowHeight="14.25" x14ac:dyDescent="0.2"/>
  <sheetData>
    <row r="21" spans="3:7" ht="36" x14ac:dyDescent="0.55000000000000004">
      <c r="C21" s="1686" t="s">
        <v>201</v>
      </c>
      <c r="D21" s="1686"/>
      <c r="E21" s="1686"/>
      <c r="F21" s="1686"/>
      <c r="G21" s="168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W217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0" width="9.125" style="164" customWidth="1"/>
    <col min="11" max="18" width="9.125" style="87" customWidth="1"/>
    <col min="19" max="16384" width="9" style="7"/>
  </cols>
  <sheetData>
    <row r="1" spans="2:18" s="1" customFormat="1" ht="21" x14ac:dyDescent="0.35">
      <c r="B1" s="1673" t="s">
        <v>203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156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1715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12000</v>
      </c>
      <c r="L4" s="53">
        <f>SUM(L5+L26+L67+L85+L103+L120+L147+L172+L189)</f>
        <v>110300</v>
      </c>
      <c r="M4" s="53">
        <f t="shared" si="0"/>
        <v>398000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520300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157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157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158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59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59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160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161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157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59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160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160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157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59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59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160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157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59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59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160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157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157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157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62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63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63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157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62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63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63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157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62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63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63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161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157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62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63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63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157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157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157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59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160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160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157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157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59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160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160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157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157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59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160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160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157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160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59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59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157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157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157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59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160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59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59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59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157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157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59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59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59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59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59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59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157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157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157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59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160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160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157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157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59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160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160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157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157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59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160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160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12000</v>
      </c>
      <c r="L103" s="41">
        <f t="shared" si="54"/>
        <v>35000</v>
      </c>
      <c r="M103" s="41">
        <f t="shared" si="54"/>
        <v>198000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245000</v>
      </c>
    </row>
    <row r="104" spans="2:18" s="12" customFormat="1" ht="32.25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12000</v>
      </c>
      <c r="L104" s="25">
        <f t="shared" si="54"/>
        <v>35000</v>
      </c>
      <c r="M104" s="25">
        <f t="shared" si="54"/>
        <v>198000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245000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157">
        <f>SUM(J106+J115)</f>
        <v>0</v>
      </c>
      <c r="K105" s="86">
        <f t="shared" ref="K105:O105" si="55">SUM(K106+K115)</f>
        <v>12000</v>
      </c>
      <c r="L105" s="86">
        <f>SUM(L106+L115)</f>
        <v>35000</v>
      </c>
      <c r="M105" s="86">
        <f t="shared" si="55"/>
        <v>198000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245000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157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157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59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160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160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157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59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23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160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23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160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23" s="13" customFormat="1" ht="34.5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157">
        <f>SUM(J116)</f>
        <v>0</v>
      </c>
      <c r="K115" s="86">
        <f t="shared" ref="K115:R115" si="61">SUM(K116)</f>
        <v>12000</v>
      </c>
      <c r="L115" s="86">
        <f t="shared" si="61"/>
        <v>35000</v>
      </c>
      <c r="M115" s="86">
        <f t="shared" si="61"/>
        <v>198000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245000</v>
      </c>
    </row>
    <row r="116" spans="2:23" s="13" customFormat="1" ht="49.5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157">
        <f>SUM(J117:J119)</f>
        <v>0</v>
      </c>
      <c r="K116" s="86">
        <f t="shared" ref="K116:P116" si="62">SUM(K117:K119)</f>
        <v>12000</v>
      </c>
      <c r="L116" s="86">
        <f t="shared" si="62"/>
        <v>35000</v>
      </c>
      <c r="M116" s="86">
        <f t="shared" si="62"/>
        <v>198000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245000</v>
      </c>
    </row>
    <row r="117" spans="2:23" ht="63.75" customHeight="1" x14ac:dyDescent="0.3">
      <c r="B117" s="38"/>
      <c r="C117" s="39"/>
      <c r="D117" s="39"/>
      <c r="E117" s="39"/>
      <c r="F117" s="60">
        <v>1</v>
      </c>
      <c r="G117" s="15" t="s">
        <v>202</v>
      </c>
      <c r="H117" s="93" t="s">
        <v>201</v>
      </c>
      <c r="I117" s="61"/>
      <c r="J117" s="159"/>
      <c r="K117" s="92">
        <v>12000</v>
      </c>
      <c r="L117" s="92">
        <v>35000</v>
      </c>
      <c r="M117" s="92">
        <v>198000</v>
      </c>
      <c r="N117" s="16"/>
      <c r="O117" s="16"/>
      <c r="P117" s="16"/>
      <c r="Q117" s="16"/>
      <c r="R117" s="84">
        <f t="shared" ref="R117:R118" si="63">SUM(J117:Q117)</f>
        <v>245000</v>
      </c>
      <c r="W117" s="30"/>
    </row>
    <row r="118" spans="2:23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160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23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160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23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23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23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157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23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157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23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157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23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59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23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160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23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160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23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157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157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59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160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160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59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160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157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59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160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160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59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160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157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59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160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160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59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160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157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157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157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59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160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160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157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59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160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160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157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59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160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160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157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59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160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160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157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157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59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160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160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157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157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157">
        <f>SUM(J177:J179)</f>
        <v>0</v>
      </c>
      <c r="K176" s="86">
        <f t="shared" ref="K176:R176" si="92">SUM(K177:K179)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0" hidden="1" customHeight="1" x14ac:dyDescent="0.3">
      <c r="B177" s="38"/>
      <c r="C177" s="39"/>
      <c r="D177" s="39"/>
      <c r="E177" s="39"/>
      <c r="F177" s="60"/>
      <c r="G177" s="61"/>
      <c r="H177" s="16"/>
      <c r="I177" s="17"/>
      <c r="J177" s="159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160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160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157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157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59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160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160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157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59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160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160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41">
        <f>SUM(J190)</f>
        <v>0</v>
      </c>
      <c r="K189" s="95">
        <f>SUM(K190)</f>
        <v>0</v>
      </c>
      <c r="L189" s="95">
        <f t="shared" ref="L189:R190" si="99">SUM(L190)</f>
        <v>75300</v>
      </c>
      <c r="M189" s="95">
        <f t="shared" si="99"/>
        <v>200000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275300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25">
        <f>SUM(J191)</f>
        <v>0</v>
      </c>
      <c r="K190" s="128">
        <f>SUM(K191)</f>
        <v>0</v>
      </c>
      <c r="L190" s="128">
        <f t="shared" si="99"/>
        <v>75300</v>
      </c>
      <c r="M190" s="128">
        <f t="shared" si="99"/>
        <v>200000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275300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157">
        <f>SUM(J192+J199+J216)</f>
        <v>0</v>
      </c>
      <c r="K191" s="86">
        <f>SUM(K192+K199+K216)</f>
        <v>0</v>
      </c>
      <c r="L191" s="86">
        <f t="shared" ref="L191:Q191" si="100">SUM(L192+L199+L216)</f>
        <v>75300</v>
      </c>
      <c r="M191" s="86">
        <f t="shared" si="100"/>
        <v>200000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275300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157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157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59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160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160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160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160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157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157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59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160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160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157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59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160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160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157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59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160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160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157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59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160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160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157">
        <f t="shared" ref="J216:R216" si="113">SUM(J217:J217)</f>
        <v>0</v>
      </c>
      <c r="K216" s="86">
        <f t="shared" si="113"/>
        <v>0</v>
      </c>
      <c r="L216" s="86">
        <f t="shared" si="113"/>
        <v>75300</v>
      </c>
      <c r="M216" s="86">
        <f t="shared" si="113"/>
        <v>200000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275300</v>
      </c>
    </row>
    <row r="217" spans="2:18" ht="34.5" customHeight="1" x14ac:dyDescent="0.3">
      <c r="B217" s="89"/>
      <c r="C217" s="90"/>
      <c r="D217" s="90"/>
      <c r="E217" s="90"/>
      <c r="F217" s="60">
        <v>2</v>
      </c>
      <c r="G217" s="15" t="s">
        <v>200</v>
      </c>
      <c r="H217" s="93" t="s">
        <v>201</v>
      </c>
      <c r="I217" s="17" t="s">
        <v>112</v>
      </c>
      <c r="J217" s="159"/>
      <c r="K217" s="16"/>
      <c r="L217" s="92">
        <v>75300</v>
      </c>
      <c r="M217" s="92">
        <v>200000</v>
      </c>
      <c r="N217" s="16"/>
      <c r="O217" s="16"/>
      <c r="P217" s="16"/>
      <c r="Q217" s="16"/>
      <c r="R217" s="84">
        <f>SUM(J217:Q217)</f>
        <v>275300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21"/>
  <sheetViews>
    <sheetView workbookViewId="0">
      <selection activeCell="N23" sqref="N23"/>
    </sheetView>
  </sheetViews>
  <sheetFormatPr defaultRowHeight="14.25" x14ac:dyDescent="0.2"/>
  <sheetData>
    <row r="20" spans="1:11" ht="14.25" customHeight="1" x14ac:dyDescent="0.2">
      <c r="A20" s="1805" t="s">
        <v>1714</v>
      </c>
      <c r="B20" s="1805"/>
      <c r="C20" s="1805"/>
      <c r="D20" s="1805"/>
      <c r="E20" s="1805"/>
      <c r="F20" s="1805"/>
      <c r="G20" s="1805"/>
      <c r="H20" s="1805"/>
      <c r="I20" s="1805"/>
      <c r="J20" s="489"/>
      <c r="K20" s="489"/>
    </row>
    <row r="21" spans="1:11" ht="36" customHeight="1" x14ac:dyDescent="0.2">
      <c r="A21" s="1805"/>
      <c r="B21" s="1805"/>
      <c r="C21" s="1805"/>
      <c r="D21" s="1805"/>
      <c r="E21" s="1805"/>
      <c r="F21" s="1805"/>
      <c r="G21" s="1805"/>
      <c r="H21" s="1805"/>
      <c r="I21" s="1805"/>
      <c r="J21" s="489"/>
      <c r="K21" s="489"/>
    </row>
  </sheetData>
  <mergeCells count="1">
    <mergeCell ref="A20:I21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B1:R220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445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1716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0</v>
      </c>
      <c r="L4" s="53">
        <f>SUM(L5+L26+L67+L85+L103+L120+L147+L172+L189)</f>
        <v>245000</v>
      </c>
      <c r="M4" s="53">
        <f t="shared" si="0"/>
        <v>954000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1199000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hidden="1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0</v>
      </c>
      <c r="L172" s="41">
        <f t="shared" si="89"/>
        <v>0</v>
      </c>
      <c r="M172" s="41">
        <f t="shared" si="89"/>
        <v>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0</v>
      </c>
    </row>
    <row r="173" spans="2:18" s="12" customFormat="1" ht="46.5" hidden="1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0</v>
      </c>
      <c r="L173" s="25">
        <f t="shared" si="89"/>
        <v>0</v>
      </c>
      <c r="M173" s="25">
        <f t="shared" si="89"/>
        <v>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0</v>
      </c>
    </row>
    <row r="174" spans="2:18" s="13" customFormat="1" ht="31.5" hidden="1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0</v>
      </c>
      <c r="L174" s="86">
        <f t="shared" si="90"/>
        <v>0</v>
      </c>
      <c r="M174" s="86">
        <f t="shared" si="90"/>
        <v>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0</v>
      </c>
    </row>
    <row r="175" spans="2:18" s="13" customFormat="1" hidden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t="31.5" hidden="1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>SUM(K177:K179)</f>
        <v>0</v>
      </c>
      <c r="L176" s="86">
        <f t="shared" ref="L176:R176" si="92">SUM(L177:L179)</f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ht="33" hidden="1" customHeight="1" x14ac:dyDescent="0.3">
      <c r="B177" s="38"/>
      <c r="C177" s="39"/>
      <c r="D177" s="39"/>
      <c r="E177" s="39"/>
      <c r="F177" s="60"/>
      <c r="G177" s="61"/>
      <c r="H177" s="16"/>
      <c r="I177" s="148"/>
      <c r="J177" s="16"/>
      <c r="K177" s="92"/>
      <c r="L177" s="92"/>
      <c r="M177" s="92"/>
      <c r="N177" s="16"/>
      <c r="O177" s="16"/>
      <c r="P177" s="16"/>
      <c r="Q177" s="16"/>
      <c r="R177" s="84"/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ref="R178" si="93">SUM(J178:Q178)</f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245000</v>
      </c>
      <c r="M189" s="95">
        <f t="shared" si="99"/>
        <v>954000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1199000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245000</v>
      </c>
      <c r="M190" s="128">
        <f t="shared" si="99"/>
        <v>954000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1199000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245000</v>
      </c>
      <c r="M191" s="86">
        <f t="shared" si="100"/>
        <v>954000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1199000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SUM(J217:J220)</f>
        <v>0</v>
      </c>
      <c r="K216" s="86">
        <f t="shared" ref="K216:R216" si="113">SUM(K217:K220)</f>
        <v>0</v>
      </c>
      <c r="L216" s="86">
        <f t="shared" si="113"/>
        <v>245000</v>
      </c>
      <c r="M216" s="86">
        <f t="shared" si="113"/>
        <v>954000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1199000</v>
      </c>
    </row>
    <row r="217" spans="2:18" ht="33.75" customHeight="1" x14ac:dyDescent="0.3">
      <c r="B217" s="89"/>
      <c r="C217" s="90"/>
      <c r="D217" s="90"/>
      <c r="E217" s="90"/>
      <c r="F217" s="183">
        <v>1</v>
      </c>
      <c r="G217" s="15" t="s">
        <v>446</v>
      </c>
      <c r="H217" s="93" t="s">
        <v>448</v>
      </c>
      <c r="I217" s="17" t="s">
        <v>112</v>
      </c>
      <c r="J217" s="16"/>
      <c r="K217" s="92"/>
      <c r="L217" s="92">
        <v>60000</v>
      </c>
      <c r="M217" s="92">
        <v>340000</v>
      </c>
      <c r="N217" s="16"/>
      <c r="O217" s="16"/>
      <c r="P217" s="16"/>
      <c r="Q217" s="16"/>
      <c r="R217" s="84">
        <f>SUM(J217:Q217)</f>
        <v>400000</v>
      </c>
    </row>
    <row r="218" spans="2:18" ht="33.75" customHeight="1" x14ac:dyDescent="0.3">
      <c r="B218" s="89"/>
      <c r="C218" s="90"/>
      <c r="D218" s="90"/>
      <c r="E218" s="90"/>
      <c r="F218" s="183">
        <v>2</v>
      </c>
      <c r="G218" s="15" t="s">
        <v>447</v>
      </c>
      <c r="H218" s="93" t="s">
        <v>448</v>
      </c>
      <c r="I218" s="17" t="s">
        <v>112</v>
      </c>
      <c r="J218" s="16"/>
      <c r="K218" s="92"/>
      <c r="L218" s="92"/>
      <c r="M218" s="92">
        <v>304000</v>
      </c>
      <c r="N218" s="16"/>
      <c r="O218" s="16"/>
      <c r="P218" s="16"/>
      <c r="Q218" s="16"/>
      <c r="R218" s="84">
        <f t="shared" ref="R218:R220" si="114">SUM(J218:Q218)</f>
        <v>304000</v>
      </c>
    </row>
    <row r="219" spans="2:18" ht="33.75" customHeight="1" x14ac:dyDescent="0.3">
      <c r="B219" s="89"/>
      <c r="C219" s="90"/>
      <c r="D219" s="90"/>
      <c r="E219" s="90"/>
      <c r="F219" s="183">
        <v>3</v>
      </c>
      <c r="G219" s="15" t="s">
        <v>449</v>
      </c>
      <c r="H219" s="93" t="s">
        <v>448</v>
      </c>
      <c r="I219" s="17" t="s">
        <v>112</v>
      </c>
      <c r="J219" s="16"/>
      <c r="K219" s="92"/>
      <c r="L219" s="92">
        <v>45000</v>
      </c>
      <c r="M219" s="92">
        <v>120000</v>
      </c>
      <c r="N219" s="16"/>
      <c r="O219" s="16"/>
      <c r="P219" s="16"/>
      <c r="Q219" s="16"/>
      <c r="R219" s="84">
        <f t="shared" si="114"/>
        <v>165000</v>
      </c>
    </row>
    <row r="220" spans="2:18" ht="31.5" x14ac:dyDescent="0.3">
      <c r="B220" s="126"/>
      <c r="C220" s="127"/>
      <c r="D220" s="127"/>
      <c r="E220" s="127"/>
      <c r="F220" s="60">
        <v>3</v>
      </c>
      <c r="G220" s="125" t="s">
        <v>450</v>
      </c>
      <c r="H220" s="93" t="s">
        <v>448</v>
      </c>
      <c r="I220" s="16" t="s">
        <v>112</v>
      </c>
      <c r="J220" s="27"/>
      <c r="K220" s="27"/>
      <c r="L220" s="27">
        <v>140000</v>
      </c>
      <c r="M220" s="27">
        <v>190000</v>
      </c>
      <c r="N220" s="27"/>
      <c r="O220" s="27"/>
      <c r="P220" s="27"/>
      <c r="Q220" s="27"/>
      <c r="R220" s="84">
        <f t="shared" si="114"/>
        <v>330000</v>
      </c>
    </row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0:G20"/>
  <sheetViews>
    <sheetView topLeftCell="A4" workbookViewId="0">
      <selection activeCell="N23" sqref="N23"/>
    </sheetView>
  </sheetViews>
  <sheetFormatPr defaultRowHeight="14.25" x14ac:dyDescent="0.2"/>
  <sheetData>
    <row r="20" spans="3:7" ht="51.75" customHeight="1" x14ac:dyDescent="0.55000000000000004">
      <c r="C20" s="1686" t="s">
        <v>1717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1:G21"/>
  <sheetViews>
    <sheetView workbookViewId="0">
      <selection activeCell="N23" sqref="N23"/>
    </sheetView>
  </sheetViews>
  <sheetFormatPr defaultRowHeight="14.25" x14ac:dyDescent="0.2"/>
  <sheetData>
    <row r="21" spans="3:7" ht="36" x14ac:dyDescent="0.55000000000000004">
      <c r="C21" s="1686" t="s">
        <v>1718</v>
      </c>
      <c r="D21" s="1686"/>
      <c r="E21" s="1686"/>
      <c r="F21" s="1686"/>
      <c r="G21" s="1686"/>
    </row>
  </sheetData>
  <mergeCells count="1">
    <mergeCell ref="C21:G21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226"/>
  <sheetViews>
    <sheetView zoomScaleNormal="100" workbookViewId="0">
      <pane ySplit="4" topLeftCell="A38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455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1719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SUM(J5+J26+J67+J85+J103+J120+J147+J172+J189)</f>
        <v>0</v>
      </c>
      <c r="K4" s="53">
        <f t="shared" si="0"/>
        <v>408000</v>
      </c>
      <c r="L4" s="53">
        <f>SUM(L5+L26+L67+L85+L103+L120+L147+L172+L189)</f>
        <v>288000</v>
      </c>
      <c r="M4" s="53">
        <f t="shared" si="0"/>
        <v>753200</v>
      </c>
      <c r="N4" s="53">
        <f t="shared" si="0"/>
        <v>0</v>
      </c>
      <c r="O4" s="53">
        <f t="shared" si="0"/>
        <v>0</v>
      </c>
      <c r="P4" s="53">
        <f t="shared" si="0"/>
        <v>100000</v>
      </c>
      <c r="Q4" s="53">
        <f t="shared" si="0"/>
        <v>0</v>
      </c>
      <c r="R4" s="53">
        <f t="shared" si="0"/>
        <v>1549200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120000</v>
      </c>
      <c r="L26" s="41">
        <f t="shared" si="10"/>
        <v>250000</v>
      </c>
      <c r="M26" s="41">
        <f t="shared" si="10"/>
        <v>480000</v>
      </c>
      <c r="N26" s="41">
        <f t="shared" si="10"/>
        <v>0</v>
      </c>
      <c r="O26" s="41">
        <f t="shared" si="10"/>
        <v>0</v>
      </c>
      <c r="P26" s="41">
        <f t="shared" si="10"/>
        <v>100000</v>
      </c>
      <c r="Q26" s="41">
        <f t="shared" si="10"/>
        <v>0</v>
      </c>
      <c r="R26" s="41">
        <f t="shared" si="10"/>
        <v>950000</v>
      </c>
    </row>
    <row r="27" spans="2:18" s="12" customFormat="1" ht="48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120000</v>
      </c>
      <c r="L27" s="25">
        <f t="shared" si="11"/>
        <v>250000</v>
      </c>
      <c r="M27" s="25">
        <f t="shared" si="11"/>
        <v>480000</v>
      </c>
      <c r="N27" s="25">
        <f t="shared" si="11"/>
        <v>0</v>
      </c>
      <c r="O27" s="25">
        <f t="shared" si="11"/>
        <v>0</v>
      </c>
      <c r="P27" s="25">
        <f t="shared" si="11"/>
        <v>100000</v>
      </c>
      <c r="Q27" s="25">
        <f t="shared" si="11"/>
        <v>0</v>
      </c>
      <c r="R27" s="25">
        <f t="shared" si="11"/>
        <v>950000</v>
      </c>
    </row>
    <row r="28" spans="2:18" s="13" customFormat="1" ht="50.25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120000</v>
      </c>
      <c r="L28" s="86">
        <f t="shared" si="12"/>
        <v>250000</v>
      </c>
      <c r="M28" s="86">
        <f t="shared" si="12"/>
        <v>480000</v>
      </c>
      <c r="N28" s="86">
        <f t="shared" si="12"/>
        <v>0</v>
      </c>
      <c r="O28" s="86">
        <f t="shared" si="12"/>
        <v>0</v>
      </c>
      <c r="P28" s="86">
        <f t="shared" si="12"/>
        <v>100000</v>
      </c>
      <c r="Q28" s="86">
        <f t="shared" si="12"/>
        <v>0</v>
      </c>
      <c r="R28" s="86">
        <f t="shared" si="12"/>
        <v>950000</v>
      </c>
    </row>
    <row r="29" spans="2:18" s="13" customFormat="1" ht="35.25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100000</v>
      </c>
      <c r="L29" s="86">
        <f t="shared" si="13"/>
        <v>230000</v>
      </c>
      <c r="M29" s="86">
        <f t="shared" si="13"/>
        <v>380000</v>
      </c>
      <c r="N29" s="86">
        <f t="shared" si="13"/>
        <v>0</v>
      </c>
      <c r="O29" s="86">
        <f t="shared" si="13"/>
        <v>0</v>
      </c>
      <c r="P29" s="86">
        <f t="shared" si="13"/>
        <v>100000</v>
      </c>
      <c r="Q29" s="86">
        <f t="shared" si="13"/>
        <v>0</v>
      </c>
      <c r="R29" s="86">
        <f t="shared" si="13"/>
        <v>810000</v>
      </c>
    </row>
    <row r="30" spans="2:18" s="13" customFormat="1" ht="48.75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130000</v>
      </c>
      <c r="M30" s="86">
        <f t="shared" si="14"/>
        <v>180000</v>
      </c>
      <c r="N30" s="86">
        <f t="shared" si="14"/>
        <v>0</v>
      </c>
      <c r="O30" s="86">
        <f t="shared" si="14"/>
        <v>0</v>
      </c>
      <c r="P30" s="86">
        <f t="shared" si="14"/>
        <v>100000</v>
      </c>
      <c r="Q30" s="86">
        <f t="shared" si="14"/>
        <v>0</v>
      </c>
      <c r="R30" s="86">
        <f t="shared" si="14"/>
        <v>410000</v>
      </c>
    </row>
    <row r="31" spans="2:18" s="13" customFormat="1" ht="30.75" customHeight="1" x14ac:dyDescent="0.3">
      <c r="B31" s="38"/>
      <c r="C31" s="39"/>
      <c r="D31" s="39"/>
      <c r="E31" s="40"/>
      <c r="F31" s="29">
        <v>1</v>
      </c>
      <c r="G31" s="15" t="s">
        <v>458</v>
      </c>
      <c r="H31" s="93" t="s">
        <v>464</v>
      </c>
      <c r="I31" s="17" t="s">
        <v>112</v>
      </c>
      <c r="J31" s="16"/>
      <c r="K31" s="16"/>
      <c r="L31" s="92">
        <v>10000</v>
      </c>
      <c r="M31" s="92">
        <v>30000</v>
      </c>
      <c r="N31" s="16"/>
      <c r="O31" s="16"/>
      <c r="P31" s="16"/>
      <c r="Q31" s="16"/>
      <c r="R31" s="84">
        <f t="shared" ref="R31:R32" si="15">SUM(J31:Q31)</f>
        <v>40000</v>
      </c>
    </row>
    <row r="32" spans="2:18" s="13" customFormat="1" ht="31.5" customHeight="1" x14ac:dyDescent="0.3">
      <c r="B32" s="28"/>
      <c r="C32" s="45"/>
      <c r="D32" s="31"/>
      <c r="E32" s="32"/>
      <c r="F32" s="29">
        <v>2</v>
      </c>
      <c r="G32" s="15" t="s">
        <v>461</v>
      </c>
      <c r="H32" s="93" t="s">
        <v>464</v>
      </c>
      <c r="I32" s="17" t="s">
        <v>112</v>
      </c>
      <c r="J32" s="178"/>
      <c r="K32" s="178"/>
      <c r="L32" s="178">
        <v>50000</v>
      </c>
      <c r="M32" s="178">
        <v>50000</v>
      </c>
      <c r="N32" s="178"/>
      <c r="O32" s="178"/>
      <c r="P32" s="178">
        <v>100000</v>
      </c>
      <c r="Q32" s="178"/>
      <c r="R32" s="84">
        <f t="shared" si="15"/>
        <v>200000</v>
      </c>
    </row>
    <row r="33" spans="1:18" s="13" customFormat="1" ht="48" customHeight="1" x14ac:dyDescent="0.3">
      <c r="B33" s="67"/>
      <c r="C33" s="68"/>
      <c r="D33" s="62"/>
      <c r="E33" s="21"/>
      <c r="F33" s="29">
        <v>3</v>
      </c>
      <c r="G33" s="15" t="s">
        <v>463</v>
      </c>
      <c r="H33" s="93" t="s">
        <v>464</v>
      </c>
      <c r="I33" s="17" t="s">
        <v>112</v>
      </c>
      <c r="J33" s="178"/>
      <c r="K33" s="178"/>
      <c r="L33" s="178">
        <v>70000</v>
      </c>
      <c r="M33" s="178">
        <v>100000</v>
      </c>
      <c r="N33" s="178"/>
      <c r="O33" s="178"/>
      <c r="P33" s="178"/>
      <c r="Q33" s="178"/>
      <c r="R33" s="84">
        <f>SUM(J33:Q33)</f>
        <v>170000</v>
      </c>
    </row>
    <row r="34" spans="1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93" t="s">
        <v>464</v>
      </c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1:18" ht="23.25" hidden="1" customHeight="1" x14ac:dyDescent="0.3">
      <c r="B35" s="119"/>
      <c r="C35" s="105"/>
      <c r="D35" s="105"/>
      <c r="E35" s="106"/>
      <c r="F35" s="107">
        <v>16</v>
      </c>
      <c r="G35" s="108"/>
      <c r="H35" s="93" t="s">
        <v>464</v>
      </c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1:18" ht="23.25" hidden="1" customHeight="1" x14ac:dyDescent="0.3">
      <c r="B36" s="120"/>
      <c r="C36" s="111"/>
      <c r="D36" s="112"/>
      <c r="E36" s="113"/>
      <c r="F36" s="107">
        <v>17</v>
      </c>
      <c r="G36" s="108"/>
      <c r="H36" s="93" t="s">
        <v>464</v>
      </c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1:18" ht="23.25" hidden="1" customHeight="1" x14ac:dyDescent="0.3">
      <c r="B37" s="121"/>
      <c r="C37" s="116"/>
      <c r="D37" s="117"/>
      <c r="E37" s="118"/>
      <c r="F37" s="107">
        <v>18</v>
      </c>
      <c r="G37" s="108"/>
      <c r="H37" s="93" t="s">
        <v>464</v>
      </c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1:18" s="13" customFormat="1" ht="23.25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100000</v>
      </c>
      <c r="L38" s="86">
        <f t="shared" si="18"/>
        <v>100000</v>
      </c>
      <c r="M38" s="86">
        <f t="shared" si="18"/>
        <v>200000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400000</v>
      </c>
    </row>
    <row r="39" spans="1:18" s="13" customFormat="1" ht="32.25" customHeight="1" x14ac:dyDescent="0.3">
      <c r="B39" s="38"/>
      <c r="C39" s="39"/>
      <c r="D39" s="39"/>
      <c r="E39" s="40"/>
      <c r="F39" s="29">
        <v>4</v>
      </c>
      <c r="G39" s="15" t="s">
        <v>459</v>
      </c>
      <c r="H39" s="93" t="s">
        <v>464</v>
      </c>
      <c r="I39" s="17" t="s">
        <v>112</v>
      </c>
      <c r="J39" s="16"/>
      <c r="K39" s="92">
        <v>100000</v>
      </c>
      <c r="L39" s="92">
        <v>100000</v>
      </c>
      <c r="M39" s="92">
        <v>200000</v>
      </c>
      <c r="N39" s="16"/>
      <c r="O39" s="16"/>
      <c r="P39" s="16"/>
      <c r="Q39" s="16"/>
      <c r="R39" s="84">
        <f t="shared" ref="R39:R40" si="19">SUM(J39:Q39)</f>
        <v>400000</v>
      </c>
    </row>
    <row r="40" spans="1:18" s="13" customFormat="1" ht="23.25" hidden="1" customHeight="1" x14ac:dyDescent="0.3">
      <c r="B40" s="28"/>
      <c r="C40" s="45"/>
      <c r="D40" s="31"/>
      <c r="E40" s="32"/>
      <c r="F40" s="29">
        <v>20</v>
      </c>
      <c r="G40" s="15"/>
      <c r="H40" s="16"/>
      <c r="I40" s="17"/>
      <c r="J40" s="178"/>
      <c r="K40" s="178"/>
      <c r="L40" s="178"/>
      <c r="M40" s="178"/>
      <c r="N40" s="178"/>
      <c r="O40" s="178"/>
      <c r="P40" s="178"/>
      <c r="Q40" s="178"/>
      <c r="R40" s="84">
        <f t="shared" si="19"/>
        <v>0</v>
      </c>
    </row>
    <row r="41" spans="1:18" s="13" customFormat="1" ht="23.25" hidden="1" customHeight="1" x14ac:dyDescent="0.3">
      <c r="B41" s="28"/>
      <c r="C41" s="45"/>
      <c r="D41" s="31"/>
      <c r="E41" s="32"/>
      <c r="F41" s="29">
        <v>21</v>
      </c>
      <c r="G41" s="15"/>
      <c r="H41" s="16"/>
      <c r="I41" s="17"/>
      <c r="J41" s="178"/>
      <c r="K41" s="178"/>
      <c r="L41" s="178"/>
      <c r="M41" s="178"/>
      <c r="N41" s="178"/>
      <c r="O41" s="178"/>
      <c r="P41" s="178"/>
      <c r="Q41" s="178"/>
      <c r="R41" s="84">
        <f>SUM(J41:Q41)</f>
        <v>0</v>
      </c>
    </row>
    <row r="42" spans="1:18" s="43" customFormat="1" ht="49.5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20000</v>
      </c>
      <c r="L42" s="85">
        <f t="shared" si="20"/>
        <v>20000</v>
      </c>
      <c r="M42" s="85">
        <f t="shared" si="20"/>
        <v>100000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140000</v>
      </c>
    </row>
    <row r="43" spans="1:18" s="13" customFormat="1" ht="36" customHeight="1" x14ac:dyDescent="0.3">
      <c r="A43" s="49"/>
      <c r="B43" s="35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20000</v>
      </c>
      <c r="L43" s="86">
        <f t="shared" si="21"/>
        <v>20000</v>
      </c>
      <c r="M43" s="86">
        <f t="shared" si="21"/>
        <v>100000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140000</v>
      </c>
    </row>
    <row r="44" spans="1:18" s="13" customFormat="1" ht="33.75" customHeight="1" x14ac:dyDescent="0.3">
      <c r="B44" s="38"/>
      <c r="C44" s="39"/>
      <c r="D44" s="39"/>
      <c r="E44" s="40"/>
      <c r="F44" s="29">
        <v>5</v>
      </c>
      <c r="G44" s="15" t="s">
        <v>460</v>
      </c>
      <c r="H44" s="93" t="s">
        <v>464</v>
      </c>
      <c r="I44" s="17" t="s">
        <v>112</v>
      </c>
      <c r="J44" s="16"/>
      <c r="K44" s="92">
        <v>20000</v>
      </c>
      <c r="L44" s="92">
        <v>20000</v>
      </c>
      <c r="M44" s="92">
        <v>100000</v>
      </c>
      <c r="N44" s="16"/>
      <c r="O44" s="16"/>
      <c r="P44" s="16"/>
      <c r="Q44" s="16"/>
      <c r="R44" s="84">
        <f t="shared" ref="R44:R45" si="22">SUM(J44:Q44)</f>
        <v>140000</v>
      </c>
    </row>
    <row r="45" spans="1:18" s="13" customFormat="1" ht="20.25" hidden="1" customHeight="1" x14ac:dyDescent="0.3">
      <c r="B45" s="28"/>
      <c r="C45" s="45"/>
      <c r="D45" s="31"/>
      <c r="E45" s="32"/>
      <c r="F45" s="29">
        <v>23</v>
      </c>
      <c r="G45" s="15"/>
      <c r="H45" s="16"/>
      <c r="I45" s="17"/>
      <c r="J45" s="178"/>
      <c r="K45" s="178"/>
      <c r="L45" s="178"/>
      <c r="M45" s="178"/>
      <c r="N45" s="178"/>
      <c r="O45" s="178"/>
      <c r="P45" s="178"/>
      <c r="Q45" s="178"/>
      <c r="R45" s="84">
        <f t="shared" si="22"/>
        <v>0</v>
      </c>
    </row>
    <row r="46" spans="1:18" s="13" customFormat="1" ht="20.25" hidden="1" customHeight="1" x14ac:dyDescent="0.3">
      <c r="B46" s="28"/>
      <c r="C46" s="45"/>
      <c r="D46" s="31"/>
      <c r="E46" s="32"/>
      <c r="F46" s="29">
        <v>24</v>
      </c>
      <c r="G46" s="15"/>
      <c r="H46" s="16"/>
      <c r="I46" s="17"/>
      <c r="J46" s="178"/>
      <c r="K46" s="178"/>
      <c r="L46" s="178"/>
      <c r="M46" s="178"/>
      <c r="N46" s="178"/>
      <c r="O46" s="178"/>
      <c r="P46" s="178"/>
      <c r="Q46" s="178"/>
      <c r="R46" s="84">
        <f>SUM(J46:Q46)</f>
        <v>0</v>
      </c>
    </row>
    <row r="47" spans="1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1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hidden="1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0</v>
      </c>
      <c r="L85" s="41">
        <f t="shared" si="43"/>
        <v>0</v>
      </c>
      <c r="M85" s="41">
        <f t="shared" si="43"/>
        <v>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0</v>
      </c>
    </row>
    <row r="86" spans="2:18" s="12" customFormat="1" ht="49.5" hidden="1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0</v>
      </c>
      <c r="L86" s="25">
        <f t="shared" si="43"/>
        <v>0</v>
      </c>
      <c r="M86" s="25">
        <f t="shared" si="43"/>
        <v>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0</v>
      </c>
    </row>
    <row r="87" spans="2:18" s="13" customFormat="1" ht="36.75" hidden="1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SUM(J88+J93+J98)</f>
        <v>0</v>
      </c>
      <c r="K87" s="86">
        <f t="shared" ref="K87:R87" si="44">SUM(K88+K93+K98)</f>
        <v>0</v>
      </c>
      <c r="L87" s="86">
        <f t="shared" si="44"/>
        <v>0</v>
      </c>
      <c r="M87" s="86">
        <f t="shared" si="44"/>
        <v>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0</v>
      </c>
    </row>
    <row r="88" spans="2:18" s="13" customFormat="1" ht="47.25" hidden="1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32.25" hidden="1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SUM(J90:J92)</f>
        <v>0</v>
      </c>
      <c r="K89" s="86">
        <f t="shared" ref="K89:R89" si="46">SUM(K90:K92)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ht="22.5" hidden="1" customHeight="1" x14ac:dyDescent="0.3">
      <c r="B90" s="38"/>
      <c r="C90" s="39"/>
      <c r="D90" s="39"/>
      <c r="E90" s="40"/>
      <c r="F90" s="29">
        <v>48</v>
      </c>
      <c r="G90" s="15"/>
      <c r="H90" s="15"/>
      <c r="I90" s="61"/>
      <c r="J90" s="16"/>
      <c r="K90" s="16"/>
      <c r="L90" s="16"/>
      <c r="M90" s="16"/>
      <c r="N90" s="16"/>
      <c r="O90" s="16"/>
      <c r="P90" s="16"/>
      <c r="Q90" s="16"/>
      <c r="R90" s="84">
        <f t="shared" ref="R90" si="47">SUM(J90:Q90)</f>
        <v>0</v>
      </c>
    </row>
    <row r="91" spans="2:18" ht="22.5" hidden="1" customHeight="1" x14ac:dyDescent="0.3">
      <c r="B91" s="28"/>
      <c r="C91" s="45"/>
      <c r="D91" s="31"/>
      <c r="E91" s="32"/>
      <c r="F91" s="29">
        <v>49</v>
      </c>
      <c r="G91" s="15"/>
      <c r="H91" s="16"/>
      <c r="I91" s="17"/>
      <c r="J91" s="27"/>
      <c r="K91" s="27"/>
      <c r="L91" s="27"/>
      <c r="M91" s="27"/>
      <c r="N91" s="27"/>
      <c r="O91" s="27"/>
      <c r="P91" s="27"/>
      <c r="Q91" s="27"/>
      <c r="R91" s="84">
        <f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50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s="13" customFormat="1" ht="47.25" hidden="1" customHeight="1" x14ac:dyDescent="0.3">
      <c r="B93" s="35"/>
      <c r="C93" s="37"/>
      <c r="D93" s="1661" t="s">
        <v>40</v>
      </c>
      <c r="E93" s="1661"/>
      <c r="F93" s="1661"/>
      <c r="G93" s="1661"/>
      <c r="H93" s="1661"/>
      <c r="I93" s="1661"/>
      <c r="J93" s="86">
        <f>SUM(J94)</f>
        <v>0</v>
      </c>
      <c r="K93" s="86">
        <f t="shared" ref="K93:R93" si="48">SUM(K94)</f>
        <v>0</v>
      </c>
      <c r="L93" s="86">
        <f t="shared" si="48"/>
        <v>0</v>
      </c>
      <c r="M93" s="86">
        <f t="shared" si="48"/>
        <v>0</v>
      </c>
      <c r="N93" s="86">
        <f t="shared" si="48"/>
        <v>0</v>
      </c>
      <c r="O93" s="86">
        <f t="shared" si="48"/>
        <v>0</v>
      </c>
      <c r="P93" s="86">
        <f t="shared" si="48"/>
        <v>0</v>
      </c>
      <c r="Q93" s="86">
        <f t="shared" si="48"/>
        <v>0</v>
      </c>
      <c r="R93" s="86">
        <f t="shared" si="48"/>
        <v>0</v>
      </c>
    </row>
    <row r="94" spans="2:18" s="13" customFormat="1" ht="34.5" hidden="1" customHeight="1" x14ac:dyDescent="0.3">
      <c r="B94" s="35"/>
      <c r="C94" s="37"/>
      <c r="D94" s="37"/>
      <c r="E94" s="1661" t="s">
        <v>41</v>
      </c>
      <c r="F94" s="1661"/>
      <c r="G94" s="1661"/>
      <c r="H94" s="1661"/>
      <c r="I94" s="1661"/>
      <c r="J94" s="86">
        <f>SUM(J95:J97)</f>
        <v>0</v>
      </c>
      <c r="K94" s="86">
        <f t="shared" ref="K94:R94" si="49">SUM(K95:K97)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ht="24.75" hidden="1" customHeight="1" x14ac:dyDescent="0.3">
      <c r="B95" s="38"/>
      <c r="C95" s="39"/>
      <c r="D95" s="39"/>
      <c r="E95" s="40"/>
      <c r="F95" s="29">
        <v>51</v>
      </c>
      <c r="G95" s="15"/>
      <c r="H95" s="15"/>
      <c r="I95" s="61"/>
      <c r="J95" s="16"/>
      <c r="K95" s="16"/>
      <c r="L95" s="16"/>
      <c r="M95" s="16"/>
      <c r="N95" s="16"/>
      <c r="O95" s="16"/>
      <c r="P95" s="16"/>
      <c r="Q95" s="16"/>
      <c r="R95" s="84">
        <f t="shared" ref="R95:R96" si="50">SUM(J95:Q95)</f>
        <v>0</v>
      </c>
    </row>
    <row r="96" spans="2:18" ht="24.75" hidden="1" customHeight="1" x14ac:dyDescent="0.3">
      <c r="B96" s="28"/>
      <c r="C96" s="45"/>
      <c r="D96" s="31"/>
      <c r="E96" s="32"/>
      <c r="F96" s="29">
        <v>52</v>
      </c>
      <c r="G96" s="15"/>
      <c r="H96" s="16"/>
      <c r="I96" s="17"/>
      <c r="J96" s="27"/>
      <c r="K96" s="27"/>
      <c r="L96" s="27"/>
      <c r="M96" s="27"/>
      <c r="N96" s="27"/>
      <c r="O96" s="27"/>
      <c r="P96" s="27"/>
      <c r="Q96" s="27"/>
      <c r="R96" s="84">
        <f t="shared" si="50"/>
        <v>0</v>
      </c>
    </row>
    <row r="97" spans="2:18" ht="34.5" hidden="1" customHeight="1" x14ac:dyDescent="0.3">
      <c r="B97" s="67"/>
      <c r="C97" s="68"/>
      <c r="D97" s="62"/>
      <c r="E97" s="21"/>
      <c r="F97" s="29">
        <v>53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>SUM(J97:Q97)</f>
        <v>0</v>
      </c>
    </row>
    <row r="98" spans="2:18" s="13" customFormat="1" ht="31.5" hidden="1" customHeight="1" x14ac:dyDescent="0.3">
      <c r="B98" s="35"/>
      <c r="C98" s="37"/>
      <c r="D98" s="1661" t="s">
        <v>42</v>
      </c>
      <c r="E98" s="1661"/>
      <c r="F98" s="1661"/>
      <c r="G98" s="1661"/>
      <c r="H98" s="1661"/>
      <c r="I98" s="1661"/>
      <c r="J98" s="86">
        <f>SUM(J99)</f>
        <v>0</v>
      </c>
      <c r="K98" s="86">
        <f t="shared" ref="K98:R98" si="51">SUM(K99)</f>
        <v>0</v>
      </c>
      <c r="L98" s="86">
        <f t="shared" si="51"/>
        <v>0</v>
      </c>
      <c r="M98" s="86">
        <f t="shared" si="51"/>
        <v>0</v>
      </c>
      <c r="N98" s="86">
        <f t="shared" si="51"/>
        <v>0</v>
      </c>
      <c r="O98" s="86">
        <f t="shared" si="51"/>
        <v>0</v>
      </c>
      <c r="P98" s="86">
        <f t="shared" si="51"/>
        <v>0</v>
      </c>
      <c r="Q98" s="86">
        <f t="shared" si="51"/>
        <v>0</v>
      </c>
      <c r="R98" s="86">
        <f t="shared" si="51"/>
        <v>0</v>
      </c>
    </row>
    <row r="99" spans="2:18" s="13" customFormat="1" ht="34.5" hidden="1" customHeight="1" x14ac:dyDescent="0.3">
      <c r="B99" s="35"/>
      <c r="C99" s="37"/>
      <c r="D99" s="37"/>
      <c r="E99" s="1661" t="s">
        <v>43</v>
      </c>
      <c r="F99" s="1661"/>
      <c r="G99" s="1661"/>
      <c r="H99" s="1661"/>
      <c r="I99" s="1661"/>
      <c r="J99" s="86">
        <f>SUM(J100:J102)</f>
        <v>0</v>
      </c>
      <c r="K99" s="86">
        <f t="shared" ref="K99:R99" si="52">SUM(K100:K102)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ht="20.25" hidden="1" customHeight="1" x14ac:dyDescent="0.3">
      <c r="B100" s="38"/>
      <c r="C100" s="39"/>
      <c r="D100" s="39"/>
      <c r="E100" s="40"/>
      <c r="F100" s="29">
        <v>54</v>
      </c>
      <c r="G100" s="15"/>
      <c r="H100" s="15"/>
      <c r="I100" s="61"/>
      <c r="J100" s="16"/>
      <c r="K100" s="16"/>
      <c r="L100" s="16"/>
      <c r="M100" s="16"/>
      <c r="N100" s="16"/>
      <c r="O100" s="16"/>
      <c r="P100" s="16"/>
      <c r="Q100" s="16"/>
      <c r="R100" s="84">
        <f t="shared" ref="R100:R101" si="53">SUM(J100:Q100)</f>
        <v>0</v>
      </c>
    </row>
    <row r="101" spans="2:18" ht="20.25" hidden="1" customHeight="1" x14ac:dyDescent="0.3">
      <c r="B101" s="28"/>
      <c r="C101" s="45"/>
      <c r="D101" s="31"/>
      <c r="E101" s="32"/>
      <c r="F101" s="29">
        <v>55</v>
      </c>
      <c r="G101" s="15"/>
      <c r="H101" s="16"/>
      <c r="I101" s="17"/>
      <c r="J101" s="27"/>
      <c r="K101" s="27"/>
      <c r="L101" s="27"/>
      <c r="M101" s="27"/>
      <c r="N101" s="27"/>
      <c r="O101" s="27"/>
      <c r="P101" s="27"/>
      <c r="Q101" s="27"/>
      <c r="R101" s="84">
        <f t="shared" si="53"/>
        <v>0</v>
      </c>
    </row>
    <row r="102" spans="2:18" ht="20.25" hidden="1" customHeight="1" x14ac:dyDescent="0.3">
      <c r="B102" s="28"/>
      <c r="C102" s="45"/>
      <c r="D102" s="31"/>
      <c r="E102" s="32"/>
      <c r="F102" s="29">
        <v>56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>SUM(J102:Q102)</f>
        <v>0</v>
      </c>
    </row>
    <row r="103" spans="2:18" s="12" customFormat="1" ht="33" hidden="1" customHeight="1" x14ac:dyDescent="0.2">
      <c r="B103" s="1665" t="s">
        <v>88</v>
      </c>
      <c r="C103" s="1666"/>
      <c r="D103" s="1666"/>
      <c r="E103" s="1666"/>
      <c r="F103" s="1666"/>
      <c r="G103" s="1666"/>
      <c r="H103" s="1666"/>
      <c r="I103" s="1666"/>
      <c r="J103" s="41">
        <f>SUM(J104)</f>
        <v>0</v>
      </c>
      <c r="K103" s="41">
        <f t="shared" ref="K103:Q104" si="54">SUM(K104)</f>
        <v>0</v>
      </c>
      <c r="L103" s="41">
        <f t="shared" si="54"/>
        <v>0</v>
      </c>
      <c r="M103" s="41">
        <f t="shared" si="54"/>
        <v>0</v>
      </c>
      <c r="N103" s="41">
        <f t="shared" si="54"/>
        <v>0</v>
      </c>
      <c r="O103" s="41">
        <f t="shared" si="54"/>
        <v>0</v>
      </c>
      <c r="P103" s="41">
        <f t="shared" si="54"/>
        <v>0</v>
      </c>
      <c r="Q103" s="41">
        <f t="shared" si="54"/>
        <v>0</v>
      </c>
      <c r="R103" s="41">
        <f>SUM(R104)</f>
        <v>0</v>
      </c>
    </row>
    <row r="104" spans="2:18" s="12" customFormat="1" ht="32.25" hidden="1" customHeight="1" x14ac:dyDescent="0.2">
      <c r="B104" s="1796" t="s">
        <v>118</v>
      </c>
      <c r="C104" s="1797"/>
      <c r="D104" s="1797"/>
      <c r="E104" s="1797"/>
      <c r="F104" s="1797"/>
      <c r="G104" s="1797"/>
      <c r="H104" s="1797"/>
      <c r="I104" s="1797"/>
      <c r="J104" s="25">
        <f>SUM(J105)</f>
        <v>0</v>
      </c>
      <c r="K104" s="25">
        <f>SUM(K105)</f>
        <v>0</v>
      </c>
      <c r="L104" s="25">
        <f t="shared" si="54"/>
        <v>0</v>
      </c>
      <c r="M104" s="25">
        <f t="shared" si="54"/>
        <v>0</v>
      </c>
      <c r="N104" s="25">
        <f t="shared" si="54"/>
        <v>0</v>
      </c>
      <c r="O104" s="25">
        <f t="shared" si="54"/>
        <v>0</v>
      </c>
      <c r="P104" s="25">
        <f t="shared" si="54"/>
        <v>0</v>
      </c>
      <c r="Q104" s="25">
        <f t="shared" si="54"/>
        <v>0</v>
      </c>
      <c r="R104" s="25">
        <f>SUM(R105)</f>
        <v>0</v>
      </c>
    </row>
    <row r="105" spans="2:18" s="13" customFormat="1" ht="48.75" hidden="1" customHeight="1" x14ac:dyDescent="0.3">
      <c r="B105" s="35"/>
      <c r="C105" s="1661" t="s">
        <v>44</v>
      </c>
      <c r="D105" s="1661"/>
      <c r="E105" s="1661"/>
      <c r="F105" s="1661"/>
      <c r="G105" s="1661"/>
      <c r="H105" s="1661"/>
      <c r="I105" s="1661"/>
      <c r="J105" s="86">
        <f>SUM(J106+J115)</f>
        <v>0</v>
      </c>
      <c r="K105" s="86">
        <f t="shared" ref="K105:O105" si="55">SUM(K106+K115)</f>
        <v>0</v>
      </c>
      <c r="L105" s="86">
        <f>SUM(L106+L115)</f>
        <v>0</v>
      </c>
      <c r="M105" s="86">
        <f t="shared" si="55"/>
        <v>0</v>
      </c>
      <c r="N105" s="86">
        <f>SUM(N106+N115)</f>
        <v>0</v>
      </c>
      <c r="O105" s="86">
        <f t="shared" si="55"/>
        <v>0</v>
      </c>
      <c r="P105" s="86">
        <f>SUM(P106+P115)</f>
        <v>0</v>
      </c>
      <c r="Q105" s="86">
        <f>SUM(Q106+Q115)</f>
        <v>0</v>
      </c>
      <c r="R105" s="86">
        <f>SUM(R106+R115)</f>
        <v>0</v>
      </c>
    </row>
    <row r="106" spans="2:18" s="13" customFormat="1" ht="32.25" hidden="1" customHeight="1" x14ac:dyDescent="0.3">
      <c r="B106" s="35"/>
      <c r="C106" s="37"/>
      <c r="D106" s="1661" t="s">
        <v>45</v>
      </c>
      <c r="E106" s="1661"/>
      <c r="F106" s="1661"/>
      <c r="G106" s="1661"/>
      <c r="H106" s="1661"/>
      <c r="I106" s="1661"/>
      <c r="J106" s="86">
        <f>SUM(J107+J111)</f>
        <v>0</v>
      </c>
      <c r="K106" s="86">
        <f t="shared" ref="K106:Q106" si="56">SUM(K107+K111)</f>
        <v>0</v>
      </c>
      <c r="L106" s="86">
        <f t="shared" si="56"/>
        <v>0</v>
      </c>
      <c r="M106" s="86">
        <f t="shared" si="56"/>
        <v>0</v>
      </c>
      <c r="N106" s="86">
        <f t="shared" si="56"/>
        <v>0</v>
      </c>
      <c r="O106" s="86">
        <f t="shared" si="56"/>
        <v>0</v>
      </c>
      <c r="P106" s="86">
        <f t="shared" si="56"/>
        <v>0</v>
      </c>
      <c r="Q106" s="86">
        <f t="shared" si="56"/>
        <v>0</v>
      </c>
      <c r="R106" s="86">
        <f>SUM(R107+R111)</f>
        <v>0</v>
      </c>
    </row>
    <row r="107" spans="2:18" s="13" customFormat="1" ht="35.25" hidden="1" customHeight="1" x14ac:dyDescent="0.3">
      <c r="B107" s="35"/>
      <c r="C107" s="37"/>
      <c r="D107" s="37"/>
      <c r="E107" s="1661" t="s">
        <v>46</v>
      </c>
      <c r="F107" s="1661"/>
      <c r="G107" s="1661"/>
      <c r="H107" s="1661"/>
      <c r="I107" s="1661"/>
      <c r="J107" s="86">
        <f>SUM(J108:J110)</f>
        <v>0</v>
      </c>
      <c r="K107" s="86">
        <f t="shared" ref="K107:Q107" si="57">SUM(K108:K110)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SUM(R108:R110)</f>
        <v>0</v>
      </c>
    </row>
    <row r="108" spans="2:18" ht="19.5" hidden="1" customHeight="1" x14ac:dyDescent="0.3">
      <c r="B108" s="38"/>
      <c r="C108" s="39"/>
      <c r="D108" s="39"/>
      <c r="E108" s="40"/>
      <c r="F108" s="29">
        <v>57</v>
      </c>
      <c r="G108" s="15"/>
      <c r="H108" s="15"/>
      <c r="I108" s="61"/>
      <c r="J108" s="16"/>
      <c r="K108" s="16"/>
      <c r="L108" s="16"/>
      <c r="M108" s="16"/>
      <c r="N108" s="16"/>
      <c r="O108" s="16"/>
      <c r="P108" s="16"/>
      <c r="Q108" s="16"/>
      <c r="R108" s="84">
        <f t="shared" ref="R108:R109" si="58">SUM(J108:Q108)</f>
        <v>0</v>
      </c>
    </row>
    <row r="109" spans="2:18" ht="19.5" hidden="1" customHeight="1" x14ac:dyDescent="0.3">
      <c r="B109" s="28"/>
      <c r="C109" s="45"/>
      <c r="D109" s="31"/>
      <c r="E109" s="32"/>
      <c r="F109" s="29">
        <v>58</v>
      </c>
      <c r="G109" s="15"/>
      <c r="H109" s="16"/>
      <c r="I109" s="17"/>
      <c r="J109" s="27"/>
      <c r="K109" s="27"/>
      <c r="L109" s="27"/>
      <c r="M109" s="27"/>
      <c r="N109" s="27"/>
      <c r="O109" s="27"/>
      <c r="P109" s="27"/>
      <c r="Q109" s="27"/>
      <c r="R109" s="84">
        <f t="shared" si="58"/>
        <v>0</v>
      </c>
    </row>
    <row r="110" spans="2:18" ht="19.5" hidden="1" customHeight="1" x14ac:dyDescent="0.3">
      <c r="B110" s="67"/>
      <c r="C110" s="68"/>
      <c r="D110" s="62"/>
      <c r="E110" s="21"/>
      <c r="F110" s="29">
        <v>59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>SUM(J110:Q110)</f>
        <v>0</v>
      </c>
    </row>
    <row r="111" spans="2:18" s="13" customFormat="1" ht="34.5" hidden="1" customHeight="1" x14ac:dyDescent="0.3">
      <c r="B111" s="35"/>
      <c r="C111" s="37"/>
      <c r="D111" s="37"/>
      <c r="E111" s="1661" t="s">
        <v>47</v>
      </c>
      <c r="F111" s="1661"/>
      <c r="G111" s="1661"/>
      <c r="H111" s="1661"/>
      <c r="I111" s="1661"/>
      <c r="J111" s="86">
        <f>SUM(J112:J114)</f>
        <v>0</v>
      </c>
      <c r="K111" s="86">
        <f t="shared" ref="K111:R111" si="59">SUM(K112:K114)</f>
        <v>0</v>
      </c>
      <c r="L111" s="86">
        <f t="shared" si="59"/>
        <v>0</v>
      </c>
      <c r="M111" s="86">
        <f t="shared" si="59"/>
        <v>0</v>
      </c>
      <c r="N111" s="86">
        <f t="shared" si="59"/>
        <v>0</v>
      </c>
      <c r="O111" s="86">
        <f t="shared" si="59"/>
        <v>0</v>
      </c>
      <c r="P111" s="86">
        <f t="shared" si="59"/>
        <v>0</v>
      </c>
      <c r="Q111" s="86">
        <f t="shared" si="59"/>
        <v>0</v>
      </c>
      <c r="R111" s="86">
        <f t="shared" si="59"/>
        <v>0</v>
      </c>
    </row>
    <row r="112" spans="2:18" ht="19.5" hidden="1" customHeight="1" x14ac:dyDescent="0.3">
      <c r="B112" s="38"/>
      <c r="C112" s="39"/>
      <c r="D112" s="39"/>
      <c r="E112" s="40"/>
      <c r="F112" s="29">
        <v>60</v>
      </c>
      <c r="G112" s="15"/>
      <c r="H112" s="15"/>
      <c r="I112" s="61"/>
      <c r="J112" s="16"/>
      <c r="K112" s="16"/>
      <c r="L112" s="16"/>
      <c r="M112" s="16"/>
      <c r="N112" s="16"/>
      <c r="O112" s="16"/>
      <c r="P112" s="16"/>
      <c r="Q112" s="16"/>
      <c r="R112" s="84">
        <f t="shared" ref="R112:R113" si="60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29">
        <v>61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84">
        <f t="shared" si="60"/>
        <v>0</v>
      </c>
    </row>
    <row r="114" spans="2:18" ht="19.5" hidden="1" customHeight="1" x14ac:dyDescent="0.3">
      <c r="B114" s="67"/>
      <c r="C114" s="68"/>
      <c r="D114" s="62"/>
      <c r="E114" s="21"/>
      <c r="F114" s="29">
        <v>62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>SUM(J114:Q114)</f>
        <v>0</v>
      </c>
    </row>
    <row r="115" spans="2:18" s="13" customFormat="1" ht="34.5" hidden="1" customHeight="1" x14ac:dyDescent="0.3">
      <c r="B115" s="35"/>
      <c r="C115" s="37"/>
      <c r="D115" s="1662" t="s">
        <v>48</v>
      </c>
      <c r="E115" s="1662"/>
      <c r="F115" s="1662"/>
      <c r="G115" s="1662"/>
      <c r="H115" s="1662"/>
      <c r="I115" s="1662"/>
      <c r="J115" s="86">
        <f>SUM(J116)</f>
        <v>0</v>
      </c>
      <c r="K115" s="86">
        <f t="shared" ref="K115:R115" si="61">SUM(K116)</f>
        <v>0</v>
      </c>
      <c r="L115" s="86">
        <f t="shared" si="61"/>
        <v>0</v>
      </c>
      <c r="M115" s="86">
        <f t="shared" si="61"/>
        <v>0</v>
      </c>
      <c r="N115" s="86">
        <f t="shared" si="61"/>
        <v>0</v>
      </c>
      <c r="O115" s="86">
        <f t="shared" si="61"/>
        <v>0</v>
      </c>
      <c r="P115" s="86">
        <f t="shared" si="61"/>
        <v>0</v>
      </c>
      <c r="Q115" s="86">
        <f t="shared" si="61"/>
        <v>0</v>
      </c>
      <c r="R115" s="86">
        <f t="shared" si="61"/>
        <v>0</v>
      </c>
    </row>
    <row r="116" spans="2:18" s="13" customFormat="1" ht="49.5" hidden="1" customHeight="1" x14ac:dyDescent="0.3">
      <c r="B116" s="35"/>
      <c r="C116" s="37"/>
      <c r="D116" s="37"/>
      <c r="E116" s="1661" t="s">
        <v>49</v>
      </c>
      <c r="F116" s="1661"/>
      <c r="G116" s="1661"/>
      <c r="H116" s="1661"/>
      <c r="I116" s="1661"/>
      <c r="J116" s="86">
        <f>SUM(J117:J119)</f>
        <v>0</v>
      </c>
      <c r="K116" s="86">
        <f t="shared" ref="K116:P116" si="62">SUM(K117:K119)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>SUM(Q117:Q119)</f>
        <v>0</v>
      </c>
      <c r="R116" s="86">
        <f>SUM(R117:R119)</f>
        <v>0</v>
      </c>
    </row>
    <row r="117" spans="2:18" ht="21.75" hidden="1" customHeight="1" x14ac:dyDescent="0.3">
      <c r="B117" s="38"/>
      <c r="C117" s="39"/>
      <c r="D117" s="39"/>
      <c r="E117" s="40"/>
      <c r="F117" s="29">
        <v>63</v>
      </c>
      <c r="G117" s="15"/>
      <c r="H117" s="15"/>
      <c r="I117" s="61"/>
      <c r="J117" s="16"/>
      <c r="K117" s="16"/>
      <c r="L117" s="16"/>
      <c r="M117" s="16"/>
      <c r="N117" s="16"/>
      <c r="O117" s="16"/>
      <c r="P117" s="16"/>
      <c r="Q117" s="16"/>
      <c r="R117" s="84">
        <f t="shared" ref="R117:R118" si="63">SUM(J117:Q117)</f>
        <v>0</v>
      </c>
    </row>
    <row r="118" spans="2:18" ht="21.75" hidden="1" customHeight="1" x14ac:dyDescent="0.3">
      <c r="B118" s="28"/>
      <c r="C118" s="45"/>
      <c r="D118" s="31"/>
      <c r="E118" s="32"/>
      <c r="F118" s="29">
        <v>64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84">
        <f t="shared" si="63"/>
        <v>0</v>
      </c>
    </row>
    <row r="119" spans="2:18" ht="21.75" hidden="1" customHeight="1" x14ac:dyDescent="0.3">
      <c r="B119" s="28"/>
      <c r="C119" s="45"/>
      <c r="D119" s="31"/>
      <c r="E119" s="32"/>
      <c r="F119" s="29">
        <v>65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>SUM(J119:Q119)</f>
        <v>0</v>
      </c>
    </row>
    <row r="120" spans="2:18" s="12" customFormat="1" ht="34.5" hidden="1" customHeight="1" x14ac:dyDescent="0.2">
      <c r="B120" s="1665" t="s">
        <v>91</v>
      </c>
      <c r="C120" s="1666"/>
      <c r="D120" s="1666"/>
      <c r="E120" s="1666"/>
      <c r="F120" s="1666"/>
      <c r="G120" s="1666"/>
      <c r="H120" s="1666"/>
      <c r="I120" s="1666"/>
      <c r="J120" s="41">
        <f>SUM(J121)</f>
        <v>0</v>
      </c>
      <c r="K120" s="41">
        <f t="shared" ref="K120:R121" si="64">SUM(K121)</f>
        <v>0</v>
      </c>
      <c r="L120" s="41">
        <f t="shared" si="64"/>
        <v>0</v>
      </c>
      <c r="M120" s="41">
        <f t="shared" si="64"/>
        <v>0</v>
      </c>
      <c r="N120" s="41">
        <f t="shared" si="64"/>
        <v>0</v>
      </c>
      <c r="O120" s="41">
        <f t="shared" si="64"/>
        <v>0</v>
      </c>
      <c r="P120" s="41">
        <f t="shared" si="64"/>
        <v>0</v>
      </c>
      <c r="Q120" s="41">
        <f t="shared" si="64"/>
        <v>0</v>
      </c>
      <c r="R120" s="41">
        <f t="shared" si="64"/>
        <v>0</v>
      </c>
    </row>
    <row r="121" spans="2:18" s="12" customFormat="1" ht="48" hidden="1" customHeight="1" x14ac:dyDescent="0.2">
      <c r="B121" s="1785" t="s">
        <v>119</v>
      </c>
      <c r="C121" s="1724"/>
      <c r="D121" s="1724"/>
      <c r="E121" s="1724"/>
      <c r="F121" s="1724"/>
      <c r="G121" s="1724"/>
      <c r="H121" s="1724"/>
      <c r="I121" s="1724"/>
      <c r="J121" s="25">
        <f>SUM(J122)</f>
        <v>0</v>
      </c>
      <c r="K121" s="25">
        <f t="shared" si="64"/>
        <v>0</v>
      </c>
      <c r="L121" s="25">
        <f t="shared" si="64"/>
        <v>0</v>
      </c>
      <c r="M121" s="25">
        <f t="shared" si="64"/>
        <v>0</v>
      </c>
      <c r="N121" s="25">
        <f t="shared" si="64"/>
        <v>0</v>
      </c>
      <c r="O121" s="25">
        <f t="shared" si="64"/>
        <v>0</v>
      </c>
      <c r="P121" s="25">
        <f t="shared" si="64"/>
        <v>0</v>
      </c>
      <c r="Q121" s="25">
        <f t="shared" si="64"/>
        <v>0</v>
      </c>
      <c r="R121" s="25">
        <f>SUM(R122)</f>
        <v>0</v>
      </c>
    </row>
    <row r="122" spans="2:18" s="13" customFormat="1" ht="49.5" hidden="1" customHeight="1" x14ac:dyDescent="0.3">
      <c r="B122" s="35"/>
      <c r="C122" s="1661" t="s">
        <v>50</v>
      </c>
      <c r="D122" s="1661"/>
      <c r="E122" s="1661"/>
      <c r="F122" s="1661"/>
      <c r="G122" s="1661"/>
      <c r="H122" s="1661"/>
      <c r="I122" s="1661"/>
      <c r="J122" s="86">
        <f>SUM(J123+J128)</f>
        <v>0</v>
      </c>
      <c r="K122" s="86">
        <f t="shared" ref="K122:R122" si="65">SUM(K123+K128)</f>
        <v>0</v>
      </c>
      <c r="L122" s="86">
        <f t="shared" si="65"/>
        <v>0</v>
      </c>
      <c r="M122" s="86">
        <f t="shared" si="65"/>
        <v>0</v>
      </c>
      <c r="N122" s="86">
        <f t="shared" si="65"/>
        <v>0</v>
      </c>
      <c r="O122" s="86">
        <f t="shared" si="65"/>
        <v>0</v>
      </c>
      <c r="P122" s="86">
        <f t="shared" si="65"/>
        <v>0</v>
      </c>
      <c r="Q122" s="86">
        <f t="shared" si="65"/>
        <v>0</v>
      </c>
      <c r="R122" s="86">
        <f t="shared" si="65"/>
        <v>0</v>
      </c>
    </row>
    <row r="123" spans="2:18" s="13" customFormat="1" ht="36" hidden="1" customHeight="1" x14ac:dyDescent="0.3">
      <c r="B123" s="35"/>
      <c r="C123" s="37"/>
      <c r="D123" s="1662" t="s">
        <v>51</v>
      </c>
      <c r="E123" s="1662"/>
      <c r="F123" s="1662"/>
      <c r="G123" s="1662"/>
      <c r="H123" s="1662"/>
      <c r="I123" s="1662"/>
      <c r="J123" s="86">
        <f>SUM(J124)</f>
        <v>0</v>
      </c>
      <c r="K123" s="86">
        <f t="shared" ref="K123:R123" si="66">SUM(K124)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2.25" hidden="1" customHeight="1" x14ac:dyDescent="0.3">
      <c r="B124" s="35"/>
      <c r="C124" s="37"/>
      <c r="D124" s="37"/>
      <c r="E124" s="1662" t="s">
        <v>52</v>
      </c>
      <c r="F124" s="1662"/>
      <c r="G124" s="1662"/>
      <c r="H124" s="1662"/>
      <c r="I124" s="1662"/>
      <c r="J124" s="86">
        <f>SUM(J125:J127)</f>
        <v>0</v>
      </c>
      <c r="K124" s="86">
        <f t="shared" ref="K124:R124" si="67">SUM(K125:K127)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ht="22.5" hidden="1" customHeight="1" x14ac:dyDescent="0.3">
      <c r="B125" s="38"/>
      <c r="C125" s="39"/>
      <c r="D125" s="39"/>
      <c r="E125" s="40"/>
      <c r="F125" s="29">
        <v>66</v>
      </c>
      <c r="G125" s="15"/>
      <c r="H125" s="15"/>
      <c r="I125" s="61"/>
      <c r="J125" s="16"/>
      <c r="K125" s="16"/>
      <c r="L125" s="16"/>
      <c r="M125" s="16"/>
      <c r="N125" s="16"/>
      <c r="O125" s="16"/>
      <c r="P125" s="16"/>
      <c r="Q125" s="16"/>
      <c r="R125" s="84">
        <f t="shared" ref="R125:R126" si="68">SUM(J125:Q125)</f>
        <v>0</v>
      </c>
    </row>
    <row r="126" spans="2:18" ht="22.5" hidden="1" customHeight="1" x14ac:dyDescent="0.3">
      <c r="B126" s="28"/>
      <c r="C126" s="45"/>
      <c r="D126" s="31"/>
      <c r="E126" s="32"/>
      <c r="F126" s="29">
        <v>67</v>
      </c>
      <c r="G126" s="15"/>
      <c r="H126" s="16"/>
      <c r="I126" s="17"/>
      <c r="J126" s="27"/>
      <c r="K126" s="27"/>
      <c r="L126" s="27"/>
      <c r="M126" s="27"/>
      <c r="N126" s="27"/>
      <c r="O126" s="27"/>
      <c r="P126" s="27"/>
      <c r="Q126" s="27"/>
      <c r="R126" s="84">
        <f t="shared" si="68"/>
        <v>0</v>
      </c>
    </row>
    <row r="127" spans="2:18" ht="33.75" hidden="1" customHeight="1" x14ac:dyDescent="0.3">
      <c r="B127" s="67"/>
      <c r="C127" s="68"/>
      <c r="D127" s="62"/>
      <c r="E127" s="21"/>
      <c r="F127" s="29">
        <v>68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>SUM(J127:Q127)</f>
        <v>0</v>
      </c>
    </row>
    <row r="128" spans="2:18" s="13" customFormat="1" ht="46.5" hidden="1" customHeight="1" x14ac:dyDescent="0.3">
      <c r="B128" s="35"/>
      <c r="C128" s="37"/>
      <c r="D128" s="1662" t="s">
        <v>53</v>
      </c>
      <c r="E128" s="1662"/>
      <c r="F128" s="1662"/>
      <c r="G128" s="1662"/>
      <c r="H128" s="1662"/>
      <c r="I128" s="1662"/>
      <c r="J128" s="86">
        <f t="shared" ref="J128:R128" si="69">SUM(J129+J135+J141)</f>
        <v>0</v>
      </c>
      <c r="K128" s="86">
        <f t="shared" si="69"/>
        <v>0</v>
      </c>
      <c r="L128" s="86">
        <f t="shared" si="69"/>
        <v>0</v>
      </c>
      <c r="M128" s="86">
        <f t="shared" si="69"/>
        <v>0</v>
      </c>
      <c r="N128" s="86">
        <f t="shared" si="69"/>
        <v>0</v>
      </c>
      <c r="O128" s="86">
        <f t="shared" si="69"/>
        <v>0</v>
      </c>
      <c r="P128" s="86">
        <f t="shared" si="69"/>
        <v>0</v>
      </c>
      <c r="Q128" s="86">
        <f t="shared" si="69"/>
        <v>0</v>
      </c>
      <c r="R128" s="86">
        <f t="shared" si="69"/>
        <v>0</v>
      </c>
    </row>
    <row r="129" spans="2:18" s="13" customFormat="1" hidden="1" x14ac:dyDescent="0.3">
      <c r="B129" s="35"/>
      <c r="C129" s="37"/>
      <c r="D129" s="37"/>
      <c r="E129" s="36" t="s">
        <v>54</v>
      </c>
      <c r="F129" s="70"/>
      <c r="G129" s="33"/>
      <c r="H129" s="14"/>
      <c r="I129" s="56"/>
      <c r="J129" s="86">
        <f>SUM(J130:J134)</f>
        <v>0</v>
      </c>
      <c r="K129" s="86">
        <f>SUM(K130:K134)</f>
        <v>0</v>
      </c>
      <c r="L129" s="86">
        <f t="shared" ref="L129:Q129" si="70">SUM(L130:L134)</f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>SUM(R130:R134)</f>
        <v>0</v>
      </c>
    </row>
    <row r="130" spans="2:18" ht="19.5" hidden="1" customHeight="1" x14ac:dyDescent="0.3">
      <c r="B130" s="38"/>
      <c r="C130" s="39"/>
      <c r="D130" s="39"/>
      <c r="E130" s="40"/>
      <c r="F130" s="29">
        <v>69</v>
      </c>
      <c r="G130" s="15"/>
      <c r="H130" s="15"/>
      <c r="I130" s="61"/>
      <c r="J130" s="16"/>
      <c r="K130" s="16"/>
      <c r="L130" s="16"/>
      <c r="M130" s="16"/>
      <c r="N130" s="16"/>
      <c r="O130" s="16"/>
      <c r="P130" s="16"/>
      <c r="Q130" s="16"/>
      <c r="R130" s="84">
        <f t="shared" ref="R130:R133" si="71">SUM(J130:Q130)</f>
        <v>0</v>
      </c>
    </row>
    <row r="131" spans="2:18" ht="19.5" hidden="1" customHeight="1" x14ac:dyDescent="0.3">
      <c r="B131" s="28"/>
      <c r="C131" s="45"/>
      <c r="D131" s="31"/>
      <c r="E131" s="32"/>
      <c r="F131" s="29">
        <v>70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84">
        <f t="shared" si="71"/>
        <v>0</v>
      </c>
    </row>
    <row r="132" spans="2:18" ht="19.5" hidden="1" customHeight="1" x14ac:dyDescent="0.3">
      <c r="B132" s="28"/>
      <c r="C132" s="45"/>
      <c r="D132" s="31"/>
      <c r="E132" s="32"/>
      <c r="F132" s="29">
        <v>71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22.5" hidden="1" customHeight="1" x14ac:dyDescent="0.3">
      <c r="B133" s="57"/>
      <c r="C133" s="58"/>
      <c r="D133" s="58"/>
      <c r="E133" s="59"/>
      <c r="F133" s="29">
        <v>72</v>
      </c>
      <c r="G133" s="15"/>
      <c r="H133" s="15"/>
      <c r="I133" s="61"/>
      <c r="J133" s="16"/>
      <c r="K133" s="16"/>
      <c r="L133" s="16"/>
      <c r="M133" s="16"/>
      <c r="N133" s="16"/>
      <c r="O133" s="16"/>
      <c r="P133" s="16"/>
      <c r="Q133" s="16"/>
      <c r="R133" s="84">
        <f t="shared" si="71"/>
        <v>0</v>
      </c>
    </row>
    <row r="134" spans="2:18" ht="22.5" hidden="1" customHeight="1" x14ac:dyDescent="0.3">
      <c r="B134" s="28"/>
      <c r="C134" s="45"/>
      <c r="D134" s="31"/>
      <c r="E134" s="32"/>
      <c r="F134" s="29">
        <v>73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idden="1" x14ac:dyDescent="0.3">
      <c r="B135" s="35"/>
      <c r="C135" s="37"/>
      <c r="D135" s="37"/>
      <c r="E135" s="36" t="s">
        <v>55</v>
      </c>
      <c r="F135" s="70"/>
      <c r="G135" s="33"/>
      <c r="H135" s="14"/>
      <c r="I135" s="56"/>
      <c r="J135" s="86">
        <f>SUM(J136:J140)</f>
        <v>0</v>
      </c>
      <c r="K135" s="86">
        <f t="shared" ref="K135:R135" si="72">SUM(K136:K140)</f>
        <v>0</v>
      </c>
      <c r="L135" s="86">
        <f t="shared" si="72"/>
        <v>0</v>
      </c>
      <c r="M135" s="86">
        <f t="shared" si="72"/>
        <v>0</v>
      </c>
      <c r="N135" s="86">
        <f t="shared" si="72"/>
        <v>0</v>
      </c>
      <c r="O135" s="86">
        <f t="shared" si="72"/>
        <v>0</v>
      </c>
      <c r="P135" s="86">
        <f t="shared" si="72"/>
        <v>0</v>
      </c>
      <c r="Q135" s="86">
        <f t="shared" si="72"/>
        <v>0</v>
      </c>
      <c r="R135" s="86">
        <f t="shared" si="72"/>
        <v>0</v>
      </c>
    </row>
    <row r="136" spans="2:18" ht="22.5" hidden="1" customHeight="1" x14ac:dyDescent="0.3">
      <c r="B136" s="38"/>
      <c r="C136" s="39"/>
      <c r="D136" s="39"/>
      <c r="E136" s="40"/>
      <c r="F136" s="29">
        <v>74</v>
      </c>
      <c r="G136" s="15"/>
      <c r="H136" s="15"/>
      <c r="I136" s="61"/>
      <c r="J136" s="16"/>
      <c r="K136" s="16"/>
      <c r="L136" s="16"/>
      <c r="M136" s="16"/>
      <c r="N136" s="16"/>
      <c r="O136" s="16"/>
      <c r="P136" s="16"/>
      <c r="Q136" s="16"/>
      <c r="R136" s="84">
        <f t="shared" ref="R136:R139" si="73">SUM(J136:Q136)</f>
        <v>0</v>
      </c>
    </row>
    <row r="137" spans="2:18" ht="22.5" hidden="1" customHeight="1" x14ac:dyDescent="0.3">
      <c r="B137" s="28"/>
      <c r="C137" s="45"/>
      <c r="D137" s="31"/>
      <c r="E137" s="32"/>
      <c r="F137" s="29">
        <v>75</v>
      </c>
      <c r="G137" s="15"/>
      <c r="H137" s="16"/>
      <c r="I137" s="17"/>
      <c r="J137" s="27"/>
      <c r="K137" s="27"/>
      <c r="L137" s="27"/>
      <c r="M137" s="27"/>
      <c r="N137" s="27"/>
      <c r="O137" s="27"/>
      <c r="P137" s="27"/>
      <c r="Q137" s="27"/>
      <c r="R137" s="84">
        <f t="shared" si="73"/>
        <v>0</v>
      </c>
    </row>
    <row r="138" spans="2:18" ht="22.5" hidden="1" customHeight="1" x14ac:dyDescent="0.3">
      <c r="B138" s="28"/>
      <c r="C138" s="45"/>
      <c r="D138" s="31"/>
      <c r="E138" s="32"/>
      <c r="F138" s="29">
        <v>76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57"/>
      <c r="C139" s="58"/>
      <c r="D139" s="58"/>
      <c r="E139" s="59"/>
      <c r="F139" s="29">
        <v>77</v>
      </c>
      <c r="G139" s="15"/>
      <c r="H139" s="15"/>
      <c r="I139" s="61"/>
      <c r="J139" s="16"/>
      <c r="K139" s="16"/>
      <c r="L139" s="16"/>
      <c r="M139" s="16"/>
      <c r="N139" s="16"/>
      <c r="O139" s="16"/>
      <c r="P139" s="16"/>
      <c r="Q139" s="16"/>
      <c r="R139" s="84">
        <f t="shared" si="73"/>
        <v>0</v>
      </c>
    </row>
    <row r="140" spans="2:18" ht="22.5" hidden="1" customHeight="1" x14ac:dyDescent="0.3">
      <c r="B140" s="28"/>
      <c r="C140" s="45"/>
      <c r="D140" s="31"/>
      <c r="E140" s="32"/>
      <c r="F140" s="29">
        <v>78</v>
      </c>
      <c r="G140" s="15"/>
      <c r="H140" s="16"/>
      <c r="I140" s="17"/>
      <c r="J140" s="27"/>
      <c r="K140" s="27"/>
      <c r="L140" s="27"/>
      <c r="M140" s="27"/>
      <c r="N140" s="27"/>
      <c r="O140" s="27"/>
      <c r="P140" s="27"/>
      <c r="Q140" s="27"/>
      <c r="R140" s="84">
        <f>SUM(J140:Q140)</f>
        <v>0</v>
      </c>
    </row>
    <row r="141" spans="2:18" s="13" customFormat="1" ht="30.75" hidden="1" customHeight="1" x14ac:dyDescent="0.3">
      <c r="B141" s="35"/>
      <c r="C141" s="37"/>
      <c r="D141" s="37"/>
      <c r="E141" s="1661" t="s">
        <v>90</v>
      </c>
      <c r="F141" s="1661"/>
      <c r="G141" s="1661"/>
      <c r="H141" s="1661"/>
      <c r="I141" s="1661"/>
      <c r="J141" s="86">
        <f t="shared" ref="J141:R141" si="74">SUM(J142:J146)</f>
        <v>0</v>
      </c>
      <c r="K141" s="86">
        <f t="shared" si="74"/>
        <v>0</v>
      </c>
      <c r="L141" s="86">
        <f t="shared" si="74"/>
        <v>0</v>
      </c>
      <c r="M141" s="86">
        <f t="shared" si="74"/>
        <v>0</v>
      </c>
      <c r="N141" s="86">
        <f t="shared" si="74"/>
        <v>0</v>
      </c>
      <c r="O141" s="86">
        <f t="shared" si="74"/>
        <v>0</v>
      </c>
      <c r="P141" s="86">
        <f t="shared" si="74"/>
        <v>0</v>
      </c>
      <c r="Q141" s="86">
        <f t="shared" si="74"/>
        <v>0</v>
      </c>
      <c r="R141" s="86">
        <f t="shared" si="74"/>
        <v>0</v>
      </c>
    </row>
    <row r="142" spans="2:18" ht="22.5" hidden="1" customHeight="1" x14ac:dyDescent="0.3">
      <c r="B142" s="38"/>
      <c r="C142" s="39"/>
      <c r="D142" s="39"/>
      <c r="E142" s="40"/>
      <c r="F142" s="29">
        <v>79</v>
      </c>
      <c r="G142" s="15"/>
      <c r="H142" s="15"/>
      <c r="I142" s="61"/>
      <c r="J142" s="16"/>
      <c r="K142" s="16"/>
      <c r="L142" s="16"/>
      <c r="M142" s="16"/>
      <c r="N142" s="16"/>
      <c r="O142" s="16"/>
      <c r="P142" s="16"/>
      <c r="Q142" s="16"/>
      <c r="R142" s="84">
        <f t="shared" ref="R142:R145" si="75">SUM(J142:Q142)</f>
        <v>0</v>
      </c>
    </row>
    <row r="143" spans="2:18" ht="22.5" hidden="1" customHeight="1" x14ac:dyDescent="0.3">
      <c r="B143" s="28"/>
      <c r="C143" s="45"/>
      <c r="D143" s="31"/>
      <c r="E143" s="32"/>
      <c r="F143" s="29">
        <v>80</v>
      </c>
      <c r="G143" s="15"/>
      <c r="H143" s="16"/>
      <c r="I143" s="17"/>
      <c r="J143" s="27"/>
      <c r="K143" s="27"/>
      <c r="L143" s="27"/>
      <c r="M143" s="27"/>
      <c r="N143" s="27"/>
      <c r="O143" s="27"/>
      <c r="P143" s="27"/>
      <c r="Q143" s="27"/>
      <c r="R143" s="84">
        <f t="shared" si="75"/>
        <v>0</v>
      </c>
    </row>
    <row r="144" spans="2:18" ht="22.5" hidden="1" customHeight="1" x14ac:dyDescent="0.3">
      <c r="B144" s="28"/>
      <c r="C144" s="45"/>
      <c r="D144" s="31"/>
      <c r="E144" s="32"/>
      <c r="F144" s="29">
        <v>81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57"/>
      <c r="C145" s="58"/>
      <c r="D145" s="58"/>
      <c r="E145" s="59"/>
      <c r="F145" s="29">
        <v>82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si="75"/>
        <v>0</v>
      </c>
    </row>
    <row r="146" spans="2:18" ht="22.5" hidden="1" customHeight="1" x14ac:dyDescent="0.3">
      <c r="B146" s="67"/>
      <c r="C146" s="68"/>
      <c r="D146" s="62"/>
      <c r="E146" s="21"/>
      <c r="F146" s="29">
        <v>83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>SUM(J146:Q146)</f>
        <v>0</v>
      </c>
    </row>
    <row r="147" spans="2:18" s="12" customFormat="1" ht="33.75" hidden="1" customHeight="1" x14ac:dyDescent="0.2">
      <c r="B147" s="1665" t="s">
        <v>93</v>
      </c>
      <c r="C147" s="1666"/>
      <c r="D147" s="1666"/>
      <c r="E147" s="1666"/>
      <c r="F147" s="1666"/>
      <c r="G147" s="1666"/>
      <c r="H147" s="1666"/>
      <c r="I147" s="1666"/>
      <c r="J147" s="41">
        <f>SUM(J148)</f>
        <v>0</v>
      </c>
      <c r="K147" s="41">
        <f t="shared" ref="K147:R148" si="76">SUM(K148)</f>
        <v>0</v>
      </c>
      <c r="L147" s="41">
        <f t="shared" si="76"/>
        <v>0</v>
      </c>
      <c r="M147" s="41">
        <f t="shared" si="76"/>
        <v>0</v>
      </c>
      <c r="N147" s="41">
        <f t="shared" si="76"/>
        <v>0</v>
      </c>
      <c r="O147" s="41">
        <f t="shared" si="76"/>
        <v>0</v>
      </c>
      <c r="P147" s="41">
        <f t="shared" si="76"/>
        <v>0</v>
      </c>
      <c r="Q147" s="41">
        <f t="shared" si="76"/>
        <v>0</v>
      </c>
      <c r="R147" s="41">
        <f t="shared" si="76"/>
        <v>0</v>
      </c>
    </row>
    <row r="148" spans="2:18" s="12" customFormat="1" ht="48.75" hidden="1" customHeight="1" x14ac:dyDescent="0.2">
      <c r="B148" s="1785" t="s">
        <v>120</v>
      </c>
      <c r="C148" s="1724"/>
      <c r="D148" s="1724"/>
      <c r="E148" s="1724"/>
      <c r="F148" s="1724"/>
      <c r="G148" s="1724"/>
      <c r="H148" s="1724"/>
      <c r="I148" s="1724"/>
      <c r="J148" s="25">
        <f>SUM(J149)</f>
        <v>0</v>
      </c>
      <c r="K148" s="25">
        <f t="shared" si="76"/>
        <v>0</v>
      </c>
      <c r="L148" s="25">
        <f t="shared" si="76"/>
        <v>0</v>
      </c>
      <c r="M148" s="25">
        <f t="shared" si="76"/>
        <v>0</v>
      </c>
      <c r="N148" s="25">
        <f t="shared" si="76"/>
        <v>0</v>
      </c>
      <c r="O148" s="25">
        <f t="shared" si="76"/>
        <v>0</v>
      </c>
      <c r="P148" s="25">
        <f t="shared" si="76"/>
        <v>0</v>
      </c>
      <c r="Q148" s="25">
        <f t="shared" si="76"/>
        <v>0</v>
      </c>
      <c r="R148" s="25">
        <f>SUM(R149)</f>
        <v>0</v>
      </c>
    </row>
    <row r="149" spans="2:18" s="13" customFormat="1" ht="32.25" hidden="1" customHeight="1" x14ac:dyDescent="0.3">
      <c r="B149" s="35"/>
      <c r="C149" s="1661" t="s">
        <v>56</v>
      </c>
      <c r="D149" s="1661"/>
      <c r="E149" s="1661"/>
      <c r="F149" s="1661"/>
      <c r="G149" s="1661"/>
      <c r="H149" s="1661"/>
      <c r="I149" s="1661"/>
      <c r="J149" s="86">
        <f>SUM(J150+J167)</f>
        <v>0</v>
      </c>
      <c r="K149" s="86">
        <f t="shared" ref="K149:Q149" si="77">SUM(K150+K167)</f>
        <v>0</v>
      </c>
      <c r="L149" s="86">
        <f t="shared" si="77"/>
        <v>0</v>
      </c>
      <c r="M149" s="86">
        <f t="shared" si="77"/>
        <v>0</v>
      </c>
      <c r="N149" s="86">
        <f t="shared" si="77"/>
        <v>0</v>
      </c>
      <c r="O149" s="86">
        <f t="shared" si="77"/>
        <v>0</v>
      </c>
      <c r="P149" s="86">
        <f t="shared" si="77"/>
        <v>0</v>
      </c>
      <c r="Q149" s="86">
        <f t="shared" si="77"/>
        <v>0</v>
      </c>
      <c r="R149" s="86">
        <f>SUM(R150+R167)</f>
        <v>0</v>
      </c>
    </row>
    <row r="150" spans="2:18" s="13" customFormat="1" ht="50.25" hidden="1" customHeight="1" x14ac:dyDescent="0.3">
      <c r="B150" s="35"/>
      <c r="C150" s="37"/>
      <c r="D150" s="1661" t="s">
        <v>78</v>
      </c>
      <c r="E150" s="1661"/>
      <c r="F150" s="1661"/>
      <c r="G150" s="1661"/>
      <c r="H150" s="1661"/>
      <c r="I150" s="1661"/>
      <c r="J150" s="86">
        <f>SUM(J151+J155+J159+J163)</f>
        <v>0</v>
      </c>
      <c r="K150" s="86">
        <f t="shared" ref="K150:R150" si="78">SUM(K151+K155+K159+K163)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 t="shared" si="78"/>
        <v>0</v>
      </c>
    </row>
    <row r="151" spans="2:18" s="13" customFormat="1" ht="32.25" hidden="1" customHeight="1" x14ac:dyDescent="0.3">
      <c r="B151" s="35"/>
      <c r="C151" s="37"/>
      <c r="D151" s="37"/>
      <c r="E151" s="1661" t="s">
        <v>57</v>
      </c>
      <c r="F151" s="1661"/>
      <c r="G151" s="1661"/>
      <c r="H151" s="1661"/>
      <c r="I151" s="1661"/>
      <c r="J151" s="86">
        <f>SUM(J152:J154)</f>
        <v>0</v>
      </c>
      <c r="K151" s="86">
        <f t="shared" ref="K151:R151" si="79">SUM(K152:K154)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ht="20.25" hidden="1" customHeight="1" x14ac:dyDescent="0.3">
      <c r="B152" s="38"/>
      <c r="C152" s="39"/>
      <c r="D152" s="39"/>
      <c r="E152" s="40"/>
      <c r="F152" s="29">
        <v>84</v>
      </c>
      <c r="G152" s="15"/>
      <c r="H152" s="15"/>
      <c r="I152" s="61"/>
      <c r="J152" s="16"/>
      <c r="K152" s="16"/>
      <c r="L152" s="16"/>
      <c r="M152" s="16"/>
      <c r="N152" s="16"/>
      <c r="O152" s="16"/>
      <c r="P152" s="16"/>
      <c r="Q152" s="16"/>
      <c r="R152" s="84">
        <f t="shared" ref="R152:R153" si="80">SUM(J152:Q152)</f>
        <v>0</v>
      </c>
    </row>
    <row r="153" spans="2:18" ht="20.25" hidden="1" customHeight="1" x14ac:dyDescent="0.3">
      <c r="B153" s="28"/>
      <c r="C153" s="45"/>
      <c r="D153" s="31"/>
      <c r="E153" s="32"/>
      <c r="F153" s="29">
        <v>85</v>
      </c>
      <c r="G153" s="15"/>
      <c r="H153" s="16"/>
      <c r="I153" s="17"/>
      <c r="J153" s="27"/>
      <c r="K153" s="27"/>
      <c r="L153" s="27"/>
      <c r="M153" s="27"/>
      <c r="N153" s="27"/>
      <c r="O153" s="27"/>
      <c r="P153" s="27"/>
      <c r="Q153" s="27"/>
      <c r="R153" s="84">
        <f t="shared" si="80"/>
        <v>0</v>
      </c>
    </row>
    <row r="154" spans="2:18" ht="20.25" hidden="1" customHeight="1" x14ac:dyDescent="0.3">
      <c r="B154" s="28"/>
      <c r="C154" s="45"/>
      <c r="D154" s="31"/>
      <c r="E154" s="32"/>
      <c r="F154" s="29">
        <v>86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t="33.75" hidden="1" customHeight="1" x14ac:dyDescent="0.3">
      <c r="B155" s="35"/>
      <c r="C155" s="37"/>
      <c r="D155" s="37"/>
      <c r="E155" s="1661" t="s">
        <v>58</v>
      </c>
      <c r="F155" s="1661"/>
      <c r="G155" s="1661"/>
      <c r="H155" s="1661"/>
      <c r="I155" s="1661"/>
      <c r="J155" s="86">
        <f>SUM(J156:J158)</f>
        <v>0</v>
      </c>
      <c r="K155" s="86">
        <f t="shared" ref="K155:R155" si="81">SUM(K156:K158)</f>
        <v>0</v>
      </c>
      <c r="L155" s="86">
        <f t="shared" si="81"/>
        <v>0</v>
      </c>
      <c r="M155" s="86">
        <f t="shared" si="81"/>
        <v>0</v>
      </c>
      <c r="N155" s="86">
        <f t="shared" si="81"/>
        <v>0</v>
      </c>
      <c r="O155" s="86">
        <f t="shared" si="81"/>
        <v>0</v>
      </c>
      <c r="P155" s="86">
        <f t="shared" si="81"/>
        <v>0</v>
      </c>
      <c r="Q155" s="86">
        <f t="shared" si="81"/>
        <v>0</v>
      </c>
      <c r="R155" s="86">
        <f t="shared" si="81"/>
        <v>0</v>
      </c>
    </row>
    <row r="156" spans="2:18" ht="21" hidden="1" customHeight="1" x14ac:dyDescent="0.3">
      <c r="B156" s="38"/>
      <c r="C156" s="39"/>
      <c r="D156" s="39"/>
      <c r="E156" s="40"/>
      <c r="F156" s="29">
        <v>87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7" si="82">SUM(J156:Q156)</f>
        <v>0</v>
      </c>
    </row>
    <row r="157" spans="2:18" ht="21" hidden="1" customHeight="1" x14ac:dyDescent="0.3">
      <c r="B157" s="28"/>
      <c r="C157" s="45"/>
      <c r="D157" s="31"/>
      <c r="E157" s="32"/>
      <c r="F157" s="29">
        <v>88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82"/>
        <v>0</v>
      </c>
    </row>
    <row r="158" spans="2:18" ht="21" hidden="1" customHeight="1" x14ac:dyDescent="0.3">
      <c r="B158" s="28"/>
      <c r="C158" s="45"/>
      <c r="D158" s="31"/>
      <c r="E158" s="32"/>
      <c r="F158" s="29">
        <v>89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>SUM(J158:Q158)</f>
        <v>0</v>
      </c>
    </row>
    <row r="159" spans="2:18" s="13" customFormat="1" hidden="1" x14ac:dyDescent="0.3">
      <c r="B159" s="35"/>
      <c r="C159" s="37"/>
      <c r="D159" s="37"/>
      <c r="E159" s="36" t="s">
        <v>59</v>
      </c>
      <c r="F159" s="70"/>
      <c r="G159" s="33"/>
      <c r="H159" s="14"/>
      <c r="I159" s="56"/>
      <c r="J159" s="86">
        <f>SUM(J160:J162)</f>
        <v>0</v>
      </c>
      <c r="K159" s="86">
        <f t="shared" ref="K159:R159" si="83">SUM(K160:K162)</f>
        <v>0</v>
      </c>
      <c r="L159" s="86">
        <f t="shared" si="83"/>
        <v>0</v>
      </c>
      <c r="M159" s="86">
        <f t="shared" si="83"/>
        <v>0</v>
      </c>
      <c r="N159" s="86">
        <f t="shared" si="83"/>
        <v>0</v>
      </c>
      <c r="O159" s="86">
        <f t="shared" si="83"/>
        <v>0</v>
      </c>
      <c r="P159" s="86">
        <f t="shared" si="83"/>
        <v>0</v>
      </c>
      <c r="Q159" s="86">
        <f t="shared" si="83"/>
        <v>0</v>
      </c>
      <c r="R159" s="86">
        <f t="shared" si="83"/>
        <v>0</v>
      </c>
    </row>
    <row r="160" spans="2:18" ht="24.75" hidden="1" customHeight="1" x14ac:dyDescent="0.3">
      <c r="B160" s="38"/>
      <c r="C160" s="39"/>
      <c r="D160" s="39"/>
      <c r="E160" s="40"/>
      <c r="F160" s="29">
        <v>90</v>
      </c>
      <c r="G160" s="15"/>
      <c r="H160" s="15"/>
      <c r="I160" s="61"/>
      <c r="J160" s="16"/>
      <c r="K160" s="16"/>
      <c r="L160" s="16"/>
      <c r="M160" s="16"/>
      <c r="N160" s="16"/>
      <c r="O160" s="16"/>
      <c r="P160" s="16"/>
      <c r="Q160" s="16"/>
      <c r="R160" s="84">
        <f t="shared" ref="R160:R161" si="84">SUM(J160:Q160)</f>
        <v>0</v>
      </c>
    </row>
    <row r="161" spans="2:18" ht="24.75" hidden="1" customHeight="1" x14ac:dyDescent="0.3">
      <c r="B161" s="28"/>
      <c r="C161" s="45"/>
      <c r="D161" s="31"/>
      <c r="E161" s="32"/>
      <c r="F161" s="29">
        <v>91</v>
      </c>
      <c r="G161" s="15"/>
      <c r="H161" s="16"/>
      <c r="I161" s="17"/>
      <c r="J161" s="27"/>
      <c r="K161" s="27"/>
      <c r="L161" s="27"/>
      <c r="M161" s="27"/>
      <c r="N161" s="27"/>
      <c r="O161" s="27"/>
      <c r="P161" s="27"/>
      <c r="Q161" s="27"/>
      <c r="R161" s="84">
        <f t="shared" si="84"/>
        <v>0</v>
      </c>
    </row>
    <row r="162" spans="2:18" ht="24.75" hidden="1" customHeight="1" x14ac:dyDescent="0.3">
      <c r="B162" s="67"/>
      <c r="C162" s="68"/>
      <c r="D162" s="62"/>
      <c r="E162" s="21"/>
      <c r="F162" s="29">
        <v>92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>SUM(J162:Q162)</f>
        <v>0</v>
      </c>
    </row>
    <row r="163" spans="2:18" s="13" customFormat="1" ht="30.75" hidden="1" customHeight="1" x14ac:dyDescent="0.3">
      <c r="B163" s="35"/>
      <c r="C163" s="37"/>
      <c r="D163" s="37"/>
      <c r="E163" s="1662" t="s">
        <v>60</v>
      </c>
      <c r="F163" s="1662"/>
      <c r="G163" s="1662"/>
      <c r="H163" s="1662"/>
      <c r="I163" s="1662"/>
      <c r="J163" s="86">
        <f>SUM(J164:J166)</f>
        <v>0</v>
      </c>
      <c r="K163" s="86">
        <f t="shared" ref="K163:R163" si="85">SUM(K164:K166)</f>
        <v>0</v>
      </c>
      <c r="L163" s="86">
        <f t="shared" si="85"/>
        <v>0</v>
      </c>
      <c r="M163" s="86">
        <f t="shared" si="85"/>
        <v>0</v>
      </c>
      <c r="N163" s="86">
        <f t="shared" si="85"/>
        <v>0</v>
      </c>
      <c r="O163" s="86">
        <f t="shared" si="85"/>
        <v>0</v>
      </c>
      <c r="P163" s="86">
        <f t="shared" si="85"/>
        <v>0</v>
      </c>
      <c r="Q163" s="86">
        <f t="shared" si="85"/>
        <v>0</v>
      </c>
      <c r="R163" s="86">
        <f t="shared" si="85"/>
        <v>0</v>
      </c>
    </row>
    <row r="164" spans="2:18" ht="22.5" hidden="1" customHeight="1" x14ac:dyDescent="0.3">
      <c r="B164" s="38"/>
      <c r="C164" s="39"/>
      <c r="D164" s="39"/>
      <c r="E164" s="40"/>
      <c r="F164" s="29">
        <v>93</v>
      </c>
      <c r="G164" s="15"/>
      <c r="H164" s="15"/>
      <c r="I164" s="61"/>
      <c r="J164" s="16"/>
      <c r="K164" s="16"/>
      <c r="L164" s="16"/>
      <c r="M164" s="16"/>
      <c r="N164" s="16"/>
      <c r="O164" s="16"/>
      <c r="P164" s="16"/>
      <c r="Q164" s="16"/>
      <c r="R164" s="84">
        <f t="shared" ref="R164:R165" si="86">SUM(J164:Q164)</f>
        <v>0</v>
      </c>
    </row>
    <row r="165" spans="2:18" ht="22.5" hidden="1" customHeight="1" x14ac:dyDescent="0.3">
      <c r="B165" s="28"/>
      <c r="C165" s="45"/>
      <c r="D165" s="31"/>
      <c r="E165" s="32"/>
      <c r="F165" s="29">
        <v>94</v>
      </c>
      <c r="G165" s="15"/>
      <c r="H165" s="16"/>
      <c r="I165" s="17"/>
      <c r="J165" s="27"/>
      <c r="K165" s="27"/>
      <c r="L165" s="27"/>
      <c r="M165" s="27"/>
      <c r="N165" s="27"/>
      <c r="O165" s="27"/>
      <c r="P165" s="27"/>
      <c r="Q165" s="27"/>
      <c r="R165" s="84">
        <f t="shared" si="86"/>
        <v>0</v>
      </c>
    </row>
    <row r="166" spans="2:18" ht="22.5" hidden="1" customHeight="1" x14ac:dyDescent="0.3">
      <c r="B166" s="28"/>
      <c r="C166" s="45"/>
      <c r="D166" s="31"/>
      <c r="E166" s="32"/>
      <c r="F166" s="29">
        <v>95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3" customFormat="1" ht="33.75" hidden="1" customHeight="1" x14ac:dyDescent="0.3">
      <c r="B167" s="35"/>
      <c r="C167" s="37"/>
      <c r="D167" s="1661" t="s">
        <v>61</v>
      </c>
      <c r="E167" s="1661"/>
      <c r="F167" s="1661"/>
      <c r="G167" s="1661"/>
      <c r="H167" s="1661"/>
      <c r="I167" s="1661"/>
      <c r="J167" s="86">
        <f>SUM(J168)</f>
        <v>0</v>
      </c>
      <c r="K167" s="86">
        <f t="shared" ref="K167:R167" si="87">SUM(K168)</f>
        <v>0</v>
      </c>
      <c r="L167" s="86">
        <f t="shared" si="87"/>
        <v>0</v>
      </c>
      <c r="M167" s="86">
        <f t="shared" si="87"/>
        <v>0</v>
      </c>
      <c r="N167" s="86">
        <f t="shared" si="87"/>
        <v>0</v>
      </c>
      <c r="O167" s="86">
        <f t="shared" si="87"/>
        <v>0</v>
      </c>
      <c r="P167" s="86">
        <f t="shared" si="87"/>
        <v>0</v>
      </c>
      <c r="Q167" s="86">
        <f t="shared" si="87"/>
        <v>0</v>
      </c>
      <c r="R167" s="86">
        <f t="shared" si="87"/>
        <v>0</v>
      </c>
    </row>
    <row r="168" spans="2:18" s="13" customFormat="1" hidden="1" x14ac:dyDescent="0.3">
      <c r="B168" s="35"/>
      <c r="C168" s="37"/>
      <c r="D168" s="37"/>
      <c r="E168" s="36" t="s">
        <v>62</v>
      </c>
      <c r="F168" s="70"/>
      <c r="G168" s="33"/>
      <c r="H168" s="14"/>
      <c r="I168" s="56"/>
      <c r="J168" s="86">
        <f>SUM(J169:J171)</f>
        <v>0</v>
      </c>
      <c r="K168" s="86">
        <f t="shared" ref="K168:Q168" si="88">SUM(K169:K171)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>SUM(R169:R171)</f>
        <v>0</v>
      </c>
    </row>
    <row r="169" spans="2:18" ht="22.5" hidden="1" customHeight="1" x14ac:dyDescent="0.3">
      <c r="B169" s="38"/>
      <c r="C169" s="39"/>
      <c r="D169" s="39"/>
      <c r="E169" s="40"/>
      <c r="F169" s="29">
        <v>96</v>
      </c>
      <c r="G169" s="15"/>
      <c r="H169" s="15"/>
      <c r="I169" s="61"/>
      <c r="J169" s="16"/>
      <c r="K169" s="16"/>
      <c r="L169" s="16"/>
      <c r="M169" s="16"/>
      <c r="N169" s="16"/>
      <c r="O169" s="16"/>
      <c r="P169" s="16"/>
      <c r="Q169" s="16"/>
      <c r="R169" s="84">
        <f>SUM(J169:Q169)</f>
        <v>0</v>
      </c>
    </row>
    <row r="170" spans="2:18" ht="22.5" hidden="1" customHeight="1" x14ac:dyDescent="0.3">
      <c r="B170" s="28"/>
      <c r="C170" s="45"/>
      <c r="D170" s="31"/>
      <c r="E170" s="32"/>
      <c r="F170" s="29">
        <v>97</v>
      </c>
      <c r="G170" s="15"/>
      <c r="H170" s="16"/>
      <c r="I170" s="17"/>
      <c r="J170" s="27"/>
      <c r="K170" s="27"/>
      <c r="L170" s="27"/>
      <c r="M170" s="27"/>
      <c r="N170" s="27"/>
      <c r="O170" s="27"/>
      <c r="P170" s="27"/>
      <c r="Q170" s="27"/>
      <c r="R170" s="84">
        <f>SUM(J170:Q170)</f>
        <v>0</v>
      </c>
    </row>
    <row r="171" spans="2:18" ht="21" hidden="1" customHeight="1" x14ac:dyDescent="0.3">
      <c r="B171" s="28"/>
      <c r="C171" s="45"/>
      <c r="D171" s="31"/>
      <c r="E171" s="32"/>
      <c r="F171" s="29">
        <v>98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s="12" customFormat="1" ht="18.75" customHeight="1" x14ac:dyDescent="0.2">
      <c r="B172" s="137" t="s">
        <v>95</v>
      </c>
      <c r="C172" s="44"/>
      <c r="D172" s="135"/>
      <c r="E172" s="135"/>
      <c r="F172" s="136"/>
      <c r="G172" s="135"/>
      <c r="H172" s="135"/>
      <c r="I172" s="135"/>
      <c r="J172" s="41">
        <f>SUM(J173)</f>
        <v>0</v>
      </c>
      <c r="K172" s="41">
        <f t="shared" ref="K172:R173" si="89">SUM(K173)</f>
        <v>288000</v>
      </c>
      <c r="L172" s="41">
        <f t="shared" si="89"/>
        <v>38000</v>
      </c>
      <c r="M172" s="41">
        <f t="shared" si="89"/>
        <v>33200</v>
      </c>
      <c r="N172" s="41">
        <f t="shared" si="89"/>
        <v>0</v>
      </c>
      <c r="O172" s="41">
        <f t="shared" si="89"/>
        <v>0</v>
      </c>
      <c r="P172" s="41">
        <f t="shared" si="89"/>
        <v>0</v>
      </c>
      <c r="Q172" s="41">
        <f t="shared" si="89"/>
        <v>0</v>
      </c>
      <c r="R172" s="41">
        <f t="shared" si="89"/>
        <v>359200</v>
      </c>
    </row>
    <row r="173" spans="2:18" s="12" customFormat="1" ht="46.5" customHeight="1" x14ac:dyDescent="0.2">
      <c r="B173" s="1785" t="s">
        <v>121</v>
      </c>
      <c r="C173" s="1724"/>
      <c r="D173" s="1724"/>
      <c r="E173" s="1724"/>
      <c r="F173" s="1724"/>
      <c r="G173" s="1724"/>
      <c r="H173" s="1724"/>
      <c r="I173" s="1724"/>
      <c r="J173" s="25">
        <f>SUM(J174)</f>
        <v>0</v>
      </c>
      <c r="K173" s="25">
        <f t="shared" si="89"/>
        <v>288000</v>
      </c>
      <c r="L173" s="25">
        <f t="shared" si="89"/>
        <v>38000</v>
      </c>
      <c r="M173" s="25">
        <f t="shared" si="89"/>
        <v>33200</v>
      </c>
      <c r="N173" s="25">
        <f t="shared" si="89"/>
        <v>0</v>
      </c>
      <c r="O173" s="25">
        <f t="shared" si="89"/>
        <v>0</v>
      </c>
      <c r="P173" s="25">
        <f t="shared" si="89"/>
        <v>0</v>
      </c>
      <c r="Q173" s="25">
        <f t="shared" si="89"/>
        <v>0</v>
      </c>
      <c r="R173" s="25">
        <f t="shared" si="89"/>
        <v>359200</v>
      </c>
    </row>
    <row r="174" spans="2:18" s="13" customFormat="1" ht="31.5" customHeight="1" x14ac:dyDescent="0.3">
      <c r="B174" s="35"/>
      <c r="C174" s="1661" t="s">
        <v>63</v>
      </c>
      <c r="D174" s="1661"/>
      <c r="E174" s="1661"/>
      <c r="F174" s="1661"/>
      <c r="G174" s="1661"/>
      <c r="H174" s="1661"/>
      <c r="I174" s="1661"/>
      <c r="J174" s="86">
        <f>SUM(J175+J180)</f>
        <v>0</v>
      </c>
      <c r="K174" s="86">
        <f t="shared" ref="K174:R174" si="90">SUM(K175+K180)</f>
        <v>288000</v>
      </c>
      <c r="L174" s="86">
        <f t="shared" si="90"/>
        <v>38000</v>
      </c>
      <c r="M174" s="86">
        <f t="shared" si="90"/>
        <v>33200</v>
      </c>
      <c r="N174" s="86">
        <f t="shared" si="90"/>
        <v>0</v>
      </c>
      <c r="O174" s="86">
        <f t="shared" si="90"/>
        <v>0</v>
      </c>
      <c r="P174" s="86">
        <f t="shared" si="90"/>
        <v>0</v>
      </c>
      <c r="Q174" s="86">
        <f t="shared" si="90"/>
        <v>0</v>
      </c>
      <c r="R174" s="86">
        <f t="shared" si="90"/>
        <v>359200</v>
      </c>
    </row>
    <row r="175" spans="2:18" s="13" customFormat="1" x14ac:dyDescent="0.3">
      <c r="B175" s="35"/>
      <c r="C175" s="37"/>
      <c r="D175" s="36" t="s">
        <v>64</v>
      </c>
      <c r="E175" s="34"/>
      <c r="F175" s="70"/>
      <c r="G175" s="33"/>
      <c r="H175" s="14"/>
      <c r="I175" s="56"/>
      <c r="J175" s="86">
        <f>SUM(J176)</f>
        <v>0</v>
      </c>
      <c r="K175" s="86">
        <f t="shared" ref="K175:R175" si="91">SUM(K176)</f>
        <v>288000</v>
      </c>
      <c r="L175" s="86">
        <f t="shared" si="91"/>
        <v>38000</v>
      </c>
      <c r="M175" s="86">
        <f t="shared" si="91"/>
        <v>33200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359200</v>
      </c>
    </row>
    <row r="176" spans="2:18" s="13" customFormat="1" ht="31.5" customHeight="1" x14ac:dyDescent="0.3">
      <c r="B176" s="35"/>
      <c r="C176" s="37"/>
      <c r="D176" s="37"/>
      <c r="E176" s="1662" t="s">
        <v>65</v>
      </c>
      <c r="F176" s="1662"/>
      <c r="G176" s="1662"/>
      <c r="H176" s="1662"/>
      <c r="I176" s="1662"/>
      <c r="J176" s="86">
        <f>SUM(J177:J179)</f>
        <v>0</v>
      </c>
      <c r="K176" s="86">
        <f t="shared" ref="K176:R176" si="92">SUM(K177:K179)</f>
        <v>288000</v>
      </c>
      <c r="L176" s="86">
        <f t="shared" si="92"/>
        <v>38000</v>
      </c>
      <c r="M176" s="86">
        <f t="shared" si="92"/>
        <v>33200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359200</v>
      </c>
    </row>
    <row r="177" spans="2:18" ht="30" customHeight="1" x14ac:dyDescent="0.3">
      <c r="B177" s="38"/>
      <c r="C177" s="39"/>
      <c r="D177" s="39"/>
      <c r="E177" s="39"/>
      <c r="F177" s="60">
        <v>6</v>
      </c>
      <c r="G177" s="61" t="s">
        <v>456</v>
      </c>
      <c r="H177" s="16" t="s">
        <v>464</v>
      </c>
      <c r="I177" s="17" t="s">
        <v>457</v>
      </c>
      <c r="J177" s="16"/>
      <c r="K177" s="92">
        <v>288000</v>
      </c>
      <c r="L177" s="92">
        <v>38000</v>
      </c>
      <c r="M177" s="92">
        <v>33200</v>
      </c>
      <c r="N177" s="16"/>
      <c r="O177" s="16"/>
      <c r="P177" s="16"/>
      <c r="Q177" s="16"/>
      <c r="R177" s="84">
        <f t="shared" ref="R177:R178" si="93">SUM(J177:Q177)</f>
        <v>359200</v>
      </c>
    </row>
    <row r="178" spans="2:18" ht="23.25" hidden="1" customHeight="1" x14ac:dyDescent="0.3">
      <c r="B178" s="28"/>
      <c r="C178" s="45"/>
      <c r="D178" s="31"/>
      <c r="E178" s="32"/>
      <c r="F178" s="29">
        <v>100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 t="shared" si="93"/>
        <v>0</v>
      </c>
    </row>
    <row r="179" spans="2:18" ht="23.25" hidden="1" customHeight="1" x14ac:dyDescent="0.3">
      <c r="B179" s="67"/>
      <c r="C179" s="68"/>
      <c r="D179" s="62"/>
      <c r="E179" s="21"/>
      <c r="F179" s="29">
        <v>101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>SUM(J179:Q179)</f>
        <v>0</v>
      </c>
    </row>
    <row r="180" spans="2:18" s="13" customFormat="1" ht="36" hidden="1" customHeight="1" x14ac:dyDescent="0.3">
      <c r="B180" s="35"/>
      <c r="C180" s="37"/>
      <c r="D180" s="1661" t="s">
        <v>66</v>
      </c>
      <c r="E180" s="1661"/>
      <c r="F180" s="1661"/>
      <c r="G180" s="1661"/>
      <c r="H180" s="1661"/>
      <c r="I180" s="1661"/>
      <c r="J180" s="86">
        <f>SUM(J181+J185)</f>
        <v>0</v>
      </c>
      <c r="K180" s="86">
        <f t="shared" ref="K180:R180" si="94">SUM(K181+K185)</f>
        <v>0</v>
      </c>
      <c r="L180" s="86">
        <f t="shared" si="94"/>
        <v>0</v>
      </c>
      <c r="M180" s="86">
        <f t="shared" si="94"/>
        <v>0</v>
      </c>
      <c r="N180" s="86">
        <f t="shared" si="94"/>
        <v>0</v>
      </c>
      <c r="O180" s="86">
        <f>SUM(O181+O185)</f>
        <v>0</v>
      </c>
      <c r="P180" s="86">
        <f t="shared" si="94"/>
        <v>0</v>
      </c>
      <c r="Q180" s="86">
        <f t="shared" si="94"/>
        <v>0</v>
      </c>
      <c r="R180" s="86">
        <f t="shared" si="94"/>
        <v>0</v>
      </c>
    </row>
    <row r="181" spans="2:18" s="13" customFormat="1" hidden="1" x14ac:dyDescent="0.3">
      <c r="B181" s="35"/>
      <c r="C181" s="37"/>
      <c r="D181" s="37"/>
      <c r="E181" s="36" t="s">
        <v>67</v>
      </c>
      <c r="F181" s="70"/>
      <c r="G181" s="33"/>
      <c r="H181" s="14"/>
      <c r="I181" s="56"/>
      <c r="J181" s="86">
        <f>SUM(J182:J184)</f>
        <v>0</v>
      </c>
      <c r="K181" s="86">
        <f t="shared" ref="K181:R181" si="95">SUM(K182:K184)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 t="shared" si="95"/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ht="21" hidden="1" customHeight="1" x14ac:dyDescent="0.3">
      <c r="B182" s="38"/>
      <c r="C182" s="39"/>
      <c r="D182" s="39"/>
      <c r="E182" s="40"/>
      <c r="F182" s="29">
        <v>102</v>
      </c>
      <c r="G182" s="15"/>
      <c r="H182" s="15"/>
      <c r="I182" s="61"/>
      <c r="J182" s="16"/>
      <c r="K182" s="16"/>
      <c r="L182" s="16"/>
      <c r="M182" s="16"/>
      <c r="N182" s="16"/>
      <c r="O182" s="16"/>
      <c r="P182" s="16"/>
      <c r="Q182" s="16"/>
      <c r="R182" s="84">
        <f t="shared" ref="R182:R183" si="96">SUM(J182:Q182)</f>
        <v>0</v>
      </c>
    </row>
    <row r="183" spans="2:18" ht="21" hidden="1" customHeight="1" x14ac:dyDescent="0.3">
      <c r="B183" s="28"/>
      <c r="C183" s="45"/>
      <c r="D183" s="31"/>
      <c r="E183" s="32"/>
      <c r="F183" s="29">
        <v>103</v>
      </c>
      <c r="G183" s="15"/>
      <c r="H183" s="16"/>
      <c r="I183" s="17"/>
      <c r="J183" s="27"/>
      <c r="K183" s="27"/>
      <c r="L183" s="27"/>
      <c r="M183" s="27"/>
      <c r="N183" s="27"/>
      <c r="O183" s="27"/>
      <c r="P183" s="27"/>
      <c r="Q183" s="27"/>
      <c r="R183" s="84">
        <f t="shared" si="96"/>
        <v>0</v>
      </c>
    </row>
    <row r="184" spans="2:18" ht="21" hidden="1" customHeight="1" x14ac:dyDescent="0.3">
      <c r="B184" s="28"/>
      <c r="C184" s="45"/>
      <c r="D184" s="31"/>
      <c r="E184" s="32"/>
      <c r="F184" s="29">
        <v>104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>SUM(J184:Q184)</f>
        <v>0</v>
      </c>
    </row>
    <row r="185" spans="2:18" s="13" customFormat="1" hidden="1" x14ac:dyDescent="0.3">
      <c r="B185" s="35"/>
      <c r="C185" s="37"/>
      <c r="D185" s="37"/>
      <c r="E185" s="36" t="s">
        <v>68</v>
      </c>
      <c r="F185" s="70"/>
      <c r="G185" s="33"/>
      <c r="H185" s="14"/>
      <c r="I185" s="56"/>
      <c r="J185" s="86">
        <f>SUM(J186:J188)</f>
        <v>0</v>
      </c>
      <c r="K185" s="86">
        <f t="shared" ref="K185:Q185" si="97">SUM(K186:K188)</f>
        <v>0</v>
      </c>
      <c r="L185" s="86">
        <f t="shared" si="97"/>
        <v>0</v>
      </c>
      <c r="M185" s="86">
        <f t="shared" si="97"/>
        <v>0</v>
      </c>
      <c r="N185" s="86">
        <f t="shared" si="97"/>
        <v>0</v>
      </c>
      <c r="O185" s="86">
        <f t="shared" si="97"/>
        <v>0</v>
      </c>
      <c r="P185" s="86">
        <f t="shared" si="97"/>
        <v>0</v>
      </c>
      <c r="Q185" s="86">
        <f t="shared" si="97"/>
        <v>0</v>
      </c>
      <c r="R185" s="86">
        <f>SUM(R186:R188)</f>
        <v>0</v>
      </c>
    </row>
    <row r="186" spans="2:18" ht="21" hidden="1" customHeight="1" x14ac:dyDescent="0.3">
      <c r="B186" s="38"/>
      <c r="C186" s="39"/>
      <c r="D186" s="39"/>
      <c r="E186" s="40"/>
      <c r="F186" s="29">
        <v>105</v>
      </c>
      <c r="G186" s="15"/>
      <c r="H186" s="15"/>
      <c r="I186" s="61"/>
      <c r="J186" s="16"/>
      <c r="K186" s="16"/>
      <c r="L186" s="16"/>
      <c r="M186" s="16"/>
      <c r="N186" s="16"/>
      <c r="O186" s="16"/>
      <c r="P186" s="16"/>
      <c r="Q186" s="16"/>
      <c r="R186" s="84">
        <f t="shared" ref="R186:R187" si="98">SUM(J186:Q186)</f>
        <v>0</v>
      </c>
    </row>
    <row r="187" spans="2:18" ht="21" hidden="1" customHeight="1" x14ac:dyDescent="0.3">
      <c r="B187" s="28"/>
      <c r="C187" s="45"/>
      <c r="D187" s="31"/>
      <c r="E187" s="32"/>
      <c r="F187" s="29">
        <v>106</v>
      </c>
      <c r="G187" s="15"/>
      <c r="H187" s="16"/>
      <c r="I187" s="17"/>
      <c r="J187" s="27"/>
      <c r="K187" s="27"/>
      <c r="L187" s="27"/>
      <c r="M187" s="27"/>
      <c r="N187" s="27"/>
      <c r="O187" s="27"/>
      <c r="P187" s="27"/>
      <c r="Q187" s="27"/>
      <c r="R187" s="84">
        <f t="shared" si="98"/>
        <v>0</v>
      </c>
    </row>
    <row r="188" spans="2:18" ht="21" hidden="1" customHeight="1" x14ac:dyDescent="0.3">
      <c r="B188" s="28"/>
      <c r="C188" s="45"/>
      <c r="D188" s="31"/>
      <c r="E188" s="32"/>
      <c r="F188" s="29">
        <v>107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>SUM(J188:Q188)</f>
        <v>0</v>
      </c>
    </row>
    <row r="189" spans="2:18" s="12" customFormat="1" ht="18.75" customHeight="1" x14ac:dyDescent="0.2">
      <c r="B189" s="137" t="s">
        <v>97</v>
      </c>
      <c r="C189" s="44"/>
      <c r="D189" s="135"/>
      <c r="E189" s="135"/>
      <c r="F189" s="136"/>
      <c r="G189" s="135"/>
      <c r="H189" s="135"/>
      <c r="I189" s="135"/>
      <c r="J189" s="95">
        <f>SUM(J190)</f>
        <v>0</v>
      </c>
      <c r="K189" s="95">
        <f>SUM(K190)</f>
        <v>0</v>
      </c>
      <c r="L189" s="95">
        <f t="shared" ref="L189:R190" si="99">SUM(L190)</f>
        <v>0</v>
      </c>
      <c r="M189" s="95">
        <f t="shared" si="99"/>
        <v>240000</v>
      </c>
      <c r="N189" s="95">
        <f t="shared" si="99"/>
        <v>0</v>
      </c>
      <c r="O189" s="95">
        <f t="shared" si="99"/>
        <v>0</v>
      </c>
      <c r="P189" s="95">
        <f t="shared" si="99"/>
        <v>0</v>
      </c>
      <c r="Q189" s="95">
        <f t="shared" si="99"/>
        <v>0</v>
      </c>
      <c r="R189" s="95">
        <f t="shared" si="99"/>
        <v>240000</v>
      </c>
    </row>
    <row r="190" spans="2:18" s="12" customFormat="1" ht="48.75" customHeight="1" x14ac:dyDescent="0.2">
      <c r="B190" s="1785" t="s">
        <v>145</v>
      </c>
      <c r="C190" s="1724"/>
      <c r="D190" s="1724"/>
      <c r="E190" s="1724"/>
      <c r="F190" s="1724"/>
      <c r="G190" s="1724"/>
      <c r="H190" s="1724"/>
      <c r="I190" s="1724"/>
      <c r="J190" s="128">
        <f>SUM(J191)</f>
        <v>0</v>
      </c>
      <c r="K190" s="128">
        <f>SUM(K191)</f>
        <v>0</v>
      </c>
      <c r="L190" s="128">
        <f t="shared" si="99"/>
        <v>0</v>
      </c>
      <c r="M190" s="128">
        <f t="shared" si="99"/>
        <v>240000</v>
      </c>
      <c r="N190" s="128">
        <f t="shared" si="99"/>
        <v>0</v>
      </c>
      <c r="O190" s="128">
        <f t="shared" si="99"/>
        <v>0</v>
      </c>
      <c r="P190" s="128">
        <f t="shared" si="99"/>
        <v>0</v>
      </c>
      <c r="Q190" s="128">
        <f t="shared" si="99"/>
        <v>0</v>
      </c>
      <c r="R190" s="128">
        <f>SUM(R191)</f>
        <v>240000</v>
      </c>
    </row>
    <row r="191" spans="2:18" s="13" customFormat="1" ht="33" customHeight="1" x14ac:dyDescent="0.3">
      <c r="B191" s="35"/>
      <c r="C191" s="1661" t="s">
        <v>69</v>
      </c>
      <c r="D191" s="1661"/>
      <c r="E191" s="1661"/>
      <c r="F191" s="1661"/>
      <c r="G191" s="1661"/>
      <c r="H191" s="1661"/>
      <c r="I191" s="1661"/>
      <c r="J191" s="86">
        <f>SUM(J192+J199+J216)</f>
        <v>0</v>
      </c>
      <c r="K191" s="86">
        <f>SUM(K192+K199+K216)</f>
        <v>0</v>
      </c>
      <c r="L191" s="86">
        <f t="shared" ref="L191:Q191" si="100">SUM(L192+L199+L216)</f>
        <v>0</v>
      </c>
      <c r="M191" s="86">
        <f t="shared" si="100"/>
        <v>240000</v>
      </c>
      <c r="N191" s="86">
        <f t="shared" si="100"/>
        <v>0</v>
      </c>
      <c r="O191" s="86">
        <f t="shared" si="100"/>
        <v>0</v>
      </c>
      <c r="P191" s="86">
        <f t="shared" si="100"/>
        <v>0</v>
      </c>
      <c r="Q191" s="86">
        <f t="shared" si="100"/>
        <v>0</v>
      </c>
      <c r="R191" s="86">
        <f>SUM(R192+R199+R216)</f>
        <v>240000</v>
      </c>
    </row>
    <row r="192" spans="2:18" s="13" customFormat="1" hidden="1" x14ac:dyDescent="0.3">
      <c r="B192" s="35"/>
      <c r="C192" s="37"/>
      <c r="D192" s="36" t="s">
        <v>70</v>
      </c>
      <c r="E192" s="34"/>
      <c r="F192" s="70"/>
      <c r="G192" s="33"/>
      <c r="H192" s="14"/>
      <c r="I192" s="56"/>
      <c r="J192" s="86">
        <f>SUM(J193)</f>
        <v>0</v>
      </c>
      <c r="K192" s="86">
        <f t="shared" ref="K192:R192" si="101">SUM(K193)</f>
        <v>0</v>
      </c>
      <c r="L192" s="86">
        <f t="shared" si="101"/>
        <v>0</v>
      </c>
      <c r="M192" s="86">
        <f t="shared" si="101"/>
        <v>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 t="shared" si="101"/>
        <v>0</v>
      </c>
    </row>
    <row r="193" spans="2:18" s="13" customFormat="1" hidden="1" x14ac:dyDescent="0.3">
      <c r="B193" s="35"/>
      <c r="C193" s="37"/>
      <c r="D193" s="37"/>
      <c r="E193" s="36" t="s">
        <v>71</v>
      </c>
      <c r="F193" s="72"/>
      <c r="G193" s="64"/>
      <c r="H193" s="64"/>
      <c r="I193" s="64"/>
      <c r="J193" s="86">
        <f>SUM(J194:J198)</f>
        <v>0</v>
      </c>
      <c r="K193" s="86">
        <f>SUM(K194:K198)</f>
        <v>0</v>
      </c>
      <c r="L193" s="86">
        <f t="shared" ref="L193:R193" si="102">SUM(L194:L198)</f>
        <v>0</v>
      </c>
      <c r="M193" s="86">
        <f t="shared" si="102"/>
        <v>0</v>
      </c>
      <c r="N193" s="86">
        <f t="shared" si="102"/>
        <v>0</v>
      </c>
      <c r="O193" s="86">
        <f>SUM(O194:O198)</f>
        <v>0</v>
      </c>
      <c r="P193" s="86">
        <f>SUM(P194:P198)</f>
        <v>0</v>
      </c>
      <c r="Q193" s="86">
        <f>SUM(Q194:Q198)</f>
        <v>0</v>
      </c>
      <c r="R193" s="86">
        <f t="shared" si="102"/>
        <v>0</v>
      </c>
    </row>
    <row r="194" spans="2:18" ht="24.75" hidden="1" customHeight="1" x14ac:dyDescent="0.3">
      <c r="B194" s="38"/>
      <c r="C194" s="39"/>
      <c r="D194" s="39"/>
      <c r="E194" s="40"/>
      <c r="F194" s="29">
        <v>108</v>
      </c>
      <c r="G194" s="15"/>
      <c r="H194" s="15"/>
      <c r="I194" s="61"/>
      <c r="J194" s="16"/>
      <c r="K194" s="16"/>
      <c r="L194" s="16"/>
      <c r="M194" s="16"/>
      <c r="N194" s="16"/>
      <c r="O194" s="16"/>
      <c r="P194" s="16"/>
      <c r="Q194" s="16"/>
      <c r="R194" s="84">
        <f t="shared" ref="R194:R197" si="103">SUM(J194:Q194)</f>
        <v>0</v>
      </c>
    </row>
    <row r="195" spans="2:18" ht="24.75" hidden="1" customHeight="1" x14ac:dyDescent="0.3">
      <c r="B195" s="28"/>
      <c r="C195" s="45"/>
      <c r="D195" s="31"/>
      <c r="E195" s="32"/>
      <c r="F195" s="29">
        <v>109</v>
      </c>
      <c r="G195" s="15"/>
      <c r="H195" s="16"/>
      <c r="I195" s="17"/>
      <c r="J195" s="27"/>
      <c r="K195" s="27"/>
      <c r="L195" s="27"/>
      <c r="M195" s="27"/>
      <c r="N195" s="27"/>
      <c r="O195" s="27"/>
      <c r="P195" s="27"/>
      <c r="Q195" s="27"/>
      <c r="R195" s="84">
        <f t="shared" si="103"/>
        <v>0</v>
      </c>
    </row>
    <row r="196" spans="2:18" ht="25.5" hidden="1" customHeight="1" x14ac:dyDescent="0.3">
      <c r="B196" s="28"/>
      <c r="C196" s="45"/>
      <c r="D196" s="31"/>
      <c r="E196" s="32"/>
      <c r="F196" s="29">
        <v>110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4.75" hidden="1" customHeight="1" x14ac:dyDescent="0.3">
      <c r="B197" s="28"/>
      <c r="C197" s="45"/>
      <c r="D197" s="31"/>
      <c r="E197" s="32"/>
      <c r="F197" s="29">
        <v>111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5.5" hidden="1" customHeight="1" x14ac:dyDescent="0.3">
      <c r="B198" s="67"/>
      <c r="C198" s="68"/>
      <c r="D198" s="62"/>
      <c r="E198" s="21"/>
      <c r="F198" s="29">
        <v>112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>SUM(J198:Q198)</f>
        <v>0</v>
      </c>
    </row>
    <row r="199" spans="2:18" s="13" customFormat="1" ht="33" hidden="1" customHeight="1" x14ac:dyDescent="0.3">
      <c r="B199" s="35"/>
      <c r="C199" s="37"/>
      <c r="D199" s="1661" t="s">
        <v>72</v>
      </c>
      <c r="E199" s="1661"/>
      <c r="F199" s="1661"/>
      <c r="G199" s="1661"/>
      <c r="H199" s="1661"/>
      <c r="I199" s="1661"/>
      <c r="J199" s="86">
        <f>SUM(J200+J204+J208+J212)</f>
        <v>0</v>
      </c>
      <c r="K199" s="86">
        <f t="shared" ref="K199:R199" si="104">SUM(K200+K204+K208+K212)</f>
        <v>0</v>
      </c>
      <c r="L199" s="86">
        <f t="shared" si="104"/>
        <v>0</v>
      </c>
      <c r="M199" s="86">
        <f t="shared" si="104"/>
        <v>0</v>
      </c>
      <c r="N199" s="86">
        <f t="shared" si="104"/>
        <v>0</v>
      </c>
      <c r="O199" s="86">
        <f t="shared" si="104"/>
        <v>0</v>
      </c>
      <c r="P199" s="86">
        <f t="shared" si="104"/>
        <v>0</v>
      </c>
      <c r="Q199" s="86">
        <f t="shared" si="104"/>
        <v>0</v>
      </c>
      <c r="R199" s="86">
        <f t="shared" si="104"/>
        <v>0</v>
      </c>
    </row>
    <row r="200" spans="2:18" s="13" customFormat="1" ht="30.75" hidden="1" customHeight="1" x14ac:dyDescent="0.3">
      <c r="B200" s="35"/>
      <c r="C200" s="37"/>
      <c r="D200" s="37"/>
      <c r="E200" s="1662" t="s">
        <v>73</v>
      </c>
      <c r="F200" s="1662"/>
      <c r="G200" s="1662"/>
      <c r="H200" s="1662"/>
      <c r="I200" s="1662"/>
      <c r="J200" s="86">
        <f>SUM(J201:J203)</f>
        <v>0</v>
      </c>
      <c r="K200" s="86">
        <f t="shared" ref="K200:R200" si="105">SUM(K201:K203)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ht="24.75" hidden="1" customHeight="1" x14ac:dyDescent="0.3">
      <c r="B201" s="38"/>
      <c r="C201" s="39"/>
      <c r="D201" s="39"/>
      <c r="E201" s="40"/>
      <c r="F201" s="29">
        <v>113</v>
      </c>
      <c r="G201" s="15"/>
      <c r="H201" s="15"/>
      <c r="I201" s="61"/>
      <c r="J201" s="16"/>
      <c r="K201" s="16"/>
      <c r="L201" s="16"/>
      <c r="M201" s="16"/>
      <c r="N201" s="16"/>
      <c r="O201" s="16"/>
      <c r="P201" s="16"/>
      <c r="Q201" s="16"/>
      <c r="R201" s="84">
        <f t="shared" ref="R201:R202" si="106">SUM(J201:Q201)</f>
        <v>0</v>
      </c>
    </row>
    <row r="202" spans="2:18" ht="24.75" hidden="1" customHeight="1" x14ac:dyDescent="0.3">
      <c r="B202" s="28"/>
      <c r="C202" s="45"/>
      <c r="D202" s="31"/>
      <c r="E202" s="32"/>
      <c r="F202" s="29">
        <v>114</v>
      </c>
      <c r="G202" s="15"/>
      <c r="H202" s="16"/>
      <c r="I202" s="17"/>
      <c r="J202" s="27"/>
      <c r="K202" s="27"/>
      <c r="L202" s="27"/>
      <c r="M202" s="27"/>
      <c r="N202" s="27"/>
      <c r="O202" s="27"/>
      <c r="P202" s="27"/>
      <c r="Q202" s="27"/>
      <c r="R202" s="84">
        <f t="shared" si="106"/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115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>SUM(J203:Q203)</f>
        <v>0</v>
      </c>
    </row>
    <row r="204" spans="2:18" s="13" customFormat="1" hidden="1" x14ac:dyDescent="0.3">
      <c r="B204" s="35"/>
      <c r="C204" s="37"/>
      <c r="D204" s="37"/>
      <c r="E204" s="1663" t="s">
        <v>74</v>
      </c>
      <c r="F204" s="1663"/>
      <c r="G204" s="1663"/>
      <c r="H204" s="1663"/>
      <c r="I204" s="1663"/>
      <c r="J204" s="86">
        <f>SUM(J205:J207)</f>
        <v>0</v>
      </c>
      <c r="K204" s="86">
        <f t="shared" ref="K204:R204" si="107">SUM(K205:K207)</f>
        <v>0</v>
      </c>
      <c r="L204" s="86">
        <f t="shared" si="107"/>
        <v>0</v>
      </c>
      <c r="M204" s="86">
        <f t="shared" si="107"/>
        <v>0</v>
      </c>
      <c r="N204" s="86">
        <f t="shared" si="107"/>
        <v>0</v>
      </c>
      <c r="O204" s="86">
        <f t="shared" si="107"/>
        <v>0</v>
      </c>
      <c r="P204" s="86">
        <f t="shared" si="107"/>
        <v>0</v>
      </c>
      <c r="Q204" s="86">
        <f t="shared" si="107"/>
        <v>0</v>
      </c>
      <c r="R204" s="86">
        <f t="shared" si="107"/>
        <v>0</v>
      </c>
    </row>
    <row r="205" spans="2:18" ht="23.25" hidden="1" customHeight="1" x14ac:dyDescent="0.3">
      <c r="B205" s="38"/>
      <c r="C205" s="39"/>
      <c r="D205" s="39"/>
      <c r="E205" s="40"/>
      <c r="F205" s="29">
        <v>116</v>
      </c>
      <c r="G205" s="15"/>
      <c r="H205" s="15"/>
      <c r="I205" s="61"/>
      <c r="J205" s="16"/>
      <c r="K205" s="16"/>
      <c r="L205" s="16"/>
      <c r="M205" s="16"/>
      <c r="N205" s="16"/>
      <c r="O205" s="16"/>
      <c r="P205" s="16"/>
      <c r="Q205" s="16"/>
      <c r="R205" s="84">
        <f t="shared" ref="R205:R206" si="108">SUM(J205:Q205)</f>
        <v>0</v>
      </c>
    </row>
    <row r="206" spans="2:18" ht="23.25" hidden="1" customHeight="1" x14ac:dyDescent="0.3">
      <c r="B206" s="28"/>
      <c r="C206" s="45"/>
      <c r="D206" s="31"/>
      <c r="E206" s="32"/>
      <c r="F206" s="29">
        <v>117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84">
        <f t="shared" si="108"/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118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>SUM(J207:Q207)</f>
        <v>0</v>
      </c>
    </row>
    <row r="208" spans="2:18" s="13" customFormat="1" hidden="1" x14ac:dyDescent="0.3">
      <c r="B208" s="35"/>
      <c r="C208" s="37"/>
      <c r="D208" s="37"/>
      <c r="E208" s="36" t="s">
        <v>75</v>
      </c>
      <c r="F208" s="70"/>
      <c r="G208" s="33"/>
      <c r="H208" s="14"/>
      <c r="I208" s="56"/>
      <c r="J208" s="86">
        <f>SUM(J209:J211)</f>
        <v>0</v>
      </c>
      <c r="K208" s="86">
        <f t="shared" ref="K208:Q208" si="109">SUM(K209:K211)</f>
        <v>0</v>
      </c>
      <c r="L208" s="86">
        <f t="shared" si="109"/>
        <v>0</v>
      </c>
      <c r="M208" s="86">
        <f t="shared" si="109"/>
        <v>0</v>
      </c>
      <c r="N208" s="86">
        <f t="shared" si="109"/>
        <v>0</v>
      </c>
      <c r="O208" s="86">
        <f t="shared" si="109"/>
        <v>0</v>
      </c>
      <c r="P208" s="86">
        <f t="shared" si="109"/>
        <v>0</v>
      </c>
      <c r="Q208" s="86">
        <f t="shared" si="109"/>
        <v>0</v>
      </c>
      <c r="R208" s="86"/>
    </row>
    <row r="209" spans="2:18" ht="23.25" hidden="1" customHeight="1" x14ac:dyDescent="0.3">
      <c r="B209" s="38"/>
      <c r="C209" s="39"/>
      <c r="D209" s="39"/>
      <c r="E209" s="40"/>
      <c r="F209" s="29">
        <v>119</v>
      </c>
      <c r="G209" s="15"/>
      <c r="H209" s="15"/>
      <c r="I209" s="61"/>
      <c r="J209" s="16"/>
      <c r="K209" s="16"/>
      <c r="L209" s="16"/>
      <c r="M209" s="16"/>
      <c r="N209" s="16"/>
      <c r="O209" s="16"/>
      <c r="P209" s="16"/>
      <c r="Q209" s="16"/>
      <c r="R209" s="84">
        <f t="shared" ref="R209:R210" si="110">SUM(J209:Q209)</f>
        <v>0</v>
      </c>
    </row>
    <row r="210" spans="2:18" ht="23.25" hidden="1" customHeight="1" x14ac:dyDescent="0.3">
      <c r="B210" s="28"/>
      <c r="C210" s="45"/>
      <c r="D210" s="31"/>
      <c r="E210" s="32"/>
      <c r="F210" s="29">
        <v>120</v>
      </c>
      <c r="G210" s="15"/>
      <c r="H210" s="16"/>
      <c r="I210" s="17"/>
      <c r="J210" s="27"/>
      <c r="K210" s="27"/>
      <c r="L210" s="27"/>
      <c r="M210" s="27"/>
      <c r="N210" s="27"/>
      <c r="O210" s="27"/>
      <c r="P210" s="27"/>
      <c r="Q210" s="27"/>
      <c r="R210" s="84">
        <f t="shared" si="110"/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121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>SUM(J211:Q211)</f>
        <v>0</v>
      </c>
    </row>
    <row r="212" spans="2:18" s="13" customFormat="1" hidden="1" x14ac:dyDescent="0.3">
      <c r="B212" s="35"/>
      <c r="C212" s="37"/>
      <c r="D212" s="37"/>
      <c r="E212" s="36" t="s">
        <v>76</v>
      </c>
      <c r="F212" s="70"/>
      <c r="G212" s="33"/>
      <c r="H212" s="14"/>
      <c r="I212" s="56"/>
      <c r="J212" s="86">
        <f>SUM(J213:J215)</f>
        <v>0</v>
      </c>
      <c r="K212" s="86">
        <f t="shared" ref="K212:Q212" si="111">SUM(K213:K215)</f>
        <v>0</v>
      </c>
      <c r="L212" s="86">
        <f t="shared" si="111"/>
        <v>0</v>
      </c>
      <c r="M212" s="86">
        <f t="shared" si="111"/>
        <v>0</v>
      </c>
      <c r="N212" s="86">
        <f t="shared" si="111"/>
        <v>0</v>
      </c>
      <c r="O212" s="86">
        <f t="shared" si="111"/>
        <v>0</v>
      </c>
      <c r="P212" s="86">
        <f t="shared" si="111"/>
        <v>0</v>
      </c>
      <c r="Q212" s="86">
        <f t="shared" si="111"/>
        <v>0</v>
      </c>
      <c r="R212" s="86">
        <f>SUM(R213:R215)</f>
        <v>0</v>
      </c>
    </row>
    <row r="213" spans="2:18" ht="21.75" hidden="1" customHeight="1" x14ac:dyDescent="0.3">
      <c r="B213" s="38"/>
      <c r="C213" s="39"/>
      <c r="D213" s="39"/>
      <c r="E213" s="40"/>
      <c r="F213" s="29">
        <v>122</v>
      </c>
      <c r="G213" s="15"/>
      <c r="H213" s="15"/>
      <c r="I213" s="61"/>
      <c r="J213" s="16"/>
      <c r="K213" s="16"/>
      <c r="L213" s="16"/>
      <c r="M213" s="16"/>
      <c r="N213" s="16"/>
      <c r="O213" s="16"/>
      <c r="P213" s="16"/>
      <c r="Q213" s="16"/>
      <c r="R213" s="84">
        <f t="shared" ref="R213:R214" si="112">SUM(J213:Q213)</f>
        <v>0</v>
      </c>
    </row>
    <row r="214" spans="2:18" ht="21.75" hidden="1" customHeight="1" x14ac:dyDescent="0.3">
      <c r="B214" s="28"/>
      <c r="C214" s="45"/>
      <c r="D214" s="31"/>
      <c r="E214" s="32"/>
      <c r="F214" s="29">
        <v>123</v>
      </c>
      <c r="G214" s="15"/>
      <c r="H214" s="16"/>
      <c r="I214" s="17"/>
      <c r="J214" s="27"/>
      <c r="K214" s="27"/>
      <c r="L214" s="27"/>
      <c r="M214" s="27"/>
      <c r="N214" s="27"/>
      <c r="O214" s="27"/>
      <c r="P214" s="27"/>
      <c r="Q214" s="27"/>
      <c r="R214" s="84">
        <f t="shared" si="112"/>
        <v>0</v>
      </c>
    </row>
    <row r="215" spans="2:18" ht="21.75" hidden="1" customHeight="1" x14ac:dyDescent="0.3">
      <c r="B215" s="67"/>
      <c r="C215" s="68"/>
      <c r="D215" s="62"/>
      <c r="E215" s="21"/>
      <c r="F215" s="29">
        <v>124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>SUM(J215:Q215)</f>
        <v>0</v>
      </c>
    </row>
    <row r="216" spans="2:18" s="13" customFormat="1" ht="16.5" customHeight="1" x14ac:dyDescent="0.3">
      <c r="B216" s="35"/>
      <c r="C216" s="37"/>
      <c r="D216" s="37"/>
      <c r="E216" s="47" t="s">
        <v>104</v>
      </c>
      <c r="F216" s="72"/>
      <c r="G216" s="64"/>
      <c r="H216" s="64"/>
      <c r="I216" s="64"/>
      <c r="J216" s="86">
        <f>SUM(J217:J223)</f>
        <v>0</v>
      </c>
      <c r="K216" s="86">
        <f t="shared" ref="K216:R216" si="113">SUM(K217:K223)</f>
        <v>0</v>
      </c>
      <c r="L216" s="86">
        <f t="shared" si="113"/>
        <v>0</v>
      </c>
      <c r="M216" s="86">
        <f t="shared" si="113"/>
        <v>240000</v>
      </c>
      <c r="N216" s="86">
        <f t="shared" si="113"/>
        <v>0</v>
      </c>
      <c r="O216" s="86">
        <f t="shared" si="113"/>
        <v>0</v>
      </c>
      <c r="P216" s="86">
        <f t="shared" si="113"/>
        <v>0</v>
      </c>
      <c r="Q216" s="86">
        <f t="shared" si="113"/>
        <v>0</v>
      </c>
      <c r="R216" s="86">
        <f t="shared" si="113"/>
        <v>240000</v>
      </c>
    </row>
    <row r="217" spans="2:18" ht="34.5" customHeight="1" x14ac:dyDescent="0.3">
      <c r="B217" s="89"/>
      <c r="C217" s="90"/>
      <c r="D217" s="90"/>
      <c r="E217" s="90"/>
      <c r="F217" s="60">
        <v>7</v>
      </c>
      <c r="G217" s="15" t="s">
        <v>462</v>
      </c>
      <c r="H217" s="93" t="s">
        <v>464</v>
      </c>
      <c r="I217" s="17" t="s">
        <v>112</v>
      </c>
      <c r="J217" s="16"/>
      <c r="K217" s="16"/>
      <c r="L217" s="92"/>
      <c r="M217" s="92">
        <v>240000</v>
      </c>
      <c r="N217" s="16"/>
      <c r="O217" s="16"/>
      <c r="P217" s="16"/>
      <c r="Q217" s="16"/>
      <c r="R217" s="84">
        <f>SUM(J217:Q217)</f>
        <v>240000</v>
      </c>
    </row>
    <row r="218" spans="2:18" ht="30.75" hidden="1" customHeight="1" x14ac:dyDescent="0.3">
      <c r="B218" s="28"/>
      <c r="C218" s="122"/>
      <c r="D218" s="61"/>
      <c r="E218" s="61"/>
      <c r="F218" s="60">
        <v>3</v>
      </c>
      <c r="G218" s="15"/>
      <c r="H218" s="93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ht="31.5" hidden="1" customHeight="1" x14ac:dyDescent="0.3">
      <c r="B219" s="123"/>
      <c r="C219" s="122"/>
      <c r="D219" s="61"/>
      <c r="E219" s="61"/>
      <c r="F219" s="60">
        <v>4</v>
      </c>
      <c r="G219" s="15"/>
      <c r="H219" s="93"/>
      <c r="I219" s="17"/>
      <c r="J219" s="27"/>
      <c r="K219" s="27"/>
      <c r="L219" s="27"/>
      <c r="M219" s="27"/>
      <c r="N219" s="27"/>
      <c r="O219" s="27"/>
      <c r="P219" s="27"/>
      <c r="Q219" s="27"/>
      <c r="R219" s="84">
        <f>SUM(J219:Q219)</f>
        <v>0</v>
      </c>
    </row>
    <row r="220" spans="2:18" ht="31.5" hidden="1" customHeight="1" x14ac:dyDescent="0.3">
      <c r="B220" s="28"/>
      <c r="C220" s="122"/>
      <c r="D220" s="61"/>
      <c r="E220" s="61"/>
      <c r="F220" s="60">
        <v>5</v>
      </c>
      <c r="G220" s="15"/>
      <c r="H220" s="93"/>
      <c r="I220" s="17"/>
      <c r="J220" s="27"/>
      <c r="K220" s="27"/>
      <c r="L220" s="27"/>
      <c r="M220" s="27"/>
      <c r="N220" s="27"/>
      <c r="O220" s="27"/>
      <c r="P220" s="27"/>
      <c r="Q220" s="27"/>
      <c r="R220" s="84">
        <f t="shared" ref="R220:R223" si="114">SUM(J220:Q220)</f>
        <v>0</v>
      </c>
    </row>
    <row r="221" spans="2:18" ht="31.5" hidden="1" customHeight="1" x14ac:dyDescent="0.3">
      <c r="B221" s="123"/>
      <c r="C221" s="122"/>
      <c r="D221" s="61"/>
      <c r="E221" s="61"/>
      <c r="F221" s="60">
        <v>6</v>
      </c>
      <c r="G221" s="15"/>
      <c r="H221" s="93"/>
      <c r="I221" s="17"/>
      <c r="J221" s="27"/>
      <c r="K221" s="27"/>
      <c r="L221" s="27"/>
      <c r="M221" s="27"/>
      <c r="N221" s="27"/>
      <c r="O221" s="27"/>
      <c r="P221" s="27"/>
      <c r="Q221" s="27"/>
      <c r="R221" s="84">
        <f t="shared" si="114"/>
        <v>0</v>
      </c>
    </row>
    <row r="222" spans="2:18" ht="31.5" hidden="1" customHeight="1" x14ac:dyDescent="0.3">
      <c r="B222" s="123"/>
      <c r="C222" s="122"/>
      <c r="D222" s="61"/>
      <c r="E222" s="61"/>
      <c r="F222" s="60">
        <v>7</v>
      </c>
      <c r="G222" s="15"/>
      <c r="H222" s="93"/>
      <c r="I222" s="17"/>
      <c r="J222" s="27"/>
      <c r="K222" s="27"/>
      <c r="L222" s="27"/>
      <c r="M222" s="27"/>
      <c r="N222" s="27"/>
      <c r="O222" s="27"/>
      <c r="P222" s="27"/>
      <c r="Q222" s="27"/>
      <c r="R222" s="84">
        <f t="shared" si="114"/>
        <v>0</v>
      </c>
    </row>
    <row r="223" spans="2:18" ht="18.75" hidden="1" customHeight="1" x14ac:dyDescent="0.3">
      <c r="B223" s="67"/>
      <c r="C223" s="68"/>
      <c r="D223" s="62"/>
      <c r="E223" s="62"/>
      <c r="F223" s="124">
        <v>8</v>
      </c>
      <c r="G223" s="21"/>
      <c r="H223" s="93"/>
      <c r="I223" s="94"/>
      <c r="J223" s="27"/>
      <c r="K223" s="27"/>
      <c r="L223" s="27"/>
      <c r="M223" s="27"/>
      <c r="N223" s="27"/>
      <c r="O223" s="27"/>
      <c r="P223" s="27"/>
      <c r="Q223" s="27"/>
      <c r="R223" s="84">
        <f t="shared" si="114"/>
        <v>0</v>
      </c>
    </row>
    <row r="224" spans="2:18" hidden="1" x14ac:dyDescent="0.3"/>
    <row r="225" hidden="1" x14ac:dyDescent="0.3"/>
    <row r="226" hidden="1" x14ac:dyDescent="0.3"/>
  </sheetData>
  <mergeCells count="71">
    <mergeCell ref="B190:I190"/>
    <mergeCell ref="C191:I191"/>
    <mergeCell ref="D199:I199"/>
    <mergeCell ref="E200:I200"/>
    <mergeCell ref="E204:I204"/>
    <mergeCell ref="D180:I180"/>
    <mergeCell ref="B147:I147"/>
    <mergeCell ref="B148:I148"/>
    <mergeCell ref="C149:I149"/>
    <mergeCell ref="D150:I150"/>
    <mergeCell ref="E151:I151"/>
    <mergeCell ref="E155:I155"/>
    <mergeCell ref="E163:I163"/>
    <mergeCell ref="D167:I167"/>
    <mergeCell ref="B173:I173"/>
    <mergeCell ref="C174:I174"/>
    <mergeCell ref="E176:I176"/>
    <mergeCell ref="E141:I141"/>
    <mergeCell ref="D106:I106"/>
    <mergeCell ref="E107:I107"/>
    <mergeCell ref="E111:I111"/>
    <mergeCell ref="D115:I115"/>
    <mergeCell ref="E116:I116"/>
    <mergeCell ref="B120:I120"/>
    <mergeCell ref="B121:I121"/>
    <mergeCell ref="C122:I122"/>
    <mergeCell ref="D123:I123"/>
    <mergeCell ref="E124:I124"/>
    <mergeCell ref="D128:I128"/>
    <mergeCell ref="C105:I105"/>
    <mergeCell ref="B85:I85"/>
    <mergeCell ref="B86:I86"/>
    <mergeCell ref="C87:I87"/>
    <mergeCell ref="D88:I88"/>
    <mergeCell ref="E89:I89"/>
    <mergeCell ref="D93:I93"/>
    <mergeCell ref="E94:I94"/>
    <mergeCell ref="D98:I98"/>
    <mergeCell ref="E99:I99"/>
    <mergeCell ref="B103:I103"/>
    <mergeCell ref="B104:I10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X248"/>
  <sheetViews>
    <sheetView zoomScaleNormal="100" workbookViewId="0">
      <pane ySplit="88" topLeftCell="A235" activePane="bottomLeft" state="frozen"/>
      <selection pane="bottomLeft" activeCell="V246" sqref="V246"/>
    </sheetView>
  </sheetViews>
  <sheetFormatPr defaultRowHeight="18.75" x14ac:dyDescent="0.3"/>
  <cols>
    <col min="1" max="1" width="0.875" style="7" customWidth="1"/>
    <col min="2" max="2" width="1.5" style="22" customWidth="1"/>
    <col min="3" max="3" width="1.125" style="22" customWidth="1"/>
    <col min="4" max="4" width="1.75" style="22" customWidth="1"/>
    <col min="5" max="5" width="3.875" style="22" customWidth="1"/>
    <col min="6" max="6" width="5.75" style="1121" customWidth="1"/>
    <col min="7" max="7" width="32" style="23" customWidth="1"/>
    <col min="8" max="8" width="9.625" style="6" hidden="1" customWidth="1"/>
    <col min="9" max="9" width="14.375" style="24" customWidth="1"/>
    <col min="10" max="14" width="8.25" style="87" customWidth="1"/>
    <col min="15" max="15" width="8.25" style="87" hidden="1" customWidth="1"/>
    <col min="16" max="17" width="8.25" style="87" customWidth="1"/>
    <col min="18" max="18" width="8.875" style="87" customWidth="1"/>
    <col min="19" max="16384" width="9" style="7"/>
  </cols>
  <sheetData>
    <row r="1" spans="1:18" s="1" customFormat="1" ht="21.75" thickBot="1" x14ac:dyDescent="0.4">
      <c r="B1" s="1673" t="s">
        <v>1661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1:18" s="1" customFormat="1" ht="19.5" customHeight="1" thickTop="1" thickBot="1" x14ac:dyDescent="0.4">
      <c r="B2" s="717"/>
      <c r="C2" s="717"/>
      <c r="D2" s="717"/>
      <c r="E2" s="717"/>
      <c r="F2" s="1091"/>
      <c r="G2" s="717"/>
      <c r="H2" s="717"/>
      <c r="I2" s="717"/>
      <c r="J2" s="717"/>
      <c r="K2" s="717"/>
      <c r="L2" s="717"/>
      <c r="M2" s="717"/>
      <c r="N2" s="717"/>
      <c r="O2" s="717"/>
      <c r="P2" s="1725" t="s">
        <v>2219</v>
      </c>
      <c r="Q2" s="1726"/>
      <c r="R2" s="1727"/>
    </row>
    <row r="3" spans="1:18" s="187" customFormat="1" ht="18" customHeight="1" thickTop="1" x14ac:dyDescent="0.2">
      <c r="A3" s="644"/>
      <c r="B3" s="564" t="s">
        <v>2217</v>
      </c>
      <c r="C3" s="564"/>
      <c r="D3" s="564"/>
      <c r="E3" s="564"/>
      <c r="F3" s="1092"/>
      <c r="G3" s="444"/>
      <c r="H3" s="231"/>
      <c r="I3" s="229"/>
      <c r="J3" s="229"/>
      <c r="K3" s="229"/>
      <c r="L3" s="229"/>
      <c r="M3" s="229"/>
      <c r="N3" s="229"/>
      <c r="O3" s="229"/>
    </row>
    <row r="4" spans="1:18" s="187" customFormat="1" ht="18" customHeight="1" x14ac:dyDescent="0.2">
      <c r="A4" s="644"/>
      <c r="B4" s="564" t="s">
        <v>2218</v>
      </c>
      <c r="C4" s="564"/>
      <c r="D4" s="564"/>
      <c r="E4" s="564"/>
      <c r="F4" s="1093"/>
      <c r="G4" s="444"/>
      <c r="H4" s="215"/>
      <c r="I4" s="3"/>
      <c r="J4" s="3"/>
      <c r="K4" s="3"/>
      <c r="L4" s="3"/>
      <c r="M4" s="3"/>
      <c r="N4" s="3"/>
      <c r="O4" s="3"/>
      <c r="P4" s="563"/>
      <c r="R4" s="245"/>
    </row>
    <row r="5" spans="1:18" s="646" customFormat="1" ht="18" customHeight="1" x14ac:dyDescent="0.2">
      <c r="A5" s="644"/>
      <c r="B5" s="564" t="s">
        <v>1836</v>
      </c>
      <c r="C5" s="564"/>
      <c r="D5" s="564"/>
      <c r="E5" s="564"/>
      <c r="F5" s="1093"/>
      <c r="G5" s="564"/>
      <c r="H5" s="4"/>
      <c r="I5" s="3"/>
      <c r="J5" s="3"/>
      <c r="K5" s="3"/>
      <c r="L5" s="3"/>
      <c r="M5" s="3"/>
      <c r="N5" s="3"/>
      <c r="O5" s="3"/>
      <c r="P5" s="563"/>
    </row>
    <row r="6" spans="1:18" ht="6" customHeight="1" x14ac:dyDescent="0.3">
      <c r="B6" s="2"/>
      <c r="C6" s="2"/>
      <c r="D6" s="2"/>
      <c r="E6" s="2"/>
      <c r="F6" s="1123"/>
      <c r="G6" s="4"/>
      <c r="H6" s="5"/>
      <c r="I6" s="6"/>
      <c r="J6" s="361"/>
      <c r="K6" s="361"/>
      <c r="L6" s="361"/>
      <c r="M6" s="361"/>
      <c r="N6" s="361"/>
      <c r="O6" s="361"/>
      <c r="P6" s="361"/>
      <c r="Q6" s="361"/>
      <c r="R6" s="361"/>
    </row>
    <row r="7" spans="1:18" s="12" customFormat="1" ht="36" customHeight="1" x14ac:dyDescent="0.2">
      <c r="B7" s="1677" t="s">
        <v>1</v>
      </c>
      <c r="C7" s="1770"/>
      <c r="D7" s="1770"/>
      <c r="E7" s="1770"/>
      <c r="F7" s="1770"/>
      <c r="G7" s="1678"/>
      <c r="H7" s="8" t="s">
        <v>85</v>
      </c>
      <c r="I7" s="9" t="s">
        <v>2</v>
      </c>
      <c r="J7" s="10" t="s">
        <v>3</v>
      </c>
      <c r="K7" s="11" t="s">
        <v>4</v>
      </c>
      <c r="L7" s="11" t="s">
        <v>5</v>
      </c>
      <c r="M7" s="11" t="s">
        <v>6</v>
      </c>
      <c r="N7" s="11" t="s">
        <v>11</v>
      </c>
      <c r="O7" s="88" t="s">
        <v>103</v>
      </c>
      <c r="P7" s="11" t="s">
        <v>7</v>
      </c>
      <c r="Q7" s="11" t="s">
        <v>8</v>
      </c>
      <c r="R7" s="10" t="s">
        <v>9</v>
      </c>
    </row>
    <row r="8" spans="1:18" s="12" customFormat="1" ht="24" customHeight="1" x14ac:dyDescent="0.2">
      <c r="B8" s="1682" t="s">
        <v>2229</v>
      </c>
      <c r="C8" s="1771"/>
      <c r="D8" s="1771"/>
      <c r="E8" s="1771"/>
      <c r="F8" s="1771"/>
      <c r="G8" s="1683"/>
      <c r="H8" s="74"/>
      <c r="I8" s="75"/>
      <c r="J8" s="81">
        <f>SUM(J89:J237)</f>
        <v>0</v>
      </c>
      <c r="K8" s="81">
        <f t="shared" ref="K8:R8" si="0">SUM(K89:K237)</f>
        <v>3600</v>
      </c>
      <c r="L8" s="81">
        <f t="shared" si="0"/>
        <v>135000</v>
      </c>
      <c r="M8" s="81">
        <f t="shared" si="0"/>
        <v>3627900</v>
      </c>
      <c r="N8" s="81">
        <f t="shared" si="0"/>
        <v>0</v>
      </c>
      <c r="O8" s="81">
        <f t="shared" si="0"/>
        <v>0</v>
      </c>
      <c r="P8" s="81">
        <f t="shared" si="0"/>
        <v>2547600</v>
      </c>
      <c r="Q8" s="81">
        <f t="shared" si="0"/>
        <v>0</v>
      </c>
      <c r="R8" s="81">
        <f t="shared" si="0"/>
        <v>6314100</v>
      </c>
    </row>
    <row r="9" spans="1:18" s="12" customFormat="1" ht="31.5" hidden="1" customHeight="1" x14ac:dyDescent="0.2">
      <c r="B9" s="1667" t="s">
        <v>79</v>
      </c>
      <c r="C9" s="1668"/>
      <c r="D9" s="1668"/>
      <c r="E9" s="1668"/>
      <c r="F9" s="1668"/>
      <c r="G9" s="1668"/>
      <c r="H9" s="1668"/>
      <c r="I9" s="1668"/>
      <c r="J9" s="53">
        <f>SUM(J10)</f>
        <v>0</v>
      </c>
      <c r="K9" s="53">
        <f t="shared" ref="K9:R10" si="1">SUM(K10)</f>
        <v>0</v>
      </c>
      <c r="L9" s="53">
        <f t="shared" si="1"/>
        <v>0</v>
      </c>
      <c r="M9" s="53">
        <f t="shared" si="1"/>
        <v>0</v>
      </c>
      <c r="N9" s="53">
        <f t="shared" si="1"/>
        <v>0</v>
      </c>
      <c r="O9" s="53">
        <f t="shared" si="1"/>
        <v>0</v>
      </c>
      <c r="P9" s="53">
        <f t="shared" si="1"/>
        <v>0</v>
      </c>
      <c r="Q9" s="53">
        <f t="shared" si="1"/>
        <v>0</v>
      </c>
      <c r="R9" s="53">
        <f t="shared" si="1"/>
        <v>0</v>
      </c>
    </row>
    <row r="10" spans="1:18" s="12" customFormat="1" ht="48" hidden="1" customHeight="1" x14ac:dyDescent="0.2">
      <c r="B10" s="1665" t="s">
        <v>80</v>
      </c>
      <c r="C10" s="1666"/>
      <c r="D10" s="1666"/>
      <c r="E10" s="1666"/>
      <c r="F10" s="1666"/>
      <c r="G10" s="1666"/>
      <c r="H10" s="1666"/>
      <c r="I10" s="1666"/>
      <c r="J10" s="41">
        <f>SUM(J11)</f>
        <v>0</v>
      </c>
      <c r="K10" s="41">
        <f t="shared" si="1"/>
        <v>0</v>
      </c>
      <c r="L10" s="41">
        <f t="shared" si="1"/>
        <v>0</v>
      </c>
      <c r="M10" s="41">
        <f t="shared" si="1"/>
        <v>0</v>
      </c>
      <c r="N10" s="41">
        <f t="shared" si="1"/>
        <v>0</v>
      </c>
      <c r="O10" s="41">
        <f t="shared" si="1"/>
        <v>0</v>
      </c>
      <c r="P10" s="41">
        <f t="shared" si="1"/>
        <v>0</v>
      </c>
      <c r="Q10" s="41">
        <f t="shared" si="1"/>
        <v>0</v>
      </c>
      <c r="R10" s="41">
        <f t="shared" si="1"/>
        <v>0</v>
      </c>
    </row>
    <row r="11" spans="1:18" s="13" customFormat="1" ht="47.25" hidden="1" customHeight="1" x14ac:dyDescent="0.3">
      <c r="B11" s="63"/>
      <c r="C11" s="1685" t="s">
        <v>12</v>
      </c>
      <c r="D11" s="1685"/>
      <c r="E11" s="1685"/>
      <c r="F11" s="1685"/>
      <c r="G11" s="1685"/>
      <c r="H11" s="1685"/>
      <c r="I11" s="1685"/>
      <c r="J11" s="82">
        <f>SUM(J12+J17)</f>
        <v>0</v>
      </c>
      <c r="K11" s="82">
        <f t="shared" ref="K11:R11" si="2">SUM(K12+K17)</f>
        <v>0</v>
      </c>
      <c r="L11" s="82">
        <f t="shared" si="2"/>
        <v>0</v>
      </c>
      <c r="M11" s="82">
        <f t="shared" si="2"/>
        <v>0</v>
      </c>
      <c r="N11" s="82">
        <f t="shared" si="2"/>
        <v>0</v>
      </c>
      <c r="O11" s="82">
        <f t="shared" si="2"/>
        <v>0</v>
      </c>
      <c r="P11" s="82">
        <f t="shared" si="2"/>
        <v>0</v>
      </c>
      <c r="Q11" s="82">
        <f t="shared" si="2"/>
        <v>0</v>
      </c>
      <c r="R11" s="82">
        <f t="shared" si="2"/>
        <v>0</v>
      </c>
    </row>
    <row r="12" spans="1:18" s="13" customFormat="1" ht="30.75" hidden="1" customHeight="1" x14ac:dyDescent="0.3">
      <c r="B12" s="54"/>
      <c r="C12" s="55"/>
      <c r="D12" s="1684" t="s">
        <v>13</v>
      </c>
      <c r="E12" s="1684"/>
      <c r="F12" s="1684"/>
      <c r="G12" s="1684"/>
      <c r="H12" s="1684"/>
      <c r="I12" s="1684"/>
      <c r="J12" s="83">
        <f>SUM(J13)</f>
        <v>0</v>
      </c>
      <c r="K12" s="83">
        <f t="shared" ref="K12:R12" si="3">SUM(K13)</f>
        <v>0</v>
      </c>
      <c r="L12" s="83">
        <f t="shared" si="3"/>
        <v>0</v>
      </c>
      <c r="M12" s="83">
        <f t="shared" si="3"/>
        <v>0</v>
      </c>
      <c r="N12" s="83">
        <f t="shared" si="3"/>
        <v>0</v>
      </c>
      <c r="O12" s="83">
        <f t="shared" si="3"/>
        <v>0</v>
      </c>
      <c r="P12" s="83">
        <f t="shared" si="3"/>
        <v>0</v>
      </c>
      <c r="Q12" s="83">
        <f t="shared" si="3"/>
        <v>0</v>
      </c>
      <c r="R12" s="83">
        <f t="shared" si="3"/>
        <v>0</v>
      </c>
    </row>
    <row r="13" spans="1:18" s="13" customFormat="1" ht="48.75" hidden="1" customHeight="1" x14ac:dyDescent="0.3">
      <c r="B13" s="54"/>
      <c r="C13" s="55"/>
      <c r="D13" s="55"/>
      <c r="E13" s="1684" t="s">
        <v>14</v>
      </c>
      <c r="F13" s="1684"/>
      <c r="G13" s="1684"/>
      <c r="H13" s="1684"/>
      <c r="I13" s="1684"/>
      <c r="J13" s="83">
        <f>SUM(J14:J16)</f>
        <v>0</v>
      </c>
      <c r="K13" s="83">
        <f t="shared" ref="K13:Q13" si="4">SUM(K14:K16)</f>
        <v>0</v>
      </c>
      <c r="L13" s="83">
        <f t="shared" si="4"/>
        <v>0</v>
      </c>
      <c r="M13" s="83">
        <f t="shared" si="4"/>
        <v>0</v>
      </c>
      <c r="N13" s="83">
        <f t="shared" si="4"/>
        <v>0</v>
      </c>
      <c r="O13" s="83">
        <f t="shared" si="4"/>
        <v>0</v>
      </c>
      <c r="P13" s="83">
        <f t="shared" si="4"/>
        <v>0</v>
      </c>
      <c r="Q13" s="83">
        <f t="shared" si="4"/>
        <v>0</v>
      </c>
      <c r="R13" s="83">
        <f>SUM(R14:R16)</f>
        <v>0</v>
      </c>
    </row>
    <row r="14" spans="1:18" ht="18.75" hidden="1" customHeight="1" x14ac:dyDescent="0.3">
      <c r="B14" s="38"/>
      <c r="C14" s="39"/>
      <c r="D14" s="39"/>
      <c r="E14" s="40"/>
      <c r="F14" s="1127">
        <v>1</v>
      </c>
      <c r="G14" s="15"/>
      <c r="H14" s="93"/>
      <c r="I14" s="140"/>
      <c r="J14" s="92"/>
      <c r="K14" s="92"/>
      <c r="L14" s="92"/>
      <c r="M14" s="92"/>
      <c r="N14" s="92"/>
      <c r="O14" s="92"/>
      <c r="P14" s="92"/>
      <c r="Q14" s="92"/>
      <c r="R14" s="92">
        <f>SUM(J14:Q14)</f>
        <v>0</v>
      </c>
    </row>
    <row r="15" spans="1:18" ht="18.75" hidden="1" customHeight="1" x14ac:dyDescent="0.3">
      <c r="B15" s="57"/>
      <c r="C15" s="58"/>
      <c r="D15" s="58"/>
      <c r="E15" s="59"/>
      <c r="F15" s="1127">
        <v>2</v>
      </c>
      <c r="G15" s="15"/>
      <c r="H15" s="93"/>
      <c r="I15" s="140"/>
      <c r="J15" s="92"/>
      <c r="K15" s="92"/>
      <c r="L15" s="92"/>
      <c r="M15" s="92"/>
      <c r="N15" s="92"/>
      <c r="O15" s="92"/>
      <c r="P15" s="92"/>
      <c r="Q15" s="92"/>
      <c r="R15" s="92">
        <f>SUM(J15:Q15)</f>
        <v>0</v>
      </c>
    </row>
    <row r="16" spans="1:18" ht="18.75" hidden="1" customHeight="1" x14ac:dyDescent="0.3">
      <c r="B16" s="28"/>
      <c r="C16" s="45"/>
      <c r="D16" s="31"/>
      <c r="E16" s="32"/>
      <c r="F16" s="1127">
        <v>3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92">
        <f>SUM(J16:Q16)</f>
        <v>0</v>
      </c>
    </row>
    <row r="17" spans="2:18" s="43" customFormat="1" ht="51" hidden="1" customHeight="1" x14ac:dyDescent="0.2">
      <c r="B17" s="42"/>
      <c r="C17" s="46"/>
      <c r="D17" s="1661" t="s">
        <v>77</v>
      </c>
      <c r="E17" s="1661"/>
      <c r="F17" s="1661"/>
      <c r="G17" s="1661"/>
      <c r="H17" s="1661"/>
      <c r="I17" s="1661"/>
      <c r="J17" s="115">
        <f>SUM(J18+J22)</f>
        <v>0</v>
      </c>
      <c r="K17" s="115">
        <f t="shared" ref="K17:R17" si="5">SUM(K18+K22)</f>
        <v>0</v>
      </c>
      <c r="L17" s="115">
        <f t="shared" si="5"/>
        <v>0</v>
      </c>
      <c r="M17" s="115">
        <f t="shared" si="5"/>
        <v>0</v>
      </c>
      <c r="N17" s="115">
        <f t="shared" si="5"/>
        <v>0</v>
      </c>
      <c r="O17" s="115">
        <f t="shared" si="5"/>
        <v>0</v>
      </c>
      <c r="P17" s="115">
        <f t="shared" si="5"/>
        <v>0</v>
      </c>
      <c r="Q17" s="115">
        <f t="shared" si="5"/>
        <v>0</v>
      </c>
      <c r="R17" s="115">
        <f t="shared" si="5"/>
        <v>0</v>
      </c>
    </row>
    <row r="18" spans="2:18" s="13" customFormat="1" ht="35.25" hidden="1" customHeight="1" x14ac:dyDescent="0.3">
      <c r="B18" s="65"/>
      <c r="C18" s="66"/>
      <c r="D18" s="66"/>
      <c r="E18" s="1664" t="s">
        <v>15</v>
      </c>
      <c r="F18" s="1661"/>
      <c r="G18" s="1661"/>
      <c r="H18" s="1661"/>
      <c r="I18" s="1661"/>
      <c r="J18" s="86">
        <f>SUM(J19:J21)</f>
        <v>0</v>
      </c>
      <c r="K18" s="86">
        <f t="shared" ref="K18:Q18" si="6">SUM(K19:K21)</f>
        <v>0</v>
      </c>
      <c r="L18" s="86">
        <f t="shared" si="6"/>
        <v>0</v>
      </c>
      <c r="M18" s="86">
        <f t="shared" si="6"/>
        <v>0</v>
      </c>
      <c r="N18" s="86">
        <f t="shared" si="6"/>
        <v>0</v>
      </c>
      <c r="O18" s="86">
        <f t="shared" si="6"/>
        <v>0</v>
      </c>
      <c r="P18" s="86">
        <f t="shared" si="6"/>
        <v>0</v>
      </c>
      <c r="Q18" s="86">
        <f t="shared" si="6"/>
        <v>0</v>
      </c>
      <c r="R18" s="86">
        <f>SUM(R19:R21)</f>
        <v>0</v>
      </c>
    </row>
    <row r="19" spans="2:18" ht="17.25" hidden="1" customHeight="1" x14ac:dyDescent="0.3">
      <c r="B19" s="38"/>
      <c r="C19" s="39"/>
      <c r="D19" s="39"/>
      <c r="E19" s="40"/>
      <c r="F19" s="1128">
        <v>4</v>
      </c>
      <c r="G19" s="15"/>
      <c r="H19" s="93"/>
      <c r="I19" s="140"/>
      <c r="J19" s="92"/>
      <c r="K19" s="92"/>
      <c r="L19" s="92"/>
      <c r="M19" s="92"/>
      <c r="N19" s="92"/>
      <c r="O19" s="92"/>
      <c r="P19" s="92"/>
      <c r="Q19" s="92"/>
      <c r="R19" s="92">
        <f>SUM(J19:Q19)</f>
        <v>0</v>
      </c>
    </row>
    <row r="20" spans="2:18" ht="17.25" hidden="1" customHeight="1" x14ac:dyDescent="0.3">
      <c r="B20" s="28"/>
      <c r="C20" s="45"/>
      <c r="D20" s="31"/>
      <c r="E20" s="32"/>
      <c r="F20" s="1128">
        <v>5</v>
      </c>
      <c r="G20" s="15"/>
      <c r="H20" s="16"/>
      <c r="I20" s="17"/>
      <c r="J20" s="27"/>
      <c r="K20" s="27"/>
      <c r="L20" s="27"/>
      <c r="M20" s="27"/>
      <c r="N20" s="27"/>
      <c r="O20" s="27"/>
      <c r="P20" s="27"/>
      <c r="Q20" s="27"/>
      <c r="R20" s="92">
        <f>SUM(J20:Q20)</f>
        <v>0</v>
      </c>
    </row>
    <row r="21" spans="2:18" ht="17.25" hidden="1" customHeight="1" x14ac:dyDescent="0.3">
      <c r="B21" s="67"/>
      <c r="C21" s="68"/>
      <c r="D21" s="62"/>
      <c r="E21" s="21"/>
      <c r="F21" s="1128">
        <v>6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92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16</v>
      </c>
      <c r="F22" s="70"/>
      <c r="G22" s="33"/>
      <c r="H22" s="14"/>
      <c r="I22" s="56"/>
      <c r="J22" s="86">
        <f>SUM(J23:J25)</f>
        <v>0</v>
      </c>
      <c r="K22" s="86">
        <f t="shared" ref="K22:R22" si="7">SUM(K23:K25)</f>
        <v>0</v>
      </c>
      <c r="L22" s="86">
        <f t="shared" si="7"/>
        <v>0</v>
      </c>
      <c r="M22" s="86">
        <f t="shared" si="7"/>
        <v>0</v>
      </c>
      <c r="N22" s="86">
        <f t="shared" si="7"/>
        <v>0</v>
      </c>
      <c r="O22" s="86">
        <f t="shared" si="7"/>
        <v>0</v>
      </c>
      <c r="P22" s="86">
        <f t="shared" si="7"/>
        <v>0</v>
      </c>
      <c r="Q22" s="86">
        <f t="shared" si="7"/>
        <v>0</v>
      </c>
      <c r="R22" s="86">
        <f t="shared" si="7"/>
        <v>0</v>
      </c>
    </row>
    <row r="23" spans="2:18" ht="19.5" hidden="1" customHeight="1" x14ac:dyDescent="0.3">
      <c r="B23" s="38"/>
      <c r="C23" s="39"/>
      <c r="D23" s="39"/>
      <c r="E23" s="40"/>
      <c r="F23" s="1127">
        <v>7</v>
      </c>
      <c r="G23" s="15"/>
      <c r="H23" s="93"/>
      <c r="I23" s="140"/>
      <c r="J23" s="92"/>
      <c r="K23" s="92"/>
      <c r="L23" s="92"/>
      <c r="M23" s="92"/>
      <c r="N23" s="92"/>
      <c r="O23" s="92"/>
      <c r="P23" s="92"/>
      <c r="Q23" s="92"/>
      <c r="R23" s="92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1127">
        <v>8</v>
      </c>
      <c r="G24" s="15"/>
      <c r="H24" s="93"/>
      <c r="I24" s="140"/>
      <c r="J24" s="92"/>
      <c r="K24" s="92"/>
      <c r="L24" s="92"/>
      <c r="M24" s="92"/>
      <c r="N24" s="92"/>
      <c r="O24" s="92"/>
      <c r="P24" s="92"/>
      <c r="Q24" s="92"/>
      <c r="R24" s="92">
        <f t="shared" ref="R24" si="8">SUM(J24:Q24)</f>
        <v>0</v>
      </c>
    </row>
    <row r="25" spans="2:18" ht="19.5" hidden="1" customHeight="1" x14ac:dyDescent="0.3">
      <c r="B25" s="67"/>
      <c r="C25" s="68"/>
      <c r="D25" s="62"/>
      <c r="E25" s="21"/>
      <c r="F25" s="1127">
        <v>9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92">
        <f>SUM(J25:Q25)</f>
        <v>0</v>
      </c>
    </row>
    <row r="26" spans="2:18" s="13" customFormat="1" ht="21" hidden="1" customHeight="1" x14ac:dyDescent="0.3">
      <c r="B26" s="76"/>
      <c r="C26" s="77"/>
      <c r="D26" s="77"/>
      <c r="E26" s="78" t="s">
        <v>99</v>
      </c>
      <c r="F26" s="80"/>
      <c r="G26" s="33"/>
      <c r="H26" s="14"/>
      <c r="I26" s="56"/>
      <c r="J26" s="86">
        <f>SUM(J27:J29)</f>
        <v>0</v>
      </c>
      <c r="K26" s="86">
        <f t="shared" ref="K26:R26" si="9">SUM(K27:K29)</f>
        <v>0</v>
      </c>
      <c r="L26" s="86">
        <f t="shared" si="9"/>
        <v>0</v>
      </c>
      <c r="M26" s="86">
        <f t="shared" si="9"/>
        <v>0</v>
      </c>
      <c r="N26" s="86">
        <f t="shared" si="9"/>
        <v>0</v>
      </c>
      <c r="O26" s="86">
        <f t="shared" si="9"/>
        <v>0</v>
      </c>
      <c r="P26" s="86">
        <f t="shared" si="9"/>
        <v>0</v>
      </c>
      <c r="Q26" s="86">
        <f t="shared" si="9"/>
        <v>0</v>
      </c>
      <c r="R26" s="86">
        <f t="shared" si="9"/>
        <v>0</v>
      </c>
    </row>
    <row r="27" spans="2:18" ht="19.5" hidden="1" customHeight="1" x14ac:dyDescent="0.3">
      <c r="B27" s="38"/>
      <c r="C27" s="39"/>
      <c r="D27" s="39"/>
      <c r="E27" s="40"/>
      <c r="F27" s="1127">
        <v>10</v>
      </c>
      <c r="G27" s="15"/>
      <c r="H27" s="93"/>
      <c r="I27" s="140"/>
      <c r="J27" s="92"/>
      <c r="K27" s="92"/>
      <c r="L27" s="92"/>
      <c r="M27" s="92"/>
      <c r="N27" s="92"/>
      <c r="O27" s="92"/>
      <c r="P27" s="92"/>
      <c r="Q27" s="92"/>
      <c r="R27" s="92">
        <f>SUM(J27:Q27)</f>
        <v>0</v>
      </c>
    </row>
    <row r="28" spans="2:18" ht="19.5" hidden="1" customHeight="1" x14ac:dyDescent="0.3">
      <c r="B28" s="57"/>
      <c r="C28" s="58"/>
      <c r="D28" s="58"/>
      <c r="E28" s="59"/>
      <c r="F28" s="1127">
        <v>11</v>
      </c>
      <c r="G28" s="15"/>
      <c r="H28" s="93"/>
      <c r="I28" s="140"/>
      <c r="J28" s="92"/>
      <c r="K28" s="92"/>
      <c r="L28" s="92"/>
      <c r="M28" s="92"/>
      <c r="N28" s="92"/>
      <c r="O28" s="92"/>
      <c r="P28" s="92"/>
      <c r="Q28" s="92"/>
      <c r="R28" s="92">
        <f>SUM(J28:Q28)</f>
        <v>0</v>
      </c>
    </row>
    <row r="29" spans="2:18" ht="19.5" hidden="1" customHeight="1" x14ac:dyDescent="0.3">
      <c r="B29" s="28"/>
      <c r="C29" s="45"/>
      <c r="D29" s="31"/>
      <c r="E29" s="32"/>
      <c r="F29" s="1127">
        <v>12</v>
      </c>
      <c r="G29" s="15"/>
      <c r="H29" s="16"/>
      <c r="I29" s="17"/>
      <c r="J29" s="27"/>
      <c r="K29" s="27"/>
      <c r="L29" s="27"/>
      <c r="M29" s="27"/>
      <c r="N29" s="27"/>
      <c r="O29" s="27"/>
      <c r="P29" s="27"/>
      <c r="Q29" s="27"/>
      <c r="R29" s="92">
        <f>SUM(J29:Q29)</f>
        <v>0</v>
      </c>
    </row>
    <row r="30" spans="2:18" s="12" customFormat="1" ht="35.25" hidden="1" customHeight="1" x14ac:dyDescent="0.2">
      <c r="B30" s="1667" t="s">
        <v>81</v>
      </c>
      <c r="C30" s="1668"/>
      <c r="D30" s="1668"/>
      <c r="E30" s="1668"/>
      <c r="F30" s="1668"/>
      <c r="G30" s="1668"/>
      <c r="H30" s="1668"/>
      <c r="I30" s="1768"/>
      <c r="J30" s="53">
        <f>SUM(J31)</f>
        <v>0</v>
      </c>
      <c r="K30" s="53">
        <f t="shared" ref="K30:R30" si="10">SUM(K31)</f>
        <v>0</v>
      </c>
      <c r="L30" s="53">
        <f t="shared" si="10"/>
        <v>0</v>
      </c>
      <c r="M30" s="53">
        <f t="shared" si="10"/>
        <v>0</v>
      </c>
      <c r="N30" s="53">
        <f t="shared" si="10"/>
        <v>0</v>
      </c>
      <c r="O30" s="53">
        <f t="shared" si="10"/>
        <v>0</v>
      </c>
      <c r="P30" s="53">
        <f t="shared" si="10"/>
        <v>0</v>
      </c>
      <c r="Q30" s="53">
        <f t="shared" si="10"/>
        <v>0</v>
      </c>
      <c r="R30" s="53">
        <f t="shared" si="10"/>
        <v>0</v>
      </c>
    </row>
    <row r="31" spans="2:18" s="12" customFormat="1" ht="48" hidden="1" customHeight="1" x14ac:dyDescent="0.2">
      <c r="B31" s="1665" t="s">
        <v>82</v>
      </c>
      <c r="C31" s="1666"/>
      <c r="D31" s="1666"/>
      <c r="E31" s="1666"/>
      <c r="F31" s="1666"/>
      <c r="G31" s="1666"/>
      <c r="H31" s="1666"/>
      <c r="I31" s="1767"/>
      <c r="J31" s="41">
        <f>SUM(J32+J51)</f>
        <v>0</v>
      </c>
      <c r="K31" s="41">
        <f t="shared" ref="K31:R31" si="11">SUM(K32+K51)</f>
        <v>0</v>
      </c>
      <c r="L31" s="41">
        <f t="shared" si="11"/>
        <v>0</v>
      </c>
      <c r="M31" s="41">
        <f t="shared" si="11"/>
        <v>0</v>
      </c>
      <c r="N31" s="41">
        <f t="shared" si="11"/>
        <v>0</v>
      </c>
      <c r="O31" s="41">
        <f t="shared" si="11"/>
        <v>0</v>
      </c>
      <c r="P31" s="41">
        <f t="shared" si="11"/>
        <v>0</v>
      </c>
      <c r="Q31" s="41">
        <f t="shared" si="11"/>
        <v>0</v>
      </c>
      <c r="R31" s="41">
        <f t="shared" si="11"/>
        <v>0</v>
      </c>
    </row>
    <row r="32" spans="2:18" s="13" customFormat="1" ht="50.25" hidden="1" customHeight="1" x14ac:dyDescent="0.3">
      <c r="B32" s="35"/>
      <c r="C32" s="1661" t="s">
        <v>26</v>
      </c>
      <c r="D32" s="1661"/>
      <c r="E32" s="1661"/>
      <c r="F32" s="1661"/>
      <c r="G32" s="1661"/>
      <c r="H32" s="1661"/>
      <c r="I32" s="1728"/>
      <c r="J32" s="86">
        <f>SUM(J33+J46)</f>
        <v>0</v>
      </c>
      <c r="K32" s="86">
        <f t="shared" ref="K32:R32" si="12">SUM(K33+K46)</f>
        <v>0</v>
      </c>
      <c r="L32" s="86">
        <f t="shared" si="12"/>
        <v>0</v>
      </c>
      <c r="M32" s="86">
        <f t="shared" si="12"/>
        <v>0</v>
      </c>
      <c r="N32" s="86">
        <f t="shared" si="12"/>
        <v>0</v>
      </c>
      <c r="O32" s="86">
        <f t="shared" si="12"/>
        <v>0</v>
      </c>
      <c r="P32" s="86">
        <f t="shared" si="12"/>
        <v>0</v>
      </c>
      <c r="Q32" s="86">
        <f t="shared" si="12"/>
        <v>0</v>
      </c>
      <c r="R32" s="86">
        <f t="shared" si="12"/>
        <v>0</v>
      </c>
    </row>
    <row r="33" spans="2:18" s="13" customFormat="1" ht="35.25" hidden="1" customHeight="1" x14ac:dyDescent="0.3">
      <c r="B33" s="35"/>
      <c r="C33" s="37"/>
      <c r="D33" s="1661" t="s">
        <v>17</v>
      </c>
      <c r="E33" s="1661"/>
      <c r="F33" s="1661"/>
      <c r="G33" s="1661"/>
      <c r="H33" s="1661"/>
      <c r="I33" s="1728"/>
      <c r="J33" s="86">
        <f>SUM(J34+J38+J42)</f>
        <v>0</v>
      </c>
      <c r="K33" s="86">
        <f t="shared" ref="K33:R33" si="13">SUM(K34+K38+K42)</f>
        <v>0</v>
      </c>
      <c r="L33" s="86">
        <f t="shared" si="13"/>
        <v>0</v>
      </c>
      <c r="M33" s="86">
        <f t="shared" si="13"/>
        <v>0</v>
      </c>
      <c r="N33" s="86">
        <f t="shared" si="13"/>
        <v>0</v>
      </c>
      <c r="O33" s="86">
        <f t="shared" si="13"/>
        <v>0</v>
      </c>
      <c r="P33" s="86">
        <f t="shared" si="13"/>
        <v>0</v>
      </c>
      <c r="Q33" s="86">
        <f t="shared" si="13"/>
        <v>0</v>
      </c>
      <c r="R33" s="86">
        <f t="shared" si="13"/>
        <v>0</v>
      </c>
    </row>
    <row r="34" spans="2:18" s="13" customFormat="1" ht="48.75" hidden="1" customHeight="1" x14ac:dyDescent="0.3">
      <c r="B34" s="35"/>
      <c r="C34" s="37"/>
      <c r="D34" s="37"/>
      <c r="E34" s="1661" t="s">
        <v>18</v>
      </c>
      <c r="F34" s="1661"/>
      <c r="G34" s="1661"/>
      <c r="H34" s="1661"/>
      <c r="I34" s="1728"/>
      <c r="J34" s="86">
        <f>SUM(J35:J37)</f>
        <v>0</v>
      </c>
      <c r="K34" s="86">
        <f t="shared" ref="K34:R34" si="14">SUM(K35:K37)</f>
        <v>0</v>
      </c>
      <c r="L34" s="86">
        <f t="shared" si="14"/>
        <v>0</v>
      </c>
      <c r="M34" s="86">
        <f t="shared" si="14"/>
        <v>0</v>
      </c>
      <c r="N34" s="86">
        <f t="shared" si="14"/>
        <v>0</v>
      </c>
      <c r="O34" s="86">
        <f t="shared" si="14"/>
        <v>0</v>
      </c>
      <c r="P34" s="86">
        <f t="shared" si="14"/>
        <v>0</v>
      </c>
      <c r="Q34" s="86">
        <f t="shared" si="14"/>
        <v>0</v>
      </c>
      <c r="R34" s="86">
        <f t="shared" si="14"/>
        <v>0</v>
      </c>
    </row>
    <row r="35" spans="2:18" ht="23.25" hidden="1" customHeight="1" x14ac:dyDescent="0.3">
      <c r="B35" s="38"/>
      <c r="C35" s="39"/>
      <c r="D35" s="39"/>
      <c r="E35" s="40"/>
      <c r="F35" s="1127">
        <v>13</v>
      </c>
      <c r="G35" s="15"/>
      <c r="H35" s="93"/>
      <c r="I35" s="140"/>
      <c r="J35" s="92"/>
      <c r="K35" s="92"/>
      <c r="L35" s="92"/>
      <c r="M35" s="92"/>
      <c r="N35" s="92"/>
      <c r="O35" s="92"/>
      <c r="P35" s="92"/>
      <c r="Q35" s="92"/>
      <c r="R35" s="92">
        <f t="shared" ref="R35:R36" si="15">SUM(J35:Q35)</f>
        <v>0</v>
      </c>
    </row>
    <row r="36" spans="2:18" ht="23.25" hidden="1" customHeight="1" x14ac:dyDescent="0.3">
      <c r="B36" s="28"/>
      <c r="C36" s="45"/>
      <c r="D36" s="31"/>
      <c r="E36" s="32"/>
      <c r="F36" s="1127">
        <v>14</v>
      </c>
      <c r="G36" s="15"/>
      <c r="H36" s="16"/>
      <c r="I36" s="17"/>
      <c r="J36" s="27"/>
      <c r="K36" s="27"/>
      <c r="L36" s="27"/>
      <c r="M36" s="27"/>
      <c r="N36" s="27"/>
      <c r="O36" s="27"/>
      <c r="P36" s="27"/>
      <c r="Q36" s="27"/>
      <c r="R36" s="92">
        <f t="shared" si="15"/>
        <v>0</v>
      </c>
    </row>
    <row r="37" spans="2:18" ht="23.25" hidden="1" customHeight="1" x14ac:dyDescent="0.3">
      <c r="B37" s="67"/>
      <c r="C37" s="68"/>
      <c r="D37" s="62"/>
      <c r="E37" s="21"/>
      <c r="F37" s="1127">
        <v>15</v>
      </c>
      <c r="G37" s="15"/>
      <c r="H37" s="16"/>
      <c r="I37" s="17"/>
      <c r="J37" s="27"/>
      <c r="K37" s="27"/>
      <c r="L37" s="27"/>
      <c r="M37" s="27"/>
      <c r="N37" s="27"/>
      <c r="O37" s="27"/>
      <c r="P37" s="27"/>
      <c r="Q37" s="27"/>
      <c r="R37" s="92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281" t="s">
        <v>19</v>
      </c>
      <c r="F38" s="70"/>
      <c r="G38" s="33"/>
      <c r="H38" s="14"/>
      <c r="I38" s="56"/>
      <c r="J38" s="86">
        <f>SUM(J39:J41)</f>
        <v>0</v>
      </c>
      <c r="K38" s="86">
        <f t="shared" ref="K38:R38" si="16">SUM(K39:K41)</f>
        <v>0</v>
      </c>
      <c r="L38" s="86">
        <f t="shared" si="16"/>
        <v>0</v>
      </c>
      <c r="M38" s="86">
        <f t="shared" si="16"/>
        <v>0</v>
      </c>
      <c r="N38" s="86">
        <f t="shared" si="16"/>
        <v>0</v>
      </c>
      <c r="O38" s="86">
        <f t="shared" si="16"/>
        <v>0</v>
      </c>
      <c r="P38" s="86">
        <f t="shared" si="16"/>
        <v>0</v>
      </c>
      <c r="Q38" s="86">
        <f t="shared" si="16"/>
        <v>0</v>
      </c>
      <c r="R38" s="86">
        <f t="shared" si="16"/>
        <v>0</v>
      </c>
    </row>
    <row r="39" spans="2:18" ht="23.25" hidden="1" customHeight="1" x14ac:dyDescent="0.3">
      <c r="B39" s="38"/>
      <c r="C39" s="39"/>
      <c r="D39" s="39"/>
      <c r="E39" s="40"/>
      <c r="F39" s="1127">
        <v>16</v>
      </c>
      <c r="G39" s="15"/>
      <c r="H39" s="93"/>
      <c r="I39" s="140"/>
      <c r="J39" s="92"/>
      <c r="K39" s="92"/>
      <c r="L39" s="92"/>
      <c r="M39" s="92"/>
      <c r="N39" s="92"/>
      <c r="O39" s="92"/>
      <c r="P39" s="92"/>
      <c r="Q39" s="92"/>
      <c r="R39" s="92">
        <f t="shared" ref="R39:R40" si="17">SUM(J39:Q39)</f>
        <v>0</v>
      </c>
    </row>
    <row r="40" spans="2:18" ht="23.25" hidden="1" customHeight="1" x14ac:dyDescent="0.3">
      <c r="B40" s="28"/>
      <c r="C40" s="45"/>
      <c r="D40" s="31"/>
      <c r="E40" s="32"/>
      <c r="F40" s="1127">
        <v>17</v>
      </c>
      <c r="G40" s="15"/>
      <c r="H40" s="16"/>
      <c r="I40" s="17"/>
      <c r="J40" s="27"/>
      <c r="K40" s="27"/>
      <c r="L40" s="27"/>
      <c r="M40" s="27"/>
      <c r="N40" s="27"/>
      <c r="O40" s="27"/>
      <c r="P40" s="27"/>
      <c r="Q40" s="27"/>
      <c r="R40" s="92">
        <f t="shared" si="17"/>
        <v>0</v>
      </c>
    </row>
    <row r="41" spans="2:18" ht="23.25" hidden="1" customHeight="1" x14ac:dyDescent="0.3">
      <c r="B41" s="67"/>
      <c r="C41" s="68"/>
      <c r="D41" s="62"/>
      <c r="E41" s="21"/>
      <c r="F41" s="1127">
        <v>18</v>
      </c>
      <c r="G41" s="15"/>
      <c r="H41" s="16"/>
      <c r="I41" s="17"/>
      <c r="J41" s="27"/>
      <c r="K41" s="27"/>
      <c r="L41" s="27"/>
      <c r="M41" s="27"/>
      <c r="N41" s="27"/>
      <c r="O41" s="27"/>
      <c r="P41" s="27"/>
      <c r="Q41" s="27"/>
      <c r="R41" s="92">
        <f>SUM(J41:Q41)</f>
        <v>0</v>
      </c>
    </row>
    <row r="42" spans="2:18" s="13" customFormat="1" ht="23.25" hidden="1" customHeight="1" x14ac:dyDescent="0.3">
      <c r="B42" s="35"/>
      <c r="C42" s="37"/>
      <c r="D42" s="37"/>
      <c r="E42" s="281" t="s">
        <v>20</v>
      </c>
      <c r="F42" s="70"/>
      <c r="G42" s="33"/>
      <c r="H42" s="14"/>
      <c r="I42" s="56"/>
      <c r="J42" s="86">
        <f>SUM(J43:J45)</f>
        <v>0</v>
      </c>
      <c r="K42" s="86">
        <f t="shared" ref="K42:R42" si="18">SUM(K43:K45)</f>
        <v>0</v>
      </c>
      <c r="L42" s="86">
        <f t="shared" si="18"/>
        <v>0</v>
      </c>
      <c r="M42" s="86">
        <f t="shared" si="18"/>
        <v>0</v>
      </c>
      <c r="N42" s="86">
        <f t="shared" si="18"/>
        <v>0</v>
      </c>
      <c r="O42" s="86">
        <f t="shared" si="18"/>
        <v>0</v>
      </c>
      <c r="P42" s="86">
        <f t="shared" si="18"/>
        <v>0</v>
      </c>
      <c r="Q42" s="86">
        <f t="shared" si="18"/>
        <v>0</v>
      </c>
      <c r="R42" s="86">
        <f t="shared" si="18"/>
        <v>0</v>
      </c>
    </row>
    <row r="43" spans="2:18" ht="23.25" hidden="1" customHeight="1" x14ac:dyDescent="0.3">
      <c r="B43" s="38"/>
      <c r="C43" s="39"/>
      <c r="D43" s="39"/>
      <c r="E43" s="40"/>
      <c r="F43" s="1127">
        <v>19</v>
      </c>
      <c r="G43" s="15"/>
      <c r="H43" s="93"/>
      <c r="I43" s="140"/>
      <c r="J43" s="92"/>
      <c r="K43" s="92"/>
      <c r="L43" s="92"/>
      <c r="M43" s="92"/>
      <c r="N43" s="92"/>
      <c r="O43" s="92"/>
      <c r="P43" s="92"/>
      <c r="Q43" s="92"/>
      <c r="R43" s="92">
        <f t="shared" ref="R43:R44" si="19">SUM(J43:Q43)</f>
        <v>0</v>
      </c>
    </row>
    <row r="44" spans="2:18" ht="23.25" hidden="1" customHeight="1" x14ac:dyDescent="0.3">
      <c r="B44" s="28"/>
      <c r="C44" s="45"/>
      <c r="D44" s="31"/>
      <c r="E44" s="32"/>
      <c r="F44" s="1127">
        <v>20</v>
      </c>
      <c r="G44" s="15"/>
      <c r="H44" s="16"/>
      <c r="I44" s="17"/>
      <c r="J44" s="27"/>
      <c r="K44" s="27"/>
      <c r="L44" s="27"/>
      <c r="M44" s="27"/>
      <c r="N44" s="27"/>
      <c r="O44" s="27"/>
      <c r="P44" s="27"/>
      <c r="Q44" s="27"/>
      <c r="R44" s="92">
        <f t="shared" si="19"/>
        <v>0</v>
      </c>
    </row>
    <row r="45" spans="2:18" ht="23.25" hidden="1" customHeight="1" x14ac:dyDescent="0.3">
      <c r="B45" s="28"/>
      <c r="C45" s="45"/>
      <c r="D45" s="31"/>
      <c r="E45" s="32"/>
      <c r="F45" s="1127">
        <v>21</v>
      </c>
      <c r="G45" s="15"/>
      <c r="H45" s="16"/>
      <c r="I45" s="17"/>
      <c r="J45" s="27"/>
      <c r="K45" s="27"/>
      <c r="L45" s="27"/>
      <c r="M45" s="27"/>
      <c r="N45" s="27"/>
      <c r="O45" s="27"/>
      <c r="P45" s="27"/>
      <c r="Q45" s="27"/>
      <c r="R45" s="92">
        <f>SUM(J45:Q45)</f>
        <v>0</v>
      </c>
    </row>
    <row r="46" spans="2:18" s="43" customFormat="1" ht="49.5" hidden="1" customHeight="1" x14ac:dyDescent="0.2">
      <c r="B46" s="42"/>
      <c r="C46" s="46"/>
      <c r="D46" s="1661" t="s">
        <v>21</v>
      </c>
      <c r="E46" s="1661"/>
      <c r="F46" s="1661"/>
      <c r="G46" s="1661"/>
      <c r="H46" s="1661"/>
      <c r="I46" s="1728"/>
      <c r="J46" s="115">
        <f>SUM(J47)</f>
        <v>0</v>
      </c>
      <c r="K46" s="115">
        <f t="shared" ref="K46:R46" si="20">SUM(K47)</f>
        <v>0</v>
      </c>
      <c r="L46" s="115">
        <f t="shared" si="20"/>
        <v>0</v>
      </c>
      <c r="M46" s="115">
        <f t="shared" si="20"/>
        <v>0</v>
      </c>
      <c r="N46" s="115">
        <f t="shared" si="20"/>
        <v>0</v>
      </c>
      <c r="O46" s="115">
        <f t="shared" si="20"/>
        <v>0</v>
      </c>
      <c r="P46" s="115">
        <f t="shared" si="20"/>
        <v>0</v>
      </c>
      <c r="Q46" s="115">
        <f t="shared" si="20"/>
        <v>0</v>
      </c>
      <c r="R46" s="115">
        <f t="shared" si="20"/>
        <v>0</v>
      </c>
    </row>
    <row r="47" spans="2:18" s="13" customFormat="1" ht="36" hidden="1" customHeight="1" x14ac:dyDescent="0.3">
      <c r="B47" s="35"/>
      <c r="C47" s="37"/>
      <c r="D47" s="37"/>
      <c r="E47" s="1661" t="s">
        <v>22</v>
      </c>
      <c r="F47" s="1661"/>
      <c r="G47" s="1661"/>
      <c r="H47" s="1661"/>
      <c r="I47" s="1728"/>
      <c r="J47" s="86">
        <f>SUM(J48:J50)</f>
        <v>0</v>
      </c>
      <c r="K47" s="86">
        <f t="shared" ref="K47:R47" si="21">SUM(K48:K50)</f>
        <v>0</v>
      </c>
      <c r="L47" s="86">
        <f t="shared" si="21"/>
        <v>0</v>
      </c>
      <c r="M47" s="86">
        <f t="shared" si="21"/>
        <v>0</v>
      </c>
      <c r="N47" s="86">
        <f t="shared" si="21"/>
        <v>0</v>
      </c>
      <c r="O47" s="86">
        <f t="shared" si="21"/>
        <v>0</v>
      </c>
      <c r="P47" s="86">
        <f t="shared" si="21"/>
        <v>0</v>
      </c>
      <c r="Q47" s="86">
        <f t="shared" si="21"/>
        <v>0</v>
      </c>
      <c r="R47" s="86">
        <f t="shared" si="21"/>
        <v>0</v>
      </c>
    </row>
    <row r="48" spans="2:18" ht="20.25" hidden="1" customHeight="1" x14ac:dyDescent="0.3">
      <c r="B48" s="38"/>
      <c r="C48" s="39"/>
      <c r="D48" s="39"/>
      <c r="E48" s="40"/>
      <c r="F48" s="1127">
        <v>22</v>
      </c>
      <c r="G48" s="15"/>
      <c r="H48" s="93"/>
      <c r="I48" s="140"/>
      <c r="J48" s="92"/>
      <c r="K48" s="92"/>
      <c r="L48" s="92"/>
      <c r="M48" s="92"/>
      <c r="N48" s="92"/>
      <c r="O48" s="92"/>
      <c r="P48" s="92"/>
      <c r="Q48" s="92"/>
      <c r="R48" s="92">
        <f t="shared" ref="R48:R49" si="22">SUM(J48:Q48)</f>
        <v>0</v>
      </c>
    </row>
    <row r="49" spans="2:18" ht="20.25" hidden="1" customHeight="1" x14ac:dyDescent="0.3">
      <c r="B49" s="28"/>
      <c r="C49" s="45"/>
      <c r="D49" s="31"/>
      <c r="E49" s="32"/>
      <c r="F49" s="1127">
        <v>23</v>
      </c>
      <c r="G49" s="15"/>
      <c r="H49" s="16"/>
      <c r="I49" s="17"/>
      <c r="J49" s="27"/>
      <c r="K49" s="27"/>
      <c r="L49" s="27"/>
      <c r="M49" s="27"/>
      <c r="N49" s="27"/>
      <c r="O49" s="27"/>
      <c r="P49" s="27"/>
      <c r="Q49" s="27"/>
      <c r="R49" s="92">
        <f t="shared" si="22"/>
        <v>0</v>
      </c>
    </row>
    <row r="50" spans="2:18" ht="20.25" hidden="1" customHeight="1" x14ac:dyDescent="0.3">
      <c r="B50" s="28"/>
      <c r="C50" s="45"/>
      <c r="D50" s="31"/>
      <c r="E50" s="32"/>
      <c r="F50" s="1127">
        <v>24</v>
      </c>
      <c r="G50" s="15"/>
      <c r="H50" s="16"/>
      <c r="I50" s="17"/>
      <c r="J50" s="27"/>
      <c r="K50" s="27"/>
      <c r="L50" s="27"/>
      <c r="M50" s="27"/>
      <c r="N50" s="27"/>
      <c r="O50" s="27"/>
      <c r="P50" s="27"/>
      <c r="Q50" s="27"/>
      <c r="R50" s="92">
        <f>SUM(J50:Q50)</f>
        <v>0</v>
      </c>
    </row>
    <row r="51" spans="2:18" s="13" customFormat="1" ht="30.75" hidden="1" customHeight="1" x14ac:dyDescent="0.3">
      <c r="B51" s="35"/>
      <c r="C51" s="1662" t="s">
        <v>25</v>
      </c>
      <c r="D51" s="1662"/>
      <c r="E51" s="1662"/>
      <c r="F51" s="1662"/>
      <c r="G51" s="1662"/>
      <c r="H51" s="1662"/>
      <c r="I51" s="1766"/>
      <c r="J51" s="86">
        <f>SUM(J52+J57+J62)</f>
        <v>0</v>
      </c>
      <c r="K51" s="86">
        <f t="shared" ref="K51:R51" si="23">SUM(K52+K57+K62)</f>
        <v>0</v>
      </c>
      <c r="L51" s="86">
        <f t="shared" si="23"/>
        <v>0</v>
      </c>
      <c r="M51" s="86">
        <f t="shared" si="23"/>
        <v>0</v>
      </c>
      <c r="N51" s="86">
        <f t="shared" si="23"/>
        <v>0</v>
      </c>
      <c r="O51" s="86">
        <f t="shared" si="23"/>
        <v>0</v>
      </c>
      <c r="P51" s="86">
        <f t="shared" si="23"/>
        <v>0</v>
      </c>
      <c r="Q51" s="86">
        <f t="shared" si="23"/>
        <v>0</v>
      </c>
      <c r="R51" s="86">
        <f t="shared" si="23"/>
        <v>0</v>
      </c>
    </row>
    <row r="52" spans="2:18" s="13" customFormat="1" ht="49.5" hidden="1" customHeight="1" x14ac:dyDescent="0.3">
      <c r="B52" s="35"/>
      <c r="C52" s="37"/>
      <c r="D52" s="1662" t="s">
        <v>24</v>
      </c>
      <c r="E52" s="1662"/>
      <c r="F52" s="1662"/>
      <c r="G52" s="1662"/>
      <c r="H52" s="1662"/>
      <c r="I52" s="1766"/>
      <c r="J52" s="86">
        <f>SUM(J53)</f>
        <v>0</v>
      </c>
      <c r="K52" s="86">
        <f t="shared" ref="K52:R52" si="24">SUM(K53)</f>
        <v>0</v>
      </c>
      <c r="L52" s="86">
        <f t="shared" si="24"/>
        <v>0</v>
      </c>
      <c r="M52" s="86">
        <f t="shared" si="24"/>
        <v>0</v>
      </c>
      <c r="N52" s="86">
        <f t="shared" si="24"/>
        <v>0</v>
      </c>
      <c r="O52" s="86">
        <f t="shared" si="24"/>
        <v>0</v>
      </c>
      <c r="P52" s="86">
        <f t="shared" si="24"/>
        <v>0</v>
      </c>
      <c r="Q52" s="86">
        <f t="shared" si="24"/>
        <v>0</v>
      </c>
      <c r="R52" s="86">
        <f t="shared" si="24"/>
        <v>0</v>
      </c>
    </row>
    <row r="53" spans="2:18" s="13" customFormat="1" ht="33" hidden="1" customHeight="1" x14ac:dyDescent="0.3">
      <c r="B53" s="35"/>
      <c r="C53" s="37"/>
      <c r="D53" s="37"/>
      <c r="E53" s="1661" t="s">
        <v>23</v>
      </c>
      <c r="F53" s="1661"/>
      <c r="G53" s="1661"/>
      <c r="H53" s="1661"/>
      <c r="I53" s="1728"/>
      <c r="J53" s="86">
        <f>SUM(J54:J56)</f>
        <v>0</v>
      </c>
      <c r="K53" s="86">
        <f t="shared" ref="K53:R53" si="25">SUM(K54:K56)</f>
        <v>0</v>
      </c>
      <c r="L53" s="86">
        <f t="shared" si="25"/>
        <v>0</v>
      </c>
      <c r="M53" s="86">
        <f t="shared" si="25"/>
        <v>0</v>
      </c>
      <c r="N53" s="86">
        <f t="shared" si="25"/>
        <v>0</v>
      </c>
      <c r="O53" s="86">
        <f t="shared" si="25"/>
        <v>0</v>
      </c>
      <c r="P53" s="86">
        <f t="shared" si="25"/>
        <v>0</v>
      </c>
      <c r="Q53" s="86">
        <f t="shared" si="25"/>
        <v>0</v>
      </c>
      <c r="R53" s="86">
        <f t="shared" si="25"/>
        <v>0</v>
      </c>
    </row>
    <row r="54" spans="2:18" ht="21.75" hidden="1" customHeight="1" x14ac:dyDescent="0.3">
      <c r="B54" s="38"/>
      <c r="C54" s="39"/>
      <c r="D54" s="39"/>
      <c r="E54" s="40"/>
      <c r="F54" s="1127">
        <v>25</v>
      </c>
      <c r="G54" s="15"/>
      <c r="H54" s="93"/>
      <c r="I54" s="140"/>
      <c r="J54" s="92"/>
      <c r="K54" s="92"/>
      <c r="L54" s="92"/>
      <c r="M54" s="92"/>
      <c r="N54" s="92"/>
      <c r="O54" s="92"/>
      <c r="P54" s="92"/>
      <c r="Q54" s="92"/>
      <c r="R54" s="92">
        <f t="shared" ref="R54:R55" si="26">SUM(J54:Q54)</f>
        <v>0</v>
      </c>
    </row>
    <row r="55" spans="2:18" ht="21.75" hidden="1" customHeight="1" x14ac:dyDescent="0.3">
      <c r="B55" s="28"/>
      <c r="C55" s="45"/>
      <c r="D55" s="31"/>
      <c r="E55" s="32"/>
      <c r="F55" s="1127">
        <v>26</v>
      </c>
      <c r="G55" s="15"/>
      <c r="H55" s="16"/>
      <c r="I55" s="17"/>
      <c r="J55" s="27"/>
      <c r="K55" s="27"/>
      <c r="L55" s="27"/>
      <c r="M55" s="27"/>
      <c r="N55" s="27"/>
      <c r="O55" s="27"/>
      <c r="P55" s="27"/>
      <c r="Q55" s="27"/>
      <c r="R55" s="92">
        <f t="shared" si="26"/>
        <v>0</v>
      </c>
    </row>
    <row r="56" spans="2:18" ht="39" hidden="1" customHeight="1" x14ac:dyDescent="0.3">
      <c r="B56" s="67"/>
      <c r="C56" s="68"/>
      <c r="D56" s="62"/>
      <c r="E56" s="21"/>
      <c r="F56" s="1127">
        <v>27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92">
        <f>SUM(J56:Q56)</f>
        <v>0</v>
      </c>
    </row>
    <row r="57" spans="2:18" s="13" customFormat="1" ht="48.75" hidden="1" customHeight="1" x14ac:dyDescent="0.3">
      <c r="B57" s="35"/>
      <c r="C57" s="37"/>
      <c r="D57" s="1661" t="s">
        <v>27</v>
      </c>
      <c r="E57" s="1661"/>
      <c r="F57" s="1661"/>
      <c r="G57" s="1661"/>
      <c r="H57" s="1661"/>
      <c r="I57" s="1728"/>
      <c r="J57" s="86">
        <f>SUM(J58)</f>
        <v>0</v>
      </c>
      <c r="K57" s="86">
        <f t="shared" ref="K57:R57" si="27">SUM(K58)</f>
        <v>0</v>
      </c>
      <c r="L57" s="86">
        <f t="shared" si="27"/>
        <v>0</v>
      </c>
      <c r="M57" s="86">
        <f t="shared" si="27"/>
        <v>0</v>
      </c>
      <c r="N57" s="86">
        <f t="shared" si="27"/>
        <v>0</v>
      </c>
      <c r="O57" s="86">
        <f t="shared" si="27"/>
        <v>0</v>
      </c>
      <c r="P57" s="86">
        <f t="shared" si="27"/>
        <v>0</v>
      </c>
      <c r="Q57" s="86">
        <f t="shared" si="27"/>
        <v>0</v>
      </c>
      <c r="R57" s="86">
        <f t="shared" si="27"/>
        <v>0</v>
      </c>
    </row>
    <row r="58" spans="2:18" s="13" customFormat="1" ht="32.25" hidden="1" customHeight="1" x14ac:dyDescent="0.3">
      <c r="B58" s="35"/>
      <c r="C58" s="37"/>
      <c r="D58" s="37"/>
      <c r="E58" s="1661" t="s">
        <v>28</v>
      </c>
      <c r="F58" s="1661"/>
      <c r="G58" s="1661"/>
      <c r="H58" s="1661"/>
      <c r="I58" s="1728"/>
      <c r="J58" s="86">
        <f>SUM(J59:J61)</f>
        <v>0</v>
      </c>
      <c r="K58" s="86">
        <f t="shared" ref="K58:R58" si="28">SUM(K59:K61)</f>
        <v>0</v>
      </c>
      <c r="L58" s="86">
        <f t="shared" si="28"/>
        <v>0</v>
      </c>
      <c r="M58" s="86">
        <f t="shared" si="28"/>
        <v>0</v>
      </c>
      <c r="N58" s="86">
        <f t="shared" si="28"/>
        <v>0</v>
      </c>
      <c r="O58" s="86">
        <f t="shared" si="28"/>
        <v>0</v>
      </c>
      <c r="P58" s="86">
        <f t="shared" si="28"/>
        <v>0</v>
      </c>
      <c r="Q58" s="86">
        <f t="shared" si="28"/>
        <v>0</v>
      </c>
      <c r="R58" s="86">
        <f t="shared" si="28"/>
        <v>0</v>
      </c>
    </row>
    <row r="59" spans="2:18" ht="20.25" hidden="1" customHeight="1" x14ac:dyDescent="0.3">
      <c r="B59" s="38"/>
      <c r="C59" s="39"/>
      <c r="D59" s="39"/>
      <c r="E59" s="40"/>
      <c r="F59" s="1127">
        <v>28</v>
      </c>
      <c r="G59" s="15"/>
      <c r="H59" s="93"/>
      <c r="I59" s="140"/>
      <c r="J59" s="92"/>
      <c r="K59" s="92"/>
      <c r="L59" s="92"/>
      <c r="M59" s="92"/>
      <c r="N59" s="92"/>
      <c r="O59" s="92"/>
      <c r="P59" s="92"/>
      <c r="Q59" s="92"/>
      <c r="R59" s="92">
        <f t="shared" ref="R59:R60" si="29">SUM(J59:Q59)</f>
        <v>0</v>
      </c>
    </row>
    <row r="60" spans="2:18" ht="20.25" hidden="1" customHeight="1" x14ac:dyDescent="0.3">
      <c r="B60" s="28"/>
      <c r="C60" s="45"/>
      <c r="D60" s="31"/>
      <c r="E60" s="32"/>
      <c r="F60" s="1127">
        <v>29</v>
      </c>
      <c r="G60" s="15"/>
      <c r="H60" s="16"/>
      <c r="I60" s="17"/>
      <c r="J60" s="27"/>
      <c r="K60" s="27"/>
      <c r="L60" s="27"/>
      <c r="M60" s="27"/>
      <c r="N60" s="27"/>
      <c r="O60" s="27"/>
      <c r="P60" s="27"/>
      <c r="Q60" s="27"/>
      <c r="R60" s="92">
        <f t="shared" si="29"/>
        <v>0</v>
      </c>
    </row>
    <row r="61" spans="2:18" ht="20.25" hidden="1" customHeight="1" x14ac:dyDescent="0.3">
      <c r="B61" s="28"/>
      <c r="C61" s="45"/>
      <c r="D61" s="31"/>
      <c r="E61" s="32"/>
      <c r="F61" s="1127">
        <v>30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92">
        <f>SUM(J61:Q61)</f>
        <v>0</v>
      </c>
    </row>
    <row r="62" spans="2:18" s="13" customFormat="1" ht="33.75" hidden="1" customHeight="1" x14ac:dyDescent="0.3">
      <c r="B62" s="35"/>
      <c r="C62" s="37"/>
      <c r="D62" s="1661" t="s">
        <v>29</v>
      </c>
      <c r="E62" s="1661"/>
      <c r="F62" s="1661"/>
      <c r="G62" s="1661"/>
      <c r="H62" s="1661"/>
      <c r="I62" s="1728"/>
      <c r="J62" s="86">
        <f>SUM(J63+J67)</f>
        <v>0</v>
      </c>
      <c r="K62" s="86">
        <f t="shared" ref="K62:R62" si="30">SUM(K63+K67)</f>
        <v>0</v>
      </c>
      <c r="L62" s="86">
        <f t="shared" si="30"/>
        <v>0</v>
      </c>
      <c r="M62" s="86">
        <f t="shared" si="30"/>
        <v>0</v>
      </c>
      <c r="N62" s="86">
        <f t="shared" si="30"/>
        <v>0</v>
      </c>
      <c r="O62" s="86">
        <f t="shared" si="30"/>
        <v>0</v>
      </c>
      <c r="P62" s="86">
        <f t="shared" si="30"/>
        <v>0</v>
      </c>
      <c r="Q62" s="86">
        <f t="shared" si="30"/>
        <v>0</v>
      </c>
      <c r="R62" s="86">
        <f t="shared" si="30"/>
        <v>0</v>
      </c>
    </row>
    <row r="63" spans="2:18" s="13" customFormat="1" ht="33.75" hidden="1" customHeight="1" x14ac:dyDescent="0.3">
      <c r="B63" s="35"/>
      <c r="C63" s="37"/>
      <c r="D63" s="37"/>
      <c r="E63" s="1661" t="s">
        <v>30</v>
      </c>
      <c r="F63" s="1661"/>
      <c r="G63" s="1661"/>
      <c r="H63" s="1661"/>
      <c r="I63" s="1728"/>
      <c r="J63" s="86">
        <f>SUM(J64:J66)</f>
        <v>0</v>
      </c>
      <c r="K63" s="86">
        <f t="shared" ref="K63:R63" si="31">SUM(K64:K66)</f>
        <v>0</v>
      </c>
      <c r="L63" s="86">
        <f t="shared" si="31"/>
        <v>0</v>
      </c>
      <c r="M63" s="86">
        <f t="shared" si="31"/>
        <v>0</v>
      </c>
      <c r="N63" s="86">
        <f t="shared" si="31"/>
        <v>0</v>
      </c>
      <c r="O63" s="86">
        <f t="shared" si="31"/>
        <v>0</v>
      </c>
      <c r="P63" s="86">
        <f t="shared" si="31"/>
        <v>0</v>
      </c>
      <c r="Q63" s="86">
        <f t="shared" si="31"/>
        <v>0</v>
      </c>
      <c r="R63" s="86">
        <f t="shared" si="31"/>
        <v>0</v>
      </c>
    </row>
    <row r="64" spans="2:18" ht="21" hidden="1" customHeight="1" x14ac:dyDescent="0.3">
      <c r="B64" s="38"/>
      <c r="C64" s="39"/>
      <c r="D64" s="39"/>
      <c r="E64" s="40"/>
      <c r="F64" s="1127">
        <v>31</v>
      </c>
      <c r="G64" s="15"/>
      <c r="H64" s="93"/>
      <c r="I64" s="140"/>
      <c r="J64" s="92"/>
      <c r="K64" s="92"/>
      <c r="L64" s="92"/>
      <c r="M64" s="92"/>
      <c r="N64" s="92"/>
      <c r="O64" s="92"/>
      <c r="P64" s="92"/>
      <c r="Q64" s="92"/>
      <c r="R64" s="92">
        <f t="shared" ref="R64:R65" si="32">SUM(J64:Q64)</f>
        <v>0</v>
      </c>
    </row>
    <row r="65" spans="2:18" ht="21" hidden="1" customHeight="1" x14ac:dyDescent="0.3">
      <c r="B65" s="28"/>
      <c r="C65" s="45"/>
      <c r="D65" s="31"/>
      <c r="E65" s="32"/>
      <c r="F65" s="1127">
        <v>32</v>
      </c>
      <c r="G65" s="15"/>
      <c r="H65" s="16"/>
      <c r="I65" s="17"/>
      <c r="J65" s="27"/>
      <c r="K65" s="27"/>
      <c r="L65" s="27"/>
      <c r="M65" s="27"/>
      <c r="N65" s="27"/>
      <c r="O65" s="27"/>
      <c r="P65" s="27"/>
      <c r="Q65" s="27"/>
      <c r="R65" s="92">
        <f t="shared" si="32"/>
        <v>0</v>
      </c>
    </row>
    <row r="66" spans="2:18" ht="21" hidden="1" customHeight="1" x14ac:dyDescent="0.3">
      <c r="B66" s="28"/>
      <c r="C66" s="45"/>
      <c r="D66" s="31"/>
      <c r="E66" s="32"/>
      <c r="F66" s="1127">
        <v>33</v>
      </c>
      <c r="G66" s="15"/>
      <c r="H66" s="16"/>
      <c r="I66" s="17"/>
      <c r="J66" s="27"/>
      <c r="K66" s="27"/>
      <c r="L66" s="27"/>
      <c r="M66" s="27"/>
      <c r="N66" s="27"/>
      <c r="O66" s="27"/>
      <c r="P66" s="27"/>
      <c r="Q66" s="27"/>
      <c r="R66" s="92">
        <f>SUM(J66:Q66)</f>
        <v>0</v>
      </c>
    </row>
    <row r="67" spans="2:18" s="13" customFormat="1" ht="33" hidden="1" customHeight="1" x14ac:dyDescent="0.3">
      <c r="B67" s="35"/>
      <c r="C67" s="37"/>
      <c r="D67" s="37"/>
      <c r="E67" s="1662" t="s">
        <v>31</v>
      </c>
      <c r="F67" s="1662"/>
      <c r="G67" s="1662"/>
      <c r="H67" s="1662"/>
      <c r="I67" s="1766"/>
      <c r="J67" s="86">
        <f t="shared" ref="J67:R67" si="33">SUM(J68:J70)</f>
        <v>0</v>
      </c>
      <c r="K67" s="86">
        <f t="shared" si="33"/>
        <v>0</v>
      </c>
      <c r="L67" s="86">
        <f t="shared" si="33"/>
        <v>0</v>
      </c>
      <c r="M67" s="86">
        <f t="shared" si="33"/>
        <v>0</v>
      </c>
      <c r="N67" s="86">
        <f t="shared" si="33"/>
        <v>0</v>
      </c>
      <c r="O67" s="86">
        <f t="shared" si="33"/>
        <v>0</v>
      </c>
      <c r="P67" s="86">
        <f t="shared" si="33"/>
        <v>0</v>
      </c>
      <c r="Q67" s="86">
        <f t="shared" si="33"/>
        <v>0</v>
      </c>
      <c r="R67" s="86">
        <f t="shared" si="33"/>
        <v>0</v>
      </c>
    </row>
    <row r="68" spans="2:18" ht="23.25" hidden="1" customHeight="1" x14ac:dyDescent="0.3">
      <c r="B68" s="38"/>
      <c r="C68" s="39"/>
      <c r="D68" s="39"/>
      <c r="E68" s="40"/>
      <c r="F68" s="1127">
        <v>34</v>
      </c>
      <c r="G68" s="15"/>
      <c r="H68" s="93"/>
      <c r="I68" s="140"/>
      <c r="J68" s="27"/>
      <c r="K68" s="27"/>
      <c r="L68" s="27"/>
      <c r="M68" s="27"/>
      <c r="N68" s="27"/>
      <c r="O68" s="27"/>
      <c r="P68" s="27"/>
      <c r="Q68" s="27"/>
      <c r="R68" s="92">
        <f>SUM(J68:Q68)</f>
        <v>0</v>
      </c>
    </row>
    <row r="69" spans="2:18" ht="23.25" hidden="1" customHeight="1" x14ac:dyDescent="0.3">
      <c r="B69" s="57"/>
      <c r="C69" s="58"/>
      <c r="D69" s="58"/>
      <c r="E69" s="59"/>
      <c r="F69" s="1127">
        <v>35</v>
      </c>
      <c r="G69" s="15"/>
      <c r="H69" s="93"/>
      <c r="I69" s="140"/>
      <c r="J69" s="92"/>
      <c r="K69" s="92"/>
      <c r="L69" s="92"/>
      <c r="M69" s="92"/>
      <c r="N69" s="92"/>
      <c r="O69" s="92"/>
      <c r="P69" s="92"/>
      <c r="Q69" s="92"/>
      <c r="R69" s="92">
        <f t="shared" ref="R69:R70" si="34">SUM(J69:Q69)</f>
        <v>0</v>
      </c>
    </row>
    <row r="70" spans="2:18" ht="23.25" hidden="1" customHeight="1" x14ac:dyDescent="0.3">
      <c r="B70" s="19"/>
      <c r="C70" s="20"/>
      <c r="D70" s="20"/>
      <c r="E70" s="79"/>
      <c r="F70" s="1127">
        <v>36</v>
      </c>
      <c r="G70" s="15"/>
      <c r="H70" s="93"/>
      <c r="I70" s="140"/>
      <c r="J70" s="92"/>
      <c r="K70" s="92"/>
      <c r="L70" s="92"/>
      <c r="M70" s="92"/>
      <c r="N70" s="92"/>
      <c r="O70" s="92"/>
      <c r="P70" s="92"/>
      <c r="Q70" s="92"/>
      <c r="R70" s="92">
        <f t="shared" si="34"/>
        <v>0</v>
      </c>
    </row>
    <row r="71" spans="2:18" s="12" customFormat="1" ht="18.75" hidden="1" customHeight="1" x14ac:dyDescent="0.2">
      <c r="B71" s="50" t="s">
        <v>83</v>
      </c>
      <c r="C71" s="51"/>
      <c r="D71" s="52"/>
      <c r="E71" s="52"/>
      <c r="F71" s="1129"/>
      <c r="G71" s="52"/>
      <c r="H71" s="438"/>
      <c r="I71" s="438"/>
      <c r="J71" s="53">
        <f>SUM(J72)</f>
        <v>0</v>
      </c>
      <c r="K71" s="53">
        <f t="shared" ref="K71:R72" si="35">SUM(K72)</f>
        <v>0</v>
      </c>
      <c r="L71" s="53">
        <f t="shared" si="35"/>
        <v>0</v>
      </c>
      <c r="M71" s="53">
        <f t="shared" si="35"/>
        <v>0</v>
      </c>
      <c r="N71" s="53">
        <f t="shared" si="35"/>
        <v>0</v>
      </c>
      <c r="O71" s="53">
        <f t="shared" si="35"/>
        <v>0</v>
      </c>
      <c r="P71" s="53">
        <f t="shared" si="35"/>
        <v>0</v>
      </c>
      <c r="Q71" s="53">
        <f t="shared" si="35"/>
        <v>0</v>
      </c>
      <c r="R71" s="53">
        <f t="shared" si="35"/>
        <v>0</v>
      </c>
    </row>
    <row r="72" spans="2:18" s="12" customFormat="1" ht="33" hidden="1" customHeight="1" x14ac:dyDescent="0.2">
      <c r="B72" s="1665" t="s">
        <v>84</v>
      </c>
      <c r="C72" s="1666"/>
      <c r="D72" s="1666"/>
      <c r="E72" s="1666"/>
      <c r="F72" s="1666"/>
      <c r="G72" s="1666"/>
      <c r="H72" s="1666"/>
      <c r="I72" s="1767"/>
      <c r="J72" s="41">
        <f>SUM(J73)</f>
        <v>0</v>
      </c>
      <c r="K72" s="41">
        <f t="shared" si="35"/>
        <v>0</v>
      </c>
      <c r="L72" s="41">
        <f t="shared" si="35"/>
        <v>0</v>
      </c>
      <c r="M72" s="41">
        <f t="shared" si="35"/>
        <v>0</v>
      </c>
      <c r="N72" s="41">
        <f t="shared" si="35"/>
        <v>0</v>
      </c>
      <c r="O72" s="41">
        <f t="shared" si="35"/>
        <v>0</v>
      </c>
      <c r="P72" s="41">
        <f t="shared" si="35"/>
        <v>0</v>
      </c>
      <c r="Q72" s="41">
        <f t="shared" si="35"/>
        <v>0</v>
      </c>
      <c r="R72" s="41">
        <f t="shared" si="35"/>
        <v>0</v>
      </c>
    </row>
    <row r="73" spans="2:18" s="13" customFormat="1" ht="32.25" hidden="1" customHeight="1" x14ac:dyDescent="0.3">
      <c r="B73" s="35"/>
      <c r="C73" s="1661" t="s">
        <v>32</v>
      </c>
      <c r="D73" s="1661"/>
      <c r="E73" s="1661"/>
      <c r="F73" s="1661"/>
      <c r="G73" s="1661"/>
      <c r="H73" s="1661"/>
      <c r="I73" s="1728"/>
      <c r="J73" s="86">
        <f t="shared" ref="J73:R73" si="36">SUM(J74+J81)</f>
        <v>0</v>
      </c>
      <c r="K73" s="86">
        <f t="shared" si="36"/>
        <v>0</v>
      </c>
      <c r="L73" s="86">
        <f t="shared" si="36"/>
        <v>0</v>
      </c>
      <c r="M73" s="86">
        <f t="shared" si="36"/>
        <v>0</v>
      </c>
      <c r="N73" s="86">
        <f t="shared" si="36"/>
        <v>0</v>
      </c>
      <c r="O73" s="86">
        <f t="shared" si="36"/>
        <v>0</v>
      </c>
      <c r="P73" s="86">
        <f t="shared" si="36"/>
        <v>0</v>
      </c>
      <c r="Q73" s="86">
        <f t="shared" si="36"/>
        <v>0</v>
      </c>
      <c r="R73" s="86">
        <f t="shared" si="36"/>
        <v>0</v>
      </c>
    </row>
    <row r="74" spans="2:18" s="13" customFormat="1" ht="34.5" hidden="1" customHeight="1" x14ac:dyDescent="0.3">
      <c r="B74" s="35"/>
      <c r="C74" s="37"/>
      <c r="D74" s="1661" t="s">
        <v>33</v>
      </c>
      <c r="E74" s="1661"/>
      <c r="F74" s="1661"/>
      <c r="G74" s="1661"/>
      <c r="H74" s="1661"/>
      <c r="I74" s="1728"/>
      <c r="J74" s="86">
        <f>SUM(J75)</f>
        <v>0</v>
      </c>
      <c r="K74" s="86">
        <f t="shared" ref="K74:R74" si="37">SUM(K75)</f>
        <v>0</v>
      </c>
      <c r="L74" s="86">
        <f t="shared" si="37"/>
        <v>0</v>
      </c>
      <c r="M74" s="86">
        <f t="shared" si="37"/>
        <v>0</v>
      </c>
      <c r="N74" s="86">
        <f t="shared" si="37"/>
        <v>0</v>
      </c>
      <c r="O74" s="86">
        <f t="shared" si="37"/>
        <v>0</v>
      </c>
      <c r="P74" s="86">
        <f t="shared" si="37"/>
        <v>0</v>
      </c>
      <c r="Q74" s="86">
        <f t="shared" si="37"/>
        <v>0</v>
      </c>
      <c r="R74" s="86">
        <f t="shared" si="37"/>
        <v>0</v>
      </c>
    </row>
    <row r="75" spans="2:18" s="13" customFormat="1" hidden="1" x14ac:dyDescent="0.3">
      <c r="B75" s="35"/>
      <c r="C75" s="37"/>
      <c r="D75" s="37"/>
      <c r="E75" s="281" t="s">
        <v>34</v>
      </c>
      <c r="F75" s="70"/>
      <c r="G75" s="33"/>
      <c r="H75" s="14"/>
      <c r="I75" s="56"/>
      <c r="J75" s="86">
        <f>SUM(J76:J80)</f>
        <v>0</v>
      </c>
      <c r="K75" s="86">
        <f t="shared" ref="K75:R75" si="38">SUM(K76:K80)</f>
        <v>0</v>
      </c>
      <c r="L75" s="86">
        <f t="shared" si="38"/>
        <v>0</v>
      </c>
      <c r="M75" s="86">
        <f t="shared" si="38"/>
        <v>0</v>
      </c>
      <c r="N75" s="86">
        <f t="shared" si="38"/>
        <v>0</v>
      </c>
      <c r="O75" s="86">
        <f t="shared" si="38"/>
        <v>0</v>
      </c>
      <c r="P75" s="86">
        <f t="shared" si="38"/>
        <v>0</v>
      </c>
      <c r="Q75" s="86">
        <f t="shared" si="38"/>
        <v>0</v>
      </c>
      <c r="R75" s="86">
        <f t="shared" si="38"/>
        <v>0</v>
      </c>
    </row>
    <row r="76" spans="2:18" ht="25.5" hidden="1" customHeight="1" x14ac:dyDescent="0.3">
      <c r="B76" s="38"/>
      <c r="C76" s="39"/>
      <c r="D76" s="39"/>
      <c r="E76" s="40"/>
      <c r="F76" s="1127">
        <v>37</v>
      </c>
      <c r="G76" s="15"/>
      <c r="H76" s="93"/>
      <c r="I76" s="140"/>
      <c r="J76" s="92"/>
      <c r="K76" s="92"/>
      <c r="L76" s="92"/>
      <c r="M76" s="92"/>
      <c r="N76" s="92"/>
      <c r="O76" s="92"/>
      <c r="P76" s="92"/>
      <c r="Q76" s="92"/>
      <c r="R76" s="92">
        <f>SUM(J76:Q76)</f>
        <v>0</v>
      </c>
    </row>
    <row r="77" spans="2:18" ht="25.5" hidden="1" customHeight="1" x14ac:dyDescent="0.3">
      <c r="B77" s="28"/>
      <c r="C77" s="45"/>
      <c r="D77" s="31"/>
      <c r="E77" s="32"/>
      <c r="F77" s="1127">
        <v>38</v>
      </c>
      <c r="G77" s="15"/>
      <c r="H77" s="16"/>
      <c r="I77" s="17"/>
      <c r="J77" s="27"/>
      <c r="K77" s="27"/>
      <c r="L77" s="27"/>
      <c r="M77" s="27"/>
      <c r="N77" s="27"/>
      <c r="O77" s="27"/>
      <c r="P77" s="27"/>
      <c r="Q77" s="27"/>
      <c r="R77" s="92">
        <f>SUM(J77:Q77)</f>
        <v>0</v>
      </c>
    </row>
    <row r="78" spans="2:18" ht="25.5" hidden="1" customHeight="1" x14ac:dyDescent="0.3">
      <c r="B78" s="28"/>
      <c r="C78" s="45"/>
      <c r="D78" s="31"/>
      <c r="E78" s="32"/>
      <c r="F78" s="1127">
        <v>39</v>
      </c>
      <c r="G78" s="15"/>
      <c r="H78" s="16"/>
      <c r="I78" s="17"/>
      <c r="J78" s="92"/>
      <c r="K78" s="92"/>
      <c r="L78" s="92"/>
      <c r="M78" s="92"/>
      <c r="N78" s="92"/>
      <c r="O78" s="92"/>
      <c r="P78" s="92"/>
      <c r="Q78" s="92"/>
      <c r="R78" s="92">
        <f>SUM(J78:Q78)</f>
        <v>0</v>
      </c>
    </row>
    <row r="79" spans="2:18" ht="25.5" hidden="1" customHeight="1" x14ac:dyDescent="0.3">
      <c r="B79" s="57"/>
      <c r="C79" s="58"/>
      <c r="D79" s="58"/>
      <c r="E79" s="59"/>
      <c r="F79" s="1127">
        <v>40</v>
      </c>
      <c r="G79" s="15"/>
      <c r="H79" s="93"/>
      <c r="I79" s="140"/>
      <c r="J79" s="92"/>
      <c r="K79" s="92"/>
      <c r="L79" s="92"/>
      <c r="M79" s="92"/>
      <c r="N79" s="92"/>
      <c r="O79" s="92"/>
      <c r="P79" s="92"/>
      <c r="Q79" s="92"/>
      <c r="R79" s="92">
        <f t="shared" ref="R79" si="39">SUM(J79:Q79)</f>
        <v>0</v>
      </c>
    </row>
    <row r="80" spans="2:18" ht="25.5" hidden="1" customHeight="1" x14ac:dyDescent="0.3">
      <c r="B80" s="57"/>
      <c r="C80" s="58"/>
      <c r="D80" s="58"/>
      <c r="E80" s="59"/>
      <c r="F80" s="1127">
        <v>41</v>
      </c>
      <c r="G80" s="15"/>
      <c r="H80" s="93"/>
      <c r="I80" s="140"/>
      <c r="J80" s="92"/>
      <c r="K80" s="92"/>
      <c r="L80" s="92"/>
      <c r="M80" s="92"/>
      <c r="N80" s="92"/>
      <c r="O80" s="92"/>
      <c r="P80" s="92"/>
      <c r="Q80" s="92"/>
      <c r="R80" s="92">
        <f>SUM(J80:Q80)</f>
        <v>0</v>
      </c>
    </row>
    <row r="81" spans="2:18" s="13" customFormat="1" ht="21" hidden="1" customHeight="1" x14ac:dyDescent="0.3">
      <c r="B81" s="35"/>
      <c r="C81" s="37"/>
      <c r="D81" s="1663" t="s">
        <v>35</v>
      </c>
      <c r="E81" s="1663"/>
      <c r="F81" s="1663"/>
      <c r="G81" s="1663"/>
      <c r="H81" s="1663"/>
      <c r="I81" s="1769"/>
      <c r="J81" s="86">
        <f>SUM(J82)</f>
        <v>0</v>
      </c>
      <c r="K81" s="86">
        <f t="shared" ref="K81:Q81" si="40">SUM(K82)</f>
        <v>0</v>
      </c>
      <c r="L81" s="86">
        <f t="shared" si="40"/>
        <v>0</v>
      </c>
      <c r="M81" s="86">
        <f t="shared" si="40"/>
        <v>0</v>
      </c>
      <c r="N81" s="86">
        <f t="shared" si="40"/>
        <v>0</v>
      </c>
      <c r="O81" s="86">
        <f t="shared" si="40"/>
        <v>0</v>
      </c>
      <c r="P81" s="86">
        <f t="shared" si="40"/>
        <v>0</v>
      </c>
      <c r="Q81" s="86">
        <f t="shared" si="40"/>
        <v>0</v>
      </c>
      <c r="R81" s="86">
        <f>SUM(R82)</f>
        <v>0</v>
      </c>
    </row>
    <row r="82" spans="2:18" s="13" customFormat="1" ht="21" hidden="1" customHeight="1" x14ac:dyDescent="0.3">
      <c r="B82" s="35"/>
      <c r="C82" s="37"/>
      <c r="D82" s="37"/>
      <c r="E82" s="1662" t="s">
        <v>36</v>
      </c>
      <c r="F82" s="1662"/>
      <c r="G82" s="1662"/>
      <c r="H82" s="1662"/>
      <c r="I82" s="1766"/>
      <c r="J82" s="86">
        <f>SUM(J83:J88)</f>
        <v>0</v>
      </c>
      <c r="K82" s="86">
        <f t="shared" ref="K82:R82" si="41">SUM(K83:K88)</f>
        <v>0</v>
      </c>
      <c r="L82" s="86">
        <f t="shared" si="41"/>
        <v>0</v>
      </c>
      <c r="M82" s="86">
        <f t="shared" si="41"/>
        <v>0</v>
      </c>
      <c r="N82" s="86">
        <f t="shared" si="41"/>
        <v>0</v>
      </c>
      <c r="O82" s="86">
        <f t="shared" si="41"/>
        <v>0</v>
      </c>
      <c r="P82" s="86">
        <f t="shared" si="41"/>
        <v>0</v>
      </c>
      <c r="Q82" s="86">
        <f t="shared" si="41"/>
        <v>0</v>
      </c>
      <c r="R82" s="86">
        <f t="shared" si="41"/>
        <v>0</v>
      </c>
    </row>
    <row r="83" spans="2:18" ht="25.5" hidden="1" customHeight="1" x14ac:dyDescent="0.3">
      <c r="B83" s="38"/>
      <c r="C83" s="39"/>
      <c r="D83" s="39"/>
      <c r="E83" s="40"/>
      <c r="F83" s="1127">
        <v>42</v>
      </c>
      <c r="G83" s="15"/>
      <c r="H83" s="93"/>
      <c r="I83" s="140"/>
      <c r="J83" s="92"/>
      <c r="K83" s="92"/>
      <c r="L83" s="92"/>
      <c r="M83" s="92"/>
      <c r="N83" s="92"/>
      <c r="O83" s="92"/>
      <c r="P83" s="92"/>
      <c r="Q83" s="92"/>
      <c r="R83" s="92">
        <f>SUM(J83:Q83)</f>
        <v>0</v>
      </c>
    </row>
    <row r="84" spans="2:18" ht="25.5" hidden="1" customHeight="1" x14ac:dyDescent="0.3">
      <c r="B84" s="57"/>
      <c r="C84" s="58"/>
      <c r="D84" s="58"/>
      <c r="E84" s="59"/>
      <c r="F84" s="1127">
        <v>43</v>
      </c>
      <c r="G84" s="15"/>
      <c r="H84" s="93"/>
      <c r="I84" s="140"/>
      <c r="J84" s="92"/>
      <c r="K84" s="92"/>
      <c r="L84" s="92"/>
      <c r="M84" s="92"/>
      <c r="N84" s="92"/>
      <c r="O84" s="92"/>
      <c r="P84" s="92"/>
      <c r="Q84" s="92"/>
      <c r="R84" s="92">
        <f t="shared" ref="R84:R88" si="42">SUM(J84:Q84)</f>
        <v>0</v>
      </c>
    </row>
    <row r="85" spans="2:18" ht="25.5" hidden="1" customHeight="1" x14ac:dyDescent="0.3">
      <c r="B85" s="57"/>
      <c r="C85" s="58"/>
      <c r="D85" s="58"/>
      <c r="E85" s="59"/>
      <c r="F85" s="1127">
        <v>44</v>
      </c>
      <c r="G85" s="15"/>
      <c r="H85" s="93"/>
      <c r="I85" s="140"/>
      <c r="J85" s="92"/>
      <c r="K85" s="92"/>
      <c r="L85" s="92"/>
      <c r="M85" s="92"/>
      <c r="N85" s="92"/>
      <c r="O85" s="92"/>
      <c r="P85" s="92"/>
      <c r="Q85" s="92"/>
      <c r="R85" s="92">
        <f t="shared" si="42"/>
        <v>0</v>
      </c>
    </row>
    <row r="86" spans="2:18" ht="25.5" hidden="1" customHeight="1" x14ac:dyDescent="0.3">
      <c r="B86" s="57"/>
      <c r="C86" s="58"/>
      <c r="D86" s="58"/>
      <c r="E86" s="59"/>
      <c r="F86" s="1127">
        <v>45</v>
      </c>
      <c r="G86" s="15"/>
      <c r="H86" s="93"/>
      <c r="I86" s="140"/>
      <c r="J86" s="92"/>
      <c r="K86" s="92"/>
      <c r="L86" s="92"/>
      <c r="M86" s="92"/>
      <c r="N86" s="92"/>
      <c r="O86" s="92"/>
      <c r="P86" s="92"/>
      <c r="Q86" s="92"/>
      <c r="R86" s="92">
        <f t="shared" si="42"/>
        <v>0</v>
      </c>
    </row>
    <row r="87" spans="2:18" ht="25.5" hidden="1" customHeight="1" x14ac:dyDescent="0.3">
      <c r="B87" s="57"/>
      <c r="C87" s="58"/>
      <c r="D87" s="58"/>
      <c r="E87" s="59"/>
      <c r="F87" s="1127">
        <v>46</v>
      </c>
      <c r="G87" s="15"/>
      <c r="H87" s="93"/>
      <c r="I87" s="140"/>
      <c r="J87" s="92"/>
      <c r="K87" s="92"/>
      <c r="L87" s="92"/>
      <c r="M87" s="92"/>
      <c r="N87" s="92"/>
      <c r="O87" s="92"/>
      <c r="P87" s="92"/>
      <c r="Q87" s="92"/>
      <c r="R87" s="92">
        <f t="shared" si="42"/>
        <v>0</v>
      </c>
    </row>
    <row r="88" spans="2:18" ht="25.5" hidden="1" customHeight="1" x14ac:dyDescent="0.3">
      <c r="B88" s="19"/>
      <c r="C88" s="20"/>
      <c r="D88" s="20"/>
      <c r="E88" s="79"/>
      <c r="F88" s="1127">
        <v>47</v>
      </c>
      <c r="G88" s="15"/>
      <c r="H88" s="93"/>
      <c r="I88" s="140"/>
      <c r="J88" s="92"/>
      <c r="K88" s="92"/>
      <c r="L88" s="92"/>
      <c r="M88" s="92"/>
      <c r="N88" s="92"/>
      <c r="O88" s="92"/>
      <c r="P88" s="92"/>
      <c r="Q88" s="92"/>
      <c r="R88" s="92">
        <f t="shared" si="42"/>
        <v>0</v>
      </c>
    </row>
    <row r="89" spans="2:18" s="12" customFormat="1" ht="18" customHeight="1" x14ac:dyDescent="0.2">
      <c r="B89" s="535" t="s">
        <v>86</v>
      </c>
      <c r="C89" s="536"/>
      <c r="D89" s="536"/>
      <c r="E89" s="536"/>
      <c r="F89" s="1095"/>
      <c r="G89" s="536"/>
      <c r="H89" s="536"/>
      <c r="I89" s="536"/>
      <c r="J89" s="705"/>
      <c r="K89" s="705"/>
      <c r="L89" s="705"/>
      <c r="M89" s="705"/>
      <c r="N89" s="705"/>
      <c r="O89" s="705"/>
      <c r="P89" s="705"/>
      <c r="Q89" s="705"/>
      <c r="R89" s="704"/>
    </row>
    <row r="90" spans="2:18" s="12" customFormat="1" ht="15.75" customHeight="1" x14ac:dyDescent="0.2">
      <c r="B90" s="582" t="s">
        <v>2136</v>
      </c>
      <c r="C90" s="583"/>
      <c r="D90" s="583"/>
      <c r="E90" s="583"/>
      <c r="F90" s="1116"/>
      <c r="G90" s="583"/>
      <c r="H90" s="583"/>
      <c r="I90" s="583"/>
      <c r="J90" s="731"/>
      <c r="K90" s="731"/>
      <c r="L90" s="731"/>
      <c r="M90" s="731"/>
      <c r="N90" s="731"/>
      <c r="O90" s="731"/>
      <c r="P90" s="731"/>
      <c r="Q90" s="731"/>
      <c r="R90" s="732"/>
    </row>
    <row r="91" spans="2:18" s="12" customFormat="1" ht="16.5" customHeight="1" x14ac:dyDescent="0.2">
      <c r="B91" s="736" t="s">
        <v>2050</v>
      </c>
      <c r="C91" s="737"/>
      <c r="D91" s="737"/>
      <c r="E91" s="737"/>
      <c r="F91" s="1130"/>
      <c r="G91" s="737"/>
      <c r="H91" s="737"/>
      <c r="I91" s="737"/>
      <c r="J91" s="729"/>
      <c r="K91" s="729"/>
      <c r="L91" s="729"/>
      <c r="M91" s="729"/>
      <c r="N91" s="729"/>
      <c r="O91" s="729"/>
      <c r="P91" s="729"/>
      <c r="Q91" s="729"/>
      <c r="R91" s="730"/>
    </row>
    <row r="92" spans="2:18" s="13" customFormat="1" ht="16.5" customHeight="1" x14ac:dyDescent="0.3">
      <c r="B92" s="35"/>
      <c r="C92" s="278" t="s">
        <v>37</v>
      </c>
      <c r="D92" s="278"/>
      <c r="E92" s="278"/>
      <c r="F92" s="1106"/>
      <c r="G92" s="278"/>
      <c r="H92" s="278"/>
      <c r="I92" s="278"/>
      <c r="J92" s="562"/>
      <c r="K92" s="562"/>
      <c r="L92" s="562"/>
      <c r="M92" s="562"/>
      <c r="N92" s="562"/>
      <c r="O92" s="562"/>
      <c r="P92" s="562"/>
      <c r="Q92" s="562"/>
      <c r="R92" s="274"/>
    </row>
    <row r="93" spans="2:18" s="13" customFormat="1" ht="47.25" hidden="1" customHeight="1" x14ac:dyDescent="0.3">
      <c r="B93" s="35"/>
      <c r="C93" s="37"/>
      <c r="D93" s="1661" t="s">
        <v>38</v>
      </c>
      <c r="E93" s="1661"/>
      <c r="F93" s="1661"/>
      <c r="G93" s="1661"/>
      <c r="H93" s="1661"/>
      <c r="I93" s="1661"/>
      <c r="J93" s="562"/>
      <c r="K93" s="562"/>
      <c r="L93" s="562"/>
      <c r="M93" s="562"/>
      <c r="N93" s="562"/>
      <c r="O93" s="562"/>
      <c r="P93" s="562"/>
      <c r="Q93" s="562"/>
      <c r="R93" s="274"/>
    </row>
    <row r="94" spans="2:18" s="13" customFormat="1" ht="32.25" hidden="1" customHeight="1" x14ac:dyDescent="0.3">
      <c r="B94" s="35"/>
      <c r="C94" s="37"/>
      <c r="D94" s="37"/>
      <c r="E94" s="1661" t="s">
        <v>39</v>
      </c>
      <c r="F94" s="1661"/>
      <c r="G94" s="1661"/>
      <c r="H94" s="1661"/>
      <c r="I94" s="1661"/>
      <c r="J94" s="562"/>
      <c r="K94" s="562"/>
      <c r="L94" s="562"/>
      <c r="M94" s="562"/>
      <c r="N94" s="562"/>
      <c r="O94" s="562"/>
      <c r="P94" s="562"/>
      <c r="Q94" s="562"/>
      <c r="R94" s="274"/>
    </row>
    <row r="95" spans="2:18" ht="22.5" hidden="1" customHeight="1" x14ac:dyDescent="0.3">
      <c r="B95" s="38"/>
      <c r="C95" s="39"/>
      <c r="D95" s="39"/>
      <c r="E95" s="40"/>
      <c r="F95" s="1127">
        <v>48</v>
      </c>
      <c r="G95" s="15"/>
      <c r="H95" s="93"/>
      <c r="I95" s="140"/>
      <c r="J95" s="620"/>
      <c r="K95" s="620"/>
      <c r="L95" s="620"/>
      <c r="M95" s="620"/>
      <c r="N95" s="620"/>
      <c r="O95" s="620"/>
      <c r="P95" s="620"/>
      <c r="Q95" s="620"/>
      <c r="R95" s="175"/>
    </row>
    <row r="96" spans="2:18" ht="22.5" hidden="1" customHeight="1" x14ac:dyDescent="0.3">
      <c r="B96" s="28"/>
      <c r="C96" s="45"/>
      <c r="D96" s="31"/>
      <c r="E96" s="32"/>
      <c r="F96" s="1127">
        <v>49</v>
      </c>
      <c r="G96" s="15"/>
      <c r="H96" s="16"/>
      <c r="I96" s="17"/>
      <c r="J96" s="592"/>
      <c r="K96" s="592"/>
      <c r="L96" s="592"/>
      <c r="M96" s="592"/>
      <c r="N96" s="592"/>
      <c r="O96" s="592"/>
      <c r="P96" s="592"/>
      <c r="Q96" s="592"/>
      <c r="R96" s="175"/>
    </row>
    <row r="97" spans="2:22" ht="22.5" hidden="1" customHeight="1" x14ac:dyDescent="0.3">
      <c r="B97" s="28"/>
      <c r="C97" s="45"/>
      <c r="D97" s="31"/>
      <c r="E97" s="32"/>
      <c r="F97" s="1127">
        <v>50</v>
      </c>
      <c r="G97" s="15"/>
      <c r="H97" s="16"/>
      <c r="I97" s="17"/>
      <c r="J97" s="592"/>
      <c r="K97" s="592"/>
      <c r="L97" s="592"/>
      <c r="M97" s="592"/>
      <c r="N97" s="592"/>
      <c r="O97" s="592"/>
      <c r="P97" s="592"/>
      <c r="Q97" s="592"/>
      <c r="R97" s="175"/>
    </row>
    <row r="98" spans="2:22" s="13" customFormat="1" ht="47.25" hidden="1" customHeight="1" x14ac:dyDescent="0.3">
      <c r="B98" s="35"/>
      <c r="C98" s="37"/>
      <c r="D98" s="1661" t="s">
        <v>40</v>
      </c>
      <c r="E98" s="1661"/>
      <c r="F98" s="1661"/>
      <c r="G98" s="1661"/>
      <c r="H98" s="1661"/>
      <c r="I98" s="1661"/>
      <c r="J98" s="562"/>
      <c r="K98" s="562"/>
      <c r="L98" s="562"/>
      <c r="M98" s="562"/>
      <c r="N98" s="562"/>
      <c r="O98" s="562"/>
      <c r="P98" s="562"/>
      <c r="Q98" s="562"/>
      <c r="R98" s="274"/>
    </row>
    <row r="99" spans="2:22" s="13" customFormat="1" ht="34.5" hidden="1" customHeight="1" x14ac:dyDescent="0.3">
      <c r="B99" s="35"/>
      <c r="C99" s="37"/>
      <c r="D99" s="37"/>
      <c r="E99" s="1661" t="s">
        <v>41</v>
      </c>
      <c r="F99" s="1661"/>
      <c r="G99" s="1661"/>
      <c r="H99" s="1661"/>
      <c r="I99" s="1661"/>
      <c r="J99" s="562"/>
      <c r="K99" s="562"/>
      <c r="L99" s="562"/>
      <c r="M99" s="562"/>
      <c r="N99" s="562"/>
      <c r="O99" s="562"/>
      <c r="P99" s="562"/>
      <c r="Q99" s="562"/>
      <c r="R99" s="274"/>
    </row>
    <row r="100" spans="2:22" ht="24.75" hidden="1" customHeight="1" x14ac:dyDescent="0.3">
      <c r="B100" s="38"/>
      <c r="C100" s="39"/>
      <c r="D100" s="39"/>
      <c r="E100" s="40"/>
      <c r="F100" s="1127">
        <v>51</v>
      </c>
      <c r="G100" s="15"/>
      <c r="H100" s="93"/>
      <c r="I100" s="140"/>
      <c r="J100" s="620"/>
      <c r="K100" s="620"/>
      <c r="L100" s="620"/>
      <c r="M100" s="620"/>
      <c r="N100" s="620"/>
      <c r="O100" s="620"/>
      <c r="P100" s="620"/>
      <c r="Q100" s="620"/>
      <c r="R100" s="175"/>
    </row>
    <row r="101" spans="2:22" ht="24.75" hidden="1" customHeight="1" x14ac:dyDescent="0.3">
      <c r="B101" s="28"/>
      <c r="C101" s="45"/>
      <c r="D101" s="31"/>
      <c r="E101" s="32"/>
      <c r="F101" s="1127">
        <v>52</v>
      </c>
      <c r="G101" s="15"/>
      <c r="H101" s="16"/>
      <c r="I101" s="17"/>
      <c r="J101" s="592"/>
      <c r="K101" s="592"/>
      <c r="L101" s="592"/>
      <c r="M101" s="592"/>
      <c r="N101" s="592"/>
      <c r="O101" s="592"/>
      <c r="P101" s="592"/>
      <c r="Q101" s="592"/>
      <c r="R101" s="175"/>
    </row>
    <row r="102" spans="2:22" ht="34.5" hidden="1" customHeight="1" x14ac:dyDescent="0.3">
      <c r="B102" s="67"/>
      <c r="C102" s="68"/>
      <c r="D102" s="62"/>
      <c r="E102" s="21"/>
      <c r="F102" s="1127">
        <v>53</v>
      </c>
      <c r="G102" s="15"/>
      <c r="H102" s="16"/>
      <c r="I102" s="17"/>
      <c r="J102" s="592"/>
      <c r="K102" s="592"/>
      <c r="L102" s="592"/>
      <c r="M102" s="592"/>
      <c r="N102" s="592"/>
      <c r="O102" s="592"/>
      <c r="P102" s="592"/>
      <c r="Q102" s="592"/>
      <c r="R102" s="175"/>
    </row>
    <row r="103" spans="2:22" s="13" customFormat="1" ht="16.5" customHeight="1" x14ac:dyDescent="0.3">
      <c r="B103" s="35"/>
      <c r="C103" s="37"/>
      <c r="D103" s="278" t="s">
        <v>42</v>
      </c>
      <c r="E103" s="278"/>
      <c r="F103" s="1106"/>
      <c r="G103" s="278"/>
      <c r="H103" s="278"/>
      <c r="I103" s="278"/>
      <c r="J103" s="562"/>
      <c r="K103" s="562"/>
      <c r="L103" s="562"/>
      <c r="M103" s="562"/>
      <c r="N103" s="562"/>
      <c r="O103" s="562"/>
      <c r="P103" s="562"/>
      <c r="Q103" s="562"/>
      <c r="R103" s="274"/>
    </row>
    <row r="104" spans="2:22" s="13" customFormat="1" ht="16.5" customHeight="1" x14ac:dyDescent="0.3">
      <c r="B104" s="35"/>
      <c r="C104" s="37"/>
      <c r="D104" s="37"/>
      <c r="E104" s="278" t="s">
        <v>43</v>
      </c>
      <c r="F104" s="1106"/>
      <c r="G104" s="278"/>
      <c r="H104" s="278"/>
      <c r="I104" s="278"/>
      <c r="J104" s="562"/>
      <c r="K104" s="562"/>
      <c r="L104" s="562"/>
      <c r="M104" s="562"/>
      <c r="N104" s="562"/>
      <c r="O104" s="562"/>
      <c r="P104" s="562"/>
      <c r="Q104" s="562"/>
      <c r="R104" s="274"/>
      <c r="V104" s="49"/>
    </row>
    <row r="105" spans="2:22" s="525" customFormat="1" ht="15.75" customHeight="1" x14ac:dyDescent="0.3">
      <c r="B105" s="615"/>
      <c r="C105" s="619"/>
      <c r="D105" s="619"/>
      <c r="E105" s="733">
        <v>141</v>
      </c>
      <c r="F105" s="1104" t="s">
        <v>1826</v>
      </c>
      <c r="G105" s="565"/>
      <c r="H105" s="565"/>
      <c r="I105" s="565"/>
      <c r="J105" s="617"/>
      <c r="K105" s="617"/>
      <c r="L105" s="617"/>
      <c r="M105" s="617"/>
      <c r="N105" s="617"/>
      <c r="O105" s="617"/>
      <c r="P105" s="617"/>
      <c r="Q105" s="617"/>
      <c r="R105" s="618"/>
    </row>
    <row r="106" spans="2:22" ht="37.5" customHeight="1" x14ac:dyDescent="0.3">
      <c r="B106" s="471"/>
      <c r="C106" s="470"/>
      <c r="D106" s="470"/>
      <c r="E106" s="470"/>
      <c r="F106" s="1131">
        <v>14101</v>
      </c>
      <c r="G106" s="284" t="s">
        <v>1649</v>
      </c>
      <c r="H106" s="289" t="s">
        <v>1647</v>
      </c>
      <c r="I106" s="17" t="s">
        <v>112</v>
      </c>
      <c r="J106" s="309"/>
      <c r="K106" s="309">
        <v>3600</v>
      </c>
      <c r="L106" s="309">
        <v>10000</v>
      </c>
      <c r="M106" s="309">
        <v>80000</v>
      </c>
      <c r="N106" s="309"/>
      <c r="O106" s="309"/>
      <c r="P106" s="309"/>
      <c r="Q106" s="309"/>
      <c r="R106" s="309">
        <f>SUM(J106:Q106)</f>
        <v>93600</v>
      </c>
    </row>
    <row r="107" spans="2:22" s="12" customFormat="1" ht="33" hidden="1" customHeight="1" x14ac:dyDescent="0.2">
      <c r="B107" s="1667" t="s">
        <v>88</v>
      </c>
      <c r="C107" s="1668"/>
      <c r="D107" s="1668"/>
      <c r="E107" s="1668"/>
      <c r="F107" s="1668"/>
      <c r="G107" s="1668"/>
      <c r="H107" s="1668"/>
      <c r="I107" s="1668"/>
      <c r="J107" s="53">
        <f>SUM(J108)</f>
        <v>0</v>
      </c>
      <c r="K107" s="53">
        <f t="shared" ref="K107:Q108" si="43">SUM(K108)</f>
        <v>0</v>
      </c>
      <c r="L107" s="53">
        <f t="shared" si="43"/>
        <v>0</v>
      </c>
      <c r="M107" s="53">
        <f t="shared" si="43"/>
        <v>0</v>
      </c>
      <c r="N107" s="53">
        <f t="shared" si="43"/>
        <v>0</v>
      </c>
      <c r="O107" s="53">
        <f t="shared" si="43"/>
        <v>0</v>
      </c>
      <c r="P107" s="53">
        <f t="shared" si="43"/>
        <v>0</v>
      </c>
      <c r="Q107" s="53">
        <f t="shared" si="43"/>
        <v>0</v>
      </c>
      <c r="R107" s="53">
        <f>SUM(R108)</f>
        <v>0</v>
      </c>
    </row>
    <row r="108" spans="2:22" s="12" customFormat="1" ht="32.25" hidden="1" customHeight="1" x14ac:dyDescent="0.2">
      <c r="B108" s="1669" t="s">
        <v>89</v>
      </c>
      <c r="C108" s="1670"/>
      <c r="D108" s="1670"/>
      <c r="E108" s="1670"/>
      <c r="F108" s="1670"/>
      <c r="G108" s="1670"/>
      <c r="H108" s="1670"/>
      <c r="I108" s="1670"/>
      <c r="J108" s="41">
        <f>SUM(J109)</f>
        <v>0</v>
      </c>
      <c r="K108" s="41">
        <f>SUM(K109)</f>
        <v>0</v>
      </c>
      <c r="L108" s="41">
        <f t="shared" si="43"/>
        <v>0</v>
      </c>
      <c r="M108" s="41">
        <f t="shared" si="43"/>
        <v>0</v>
      </c>
      <c r="N108" s="41">
        <f t="shared" si="43"/>
        <v>0</v>
      </c>
      <c r="O108" s="41">
        <f t="shared" si="43"/>
        <v>0</v>
      </c>
      <c r="P108" s="41">
        <f t="shared" si="43"/>
        <v>0</v>
      </c>
      <c r="Q108" s="41">
        <f t="shared" si="43"/>
        <v>0</v>
      </c>
      <c r="R108" s="41">
        <f>SUM(R109)</f>
        <v>0</v>
      </c>
    </row>
    <row r="109" spans="2:22" s="13" customFormat="1" ht="48.75" hidden="1" customHeight="1" x14ac:dyDescent="0.3">
      <c r="B109" s="35"/>
      <c r="C109" s="1661" t="s">
        <v>44</v>
      </c>
      <c r="D109" s="1661"/>
      <c r="E109" s="1661"/>
      <c r="F109" s="1661"/>
      <c r="G109" s="1661"/>
      <c r="H109" s="1661"/>
      <c r="I109" s="1661"/>
      <c r="J109" s="86">
        <f>SUM(J110+J119)</f>
        <v>0</v>
      </c>
      <c r="K109" s="86">
        <f t="shared" ref="K109:O109" si="44">SUM(K110+K119)</f>
        <v>0</v>
      </c>
      <c r="L109" s="86">
        <f>SUM(L110+L119)</f>
        <v>0</v>
      </c>
      <c r="M109" s="86">
        <f t="shared" si="44"/>
        <v>0</v>
      </c>
      <c r="N109" s="86">
        <f>SUM(N110+N119)</f>
        <v>0</v>
      </c>
      <c r="O109" s="86">
        <f t="shared" si="44"/>
        <v>0</v>
      </c>
      <c r="P109" s="86">
        <f>SUM(P110+P119)</f>
        <v>0</v>
      </c>
      <c r="Q109" s="86">
        <f>SUM(Q110+Q119)</f>
        <v>0</v>
      </c>
      <c r="R109" s="86">
        <f>SUM(R110+R119)</f>
        <v>0</v>
      </c>
    </row>
    <row r="110" spans="2:22" s="13" customFormat="1" ht="32.25" hidden="1" customHeight="1" x14ac:dyDescent="0.3">
      <c r="B110" s="35"/>
      <c r="C110" s="37"/>
      <c r="D110" s="1661" t="s">
        <v>45</v>
      </c>
      <c r="E110" s="1661"/>
      <c r="F110" s="1661"/>
      <c r="G110" s="1661"/>
      <c r="H110" s="1661"/>
      <c r="I110" s="1661"/>
      <c r="J110" s="86">
        <f>SUM(J111+J115)</f>
        <v>0</v>
      </c>
      <c r="K110" s="86">
        <f t="shared" ref="K110:Q110" si="45">SUM(K111+K115)</f>
        <v>0</v>
      </c>
      <c r="L110" s="86">
        <f t="shared" si="45"/>
        <v>0</v>
      </c>
      <c r="M110" s="86">
        <f t="shared" si="45"/>
        <v>0</v>
      </c>
      <c r="N110" s="86">
        <f t="shared" si="45"/>
        <v>0</v>
      </c>
      <c r="O110" s="86">
        <f t="shared" si="45"/>
        <v>0</v>
      </c>
      <c r="P110" s="86">
        <f t="shared" si="45"/>
        <v>0</v>
      </c>
      <c r="Q110" s="86">
        <f t="shared" si="45"/>
        <v>0</v>
      </c>
      <c r="R110" s="86">
        <f>SUM(R111+R115)</f>
        <v>0</v>
      </c>
    </row>
    <row r="111" spans="2:22" s="13" customFormat="1" ht="35.25" hidden="1" customHeight="1" x14ac:dyDescent="0.3">
      <c r="B111" s="35"/>
      <c r="C111" s="37"/>
      <c r="D111" s="37"/>
      <c r="E111" s="1661" t="s">
        <v>46</v>
      </c>
      <c r="F111" s="1661"/>
      <c r="G111" s="1661"/>
      <c r="H111" s="1661"/>
      <c r="I111" s="1661"/>
      <c r="J111" s="86">
        <f>SUM(J112:J114)</f>
        <v>0</v>
      </c>
      <c r="K111" s="86">
        <f t="shared" ref="K111:Q111" si="46">SUM(K112:K114)</f>
        <v>0</v>
      </c>
      <c r="L111" s="86">
        <f t="shared" si="46"/>
        <v>0</v>
      </c>
      <c r="M111" s="86">
        <f t="shared" si="46"/>
        <v>0</v>
      </c>
      <c r="N111" s="86">
        <f t="shared" si="46"/>
        <v>0</v>
      </c>
      <c r="O111" s="86">
        <f t="shared" si="46"/>
        <v>0</v>
      </c>
      <c r="P111" s="86">
        <f t="shared" si="46"/>
        <v>0</v>
      </c>
      <c r="Q111" s="86">
        <f t="shared" si="46"/>
        <v>0</v>
      </c>
      <c r="R111" s="86">
        <f>SUM(R112:R114)</f>
        <v>0</v>
      </c>
    </row>
    <row r="112" spans="2:22" ht="19.5" hidden="1" customHeight="1" x14ac:dyDescent="0.3">
      <c r="B112" s="38"/>
      <c r="C112" s="39"/>
      <c r="D112" s="39"/>
      <c r="E112" s="40"/>
      <c r="F112" s="1127">
        <v>57</v>
      </c>
      <c r="G112" s="15"/>
      <c r="H112" s="93"/>
      <c r="I112" s="140"/>
      <c r="J112" s="92"/>
      <c r="K112" s="92"/>
      <c r="L112" s="92"/>
      <c r="M112" s="92"/>
      <c r="N112" s="92"/>
      <c r="O112" s="92"/>
      <c r="P112" s="92"/>
      <c r="Q112" s="92"/>
      <c r="R112" s="92">
        <f t="shared" ref="R112:R113" si="47">SUM(J112:Q112)</f>
        <v>0</v>
      </c>
    </row>
    <row r="113" spans="2:18" ht="19.5" hidden="1" customHeight="1" x14ac:dyDescent="0.3">
      <c r="B113" s="28"/>
      <c r="C113" s="45"/>
      <c r="D113" s="31"/>
      <c r="E113" s="32"/>
      <c r="F113" s="1127">
        <v>58</v>
      </c>
      <c r="G113" s="15"/>
      <c r="H113" s="16"/>
      <c r="I113" s="17"/>
      <c r="J113" s="27"/>
      <c r="K113" s="27"/>
      <c r="L113" s="27"/>
      <c r="M113" s="27"/>
      <c r="N113" s="27"/>
      <c r="O113" s="27"/>
      <c r="P113" s="27"/>
      <c r="Q113" s="27"/>
      <c r="R113" s="92">
        <f t="shared" si="47"/>
        <v>0</v>
      </c>
    </row>
    <row r="114" spans="2:18" ht="19.5" hidden="1" customHeight="1" x14ac:dyDescent="0.3">
      <c r="B114" s="67"/>
      <c r="C114" s="68"/>
      <c r="D114" s="62"/>
      <c r="E114" s="21"/>
      <c r="F114" s="1127">
        <v>59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92">
        <f>SUM(J114:Q114)</f>
        <v>0</v>
      </c>
    </row>
    <row r="115" spans="2:18" s="13" customFormat="1" ht="34.5" hidden="1" customHeight="1" x14ac:dyDescent="0.3">
      <c r="B115" s="35"/>
      <c r="C115" s="37"/>
      <c r="D115" s="37"/>
      <c r="E115" s="1661" t="s">
        <v>47</v>
      </c>
      <c r="F115" s="1661"/>
      <c r="G115" s="1661"/>
      <c r="H115" s="1661"/>
      <c r="I115" s="1661"/>
      <c r="J115" s="86">
        <f>SUM(J116:J118)</f>
        <v>0</v>
      </c>
      <c r="K115" s="86">
        <f t="shared" ref="K115:R115" si="48">SUM(K116:K118)</f>
        <v>0</v>
      </c>
      <c r="L115" s="86">
        <f t="shared" si="48"/>
        <v>0</v>
      </c>
      <c r="M115" s="86">
        <f t="shared" si="48"/>
        <v>0</v>
      </c>
      <c r="N115" s="86">
        <f t="shared" si="48"/>
        <v>0</v>
      </c>
      <c r="O115" s="86">
        <f t="shared" si="48"/>
        <v>0</v>
      </c>
      <c r="P115" s="86">
        <f t="shared" si="48"/>
        <v>0</v>
      </c>
      <c r="Q115" s="86">
        <f t="shared" si="48"/>
        <v>0</v>
      </c>
      <c r="R115" s="86">
        <f t="shared" si="48"/>
        <v>0</v>
      </c>
    </row>
    <row r="116" spans="2:18" ht="19.5" hidden="1" customHeight="1" x14ac:dyDescent="0.3">
      <c r="B116" s="38"/>
      <c r="C116" s="39"/>
      <c r="D116" s="39"/>
      <c r="E116" s="40"/>
      <c r="F116" s="1127">
        <v>60</v>
      </c>
      <c r="G116" s="15"/>
      <c r="H116" s="93"/>
      <c r="I116" s="140"/>
      <c r="J116" s="92"/>
      <c r="K116" s="92"/>
      <c r="L116" s="92"/>
      <c r="M116" s="92"/>
      <c r="N116" s="92"/>
      <c r="O116" s="92"/>
      <c r="P116" s="92"/>
      <c r="Q116" s="92"/>
      <c r="R116" s="92">
        <f t="shared" ref="R116:R117" si="49">SUM(J116:Q116)</f>
        <v>0</v>
      </c>
    </row>
    <row r="117" spans="2:18" ht="19.5" hidden="1" customHeight="1" x14ac:dyDescent="0.3">
      <c r="B117" s="28"/>
      <c r="C117" s="45"/>
      <c r="D117" s="31"/>
      <c r="E117" s="32"/>
      <c r="F117" s="1127">
        <v>61</v>
      </c>
      <c r="G117" s="15"/>
      <c r="H117" s="16"/>
      <c r="I117" s="17"/>
      <c r="J117" s="27"/>
      <c r="K117" s="27"/>
      <c r="L117" s="27"/>
      <c r="M117" s="27"/>
      <c r="N117" s="27"/>
      <c r="O117" s="27"/>
      <c r="P117" s="27"/>
      <c r="Q117" s="27"/>
      <c r="R117" s="92">
        <f t="shared" si="49"/>
        <v>0</v>
      </c>
    </row>
    <row r="118" spans="2:18" ht="19.5" hidden="1" customHeight="1" x14ac:dyDescent="0.3">
      <c r="B118" s="67"/>
      <c r="C118" s="68"/>
      <c r="D118" s="62"/>
      <c r="E118" s="21"/>
      <c r="F118" s="1127">
        <v>62</v>
      </c>
      <c r="G118" s="15"/>
      <c r="H118" s="16"/>
      <c r="I118" s="17"/>
      <c r="J118" s="27"/>
      <c r="K118" s="27"/>
      <c r="L118" s="27"/>
      <c r="M118" s="27"/>
      <c r="N118" s="27"/>
      <c r="O118" s="27"/>
      <c r="P118" s="27"/>
      <c r="Q118" s="27"/>
      <c r="R118" s="92">
        <f>SUM(J118:Q118)</f>
        <v>0</v>
      </c>
    </row>
    <row r="119" spans="2:18" s="13" customFormat="1" ht="34.5" hidden="1" customHeight="1" x14ac:dyDescent="0.3">
      <c r="B119" s="35"/>
      <c r="C119" s="37"/>
      <c r="D119" s="1662" t="s">
        <v>48</v>
      </c>
      <c r="E119" s="1662"/>
      <c r="F119" s="1662"/>
      <c r="G119" s="1662"/>
      <c r="H119" s="1662"/>
      <c r="I119" s="1662"/>
      <c r="J119" s="86">
        <f>SUM(J120)</f>
        <v>0</v>
      </c>
      <c r="K119" s="86">
        <f t="shared" ref="K119:R119" si="50">SUM(K120)</f>
        <v>0</v>
      </c>
      <c r="L119" s="86">
        <f t="shared" si="50"/>
        <v>0</v>
      </c>
      <c r="M119" s="86">
        <f t="shared" si="50"/>
        <v>0</v>
      </c>
      <c r="N119" s="86">
        <f t="shared" si="50"/>
        <v>0</v>
      </c>
      <c r="O119" s="86">
        <f t="shared" si="50"/>
        <v>0</v>
      </c>
      <c r="P119" s="86">
        <f t="shared" si="50"/>
        <v>0</v>
      </c>
      <c r="Q119" s="86">
        <f t="shared" si="50"/>
        <v>0</v>
      </c>
      <c r="R119" s="86">
        <f t="shared" si="50"/>
        <v>0</v>
      </c>
    </row>
    <row r="120" spans="2:18" s="13" customFormat="1" ht="49.5" hidden="1" customHeight="1" x14ac:dyDescent="0.3">
      <c r="B120" s="35"/>
      <c r="C120" s="37"/>
      <c r="D120" s="37"/>
      <c r="E120" s="1661" t="s">
        <v>49</v>
      </c>
      <c r="F120" s="1661"/>
      <c r="G120" s="1661"/>
      <c r="H120" s="1661"/>
      <c r="I120" s="1661"/>
      <c r="J120" s="86">
        <f>SUM(J121:J123)</f>
        <v>0</v>
      </c>
      <c r="K120" s="86">
        <f t="shared" ref="K120:P120" si="51">SUM(K121:K123)</f>
        <v>0</v>
      </c>
      <c r="L120" s="86">
        <f t="shared" si="51"/>
        <v>0</v>
      </c>
      <c r="M120" s="86">
        <f t="shared" si="51"/>
        <v>0</v>
      </c>
      <c r="N120" s="86">
        <f t="shared" si="51"/>
        <v>0</v>
      </c>
      <c r="O120" s="86">
        <f t="shared" si="51"/>
        <v>0</v>
      </c>
      <c r="P120" s="86">
        <f t="shared" si="51"/>
        <v>0</v>
      </c>
      <c r="Q120" s="86">
        <f>SUM(Q121:Q123)</f>
        <v>0</v>
      </c>
      <c r="R120" s="86">
        <f>SUM(R121:R123)</f>
        <v>0</v>
      </c>
    </row>
    <row r="121" spans="2:18" ht="21.75" hidden="1" customHeight="1" x14ac:dyDescent="0.3">
      <c r="B121" s="38"/>
      <c r="C121" s="39"/>
      <c r="D121" s="39"/>
      <c r="E121" s="40"/>
      <c r="F121" s="1127">
        <v>63</v>
      </c>
      <c r="G121" s="15"/>
      <c r="H121" s="93"/>
      <c r="I121" s="140"/>
      <c r="J121" s="92"/>
      <c r="K121" s="92"/>
      <c r="L121" s="92"/>
      <c r="M121" s="92"/>
      <c r="N121" s="92"/>
      <c r="O121" s="92"/>
      <c r="P121" s="92"/>
      <c r="Q121" s="92"/>
      <c r="R121" s="92">
        <f t="shared" ref="R121:R122" si="52">SUM(J121:Q121)</f>
        <v>0</v>
      </c>
    </row>
    <row r="122" spans="2:18" ht="21.75" hidden="1" customHeight="1" x14ac:dyDescent="0.3">
      <c r="B122" s="28"/>
      <c r="C122" s="45"/>
      <c r="D122" s="31"/>
      <c r="E122" s="32"/>
      <c r="F122" s="1127">
        <v>64</v>
      </c>
      <c r="G122" s="15"/>
      <c r="H122" s="16"/>
      <c r="I122" s="17"/>
      <c r="J122" s="27"/>
      <c r="K122" s="27"/>
      <c r="L122" s="27"/>
      <c r="M122" s="27"/>
      <c r="N122" s="27"/>
      <c r="O122" s="27"/>
      <c r="P122" s="27"/>
      <c r="Q122" s="27"/>
      <c r="R122" s="92">
        <f t="shared" si="52"/>
        <v>0</v>
      </c>
    </row>
    <row r="123" spans="2:18" ht="21.75" hidden="1" customHeight="1" x14ac:dyDescent="0.3">
      <c r="B123" s="28"/>
      <c r="C123" s="45"/>
      <c r="D123" s="31"/>
      <c r="E123" s="32"/>
      <c r="F123" s="1127">
        <v>65</v>
      </c>
      <c r="G123" s="15"/>
      <c r="H123" s="16"/>
      <c r="I123" s="17"/>
      <c r="J123" s="27"/>
      <c r="K123" s="27"/>
      <c r="L123" s="27"/>
      <c r="M123" s="27"/>
      <c r="N123" s="27"/>
      <c r="O123" s="27"/>
      <c r="P123" s="27"/>
      <c r="Q123" s="27"/>
      <c r="R123" s="92">
        <f>SUM(J123:Q123)</f>
        <v>0</v>
      </c>
    </row>
    <row r="124" spans="2:18" s="12" customFormat="1" ht="34.5" hidden="1" customHeight="1" x14ac:dyDescent="0.2">
      <c r="B124" s="1667" t="s">
        <v>91</v>
      </c>
      <c r="C124" s="1668"/>
      <c r="D124" s="1668"/>
      <c r="E124" s="1668"/>
      <c r="F124" s="1668"/>
      <c r="G124" s="1668"/>
      <c r="H124" s="1668"/>
      <c r="I124" s="1668"/>
      <c r="J124" s="53">
        <f>SUM(J125)</f>
        <v>0</v>
      </c>
      <c r="K124" s="53">
        <f t="shared" ref="K124:R125" si="53">SUM(K125)</f>
        <v>0</v>
      </c>
      <c r="L124" s="53">
        <f t="shared" si="53"/>
        <v>0</v>
      </c>
      <c r="M124" s="53">
        <f t="shared" si="53"/>
        <v>0</v>
      </c>
      <c r="N124" s="53">
        <f t="shared" si="53"/>
        <v>0</v>
      </c>
      <c r="O124" s="53">
        <f t="shared" si="53"/>
        <v>0</v>
      </c>
      <c r="P124" s="53">
        <f t="shared" si="53"/>
        <v>0</v>
      </c>
      <c r="Q124" s="53">
        <f t="shared" si="53"/>
        <v>0</v>
      </c>
      <c r="R124" s="53">
        <f t="shared" si="53"/>
        <v>0</v>
      </c>
    </row>
    <row r="125" spans="2:18" s="12" customFormat="1" ht="48" hidden="1" customHeight="1" x14ac:dyDescent="0.2">
      <c r="B125" s="1665" t="s">
        <v>92</v>
      </c>
      <c r="C125" s="1666"/>
      <c r="D125" s="1666"/>
      <c r="E125" s="1666"/>
      <c r="F125" s="1666"/>
      <c r="G125" s="1666"/>
      <c r="H125" s="1666"/>
      <c r="I125" s="1666"/>
      <c r="J125" s="41">
        <f>SUM(J126)</f>
        <v>0</v>
      </c>
      <c r="K125" s="41">
        <f t="shared" si="53"/>
        <v>0</v>
      </c>
      <c r="L125" s="41">
        <f t="shared" si="53"/>
        <v>0</v>
      </c>
      <c r="M125" s="41">
        <f t="shared" si="53"/>
        <v>0</v>
      </c>
      <c r="N125" s="41">
        <f t="shared" si="53"/>
        <v>0</v>
      </c>
      <c r="O125" s="41">
        <f t="shared" si="53"/>
        <v>0</v>
      </c>
      <c r="P125" s="41">
        <f t="shared" si="53"/>
        <v>0</v>
      </c>
      <c r="Q125" s="41">
        <f t="shared" si="53"/>
        <v>0</v>
      </c>
      <c r="R125" s="41">
        <f>SUM(R126)</f>
        <v>0</v>
      </c>
    </row>
    <row r="126" spans="2:18" s="13" customFormat="1" ht="49.5" hidden="1" customHeight="1" x14ac:dyDescent="0.3">
      <c r="B126" s="35"/>
      <c r="C126" s="1661" t="s">
        <v>50</v>
      </c>
      <c r="D126" s="1661"/>
      <c r="E126" s="1661"/>
      <c r="F126" s="1661"/>
      <c r="G126" s="1661"/>
      <c r="H126" s="1661"/>
      <c r="I126" s="1661"/>
      <c r="J126" s="86">
        <f>SUM(J127+J132)</f>
        <v>0</v>
      </c>
      <c r="K126" s="86">
        <f t="shared" ref="K126:R126" si="54">SUM(K127+K132)</f>
        <v>0</v>
      </c>
      <c r="L126" s="86">
        <f t="shared" si="54"/>
        <v>0</v>
      </c>
      <c r="M126" s="86">
        <f t="shared" si="54"/>
        <v>0</v>
      </c>
      <c r="N126" s="86">
        <f t="shared" si="54"/>
        <v>0</v>
      </c>
      <c r="O126" s="86">
        <f t="shared" si="54"/>
        <v>0</v>
      </c>
      <c r="P126" s="86">
        <f t="shared" si="54"/>
        <v>0</v>
      </c>
      <c r="Q126" s="86">
        <f t="shared" si="54"/>
        <v>0</v>
      </c>
      <c r="R126" s="86">
        <f t="shared" si="54"/>
        <v>0</v>
      </c>
    </row>
    <row r="127" spans="2:18" s="13" customFormat="1" ht="36" hidden="1" customHeight="1" x14ac:dyDescent="0.3">
      <c r="B127" s="35"/>
      <c r="C127" s="37"/>
      <c r="D127" s="1662" t="s">
        <v>51</v>
      </c>
      <c r="E127" s="1662"/>
      <c r="F127" s="1662"/>
      <c r="G127" s="1662"/>
      <c r="H127" s="1662"/>
      <c r="I127" s="1662"/>
      <c r="J127" s="86">
        <f>SUM(J128)</f>
        <v>0</v>
      </c>
      <c r="K127" s="86">
        <f t="shared" ref="K127:R127" si="55">SUM(K128)</f>
        <v>0</v>
      </c>
      <c r="L127" s="86">
        <f t="shared" si="55"/>
        <v>0</v>
      </c>
      <c r="M127" s="86">
        <f t="shared" si="55"/>
        <v>0</v>
      </c>
      <c r="N127" s="86">
        <f t="shared" si="55"/>
        <v>0</v>
      </c>
      <c r="O127" s="86">
        <f t="shared" si="55"/>
        <v>0</v>
      </c>
      <c r="P127" s="86">
        <f t="shared" si="55"/>
        <v>0</v>
      </c>
      <c r="Q127" s="86">
        <f t="shared" si="55"/>
        <v>0</v>
      </c>
      <c r="R127" s="86">
        <f t="shared" si="55"/>
        <v>0</v>
      </c>
    </row>
    <row r="128" spans="2:18" s="13" customFormat="1" ht="32.25" hidden="1" customHeight="1" x14ac:dyDescent="0.3">
      <c r="B128" s="35"/>
      <c r="C128" s="37"/>
      <c r="D128" s="37"/>
      <c r="E128" s="1662" t="s">
        <v>52</v>
      </c>
      <c r="F128" s="1662"/>
      <c r="G128" s="1662"/>
      <c r="H128" s="1662"/>
      <c r="I128" s="1662"/>
      <c r="J128" s="86">
        <f>SUM(J129:J131)</f>
        <v>0</v>
      </c>
      <c r="K128" s="86">
        <f t="shared" ref="K128:R128" si="56">SUM(K129:K131)</f>
        <v>0</v>
      </c>
      <c r="L128" s="86">
        <f t="shared" si="56"/>
        <v>0</v>
      </c>
      <c r="M128" s="86">
        <f t="shared" si="56"/>
        <v>0</v>
      </c>
      <c r="N128" s="86">
        <f t="shared" si="56"/>
        <v>0</v>
      </c>
      <c r="O128" s="86">
        <f t="shared" si="56"/>
        <v>0</v>
      </c>
      <c r="P128" s="86">
        <f t="shared" si="56"/>
        <v>0</v>
      </c>
      <c r="Q128" s="86">
        <f t="shared" si="56"/>
        <v>0</v>
      </c>
      <c r="R128" s="86">
        <f t="shared" si="56"/>
        <v>0</v>
      </c>
    </row>
    <row r="129" spans="2:18" ht="22.5" hidden="1" customHeight="1" x14ac:dyDescent="0.3">
      <c r="B129" s="38"/>
      <c r="C129" s="39"/>
      <c r="D129" s="39"/>
      <c r="E129" s="40"/>
      <c r="F129" s="1127">
        <v>66</v>
      </c>
      <c r="G129" s="15"/>
      <c r="H129" s="93"/>
      <c r="I129" s="140"/>
      <c r="J129" s="92"/>
      <c r="K129" s="92"/>
      <c r="L129" s="92"/>
      <c r="M129" s="92"/>
      <c r="N129" s="92"/>
      <c r="O129" s="92"/>
      <c r="P129" s="92"/>
      <c r="Q129" s="92"/>
      <c r="R129" s="92">
        <f t="shared" ref="R129:R130" si="57">SUM(J129:Q129)</f>
        <v>0</v>
      </c>
    </row>
    <row r="130" spans="2:18" ht="22.5" hidden="1" customHeight="1" x14ac:dyDescent="0.3">
      <c r="B130" s="28"/>
      <c r="C130" s="45"/>
      <c r="D130" s="31"/>
      <c r="E130" s="32"/>
      <c r="F130" s="1127">
        <v>67</v>
      </c>
      <c r="G130" s="15"/>
      <c r="H130" s="16"/>
      <c r="I130" s="17"/>
      <c r="J130" s="27"/>
      <c r="K130" s="27"/>
      <c r="L130" s="27"/>
      <c r="M130" s="27"/>
      <c r="N130" s="27"/>
      <c r="O130" s="27"/>
      <c r="P130" s="27"/>
      <c r="Q130" s="27"/>
      <c r="R130" s="92">
        <f t="shared" si="57"/>
        <v>0</v>
      </c>
    </row>
    <row r="131" spans="2:18" ht="33.75" hidden="1" customHeight="1" x14ac:dyDescent="0.3">
      <c r="B131" s="67"/>
      <c r="C131" s="68"/>
      <c r="D131" s="62"/>
      <c r="E131" s="21"/>
      <c r="F131" s="1127">
        <v>68</v>
      </c>
      <c r="G131" s="15"/>
      <c r="H131" s="16"/>
      <c r="I131" s="17"/>
      <c r="J131" s="27"/>
      <c r="K131" s="27"/>
      <c r="L131" s="27"/>
      <c r="M131" s="27"/>
      <c r="N131" s="27"/>
      <c r="O131" s="27"/>
      <c r="P131" s="27"/>
      <c r="Q131" s="27"/>
      <c r="R131" s="92">
        <f>SUM(J131:Q131)</f>
        <v>0</v>
      </c>
    </row>
    <row r="132" spans="2:18" s="13" customFormat="1" ht="46.5" hidden="1" customHeight="1" x14ac:dyDescent="0.3">
      <c r="B132" s="35"/>
      <c r="C132" s="37"/>
      <c r="D132" s="1662" t="s">
        <v>53</v>
      </c>
      <c r="E132" s="1662"/>
      <c r="F132" s="1662"/>
      <c r="G132" s="1662"/>
      <c r="H132" s="1662"/>
      <c r="I132" s="1662"/>
      <c r="J132" s="86">
        <f t="shared" ref="J132:R132" si="58">SUM(J133+J139+J145)</f>
        <v>0</v>
      </c>
      <c r="K132" s="86">
        <f t="shared" si="58"/>
        <v>0</v>
      </c>
      <c r="L132" s="86">
        <f t="shared" si="58"/>
        <v>0</v>
      </c>
      <c r="M132" s="86">
        <f t="shared" si="58"/>
        <v>0</v>
      </c>
      <c r="N132" s="86">
        <f t="shared" si="58"/>
        <v>0</v>
      </c>
      <c r="O132" s="86">
        <f t="shared" si="58"/>
        <v>0</v>
      </c>
      <c r="P132" s="86">
        <f t="shared" si="58"/>
        <v>0</v>
      </c>
      <c r="Q132" s="86">
        <f t="shared" si="58"/>
        <v>0</v>
      </c>
      <c r="R132" s="86">
        <f t="shared" si="58"/>
        <v>0</v>
      </c>
    </row>
    <row r="133" spans="2:18" s="13" customFormat="1" hidden="1" x14ac:dyDescent="0.3">
      <c r="B133" s="35"/>
      <c r="C133" s="37"/>
      <c r="D133" s="37"/>
      <c r="E133" s="281" t="s">
        <v>54</v>
      </c>
      <c r="F133" s="70"/>
      <c r="G133" s="33"/>
      <c r="H133" s="14"/>
      <c r="I133" s="56"/>
      <c r="J133" s="86">
        <f>SUM(J134:J138)</f>
        <v>0</v>
      </c>
      <c r="K133" s="86">
        <f>SUM(K134:K138)</f>
        <v>0</v>
      </c>
      <c r="L133" s="86">
        <f t="shared" ref="L133:Q133" si="59">SUM(L134:L138)</f>
        <v>0</v>
      </c>
      <c r="M133" s="86">
        <f t="shared" si="59"/>
        <v>0</v>
      </c>
      <c r="N133" s="86">
        <f t="shared" si="59"/>
        <v>0</v>
      </c>
      <c r="O133" s="86">
        <f t="shared" si="59"/>
        <v>0</v>
      </c>
      <c r="P133" s="86">
        <f t="shared" si="59"/>
        <v>0</v>
      </c>
      <c r="Q133" s="86">
        <f t="shared" si="59"/>
        <v>0</v>
      </c>
      <c r="R133" s="86">
        <f>SUM(R134:R138)</f>
        <v>0</v>
      </c>
    </row>
    <row r="134" spans="2:18" ht="19.5" hidden="1" customHeight="1" x14ac:dyDescent="0.3">
      <c r="B134" s="38"/>
      <c r="C134" s="39"/>
      <c r="D134" s="39"/>
      <c r="E134" s="40"/>
      <c r="F134" s="1127">
        <v>69</v>
      </c>
      <c r="G134" s="15"/>
      <c r="H134" s="93"/>
      <c r="I134" s="140"/>
      <c r="J134" s="92"/>
      <c r="K134" s="92"/>
      <c r="L134" s="92"/>
      <c r="M134" s="92"/>
      <c r="N134" s="92"/>
      <c r="O134" s="92"/>
      <c r="P134" s="92"/>
      <c r="Q134" s="92"/>
      <c r="R134" s="92">
        <f t="shared" ref="R134:R137" si="60">SUM(J134:Q134)</f>
        <v>0</v>
      </c>
    </row>
    <row r="135" spans="2:18" ht="19.5" hidden="1" customHeight="1" x14ac:dyDescent="0.3">
      <c r="B135" s="28"/>
      <c r="C135" s="45"/>
      <c r="D135" s="31"/>
      <c r="E135" s="32"/>
      <c r="F135" s="1127">
        <v>70</v>
      </c>
      <c r="G135" s="15"/>
      <c r="H135" s="16"/>
      <c r="I135" s="17"/>
      <c r="J135" s="27"/>
      <c r="K135" s="27"/>
      <c r="L135" s="27"/>
      <c r="M135" s="27"/>
      <c r="N135" s="27"/>
      <c r="O135" s="27"/>
      <c r="P135" s="27"/>
      <c r="Q135" s="27"/>
      <c r="R135" s="92">
        <f t="shared" si="60"/>
        <v>0</v>
      </c>
    </row>
    <row r="136" spans="2:18" ht="19.5" hidden="1" customHeight="1" x14ac:dyDescent="0.3">
      <c r="B136" s="28"/>
      <c r="C136" s="45"/>
      <c r="D136" s="31"/>
      <c r="E136" s="32"/>
      <c r="F136" s="1127">
        <v>71</v>
      </c>
      <c r="G136" s="15"/>
      <c r="H136" s="16"/>
      <c r="I136" s="17"/>
      <c r="J136" s="27"/>
      <c r="K136" s="27"/>
      <c r="L136" s="27"/>
      <c r="M136" s="27"/>
      <c r="N136" s="27"/>
      <c r="O136" s="27"/>
      <c r="P136" s="27"/>
      <c r="Q136" s="27"/>
      <c r="R136" s="92">
        <f t="shared" si="60"/>
        <v>0</v>
      </c>
    </row>
    <row r="137" spans="2:18" ht="22.5" hidden="1" customHeight="1" x14ac:dyDescent="0.3">
      <c r="B137" s="57"/>
      <c r="C137" s="58"/>
      <c r="D137" s="58"/>
      <c r="E137" s="59"/>
      <c r="F137" s="1127">
        <v>72</v>
      </c>
      <c r="G137" s="15"/>
      <c r="H137" s="93"/>
      <c r="I137" s="140"/>
      <c r="J137" s="92"/>
      <c r="K137" s="92"/>
      <c r="L137" s="92"/>
      <c r="M137" s="92"/>
      <c r="N137" s="92"/>
      <c r="O137" s="92"/>
      <c r="P137" s="92"/>
      <c r="Q137" s="92"/>
      <c r="R137" s="92">
        <f t="shared" si="60"/>
        <v>0</v>
      </c>
    </row>
    <row r="138" spans="2:18" ht="22.5" hidden="1" customHeight="1" x14ac:dyDescent="0.3">
      <c r="B138" s="28"/>
      <c r="C138" s="45"/>
      <c r="D138" s="31"/>
      <c r="E138" s="32"/>
      <c r="F138" s="1127">
        <v>73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92">
        <f>SUM(J138:Q138)</f>
        <v>0</v>
      </c>
    </row>
    <row r="139" spans="2:18" s="13" customFormat="1" hidden="1" x14ac:dyDescent="0.3">
      <c r="B139" s="35"/>
      <c r="C139" s="37"/>
      <c r="D139" s="37"/>
      <c r="E139" s="281" t="s">
        <v>55</v>
      </c>
      <c r="F139" s="70"/>
      <c r="G139" s="33"/>
      <c r="H139" s="14"/>
      <c r="I139" s="56"/>
      <c r="J139" s="86">
        <f>SUM(J140:J144)</f>
        <v>0</v>
      </c>
      <c r="K139" s="86">
        <f t="shared" ref="K139:R139" si="61">SUM(K140:K144)</f>
        <v>0</v>
      </c>
      <c r="L139" s="86">
        <f t="shared" si="61"/>
        <v>0</v>
      </c>
      <c r="M139" s="86">
        <f t="shared" si="61"/>
        <v>0</v>
      </c>
      <c r="N139" s="86">
        <f t="shared" si="61"/>
        <v>0</v>
      </c>
      <c r="O139" s="86">
        <f t="shared" si="61"/>
        <v>0</v>
      </c>
      <c r="P139" s="86">
        <f t="shared" si="61"/>
        <v>0</v>
      </c>
      <c r="Q139" s="86">
        <f t="shared" si="61"/>
        <v>0</v>
      </c>
      <c r="R139" s="86">
        <f t="shared" si="61"/>
        <v>0</v>
      </c>
    </row>
    <row r="140" spans="2:18" ht="22.5" hidden="1" customHeight="1" x14ac:dyDescent="0.3">
      <c r="B140" s="38"/>
      <c r="C140" s="39"/>
      <c r="D140" s="39"/>
      <c r="E140" s="40"/>
      <c r="F140" s="1127">
        <v>74</v>
      </c>
      <c r="G140" s="15"/>
      <c r="H140" s="93"/>
      <c r="I140" s="140"/>
      <c r="J140" s="92"/>
      <c r="K140" s="92"/>
      <c r="L140" s="92"/>
      <c r="M140" s="92"/>
      <c r="N140" s="92"/>
      <c r="O140" s="92"/>
      <c r="P140" s="92"/>
      <c r="Q140" s="92"/>
      <c r="R140" s="92">
        <f t="shared" ref="R140:R143" si="62">SUM(J140:Q140)</f>
        <v>0</v>
      </c>
    </row>
    <row r="141" spans="2:18" ht="22.5" hidden="1" customHeight="1" x14ac:dyDescent="0.3">
      <c r="B141" s="28"/>
      <c r="C141" s="45"/>
      <c r="D141" s="31"/>
      <c r="E141" s="32"/>
      <c r="F141" s="1127">
        <v>75</v>
      </c>
      <c r="G141" s="15"/>
      <c r="H141" s="16"/>
      <c r="I141" s="17"/>
      <c r="J141" s="27"/>
      <c r="K141" s="27"/>
      <c r="L141" s="27"/>
      <c r="M141" s="27"/>
      <c r="N141" s="27"/>
      <c r="O141" s="27"/>
      <c r="P141" s="27"/>
      <c r="Q141" s="27"/>
      <c r="R141" s="92">
        <f t="shared" si="62"/>
        <v>0</v>
      </c>
    </row>
    <row r="142" spans="2:18" ht="22.5" hidden="1" customHeight="1" x14ac:dyDescent="0.3">
      <c r="B142" s="28"/>
      <c r="C142" s="45"/>
      <c r="D142" s="31"/>
      <c r="E142" s="32"/>
      <c r="F142" s="1127">
        <v>76</v>
      </c>
      <c r="G142" s="15"/>
      <c r="H142" s="16"/>
      <c r="I142" s="17"/>
      <c r="J142" s="27"/>
      <c r="K142" s="27"/>
      <c r="L142" s="27"/>
      <c r="M142" s="27"/>
      <c r="N142" s="27"/>
      <c r="O142" s="27"/>
      <c r="P142" s="27"/>
      <c r="Q142" s="27"/>
      <c r="R142" s="92">
        <f t="shared" si="62"/>
        <v>0</v>
      </c>
    </row>
    <row r="143" spans="2:18" ht="22.5" hidden="1" customHeight="1" x14ac:dyDescent="0.3">
      <c r="B143" s="57"/>
      <c r="C143" s="58"/>
      <c r="D143" s="58"/>
      <c r="E143" s="59"/>
      <c r="F143" s="1127">
        <v>77</v>
      </c>
      <c r="G143" s="15"/>
      <c r="H143" s="93"/>
      <c r="I143" s="140"/>
      <c r="J143" s="92"/>
      <c r="K143" s="92"/>
      <c r="L143" s="92"/>
      <c r="M143" s="92"/>
      <c r="N143" s="92"/>
      <c r="O143" s="92"/>
      <c r="P143" s="92"/>
      <c r="Q143" s="92"/>
      <c r="R143" s="92">
        <f t="shared" si="62"/>
        <v>0</v>
      </c>
    </row>
    <row r="144" spans="2:18" ht="22.5" hidden="1" customHeight="1" x14ac:dyDescent="0.3">
      <c r="B144" s="28"/>
      <c r="C144" s="45"/>
      <c r="D144" s="31"/>
      <c r="E144" s="32"/>
      <c r="F144" s="1127">
        <v>78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92">
        <f>SUM(J144:Q144)</f>
        <v>0</v>
      </c>
    </row>
    <row r="145" spans="2:24" s="13" customFormat="1" ht="30.75" hidden="1" customHeight="1" x14ac:dyDescent="0.3">
      <c r="B145" s="35"/>
      <c r="C145" s="37"/>
      <c r="D145" s="37"/>
      <c r="E145" s="1661" t="s">
        <v>90</v>
      </c>
      <c r="F145" s="1661"/>
      <c r="G145" s="1661"/>
      <c r="H145" s="1661"/>
      <c r="I145" s="1661"/>
      <c r="J145" s="86">
        <f t="shared" ref="J145:R145" si="63">SUM(J146:J150)</f>
        <v>0</v>
      </c>
      <c r="K145" s="86">
        <f t="shared" si="63"/>
        <v>0</v>
      </c>
      <c r="L145" s="86">
        <f t="shared" si="63"/>
        <v>0</v>
      </c>
      <c r="M145" s="86">
        <f t="shared" si="63"/>
        <v>0</v>
      </c>
      <c r="N145" s="86">
        <f t="shared" si="63"/>
        <v>0</v>
      </c>
      <c r="O145" s="86">
        <f t="shared" si="63"/>
        <v>0</v>
      </c>
      <c r="P145" s="86">
        <f t="shared" si="63"/>
        <v>0</v>
      </c>
      <c r="Q145" s="86">
        <f t="shared" si="63"/>
        <v>0</v>
      </c>
      <c r="R145" s="86">
        <f t="shared" si="63"/>
        <v>0</v>
      </c>
    </row>
    <row r="146" spans="2:24" ht="22.5" hidden="1" customHeight="1" x14ac:dyDescent="0.3">
      <c r="B146" s="38"/>
      <c r="C146" s="39"/>
      <c r="D146" s="39"/>
      <c r="E146" s="40"/>
      <c r="F146" s="1127">
        <v>79</v>
      </c>
      <c r="G146" s="15"/>
      <c r="H146" s="93"/>
      <c r="I146" s="140"/>
      <c r="J146" s="92"/>
      <c r="K146" s="92"/>
      <c r="L146" s="92"/>
      <c r="M146" s="92"/>
      <c r="N146" s="92"/>
      <c r="O146" s="92"/>
      <c r="P146" s="92"/>
      <c r="Q146" s="92"/>
      <c r="R146" s="92">
        <f t="shared" ref="R146:R149" si="64">SUM(J146:Q146)</f>
        <v>0</v>
      </c>
    </row>
    <row r="147" spans="2:24" ht="22.5" hidden="1" customHeight="1" x14ac:dyDescent="0.3">
      <c r="B147" s="28"/>
      <c r="C147" s="45"/>
      <c r="D147" s="31"/>
      <c r="E147" s="32"/>
      <c r="F147" s="1127">
        <v>80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92">
        <f t="shared" si="64"/>
        <v>0</v>
      </c>
    </row>
    <row r="148" spans="2:24" ht="22.5" hidden="1" customHeight="1" x14ac:dyDescent="0.3">
      <c r="B148" s="28"/>
      <c r="C148" s="45"/>
      <c r="D148" s="31"/>
      <c r="E148" s="32"/>
      <c r="F148" s="1127">
        <v>81</v>
      </c>
      <c r="G148" s="15"/>
      <c r="H148" s="16"/>
      <c r="I148" s="17"/>
      <c r="J148" s="27"/>
      <c r="K148" s="27"/>
      <c r="L148" s="27"/>
      <c r="M148" s="27"/>
      <c r="N148" s="27"/>
      <c r="O148" s="27"/>
      <c r="P148" s="27"/>
      <c r="Q148" s="27"/>
      <c r="R148" s="92">
        <f t="shared" si="64"/>
        <v>0</v>
      </c>
    </row>
    <row r="149" spans="2:24" ht="22.5" hidden="1" customHeight="1" x14ac:dyDescent="0.3">
      <c r="B149" s="57"/>
      <c r="C149" s="58"/>
      <c r="D149" s="58"/>
      <c r="E149" s="59"/>
      <c r="F149" s="1127">
        <v>82</v>
      </c>
      <c r="G149" s="15"/>
      <c r="H149" s="93"/>
      <c r="I149" s="140"/>
      <c r="J149" s="92"/>
      <c r="K149" s="92"/>
      <c r="L149" s="92"/>
      <c r="M149" s="92"/>
      <c r="N149" s="92"/>
      <c r="O149" s="92"/>
      <c r="P149" s="92"/>
      <c r="Q149" s="92"/>
      <c r="R149" s="92">
        <f t="shared" si="64"/>
        <v>0</v>
      </c>
    </row>
    <row r="150" spans="2:24" ht="22.5" hidden="1" customHeight="1" x14ac:dyDescent="0.3">
      <c r="B150" s="67"/>
      <c r="C150" s="68"/>
      <c r="D150" s="62"/>
      <c r="E150" s="21"/>
      <c r="F150" s="1127">
        <v>83</v>
      </c>
      <c r="G150" s="15"/>
      <c r="H150" s="16"/>
      <c r="I150" s="17"/>
      <c r="J150" s="27"/>
      <c r="K150" s="27"/>
      <c r="L150" s="27"/>
      <c r="M150" s="27"/>
      <c r="N150" s="27"/>
      <c r="O150" s="27"/>
      <c r="P150" s="27"/>
      <c r="Q150" s="27"/>
      <c r="R150" s="92">
        <f>SUM(J150:Q150)</f>
        <v>0</v>
      </c>
    </row>
    <row r="151" spans="2:24" s="12" customFormat="1" ht="19.5" customHeight="1" x14ac:dyDescent="0.2">
      <c r="B151" s="535" t="s">
        <v>93</v>
      </c>
      <c r="C151" s="536"/>
      <c r="D151" s="536"/>
      <c r="E151" s="536"/>
      <c r="F151" s="1095"/>
      <c r="G151" s="536"/>
      <c r="H151" s="536"/>
      <c r="I151" s="536"/>
      <c r="J151" s="705"/>
      <c r="K151" s="705"/>
      <c r="L151" s="705"/>
      <c r="M151" s="705"/>
      <c r="N151" s="705"/>
      <c r="O151" s="705"/>
      <c r="P151" s="705"/>
      <c r="Q151" s="705"/>
      <c r="R151" s="704"/>
    </row>
    <row r="152" spans="2:24" s="12" customFormat="1" ht="18" customHeight="1" x14ac:dyDescent="0.2">
      <c r="B152" s="582" t="s">
        <v>2137</v>
      </c>
      <c r="C152" s="583"/>
      <c r="D152" s="583"/>
      <c r="E152" s="583"/>
      <c r="F152" s="1116"/>
      <c r="G152" s="583"/>
      <c r="H152" s="583"/>
      <c r="I152" s="583"/>
      <c r="J152" s="731"/>
      <c r="K152" s="731"/>
      <c r="L152" s="731"/>
      <c r="M152" s="731"/>
      <c r="N152" s="731"/>
      <c r="O152" s="731"/>
      <c r="P152" s="731"/>
      <c r="Q152" s="731"/>
      <c r="R152" s="732"/>
    </row>
    <row r="153" spans="2:24" s="12" customFormat="1" ht="18" customHeight="1" x14ac:dyDescent="0.2">
      <c r="B153" s="727" t="s">
        <v>1847</v>
      </c>
      <c r="C153" s="579"/>
      <c r="D153" s="579"/>
      <c r="E153" s="579"/>
      <c r="F153" s="1113"/>
      <c r="G153" s="579"/>
      <c r="H153" s="579"/>
      <c r="I153" s="579"/>
      <c r="J153" s="729"/>
      <c r="K153" s="729"/>
      <c r="L153" s="729"/>
      <c r="M153" s="729"/>
      <c r="N153" s="729"/>
      <c r="O153" s="729"/>
      <c r="P153" s="729"/>
      <c r="Q153" s="729"/>
      <c r="R153" s="730"/>
    </row>
    <row r="154" spans="2:24" s="13" customFormat="1" ht="19.5" customHeight="1" x14ac:dyDescent="0.3">
      <c r="B154" s="35"/>
      <c r="C154" s="278" t="s">
        <v>56</v>
      </c>
      <c r="D154" s="278"/>
      <c r="E154" s="278"/>
      <c r="F154" s="1106"/>
      <c r="G154" s="278"/>
      <c r="H154" s="278"/>
      <c r="I154" s="278"/>
      <c r="J154" s="562"/>
      <c r="K154" s="562"/>
      <c r="L154" s="562"/>
      <c r="M154" s="562"/>
      <c r="N154" s="562"/>
      <c r="O154" s="562"/>
      <c r="P154" s="562"/>
      <c r="Q154" s="562"/>
      <c r="R154" s="274"/>
      <c r="X154" s="49"/>
    </row>
    <row r="155" spans="2:24" s="13" customFormat="1" ht="18.75" customHeight="1" x14ac:dyDescent="0.3">
      <c r="B155" s="65"/>
      <c r="C155" s="66"/>
      <c r="D155" s="105" t="s">
        <v>1961</v>
      </c>
      <c r="E155" s="105"/>
      <c r="F155" s="1102"/>
      <c r="G155" s="105"/>
      <c r="H155" s="105"/>
      <c r="I155" s="105"/>
      <c r="J155" s="588"/>
      <c r="K155" s="588"/>
      <c r="L155" s="588"/>
      <c r="M155" s="588"/>
      <c r="N155" s="588"/>
      <c r="O155" s="588"/>
      <c r="P155" s="588"/>
      <c r="Q155" s="588"/>
      <c r="R155" s="596"/>
    </row>
    <row r="156" spans="2:24" s="13" customFormat="1" ht="18.75" customHeight="1" x14ac:dyDescent="0.3">
      <c r="B156" s="76"/>
      <c r="C156" s="77"/>
      <c r="D156" s="556" t="s">
        <v>1960</v>
      </c>
      <c r="E156" s="556"/>
      <c r="F156" s="1108"/>
      <c r="G156" s="556"/>
      <c r="H156" s="556"/>
      <c r="I156" s="556"/>
      <c r="J156" s="572"/>
      <c r="K156" s="572"/>
      <c r="L156" s="572"/>
      <c r="M156" s="572"/>
      <c r="N156" s="572"/>
      <c r="O156" s="572"/>
      <c r="P156" s="572"/>
      <c r="Q156" s="572"/>
      <c r="R156" s="571"/>
    </row>
    <row r="157" spans="2:24" s="13" customFormat="1" ht="32.25" hidden="1" customHeight="1" x14ac:dyDescent="0.3">
      <c r="B157" s="35"/>
      <c r="C157" s="37"/>
      <c r="D157" s="37"/>
      <c r="E157" s="1661" t="s">
        <v>57</v>
      </c>
      <c r="F157" s="1661"/>
      <c r="G157" s="1661"/>
      <c r="H157" s="1661"/>
      <c r="I157" s="1661"/>
      <c r="J157" s="562"/>
      <c r="K157" s="562"/>
      <c r="L157" s="562"/>
      <c r="M157" s="562"/>
      <c r="N157" s="562"/>
      <c r="O157" s="562"/>
      <c r="P157" s="562"/>
      <c r="Q157" s="562"/>
      <c r="R157" s="274"/>
    </row>
    <row r="158" spans="2:24" ht="20.25" hidden="1" customHeight="1" x14ac:dyDescent="0.3">
      <c r="B158" s="38"/>
      <c r="C158" s="39"/>
      <c r="D158" s="39"/>
      <c r="E158" s="40"/>
      <c r="F158" s="1127">
        <v>84</v>
      </c>
      <c r="G158" s="15"/>
      <c r="H158" s="93"/>
      <c r="I158" s="140"/>
      <c r="J158" s="620"/>
      <c r="K158" s="620"/>
      <c r="L158" s="620"/>
      <c r="M158" s="620"/>
      <c r="N158" s="620"/>
      <c r="O158" s="620"/>
      <c r="P158" s="620"/>
      <c r="Q158" s="620"/>
      <c r="R158" s="175"/>
    </row>
    <row r="159" spans="2:24" ht="20.25" hidden="1" customHeight="1" x14ac:dyDescent="0.3">
      <c r="B159" s="28"/>
      <c r="C159" s="45"/>
      <c r="D159" s="31"/>
      <c r="E159" s="32"/>
      <c r="F159" s="1127">
        <v>85</v>
      </c>
      <c r="G159" s="15"/>
      <c r="H159" s="16"/>
      <c r="I159" s="17"/>
      <c r="J159" s="592"/>
      <c r="K159" s="592"/>
      <c r="L159" s="592"/>
      <c r="M159" s="592"/>
      <c r="N159" s="592"/>
      <c r="O159" s="592"/>
      <c r="P159" s="592"/>
      <c r="Q159" s="592"/>
      <c r="R159" s="175"/>
    </row>
    <row r="160" spans="2:24" ht="20.25" hidden="1" customHeight="1" x14ac:dyDescent="0.3">
      <c r="B160" s="28"/>
      <c r="C160" s="45"/>
      <c r="D160" s="31"/>
      <c r="E160" s="32"/>
      <c r="F160" s="1127">
        <v>86</v>
      </c>
      <c r="G160" s="15"/>
      <c r="H160" s="16"/>
      <c r="I160" s="17"/>
      <c r="J160" s="592"/>
      <c r="K160" s="592"/>
      <c r="L160" s="592"/>
      <c r="M160" s="592"/>
      <c r="N160" s="592"/>
      <c r="O160" s="592"/>
      <c r="P160" s="592"/>
      <c r="Q160" s="592"/>
      <c r="R160" s="175"/>
    </row>
    <row r="161" spans="2:18" s="13" customFormat="1" ht="33.75" hidden="1" customHeight="1" x14ac:dyDescent="0.3">
      <c r="B161" s="35"/>
      <c r="C161" s="37"/>
      <c r="D161" s="37"/>
      <c r="E161" s="1661" t="s">
        <v>58</v>
      </c>
      <c r="F161" s="1661"/>
      <c r="G161" s="1661"/>
      <c r="H161" s="1661"/>
      <c r="I161" s="1661"/>
      <c r="J161" s="562"/>
      <c r="K161" s="562"/>
      <c r="L161" s="562"/>
      <c r="M161" s="562"/>
      <c r="N161" s="562"/>
      <c r="O161" s="562"/>
      <c r="P161" s="562"/>
      <c r="Q161" s="562"/>
      <c r="R161" s="274"/>
    </row>
    <row r="162" spans="2:18" ht="21" hidden="1" customHeight="1" x14ac:dyDescent="0.3">
      <c r="B162" s="38"/>
      <c r="C162" s="39"/>
      <c r="D162" s="39"/>
      <c r="E162" s="40"/>
      <c r="F162" s="1127">
        <v>87</v>
      </c>
      <c r="G162" s="15"/>
      <c r="H162" s="93"/>
      <c r="I162" s="140"/>
      <c r="J162" s="620"/>
      <c r="K162" s="620"/>
      <c r="L162" s="620"/>
      <c r="M162" s="620"/>
      <c r="N162" s="620"/>
      <c r="O162" s="620"/>
      <c r="P162" s="620"/>
      <c r="Q162" s="620"/>
      <c r="R162" s="175"/>
    </row>
    <row r="163" spans="2:18" ht="21" hidden="1" customHeight="1" x14ac:dyDescent="0.3">
      <c r="B163" s="28"/>
      <c r="C163" s="45"/>
      <c r="D163" s="31"/>
      <c r="E163" s="32"/>
      <c r="F163" s="1127">
        <v>88</v>
      </c>
      <c r="G163" s="15"/>
      <c r="H163" s="16"/>
      <c r="I163" s="17"/>
      <c r="J163" s="592"/>
      <c r="K163" s="592"/>
      <c r="L163" s="592"/>
      <c r="M163" s="592"/>
      <c r="N163" s="592"/>
      <c r="O163" s="592"/>
      <c r="P163" s="592"/>
      <c r="Q163" s="592"/>
      <c r="R163" s="175"/>
    </row>
    <row r="164" spans="2:18" ht="21" hidden="1" customHeight="1" x14ac:dyDescent="0.3">
      <c r="B164" s="28"/>
      <c r="C164" s="45"/>
      <c r="D164" s="31"/>
      <c r="E164" s="32"/>
      <c r="F164" s="1127">
        <v>89</v>
      </c>
      <c r="G164" s="15"/>
      <c r="H164" s="16"/>
      <c r="I164" s="17"/>
      <c r="J164" s="592"/>
      <c r="K164" s="592"/>
      <c r="L164" s="592"/>
      <c r="M164" s="592"/>
      <c r="N164" s="592"/>
      <c r="O164" s="592"/>
      <c r="P164" s="592"/>
      <c r="Q164" s="592"/>
      <c r="R164" s="175"/>
    </row>
    <row r="165" spans="2:18" s="13" customFormat="1" hidden="1" x14ac:dyDescent="0.3">
      <c r="B165" s="35"/>
      <c r="C165" s="37"/>
      <c r="D165" s="37"/>
      <c r="E165" s="281" t="s">
        <v>59</v>
      </c>
      <c r="F165" s="70"/>
      <c r="G165" s="33"/>
      <c r="H165" s="14"/>
      <c r="I165" s="56"/>
      <c r="J165" s="562"/>
      <c r="K165" s="562"/>
      <c r="L165" s="562"/>
      <c r="M165" s="562"/>
      <c r="N165" s="562"/>
      <c r="O165" s="562"/>
      <c r="P165" s="562"/>
      <c r="Q165" s="562"/>
      <c r="R165" s="274"/>
    </row>
    <row r="166" spans="2:18" ht="24.75" hidden="1" customHeight="1" x14ac:dyDescent="0.3">
      <c r="B166" s="38"/>
      <c r="C166" s="39"/>
      <c r="D166" s="39"/>
      <c r="E166" s="40"/>
      <c r="F166" s="1127">
        <v>90</v>
      </c>
      <c r="G166" s="15"/>
      <c r="H166" s="93"/>
      <c r="I166" s="140"/>
      <c r="J166" s="620"/>
      <c r="K166" s="620"/>
      <c r="L166" s="620"/>
      <c r="M166" s="620"/>
      <c r="N166" s="620"/>
      <c r="O166" s="620"/>
      <c r="P166" s="620"/>
      <c r="Q166" s="620"/>
      <c r="R166" s="175"/>
    </row>
    <row r="167" spans="2:18" ht="24.75" hidden="1" customHeight="1" x14ac:dyDescent="0.3">
      <c r="B167" s="28"/>
      <c r="C167" s="45"/>
      <c r="D167" s="31"/>
      <c r="E167" s="32"/>
      <c r="F167" s="1127">
        <v>91</v>
      </c>
      <c r="G167" s="15"/>
      <c r="H167" s="16"/>
      <c r="I167" s="17"/>
      <c r="J167" s="592"/>
      <c r="K167" s="592"/>
      <c r="L167" s="592"/>
      <c r="M167" s="592"/>
      <c r="N167" s="592"/>
      <c r="O167" s="592"/>
      <c r="P167" s="592"/>
      <c r="Q167" s="592"/>
      <c r="R167" s="175"/>
    </row>
    <row r="168" spans="2:18" ht="24.75" hidden="1" customHeight="1" x14ac:dyDescent="0.3">
      <c r="B168" s="67"/>
      <c r="C168" s="68"/>
      <c r="D168" s="62"/>
      <c r="E168" s="21"/>
      <c r="F168" s="1127">
        <v>92</v>
      </c>
      <c r="G168" s="15"/>
      <c r="H168" s="16"/>
      <c r="I168" s="17"/>
      <c r="J168" s="592"/>
      <c r="K168" s="592"/>
      <c r="L168" s="592"/>
      <c r="M168" s="592"/>
      <c r="N168" s="592"/>
      <c r="O168" s="592"/>
      <c r="P168" s="592"/>
      <c r="Q168" s="592"/>
      <c r="R168" s="175"/>
    </row>
    <row r="169" spans="2:18" s="13" customFormat="1" ht="17.25" customHeight="1" x14ac:dyDescent="0.3">
      <c r="B169" s="35"/>
      <c r="C169" s="37"/>
      <c r="D169" s="37"/>
      <c r="E169" s="278" t="s">
        <v>60</v>
      </c>
      <c r="F169" s="1106"/>
      <c r="G169" s="278"/>
      <c r="H169" s="278"/>
      <c r="I169" s="278"/>
      <c r="J169" s="562"/>
      <c r="K169" s="562"/>
      <c r="L169" s="562"/>
      <c r="M169" s="562"/>
      <c r="N169" s="562"/>
      <c r="O169" s="562"/>
      <c r="P169" s="562"/>
      <c r="Q169" s="562"/>
      <c r="R169" s="274"/>
    </row>
    <row r="170" spans="2:18" s="525" customFormat="1" ht="15.75" customHeight="1" x14ac:dyDescent="0.3">
      <c r="B170" s="615"/>
      <c r="C170" s="619"/>
      <c r="D170" s="619"/>
      <c r="E170" s="733">
        <v>172</v>
      </c>
      <c r="F170" s="1104" t="s">
        <v>2221</v>
      </c>
      <c r="G170" s="565"/>
      <c r="H170" s="565"/>
      <c r="I170" s="565"/>
      <c r="J170" s="617"/>
      <c r="K170" s="617"/>
      <c r="L170" s="617"/>
      <c r="M170" s="617"/>
      <c r="N170" s="617"/>
      <c r="O170" s="617"/>
      <c r="P170" s="617"/>
      <c r="Q170" s="617"/>
      <c r="R170" s="618"/>
    </row>
    <row r="171" spans="2:18" ht="36.75" customHeight="1" x14ac:dyDescent="0.3">
      <c r="B171" s="471"/>
      <c r="C171" s="470"/>
      <c r="D171" s="470"/>
      <c r="E171" s="470"/>
      <c r="F171" s="1131">
        <v>17201</v>
      </c>
      <c r="G171" s="284" t="s">
        <v>2220</v>
      </c>
      <c r="H171" s="289" t="s">
        <v>1647</v>
      </c>
      <c r="I171" s="289" t="s">
        <v>1650</v>
      </c>
      <c r="J171" s="309"/>
      <c r="K171" s="309"/>
      <c r="L171" s="309">
        <v>15000</v>
      </c>
      <c r="M171" s="309">
        <v>40000</v>
      </c>
      <c r="N171" s="309"/>
      <c r="O171" s="309"/>
      <c r="P171" s="309"/>
      <c r="Q171" s="309"/>
      <c r="R171" s="309">
        <f>SUM(J171:Q171)</f>
        <v>55000</v>
      </c>
    </row>
    <row r="172" spans="2:18" ht="22.5" hidden="1" customHeight="1" x14ac:dyDescent="0.3">
      <c r="B172" s="28"/>
      <c r="C172" s="45"/>
      <c r="D172" s="31"/>
      <c r="E172" s="32"/>
      <c r="F172" s="1132">
        <v>94</v>
      </c>
      <c r="G172" s="21"/>
      <c r="H172" s="16"/>
      <c r="I172" s="16"/>
      <c r="J172" s="27"/>
      <c r="K172" s="27"/>
      <c r="L172" s="27"/>
      <c r="M172" s="27"/>
      <c r="N172" s="27"/>
      <c r="O172" s="27"/>
      <c r="P172" s="27"/>
      <c r="Q172" s="27"/>
      <c r="R172" s="92">
        <f t="shared" ref="R172" si="65">SUM(J172:Q172)</f>
        <v>0</v>
      </c>
    </row>
    <row r="173" spans="2:18" ht="22.5" hidden="1" customHeight="1" x14ac:dyDescent="0.3">
      <c r="B173" s="28"/>
      <c r="C173" s="45"/>
      <c r="D173" s="31"/>
      <c r="E173" s="32"/>
      <c r="F173" s="1127">
        <v>95</v>
      </c>
      <c r="G173" s="15"/>
      <c r="H173" s="16"/>
      <c r="I173" s="16"/>
      <c r="J173" s="27"/>
      <c r="K173" s="27"/>
      <c r="L173" s="27"/>
      <c r="M173" s="27"/>
      <c r="N173" s="27"/>
      <c r="O173" s="27"/>
      <c r="P173" s="27"/>
      <c r="Q173" s="27"/>
      <c r="R173" s="92">
        <f>SUM(J173:Q173)</f>
        <v>0</v>
      </c>
    </row>
    <row r="174" spans="2:18" s="13" customFormat="1" ht="33.75" hidden="1" customHeight="1" x14ac:dyDescent="0.3">
      <c r="B174" s="35"/>
      <c r="C174" s="37"/>
      <c r="D174" s="1661" t="s">
        <v>61</v>
      </c>
      <c r="E174" s="1661"/>
      <c r="F174" s="1661"/>
      <c r="G174" s="1661"/>
      <c r="H174" s="1661"/>
      <c r="I174" s="1728"/>
      <c r="J174" s="86">
        <f>SUM(J175)</f>
        <v>0</v>
      </c>
      <c r="K174" s="86">
        <f t="shared" ref="K174:R174" si="66">SUM(K175)</f>
        <v>0</v>
      </c>
      <c r="L174" s="86">
        <f t="shared" si="66"/>
        <v>0</v>
      </c>
      <c r="M174" s="86">
        <f t="shared" si="66"/>
        <v>0</v>
      </c>
      <c r="N174" s="86">
        <f t="shared" si="66"/>
        <v>0</v>
      </c>
      <c r="O174" s="86">
        <f t="shared" si="66"/>
        <v>0</v>
      </c>
      <c r="P174" s="86">
        <f t="shared" si="66"/>
        <v>0</v>
      </c>
      <c r="Q174" s="86">
        <f t="shared" si="66"/>
        <v>0</v>
      </c>
      <c r="R174" s="86">
        <f t="shared" si="66"/>
        <v>0</v>
      </c>
    </row>
    <row r="175" spans="2:18" s="13" customFormat="1" hidden="1" x14ac:dyDescent="0.3">
      <c r="B175" s="35"/>
      <c r="C175" s="37"/>
      <c r="D175" s="37"/>
      <c r="E175" s="501" t="s">
        <v>62</v>
      </c>
      <c r="F175" s="70"/>
      <c r="G175" s="33"/>
      <c r="H175" s="14"/>
      <c r="I175" s="752"/>
      <c r="J175" s="86">
        <f>SUM(J176:J178)</f>
        <v>0</v>
      </c>
      <c r="K175" s="86">
        <f t="shared" ref="K175:Q175" si="67">SUM(K176:K178)</f>
        <v>0</v>
      </c>
      <c r="L175" s="86">
        <f t="shared" si="67"/>
        <v>0</v>
      </c>
      <c r="M175" s="86">
        <f t="shared" si="67"/>
        <v>0</v>
      </c>
      <c r="N175" s="86">
        <f t="shared" si="67"/>
        <v>0</v>
      </c>
      <c r="O175" s="86">
        <f t="shared" si="67"/>
        <v>0</v>
      </c>
      <c r="P175" s="86">
        <f t="shared" si="67"/>
        <v>0</v>
      </c>
      <c r="Q175" s="86">
        <f t="shared" si="67"/>
        <v>0</v>
      </c>
      <c r="R175" s="86">
        <f>SUM(R176:R178)</f>
        <v>0</v>
      </c>
    </row>
    <row r="176" spans="2:18" ht="22.5" hidden="1" customHeight="1" x14ac:dyDescent="0.3">
      <c r="B176" s="38"/>
      <c r="C176" s="39"/>
      <c r="D176" s="39"/>
      <c r="E176" s="40"/>
      <c r="F176" s="1127">
        <v>96</v>
      </c>
      <c r="G176" s="15"/>
      <c r="H176" s="93"/>
      <c r="I176" s="93"/>
      <c r="J176" s="92"/>
      <c r="K176" s="92"/>
      <c r="L176" s="92"/>
      <c r="M176" s="92"/>
      <c r="N176" s="92"/>
      <c r="O176" s="92"/>
      <c r="P176" s="92"/>
      <c r="Q176" s="92"/>
      <c r="R176" s="92">
        <f>SUM(J176:Q176)</f>
        <v>0</v>
      </c>
    </row>
    <row r="177" spans="2:18" ht="22.5" hidden="1" customHeight="1" x14ac:dyDescent="0.3">
      <c r="B177" s="28"/>
      <c r="C177" s="45"/>
      <c r="D177" s="31"/>
      <c r="E177" s="32"/>
      <c r="F177" s="1127">
        <v>97</v>
      </c>
      <c r="G177" s="15"/>
      <c r="H177" s="16"/>
      <c r="I177" s="16"/>
      <c r="J177" s="27"/>
      <c r="K177" s="27"/>
      <c r="L177" s="27"/>
      <c r="M177" s="27"/>
      <c r="N177" s="27"/>
      <c r="O177" s="27"/>
      <c r="P177" s="27"/>
      <c r="Q177" s="27"/>
      <c r="R177" s="92">
        <f>SUM(J177:Q177)</f>
        <v>0</v>
      </c>
    </row>
    <row r="178" spans="2:18" ht="21" hidden="1" customHeight="1" x14ac:dyDescent="0.3">
      <c r="B178" s="67"/>
      <c r="C178" s="68"/>
      <c r="D178" s="62"/>
      <c r="E178" s="21"/>
      <c r="F178" s="1127">
        <v>98</v>
      </c>
      <c r="G178" s="15"/>
      <c r="H178" s="16"/>
      <c r="I178" s="16"/>
      <c r="J178" s="27"/>
      <c r="K178" s="27"/>
      <c r="L178" s="27"/>
      <c r="M178" s="27"/>
      <c r="N178" s="27"/>
      <c r="O178" s="27"/>
      <c r="P178" s="27"/>
      <c r="Q178" s="27"/>
      <c r="R178" s="92">
        <f>SUM(J178:Q178)</f>
        <v>0</v>
      </c>
    </row>
    <row r="179" spans="2:18" s="12" customFormat="1" ht="18.75" customHeight="1" x14ac:dyDescent="0.2">
      <c r="B179" s="50" t="s">
        <v>95</v>
      </c>
      <c r="C179" s="51"/>
      <c r="D179" s="52"/>
      <c r="E179" s="52"/>
      <c r="F179" s="1129"/>
      <c r="G179" s="52"/>
      <c r="H179" s="438"/>
      <c r="I179" s="438"/>
      <c r="J179" s="705"/>
      <c r="K179" s="705"/>
      <c r="L179" s="705"/>
      <c r="M179" s="705"/>
      <c r="N179" s="705"/>
      <c r="O179" s="705"/>
      <c r="P179" s="705"/>
      <c r="Q179" s="705"/>
      <c r="R179" s="704"/>
    </row>
    <row r="180" spans="2:18" s="12" customFormat="1" ht="18.75" customHeight="1" x14ac:dyDescent="0.2">
      <c r="B180" s="481" t="s">
        <v>121</v>
      </c>
      <c r="C180" s="482"/>
      <c r="D180" s="482"/>
      <c r="E180" s="482"/>
      <c r="F180" s="1096"/>
      <c r="G180" s="482"/>
      <c r="H180" s="482"/>
      <c r="I180" s="482"/>
      <c r="J180" s="633"/>
      <c r="K180" s="633"/>
      <c r="L180" s="633"/>
      <c r="M180" s="633"/>
      <c r="N180" s="633"/>
      <c r="O180" s="633"/>
      <c r="P180" s="633"/>
      <c r="Q180" s="633"/>
      <c r="R180" s="631"/>
    </row>
    <row r="181" spans="2:18" s="13" customFormat="1" ht="18.75" customHeight="1" x14ac:dyDescent="0.3">
      <c r="B181" s="35"/>
      <c r="C181" s="278" t="s">
        <v>63</v>
      </c>
      <c r="D181" s="278"/>
      <c r="E181" s="278"/>
      <c r="F181" s="1106"/>
      <c r="G181" s="278"/>
      <c r="H181" s="278"/>
      <c r="I181" s="278"/>
      <c r="J181" s="562"/>
      <c r="K181" s="562"/>
      <c r="L181" s="562"/>
      <c r="M181" s="562"/>
      <c r="N181" s="562"/>
      <c r="O181" s="562"/>
      <c r="P181" s="562"/>
      <c r="Q181" s="562"/>
      <c r="R181" s="274"/>
    </row>
    <row r="182" spans="2:18" s="13" customFormat="1" hidden="1" x14ac:dyDescent="0.3">
      <c r="B182" s="35"/>
      <c r="C182" s="37"/>
      <c r="D182" s="281" t="s">
        <v>64</v>
      </c>
      <c r="E182" s="34"/>
      <c r="F182" s="70"/>
      <c r="G182" s="33"/>
      <c r="H182" s="14"/>
      <c r="I182" s="56"/>
      <c r="J182" s="562"/>
      <c r="K182" s="562"/>
      <c r="L182" s="562"/>
      <c r="M182" s="562"/>
      <c r="N182" s="562"/>
      <c r="O182" s="562"/>
      <c r="P182" s="562"/>
      <c r="Q182" s="562"/>
      <c r="R182" s="274"/>
    </row>
    <row r="183" spans="2:18" s="13" customFormat="1" ht="31.5" hidden="1" customHeight="1" x14ac:dyDescent="0.3">
      <c r="B183" s="35"/>
      <c r="C183" s="37"/>
      <c r="D183" s="37"/>
      <c r="E183" s="1662" t="s">
        <v>65</v>
      </c>
      <c r="F183" s="1662"/>
      <c r="G183" s="1662"/>
      <c r="H183" s="1662"/>
      <c r="I183" s="1662"/>
      <c r="J183" s="562"/>
      <c r="K183" s="562"/>
      <c r="L183" s="562"/>
      <c r="M183" s="562"/>
      <c r="N183" s="562"/>
      <c r="O183" s="562"/>
      <c r="P183" s="562"/>
      <c r="Q183" s="562"/>
      <c r="R183" s="274"/>
    </row>
    <row r="184" spans="2:18" ht="23.25" hidden="1" customHeight="1" x14ac:dyDescent="0.3">
      <c r="B184" s="38"/>
      <c r="C184" s="39"/>
      <c r="D184" s="39"/>
      <c r="E184" s="40"/>
      <c r="F184" s="1127">
        <v>99</v>
      </c>
      <c r="G184" s="15"/>
      <c r="H184" s="93"/>
      <c r="I184" s="140"/>
      <c r="J184" s="620"/>
      <c r="K184" s="620"/>
      <c r="L184" s="620"/>
      <c r="M184" s="620"/>
      <c r="N184" s="620"/>
      <c r="O184" s="620"/>
      <c r="P184" s="620"/>
      <c r="Q184" s="620"/>
      <c r="R184" s="175"/>
    </row>
    <row r="185" spans="2:18" ht="23.25" hidden="1" customHeight="1" x14ac:dyDescent="0.3">
      <c r="B185" s="28"/>
      <c r="C185" s="45"/>
      <c r="D185" s="31"/>
      <c r="E185" s="32"/>
      <c r="F185" s="1127">
        <v>100</v>
      </c>
      <c r="G185" s="15"/>
      <c r="H185" s="16"/>
      <c r="I185" s="17"/>
      <c r="J185" s="592"/>
      <c r="K185" s="592"/>
      <c r="L185" s="592"/>
      <c r="M185" s="592"/>
      <c r="N185" s="592"/>
      <c r="O185" s="592"/>
      <c r="P185" s="592"/>
      <c r="Q185" s="592"/>
      <c r="R185" s="175"/>
    </row>
    <row r="186" spans="2:18" ht="23.25" hidden="1" customHeight="1" x14ac:dyDescent="0.3">
      <c r="B186" s="67"/>
      <c r="C186" s="68"/>
      <c r="D186" s="62"/>
      <c r="E186" s="21"/>
      <c r="F186" s="1127">
        <v>101</v>
      </c>
      <c r="G186" s="15"/>
      <c r="H186" s="16"/>
      <c r="I186" s="17"/>
      <c r="J186" s="592"/>
      <c r="K186" s="592"/>
      <c r="L186" s="592"/>
      <c r="M186" s="592"/>
      <c r="N186" s="592"/>
      <c r="O186" s="592"/>
      <c r="P186" s="592"/>
      <c r="Q186" s="592"/>
      <c r="R186" s="175"/>
    </row>
    <row r="187" spans="2:18" s="13" customFormat="1" ht="18" customHeight="1" x14ac:dyDescent="0.3">
      <c r="B187" s="35"/>
      <c r="C187" s="37"/>
      <c r="D187" s="278" t="s">
        <v>66</v>
      </c>
      <c r="E187" s="278"/>
      <c r="F187" s="1106"/>
      <c r="G187" s="278"/>
      <c r="H187" s="278"/>
      <c r="I187" s="278"/>
      <c r="J187" s="562"/>
      <c r="K187" s="562"/>
      <c r="L187" s="562"/>
      <c r="M187" s="562"/>
      <c r="N187" s="562"/>
      <c r="O187" s="562"/>
      <c r="P187" s="562"/>
      <c r="Q187" s="562"/>
      <c r="R187" s="274"/>
    </row>
    <row r="188" spans="2:18" s="13" customFormat="1" x14ac:dyDescent="0.3">
      <c r="B188" s="35"/>
      <c r="C188" s="37"/>
      <c r="D188" s="37"/>
      <c r="E188" s="281" t="s">
        <v>67</v>
      </c>
      <c r="F188" s="70"/>
      <c r="G188" s="515"/>
      <c r="H188" s="293"/>
      <c r="I188" s="322"/>
      <c r="J188" s="562"/>
      <c r="K188" s="562"/>
      <c r="L188" s="562"/>
      <c r="M188" s="562"/>
      <c r="N188" s="562"/>
      <c r="O188" s="562"/>
      <c r="P188" s="562"/>
      <c r="Q188" s="562"/>
      <c r="R188" s="274"/>
    </row>
    <row r="189" spans="2:18" s="525" customFormat="1" ht="19.5" customHeight="1" x14ac:dyDescent="0.3">
      <c r="B189" s="615"/>
      <c r="C189" s="619"/>
      <c r="D189" s="619"/>
      <c r="E189" s="565">
        <v>183</v>
      </c>
      <c r="F189" s="1104" t="s">
        <v>1832</v>
      </c>
      <c r="G189" s="565"/>
      <c r="H189" s="565"/>
      <c r="I189" s="565"/>
      <c r="J189" s="617"/>
      <c r="K189" s="617"/>
      <c r="L189" s="617"/>
      <c r="M189" s="617"/>
      <c r="N189" s="617"/>
      <c r="O189" s="617"/>
      <c r="P189" s="617"/>
      <c r="Q189" s="617"/>
      <c r="R189" s="618"/>
    </row>
    <row r="190" spans="2:18" ht="31.5" x14ac:dyDescent="0.3">
      <c r="B190" s="1157"/>
      <c r="C190" s="1158"/>
      <c r="D190" s="1158"/>
      <c r="E190" s="1158"/>
      <c r="F190" s="1138">
        <v>18301</v>
      </c>
      <c r="G190" s="1139" t="s">
        <v>1653</v>
      </c>
      <c r="H190" s="1140" t="s">
        <v>1647</v>
      </c>
      <c r="I190" s="1159" t="s">
        <v>1660</v>
      </c>
      <c r="J190" s="1142"/>
      <c r="K190" s="1142"/>
      <c r="L190" s="1142">
        <v>5000</v>
      </c>
      <c r="M190" s="1142">
        <v>10000</v>
      </c>
      <c r="N190" s="1142"/>
      <c r="O190" s="1142"/>
      <c r="P190" s="1142"/>
      <c r="Q190" s="1142"/>
      <c r="R190" s="1142">
        <f>SUM(J190:Q190)</f>
        <v>15000</v>
      </c>
    </row>
    <row r="191" spans="2:18" ht="27" customHeight="1" x14ac:dyDescent="0.3">
      <c r="B191" s="1167"/>
      <c r="C191" s="1164"/>
      <c r="D191" s="1165"/>
      <c r="E191" s="1165"/>
      <c r="F191" s="1152">
        <v>18302</v>
      </c>
      <c r="G191" s="1153" t="s">
        <v>1652</v>
      </c>
      <c r="H191" s="1154" t="s">
        <v>1647</v>
      </c>
      <c r="I191" s="1166" t="s">
        <v>1651</v>
      </c>
      <c r="J191" s="1155"/>
      <c r="K191" s="1155"/>
      <c r="L191" s="1155">
        <v>100000</v>
      </c>
      <c r="M191" s="1155">
        <v>50000</v>
      </c>
      <c r="N191" s="1155"/>
      <c r="O191" s="1155"/>
      <c r="P191" s="1155"/>
      <c r="Q191" s="1155"/>
      <c r="R191" s="1156">
        <f>SUM(J191:Q191)</f>
        <v>150000</v>
      </c>
    </row>
    <row r="192" spans="2:18" ht="21" hidden="1" customHeight="1" x14ac:dyDescent="0.3">
      <c r="B192" s="28"/>
      <c r="C192" s="45"/>
      <c r="D192" s="31"/>
      <c r="E192" s="32"/>
      <c r="F192" s="1127">
        <v>103</v>
      </c>
      <c r="G192" s="15"/>
      <c r="H192" s="16"/>
      <c r="I192" s="17"/>
      <c r="J192" s="27"/>
      <c r="K192" s="27"/>
      <c r="L192" s="27"/>
      <c r="M192" s="27"/>
      <c r="N192" s="27"/>
      <c r="O192" s="27"/>
      <c r="P192" s="27"/>
      <c r="Q192" s="27"/>
      <c r="R192" s="92">
        <f t="shared" ref="R192" si="68">SUM(J192:Q192)</f>
        <v>0</v>
      </c>
    </row>
    <row r="193" spans="2:18" ht="21" hidden="1" customHeight="1" x14ac:dyDescent="0.3">
      <c r="B193" s="28"/>
      <c r="C193" s="45"/>
      <c r="D193" s="31"/>
      <c r="E193" s="32"/>
      <c r="F193" s="1127">
        <v>104</v>
      </c>
      <c r="G193" s="15"/>
      <c r="H193" s="16"/>
      <c r="I193" s="17"/>
      <c r="J193" s="27"/>
      <c r="K193" s="27"/>
      <c r="L193" s="27"/>
      <c r="M193" s="27"/>
      <c r="N193" s="27"/>
      <c r="O193" s="27"/>
      <c r="P193" s="27"/>
      <c r="Q193" s="27"/>
      <c r="R193" s="92">
        <f>SUM(J193:Q193)</f>
        <v>0</v>
      </c>
    </row>
    <row r="194" spans="2:18" s="13" customFormat="1" hidden="1" x14ac:dyDescent="0.3">
      <c r="B194" s="35"/>
      <c r="C194" s="37"/>
      <c r="D194" s="37"/>
      <c r="E194" s="281" t="s">
        <v>68</v>
      </c>
      <c r="F194" s="70"/>
      <c r="G194" s="33"/>
      <c r="H194" s="14"/>
      <c r="I194" s="56"/>
      <c r="J194" s="86">
        <f>SUM(J195:J197)</f>
        <v>0</v>
      </c>
      <c r="K194" s="86">
        <f t="shared" ref="K194:Q194" si="69">SUM(K195:K197)</f>
        <v>0</v>
      </c>
      <c r="L194" s="86">
        <f t="shared" si="69"/>
        <v>0</v>
      </c>
      <c r="M194" s="86">
        <f t="shared" si="69"/>
        <v>0</v>
      </c>
      <c r="N194" s="86">
        <f t="shared" si="69"/>
        <v>0</v>
      </c>
      <c r="O194" s="86">
        <f t="shared" si="69"/>
        <v>0</v>
      </c>
      <c r="P194" s="86">
        <f t="shared" si="69"/>
        <v>0</v>
      </c>
      <c r="Q194" s="86">
        <f t="shared" si="69"/>
        <v>0</v>
      </c>
      <c r="R194" s="86">
        <f>SUM(R195:R197)</f>
        <v>0</v>
      </c>
    </row>
    <row r="195" spans="2:18" ht="21" hidden="1" customHeight="1" x14ac:dyDescent="0.3">
      <c r="B195" s="38"/>
      <c r="C195" s="39"/>
      <c r="D195" s="39"/>
      <c r="E195" s="40"/>
      <c r="F195" s="1127">
        <v>105</v>
      </c>
      <c r="G195" s="15"/>
      <c r="H195" s="93"/>
      <c r="I195" s="140"/>
      <c r="J195" s="92"/>
      <c r="K195" s="92"/>
      <c r="L195" s="92"/>
      <c r="M195" s="92"/>
      <c r="N195" s="92"/>
      <c r="O195" s="92"/>
      <c r="P195" s="92"/>
      <c r="Q195" s="92"/>
      <c r="R195" s="92">
        <f t="shared" ref="R195:R196" si="70">SUM(J195:Q195)</f>
        <v>0</v>
      </c>
    </row>
    <row r="196" spans="2:18" ht="21" hidden="1" customHeight="1" x14ac:dyDescent="0.3">
      <c r="B196" s="28"/>
      <c r="C196" s="45"/>
      <c r="D196" s="31"/>
      <c r="E196" s="32"/>
      <c r="F196" s="1127">
        <v>106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92">
        <f t="shared" si="70"/>
        <v>0</v>
      </c>
    </row>
    <row r="197" spans="2:18" ht="21" hidden="1" customHeight="1" x14ac:dyDescent="0.3">
      <c r="B197" s="28"/>
      <c r="C197" s="45"/>
      <c r="D197" s="31"/>
      <c r="E197" s="32"/>
      <c r="F197" s="1127">
        <v>107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92">
        <f>SUM(J197:Q197)</f>
        <v>0</v>
      </c>
    </row>
    <row r="198" spans="2:18" s="12" customFormat="1" ht="18.75" customHeight="1" x14ac:dyDescent="0.2">
      <c r="B198" s="50" t="s">
        <v>97</v>
      </c>
      <c r="C198" s="51"/>
      <c r="D198" s="52"/>
      <c r="E198" s="52"/>
      <c r="F198" s="1129"/>
      <c r="G198" s="52"/>
      <c r="H198" s="438"/>
      <c r="I198" s="438"/>
      <c r="J198" s="705"/>
      <c r="K198" s="705"/>
      <c r="L198" s="705"/>
      <c r="M198" s="705"/>
      <c r="N198" s="705"/>
      <c r="O198" s="705"/>
      <c r="P198" s="705"/>
      <c r="Q198" s="705"/>
      <c r="R198" s="704"/>
    </row>
    <row r="199" spans="2:18" s="12" customFormat="1" ht="18.75" customHeight="1" x14ac:dyDescent="0.2">
      <c r="B199" s="481" t="s">
        <v>145</v>
      </c>
      <c r="C199" s="482"/>
      <c r="D199" s="482"/>
      <c r="E199" s="482"/>
      <c r="F199" s="1096"/>
      <c r="G199" s="482"/>
      <c r="H199" s="482"/>
      <c r="I199" s="482"/>
      <c r="J199" s="633"/>
      <c r="K199" s="633"/>
      <c r="L199" s="633"/>
      <c r="M199" s="633"/>
      <c r="N199" s="633"/>
      <c r="O199" s="633"/>
      <c r="P199" s="633"/>
      <c r="Q199" s="633"/>
      <c r="R199" s="631"/>
    </row>
    <row r="200" spans="2:18" s="13" customFormat="1" ht="17.25" customHeight="1" x14ac:dyDescent="0.3">
      <c r="B200" s="35"/>
      <c r="C200" s="278" t="s">
        <v>69</v>
      </c>
      <c r="D200" s="278"/>
      <c r="E200" s="278"/>
      <c r="F200" s="1106"/>
      <c r="G200" s="278"/>
      <c r="H200" s="278"/>
      <c r="I200" s="278"/>
      <c r="J200" s="562"/>
      <c r="K200" s="562"/>
      <c r="L200" s="562"/>
      <c r="M200" s="562"/>
      <c r="N200" s="562"/>
      <c r="O200" s="562"/>
      <c r="P200" s="562"/>
      <c r="Q200" s="562"/>
      <c r="R200" s="274"/>
    </row>
    <row r="201" spans="2:18" s="13" customFormat="1" x14ac:dyDescent="0.3">
      <c r="B201" s="35"/>
      <c r="C201" s="37"/>
      <c r="D201" s="281" t="s">
        <v>70</v>
      </c>
      <c r="E201" s="34"/>
      <c r="F201" s="70"/>
      <c r="G201" s="33"/>
      <c r="H201" s="14"/>
      <c r="I201" s="56"/>
      <c r="J201" s="562"/>
      <c r="K201" s="562"/>
      <c r="L201" s="562"/>
      <c r="M201" s="562"/>
      <c r="N201" s="562"/>
      <c r="O201" s="562"/>
      <c r="P201" s="562"/>
      <c r="Q201" s="562"/>
      <c r="R201" s="274"/>
    </row>
    <row r="202" spans="2:18" s="13" customFormat="1" x14ac:dyDescent="0.3">
      <c r="B202" s="35"/>
      <c r="C202" s="37"/>
      <c r="D202" s="37"/>
      <c r="E202" s="281" t="s">
        <v>71</v>
      </c>
      <c r="F202" s="292"/>
      <c r="G202" s="64"/>
      <c r="H202" s="439"/>
      <c r="I202" s="439"/>
      <c r="J202" s="562"/>
      <c r="K202" s="562"/>
      <c r="L202" s="562"/>
      <c r="M202" s="562"/>
      <c r="N202" s="562"/>
      <c r="O202" s="562"/>
      <c r="P202" s="562"/>
      <c r="Q202" s="562"/>
      <c r="R202" s="274"/>
    </row>
    <row r="203" spans="2:18" s="525" customFormat="1" ht="19.5" customHeight="1" x14ac:dyDescent="0.3">
      <c r="B203" s="615"/>
      <c r="C203" s="619"/>
      <c r="D203" s="619"/>
      <c r="E203" s="565">
        <v>191</v>
      </c>
      <c r="F203" s="1104" t="s">
        <v>2222</v>
      </c>
      <c r="G203" s="565"/>
      <c r="H203" s="565"/>
      <c r="I203" s="565"/>
      <c r="J203" s="617"/>
      <c r="K203" s="617"/>
      <c r="L203" s="617"/>
      <c r="M203" s="617"/>
      <c r="N203" s="617"/>
      <c r="O203" s="617"/>
      <c r="P203" s="617"/>
      <c r="Q203" s="617"/>
      <c r="R203" s="618"/>
    </row>
    <row r="204" spans="2:18" ht="39" customHeight="1" x14ac:dyDescent="0.3">
      <c r="B204" s="312"/>
      <c r="C204" s="313"/>
      <c r="D204" s="313"/>
      <c r="E204" s="313"/>
      <c r="F204" s="1131">
        <v>19101</v>
      </c>
      <c r="G204" s="284" t="s">
        <v>1654</v>
      </c>
      <c r="H204" s="289" t="s">
        <v>1647</v>
      </c>
      <c r="I204" s="17" t="s">
        <v>112</v>
      </c>
      <c r="J204" s="309"/>
      <c r="K204" s="309"/>
      <c r="L204" s="309">
        <v>5000</v>
      </c>
      <c r="M204" s="309">
        <v>35000</v>
      </c>
      <c r="N204" s="309"/>
      <c r="O204" s="309"/>
      <c r="P204" s="309"/>
      <c r="Q204" s="309"/>
      <c r="R204" s="309">
        <f>SUM(J204:Q204)</f>
        <v>40000</v>
      </c>
    </row>
    <row r="205" spans="2:18" ht="24.75" hidden="1" customHeight="1" x14ac:dyDescent="0.3">
      <c r="B205" s="28"/>
      <c r="C205" s="45"/>
      <c r="D205" s="31"/>
      <c r="E205" s="32"/>
      <c r="F205" s="1127">
        <v>109</v>
      </c>
      <c r="G205" s="15"/>
      <c r="H205" s="16"/>
      <c r="I205" s="17"/>
      <c r="J205" s="27"/>
      <c r="K205" s="27"/>
      <c r="L205" s="27"/>
      <c r="M205" s="27"/>
      <c r="N205" s="27"/>
      <c r="O205" s="27"/>
      <c r="P205" s="27"/>
      <c r="Q205" s="27"/>
      <c r="R205" s="92">
        <f t="shared" ref="R205:R207" si="71">SUM(J205:Q205)</f>
        <v>0</v>
      </c>
    </row>
    <row r="206" spans="2:18" ht="25.5" hidden="1" customHeight="1" x14ac:dyDescent="0.3">
      <c r="B206" s="28"/>
      <c r="C206" s="45"/>
      <c r="D206" s="31"/>
      <c r="E206" s="32"/>
      <c r="F206" s="1127">
        <v>110</v>
      </c>
      <c r="G206" s="15"/>
      <c r="H206" s="16"/>
      <c r="I206" s="17"/>
      <c r="J206" s="27"/>
      <c r="K206" s="27"/>
      <c r="L206" s="27"/>
      <c r="M206" s="27"/>
      <c r="N206" s="27"/>
      <c r="O206" s="27"/>
      <c r="P206" s="27"/>
      <c r="Q206" s="27"/>
      <c r="R206" s="92">
        <f t="shared" si="71"/>
        <v>0</v>
      </c>
    </row>
    <row r="207" spans="2:18" ht="24.75" hidden="1" customHeight="1" x14ac:dyDescent="0.3">
      <c r="B207" s="28"/>
      <c r="C207" s="45"/>
      <c r="D207" s="31"/>
      <c r="E207" s="32"/>
      <c r="F207" s="1127">
        <v>111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92">
        <f t="shared" si="71"/>
        <v>0</v>
      </c>
    </row>
    <row r="208" spans="2:18" ht="25.5" hidden="1" customHeight="1" x14ac:dyDescent="0.3">
      <c r="B208" s="67"/>
      <c r="C208" s="68"/>
      <c r="D208" s="62"/>
      <c r="E208" s="21"/>
      <c r="F208" s="1127">
        <v>112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92">
        <f>SUM(J208:Q208)</f>
        <v>0</v>
      </c>
    </row>
    <row r="209" spans="2:18" s="13" customFormat="1" ht="33" hidden="1" customHeight="1" x14ac:dyDescent="0.3">
      <c r="B209" s="35"/>
      <c r="C209" s="37"/>
      <c r="D209" s="1661" t="s">
        <v>72</v>
      </c>
      <c r="E209" s="1661"/>
      <c r="F209" s="1661"/>
      <c r="G209" s="1661"/>
      <c r="H209" s="1661"/>
      <c r="I209" s="1661"/>
      <c r="J209" s="86">
        <f>SUM(J210+J214+J218+J222)</f>
        <v>0</v>
      </c>
      <c r="K209" s="86">
        <f t="shared" ref="K209:R209" si="72">SUM(K210+K214+K218+K222)</f>
        <v>0</v>
      </c>
      <c r="L209" s="86">
        <f t="shared" si="72"/>
        <v>0</v>
      </c>
      <c r="M209" s="86">
        <f t="shared" si="72"/>
        <v>0</v>
      </c>
      <c r="N209" s="86">
        <f t="shared" si="72"/>
        <v>0</v>
      </c>
      <c r="O209" s="86">
        <f t="shared" si="72"/>
        <v>0</v>
      </c>
      <c r="P209" s="86">
        <f t="shared" si="72"/>
        <v>0</v>
      </c>
      <c r="Q209" s="86">
        <f t="shared" si="72"/>
        <v>0</v>
      </c>
      <c r="R209" s="86">
        <f t="shared" si="72"/>
        <v>0</v>
      </c>
    </row>
    <row r="210" spans="2:18" s="13" customFormat="1" ht="30.75" hidden="1" customHeight="1" x14ac:dyDescent="0.3">
      <c r="B210" s="35"/>
      <c r="C210" s="37"/>
      <c r="D210" s="37"/>
      <c r="E210" s="1662" t="s">
        <v>73</v>
      </c>
      <c r="F210" s="1662"/>
      <c r="G210" s="1662"/>
      <c r="H210" s="1662"/>
      <c r="I210" s="1662"/>
      <c r="J210" s="86">
        <f>SUM(J211:J213)</f>
        <v>0</v>
      </c>
      <c r="K210" s="86">
        <f t="shared" ref="K210:R210" si="73">SUM(K211:K213)</f>
        <v>0</v>
      </c>
      <c r="L210" s="86">
        <f t="shared" si="73"/>
        <v>0</v>
      </c>
      <c r="M210" s="86">
        <f t="shared" si="73"/>
        <v>0</v>
      </c>
      <c r="N210" s="86">
        <f t="shared" si="73"/>
        <v>0</v>
      </c>
      <c r="O210" s="86">
        <f t="shared" si="73"/>
        <v>0</v>
      </c>
      <c r="P210" s="86">
        <f t="shared" si="73"/>
        <v>0</v>
      </c>
      <c r="Q210" s="86">
        <f t="shared" si="73"/>
        <v>0</v>
      </c>
      <c r="R210" s="86">
        <f t="shared" si="73"/>
        <v>0</v>
      </c>
    </row>
    <row r="211" spans="2:18" ht="24.75" hidden="1" customHeight="1" x14ac:dyDescent="0.3">
      <c r="B211" s="38"/>
      <c r="C211" s="39"/>
      <c r="D211" s="39"/>
      <c r="E211" s="40"/>
      <c r="F211" s="1127">
        <v>113</v>
      </c>
      <c r="G211" s="15"/>
      <c r="H211" s="93"/>
      <c r="I211" s="140"/>
      <c r="J211" s="92"/>
      <c r="K211" s="92"/>
      <c r="L211" s="92"/>
      <c r="M211" s="92"/>
      <c r="N211" s="92"/>
      <c r="O211" s="92"/>
      <c r="P211" s="92"/>
      <c r="Q211" s="92"/>
      <c r="R211" s="92">
        <f t="shared" ref="R211:R212" si="74">SUM(J211:Q211)</f>
        <v>0</v>
      </c>
    </row>
    <row r="212" spans="2:18" ht="24.75" hidden="1" customHeight="1" x14ac:dyDescent="0.3">
      <c r="B212" s="28"/>
      <c r="C212" s="45"/>
      <c r="D212" s="31"/>
      <c r="E212" s="32"/>
      <c r="F212" s="1127">
        <v>114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92">
        <f t="shared" si="74"/>
        <v>0</v>
      </c>
    </row>
    <row r="213" spans="2:18" ht="24.75" hidden="1" customHeight="1" x14ac:dyDescent="0.3">
      <c r="B213" s="28"/>
      <c r="C213" s="45"/>
      <c r="D213" s="31"/>
      <c r="E213" s="32"/>
      <c r="F213" s="1127">
        <v>115</v>
      </c>
      <c r="G213" s="15"/>
      <c r="H213" s="16"/>
      <c r="I213" s="17"/>
      <c r="J213" s="27"/>
      <c r="K213" s="27"/>
      <c r="L213" s="27"/>
      <c r="M213" s="27"/>
      <c r="N213" s="27"/>
      <c r="O213" s="27"/>
      <c r="P213" s="27"/>
      <c r="Q213" s="27"/>
      <c r="R213" s="92">
        <f>SUM(J213:Q213)</f>
        <v>0</v>
      </c>
    </row>
    <row r="214" spans="2:18" s="13" customFormat="1" hidden="1" x14ac:dyDescent="0.3">
      <c r="B214" s="35"/>
      <c r="C214" s="37"/>
      <c r="D214" s="37"/>
      <c r="E214" s="1663" t="s">
        <v>74</v>
      </c>
      <c r="F214" s="1663"/>
      <c r="G214" s="1663"/>
      <c r="H214" s="1663"/>
      <c r="I214" s="1663"/>
      <c r="J214" s="86">
        <f>SUM(J215:J217)</f>
        <v>0</v>
      </c>
      <c r="K214" s="86">
        <f t="shared" ref="K214:R214" si="75">SUM(K215:K217)</f>
        <v>0</v>
      </c>
      <c r="L214" s="86">
        <f t="shared" si="75"/>
        <v>0</v>
      </c>
      <c r="M214" s="86">
        <f t="shared" si="75"/>
        <v>0</v>
      </c>
      <c r="N214" s="86">
        <f t="shared" si="75"/>
        <v>0</v>
      </c>
      <c r="O214" s="86">
        <f t="shared" si="75"/>
        <v>0</v>
      </c>
      <c r="P214" s="86">
        <f t="shared" si="75"/>
        <v>0</v>
      </c>
      <c r="Q214" s="86">
        <f t="shared" si="75"/>
        <v>0</v>
      </c>
      <c r="R214" s="86">
        <f t="shared" si="75"/>
        <v>0</v>
      </c>
    </row>
    <row r="215" spans="2:18" ht="23.25" hidden="1" customHeight="1" x14ac:dyDescent="0.3">
      <c r="B215" s="38"/>
      <c r="C215" s="39"/>
      <c r="D215" s="39"/>
      <c r="E215" s="40"/>
      <c r="F215" s="1127">
        <v>116</v>
      </c>
      <c r="G215" s="15"/>
      <c r="H215" s="93"/>
      <c r="I215" s="140"/>
      <c r="J215" s="92"/>
      <c r="K215" s="92"/>
      <c r="L215" s="92"/>
      <c r="M215" s="92"/>
      <c r="N215" s="92"/>
      <c r="O215" s="92"/>
      <c r="P215" s="92"/>
      <c r="Q215" s="92"/>
      <c r="R215" s="92">
        <f t="shared" ref="R215:R216" si="76">SUM(J215:Q215)</f>
        <v>0</v>
      </c>
    </row>
    <row r="216" spans="2:18" ht="23.25" hidden="1" customHeight="1" x14ac:dyDescent="0.3">
      <c r="B216" s="28"/>
      <c r="C216" s="45"/>
      <c r="D216" s="31"/>
      <c r="E216" s="32"/>
      <c r="F216" s="1127">
        <v>117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92">
        <f t="shared" si="76"/>
        <v>0</v>
      </c>
    </row>
    <row r="217" spans="2:18" ht="23.25" hidden="1" customHeight="1" x14ac:dyDescent="0.3">
      <c r="B217" s="28"/>
      <c r="C217" s="45"/>
      <c r="D217" s="31"/>
      <c r="E217" s="32"/>
      <c r="F217" s="1127">
        <v>118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92">
        <f>SUM(J217:Q217)</f>
        <v>0</v>
      </c>
    </row>
    <row r="218" spans="2:18" s="13" customFormat="1" hidden="1" x14ac:dyDescent="0.3">
      <c r="B218" s="35"/>
      <c r="C218" s="37"/>
      <c r="D218" s="37"/>
      <c r="E218" s="281" t="s">
        <v>75</v>
      </c>
      <c r="F218" s="70"/>
      <c r="G218" s="33"/>
      <c r="H218" s="14"/>
      <c r="I218" s="56"/>
      <c r="J218" s="86">
        <f>SUM(J219:J221)</f>
        <v>0</v>
      </c>
      <c r="K218" s="86">
        <f t="shared" ref="K218:Q218" si="77">SUM(K219:K221)</f>
        <v>0</v>
      </c>
      <c r="L218" s="86">
        <f t="shared" si="77"/>
        <v>0</v>
      </c>
      <c r="M218" s="86">
        <f t="shared" si="77"/>
        <v>0</v>
      </c>
      <c r="N218" s="86">
        <f t="shared" si="77"/>
        <v>0</v>
      </c>
      <c r="O218" s="86">
        <f t="shared" si="77"/>
        <v>0</v>
      </c>
      <c r="P218" s="86">
        <f t="shared" si="77"/>
        <v>0</v>
      </c>
      <c r="Q218" s="86">
        <f t="shared" si="77"/>
        <v>0</v>
      </c>
      <c r="R218" s="86"/>
    </row>
    <row r="219" spans="2:18" ht="23.25" hidden="1" customHeight="1" x14ac:dyDescent="0.3">
      <c r="B219" s="38"/>
      <c r="C219" s="39"/>
      <c r="D219" s="39"/>
      <c r="E219" s="40"/>
      <c r="F219" s="1127">
        <v>119</v>
      </c>
      <c r="G219" s="15"/>
      <c r="H219" s="93"/>
      <c r="I219" s="140"/>
      <c r="J219" s="92"/>
      <c r="K219" s="92"/>
      <c r="L219" s="92"/>
      <c r="M219" s="92"/>
      <c r="N219" s="92"/>
      <c r="O219" s="92"/>
      <c r="P219" s="92"/>
      <c r="Q219" s="92"/>
      <c r="R219" s="92">
        <f t="shared" ref="R219:R220" si="78">SUM(J219:Q219)</f>
        <v>0</v>
      </c>
    </row>
    <row r="220" spans="2:18" ht="23.25" hidden="1" customHeight="1" x14ac:dyDescent="0.3">
      <c r="B220" s="28"/>
      <c r="C220" s="45"/>
      <c r="D220" s="31"/>
      <c r="E220" s="32"/>
      <c r="F220" s="1127">
        <v>120</v>
      </c>
      <c r="G220" s="15"/>
      <c r="H220" s="16"/>
      <c r="I220" s="17"/>
      <c r="J220" s="27"/>
      <c r="K220" s="27"/>
      <c r="L220" s="27"/>
      <c r="M220" s="27"/>
      <c r="N220" s="27"/>
      <c r="O220" s="27"/>
      <c r="P220" s="27"/>
      <c r="Q220" s="27"/>
      <c r="R220" s="92">
        <f t="shared" si="78"/>
        <v>0</v>
      </c>
    </row>
    <row r="221" spans="2:18" ht="23.25" hidden="1" customHeight="1" x14ac:dyDescent="0.3">
      <c r="B221" s="28"/>
      <c r="C221" s="45"/>
      <c r="D221" s="31"/>
      <c r="E221" s="32"/>
      <c r="F221" s="1127">
        <v>121</v>
      </c>
      <c r="G221" s="15"/>
      <c r="H221" s="16"/>
      <c r="I221" s="17"/>
      <c r="J221" s="27"/>
      <c r="K221" s="27"/>
      <c r="L221" s="27"/>
      <c r="M221" s="27"/>
      <c r="N221" s="27"/>
      <c r="O221" s="27"/>
      <c r="P221" s="27"/>
      <c r="Q221" s="27"/>
      <c r="R221" s="92">
        <f>SUM(J221:Q221)</f>
        <v>0</v>
      </c>
    </row>
    <row r="222" spans="2:18" s="13" customFormat="1" hidden="1" x14ac:dyDescent="0.3">
      <c r="B222" s="35"/>
      <c r="C222" s="37"/>
      <c r="D222" s="37"/>
      <c r="E222" s="281" t="s">
        <v>76</v>
      </c>
      <c r="F222" s="70"/>
      <c r="G222" s="33"/>
      <c r="H222" s="14"/>
      <c r="I222" s="56"/>
      <c r="J222" s="86">
        <f>SUM(J223:J225)</f>
        <v>0</v>
      </c>
      <c r="K222" s="86">
        <f t="shared" ref="K222:Q222" si="79">SUM(K223:K225)</f>
        <v>0</v>
      </c>
      <c r="L222" s="86">
        <f t="shared" si="79"/>
        <v>0</v>
      </c>
      <c r="M222" s="86">
        <f t="shared" si="79"/>
        <v>0</v>
      </c>
      <c r="N222" s="86">
        <f t="shared" si="79"/>
        <v>0</v>
      </c>
      <c r="O222" s="86">
        <f t="shared" si="79"/>
        <v>0</v>
      </c>
      <c r="P222" s="86">
        <f t="shared" si="79"/>
        <v>0</v>
      </c>
      <c r="Q222" s="86">
        <f t="shared" si="79"/>
        <v>0</v>
      </c>
      <c r="R222" s="86">
        <f>SUM(R223:R225)</f>
        <v>0</v>
      </c>
    </row>
    <row r="223" spans="2:18" ht="21.75" hidden="1" customHeight="1" x14ac:dyDescent="0.3">
      <c r="B223" s="38"/>
      <c r="C223" s="39"/>
      <c r="D223" s="39"/>
      <c r="E223" s="40"/>
      <c r="F223" s="1127">
        <v>122</v>
      </c>
      <c r="G223" s="15"/>
      <c r="H223" s="93"/>
      <c r="I223" s="140"/>
      <c r="J223" s="92"/>
      <c r="K223" s="92"/>
      <c r="L223" s="92"/>
      <c r="M223" s="92"/>
      <c r="N223" s="92"/>
      <c r="O223" s="92"/>
      <c r="P223" s="92"/>
      <c r="Q223" s="92"/>
      <c r="R223" s="92">
        <f t="shared" ref="R223:R224" si="80">SUM(J223:Q223)</f>
        <v>0</v>
      </c>
    </row>
    <row r="224" spans="2:18" ht="21.75" hidden="1" customHeight="1" x14ac:dyDescent="0.3">
      <c r="B224" s="28"/>
      <c r="C224" s="45"/>
      <c r="D224" s="31"/>
      <c r="E224" s="32"/>
      <c r="F224" s="1127">
        <v>123</v>
      </c>
      <c r="G224" s="15"/>
      <c r="H224" s="16"/>
      <c r="I224" s="17"/>
      <c r="J224" s="27"/>
      <c r="K224" s="27"/>
      <c r="L224" s="27"/>
      <c r="M224" s="27"/>
      <c r="N224" s="27"/>
      <c r="O224" s="27"/>
      <c r="P224" s="27"/>
      <c r="Q224" s="27"/>
      <c r="R224" s="92">
        <f t="shared" si="80"/>
        <v>0</v>
      </c>
    </row>
    <row r="225" spans="2:22" ht="21.75" hidden="1" customHeight="1" x14ac:dyDescent="0.3">
      <c r="B225" s="67"/>
      <c r="C225" s="68"/>
      <c r="D225" s="62"/>
      <c r="E225" s="21"/>
      <c r="F225" s="1127">
        <v>124</v>
      </c>
      <c r="G225" s="15"/>
      <c r="H225" s="16"/>
      <c r="I225" s="17"/>
      <c r="J225" s="27"/>
      <c r="K225" s="27"/>
      <c r="L225" s="27"/>
      <c r="M225" s="27"/>
      <c r="N225" s="27"/>
      <c r="O225" s="27"/>
      <c r="P225" s="27"/>
      <c r="Q225" s="27"/>
      <c r="R225" s="92">
        <f>SUM(J225:Q225)</f>
        <v>0</v>
      </c>
    </row>
    <row r="226" spans="2:22" s="525" customFormat="1" ht="19.5" customHeight="1" x14ac:dyDescent="0.3">
      <c r="B226" s="615"/>
      <c r="C226" s="619"/>
      <c r="D226" s="619"/>
      <c r="E226" s="565">
        <v>197</v>
      </c>
      <c r="F226" s="1133" t="s">
        <v>1937</v>
      </c>
      <c r="G226" s="565"/>
      <c r="H226" s="565"/>
      <c r="I226" s="565"/>
      <c r="J226" s="617"/>
      <c r="K226" s="617"/>
      <c r="L226" s="617"/>
      <c r="M226" s="617"/>
      <c r="N226" s="617"/>
      <c r="O226" s="617"/>
      <c r="P226" s="617"/>
      <c r="Q226" s="617"/>
      <c r="R226" s="618"/>
      <c r="V226" s="695"/>
    </row>
    <row r="227" spans="2:22" x14ac:dyDescent="0.3">
      <c r="B227" s="1157"/>
      <c r="C227" s="1158"/>
      <c r="D227" s="1158"/>
      <c r="E227" s="1158"/>
      <c r="F227" s="1138">
        <v>19701</v>
      </c>
      <c r="G227" s="1139" t="s">
        <v>1659</v>
      </c>
      <c r="H227" s="1140" t="s">
        <v>1647</v>
      </c>
      <c r="I227" s="1159" t="s">
        <v>1658</v>
      </c>
      <c r="J227" s="1142"/>
      <c r="K227" s="1142"/>
      <c r="L227" s="1142"/>
      <c r="M227" s="1142">
        <v>3140000</v>
      </c>
      <c r="N227" s="1142"/>
      <c r="O227" s="1142"/>
      <c r="P227" s="1142"/>
      <c r="Q227" s="1142"/>
      <c r="R227" s="1142">
        <f>SUM(J227:Q227)</f>
        <v>3140000</v>
      </c>
    </row>
    <row r="228" spans="2:22" x14ac:dyDescent="0.3">
      <c r="B228" s="1160"/>
      <c r="C228" s="1143"/>
      <c r="D228" s="1144"/>
      <c r="E228" s="1144"/>
      <c r="F228" s="1145">
        <v>19702</v>
      </c>
      <c r="G228" s="1146" t="s">
        <v>1657</v>
      </c>
      <c r="H228" s="1147" t="s">
        <v>1647</v>
      </c>
      <c r="I228" s="1038" t="s">
        <v>112</v>
      </c>
      <c r="J228" s="1148"/>
      <c r="K228" s="1148"/>
      <c r="L228" s="1148"/>
      <c r="M228" s="1148">
        <v>102900</v>
      </c>
      <c r="N228" s="1148"/>
      <c r="O228" s="1148"/>
      <c r="P228" s="1148"/>
      <c r="Q228" s="1148"/>
      <c r="R228" s="1149">
        <f>SUM(J228:Q228)</f>
        <v>102900</v>
      </c>
    </row>
    <row r="229" spans="2:22" x14ac:dyDescent="0.3">
      <c r="B229" s="1160"/>
      <c r="C229" s="1143"/>
      <c r="D229" s="1144"/>
      <c r="E229" s="1144"/>
      <c r="F229" s="1145">
        <v>19703</v>
      </c>
      <c r="G229" s="1146" t="s">
        <v>1656</v>
      </c>
      <c r="H229" s="1147" t="s">
        <v>1647</v>
      </c>
      <c r="I229" s="1038" t="s">
        <v>112</v>
      </c>
      <c r="J229" s="1148"/>
      <c r="K229" s="1148"/>
      <c r="L229" s="1148"/>
      <c r="M229" s="1148">
        <v>100000</v>
      </c>
      <c r="N229" s="1148"/>
      <c r="O229" s="1148"/>
      <c r="P229" s="1148"/>
      <c r="Q229" s="1148"/>
      <c r="R229" s="1149">
        <f>SUM(J229:Q229)</f>
        <v>100000</v>
      </c>
    </row>
    <row r="230" spans="2:22" x14ac:dyDescent="0.3">
      <c r="B230" s="1160"/>
      <c r="C230" s="1143"/>
      <c r="D230" s="1144"/>
      <c r="E230" s="1144"/>
      <c r="F230" s="1145">
        <v>19704</v>
      </c>
      <c r="G230" s="1146" t="s">
        <v>1655</v>
      </c>
      <c r="H230" s="1147" t="s">
        <v>1647</v>
      </c>
      <c r="I230" s="1038" t="s">
        <v>112</v>
      </c>
      <c r="J230" s="1148"/>
      <c r="K230" s="1148"/>
      <c r="L230" s="1148"/>
      <c r="M230" s="1148">
        <v>60000</v>
      </c>
      <c r="N230" s="1148"/>
      <c r="O230" s="1148"/>
      <c r="P230" s="1148"/>
      <c r="Q230" s="1148"/>
      <c r="R230" s="1149">
        <f>SUM(J230:Q230)</f>
        <v>60000</v>
      </c>
    </row>
    <row r="231" spans="2:22" ht="33.75" customHeight="1" x14ac:dyDescent="0.3">
      <c r="B231" s="1161"/>
      <c r="C231" s="1162"/>
      <c r="D231" s="1162"/>
      <c r="E231" s="1162"/>
      <c r="F231" s="1152">
        <v>19705</v>
      </c>
      <c r="G231" s="1153" t="s">
        <v>1648</v>
      </c>
      <c r="H231" s="1154" t="s">
        <v>1647</v>
      </c>
      <c r="I231" s="1163" t="s">
        <v>272</v>
      </c>
      <c r="J231" s="1156"/>
      <c r="K231" s="1156"/>
      <c r="L231" s="1156"/>
      <c r="M231" s="1156">
        <v>10000</v>
      </c>
      <c r="N231" s="1156"/>
      <c r="O231" s="1156"/>
      <c r="P231" s="1156"/>
      <c r="Q231" s="1156"/>
      <c r="R231" s="1156">
        <f>SUM(J231:Q231)</f>
        <v>10000</v>
      </c>
    </row>
    <row r="232" spans="2:22" ht="34.5" customHeight="1" x14ac:dyDescent="0.3">
      <c r="B232" s="1368"/>
      <c r="C232" s="1369"/>
      <c r="D232" s="1370"/>
      <c r="E232" s="1370"/>
      <c r="F232" s="1134"/>
      <c r="G232" s="894" t="s">
        <v>2228</v>
      </c>
      <c r="H232" s="895"/>
      <c r="I232" s="896"/>
      <c r="J232" s="897"/>
      <c r="K232" s="897"/>
      <c r="L232" s="897"/>
      <c r="M232" s="897"/>
      <c r="N232" s="897"/>
      <c r="O232" s="897"/>
      <c r="P232" s="897"/>
      <c r="Q232" s="897"/>
      <c r="R232" s="897"/>
    </row>
    <row r="233" spans="2:22" x14ac:dyDescent="0.3">
      <c r="B233" s="1366"/>
      <c r="C233" s="1136"/>
      <c r="D233" s="1137"/>
      <c r="E233" s="1137"/>
      <c r="F233" s="1138">
        <v>19706</v>
      </c>
      <c r="G233" s="1139" t="s">
        <v>2223</v>
      </c>
      <c r="H233" s="1140" t="s">
        <v>1647</v>
      </c>
      <c r="I233" s="1037" t="s">
        <v>112</v>
      </c>
      <c r="J233" s="1141"/>
      <c r="K233" s="1141"/>
      <c r="L233" s="1141"/>
      <c r="M233" s="1141"/>
      <c r="N233" s="1141"/>
      <c r="O233" s="1141"/>
      <c r="P233" s="1141">
        <v>269500</v>
      </c>
      <c r="Q233" s="1141"/>
      <c r="R233" s="1142">
        <f t="shared" ref="R233:R237" si="81">SUM(J233:Q233)</f>
        <v>269500</v>
      </c>
    </row>
    <row r="234" spans="2:22" x14ac:dyDescent="0.3">
      <c r="B234" s="1160"/>
      <c r="C234" s="1143"/>
      <c r="D234" s="1144"/>
      <c r="E234" s="1144"/>
      <c r="F234" s="1145">
        <v>19707</v>
      </c>
      <c r="G234" s="1146" t="s">
        <v>2224</v>
      </c>
      <c r="H234" s="1147" t="s">
        <v>1647</v>
      </c>
      <c r="I234" s="1038" t="s">
        <v>112</v>
      </c>
      <c r="J234" s="1148"/>
      <c r="K234" s="1148"/>
      <c r="L234" s="1148"/>
      <c r="M234" s="1148"/>
      <c r="N234" s="1148"/>
      <c r="O234" s="1148"/>
      <c r="P234" s="1148">
        <v>1303400</v>
      </c>
      <c r="Q234" s="1148"/>
      <c r="R234" s="1149">
        <f t="shared" si="81"/>
        <v>1303400</v>
      </c>
    </row>
    <row r="235" spans="2:22" x14ac:dyDescent="0.3">
      <c r="B235" s="1160"/>
      <c r="C235" s="1143"/>
      <c r="D235" s="1144"/>
      <c r="E235" s="1144"/>
      <c r="F235" s="1145">
        <v>19708</v>
      </c>
      <c r="G235" s="1146" t="s">
        <v>2225</v>
      </c>
      <c r="H235" s="1147" t="s">
        <v>1647</v>
      </c>
      <c r="I235" s="1038" t="s">
        <v>112</v>
      </c>
      <c r="J235" s="1148"/>
      <c r="K235" s="1148"/>
      <c r="L235" s="1148"/>
      <c r="M235" s="1148"/>
      <c r="N235" s="1148"/>
      <c r="O235" s="1148"/>
      <c r="P235" s="1148">
        <v>266100</v>
      </c>
      <c r="Q235" s="1148"/>
      <c r="R235" s="1149">
        <f t="shared" si="81"/>
        <v>266100</v>
      </c>
    </row>
    <row r="236" spans="2:22" x14ac:dyDescent="0.3">
      <c r="B236" s="1160"/>
      <c r="C236" s="1143"/>
      <c r="D236" s="1144"/>
      <c r="E236" s="1144"/>
      <c r="F236" s="1145">
        <v>19709</v>
      </c>
      <c r="G236" s="1146" t="s">
        <v>2226</v>
      </c>
      <c r="H236" s="1147" t="s">
        <v>1647</v>
      </c>
      <c r="I236" s="1038" t="s">
        <v>112</v>
      </c>
      <c r="J236" s="1148"/>
      <c r="K236" s="1148"/>
      <c r="L236" s="1148"/>
      <c r="M236" s="1148"/>
      <c r="N236" s="1148"/>
      <c r="O236" s="1148"/>
      <c r="P236" s="1148">
        <v>379600</v>
      </c>
      <c r="Q236" s="1148"/>
      <c r="R236" s="1149">
        <f t="shared" si="81"/>
        <v>379600</v>
      </c>
    </row>
    <row r="237" spans="2:22" x14ac:dyDescent="0.3">
      <c r="B237" s="1367"/>
      <c r="C237" s="1150"/>
      <c r="D237" s="1151"/>
      <c r="E237" s="1151"/>
      <c r="F237" s="1152">
        <v>19710</v>
      </c>
      <c r="G237" s="1153" t="s">
        <v>2227</v>
      </c>
      <c r="H237" s="1154" t="s">
        <v>1647</v>
      </c>
      <c r="I237" s="1075" t="s">
        <v>112</v>
      </c>
      <c r="J237" s="1155"/>
      <c r="K237" s="1155"/>
      <c r="L237" s="1155"/>
      <c r="M237" s="1155"/>
      <c r="N237" s="1155"/>
      <c r="O237" s="1155"/>
      <c r="P237" s="1155">
        <v>329000</v>
      </c>
      <c r="Q237" s="1155"/>
      <c r="R237" s="1156">
        <f t="shared" si="81"/>
        <v>329000</v>
      </c>
    </row>
    <row r="239" spans="2:22" s="253" customFormat="1" ht="20.25" customHeight="1" x14ac:dyDescent="0.25">
      <c r="B239" s="1744" t="s">
        <v>1875</v>
      </c>
      <c r="C239" s="1744"/>
      <c r="D239" s="1744"/>
      <c r="E239" s="1744"/>
      <c r="F239" s="1744"/>
      <c r="G239" s="1744"/>
      <c r="H239" s="601"/>
      <c r="I239" s="5"/>
      <c r="J239" s="602"/>
      <c r="K239" s="603"/>
      <c r="L239" s="603"/>
      <c r="M239" s="603"/>
      <c r="N239" s="603"/>
      <c r="O239" s="603"/>
      <c r="P239" s="603"/>
      <c r="Q239" s="603"/>
      <c r="R239" s="604"/>
    </row>
    <row r="240" spans="2:22" s="253" customFormat="1" ht="19.5" customHeight="1" x14ac:dyDescent="0.25">
      <c r="B240" s="1752" t="s">
        <v>1876</v>
      </c>
      <c r="C240" s="1752"/>
      <c r="D240" s="1752"/>
      <c r="E240" s="1752"/>
      <c r="F240" s="1738" t="s">
        <v>1862</v>
      </c>
      <c r="G240" s="1738"/>
      <c r="H240" s="1739"/>
      <c r="I240" s="1762" t="s">
        <v>9</v>
      </c>
      <c r="J240" s="1763"/>
      <c r="K240" s="1764"/>
      <c r="L240" s="1762" t="s">
        <v>1872</v>
      </c>
      <c r="M240" s="1763"/>
      <c r="N240" s="1764"/>
      <c r="O240" s="605"/>
      <c r="P240" s="1765" t="s">
        <v>1873</v>
      </c>
      <c r="Q240" s="1765"/>
      <c r="R240" s="1765"/>
    </row>
    <row r="241" spans="2:21" s="1489" customFormat="1" ht="17.25" customHeight="1" x14ac:dyDescent="0.25">
      <c r="B241" s="1756" t="s">
        <v>2231</v>
      </c>
      <c r="C241" s="1757"/>
      <c r="D241" s="1757"/>
      <c r="E241" s="1758"/>
      <c r="F241" s="1742" t="s">
        <v>1863</v>
      </c>
      <c r="G241" s="1743"/>
      <c r="H241" s="601"/>
      <c r="I241" s="1732">
        <f>SUM(I242:K244)</f>
        <v>3766500</v>
      </c>
      <c r="J241" s="1733"/>
      <c r="K241" s="1734"/>
      <c r="L241" s="1732"/>
      <c r="M241" s="1733"/>
      <c r="N241" s="1734"/>
      <c r="O241" s="1488"/>
      <c r="P241" s="1756"/>
      <c r="Q241" s="1757"/>
      <c r="R241" s="1758"/>
    </row>
    <row r="242" spans="2:21" s="253" customFormat="1" ht="19.5" customHeight="1" x14ac:dyDescent="0.25">
      <c r="B242" s="252"/>
      <c r="C242" s="254"/>
      <c r="D242" s="254"/>
      <c r="F242" s="1135"/>
      <c r="G242" s="607" t="s">
        <v>1864</v>
      </c>
      <c r="H242" s="607"/>
      <c r="I242" s="1735">
        <f>K8</f>
        <v>3600</v>
      </c>
      <c r="J242" s="1736"/>
      <c r="K242" s="1737"/>
      <c r="L242" s="1735"/>
      <c r="M242" s="1736"/>
      <c r="N242" s="1737"/>
      <c r="O242" s="606"/>
      <c r="P242" s="1745"/>
      <c r="Q242" s="1746"/>
      <c r="R242" s="1747"/>
    </row>
    <row r="243" spans="2:21" s="253" customFormat="1" ht="19.5" customHeight="1" x14ac:dyDescent="0.25">
      <c r="B243" s="252"/>
      <c r="C243" s="254"/>
      <c r="D243" s="254"/>
      <c r="F243" s="1135"/>
      <c r="G243" s="607" t="s">
        <v>1865</v>
      </c>
      <c r="H243" s="607"/>
      <c r="I243" s="1735">
        <f>L8</f>
        <v>135000</v>
      </c>
      <c r="J243" s="1736"/>
      <c r="K243" s="1737"/>
      <c r="L243" s="1735"/>
      <c r="M243" s="1736"/>
      <c r="N243" s="1737"/>
      <c r="O243" s="606"/>
      <c r="P243" s="1745"/>
      <c r="Q243" s="1746"/>
      <c r="R243" s="1747"/>
    </row>
    <row r="244" spans="2:21" s="253" customFormat="1" ht="19.5" customHeight="1" x14ac:dyDescent="0.25">
      <c r="B244" s="252"/>
      <c r="C244" s="254"/>
      <c r="D244" s="254"/>
      <c r="F244" s="1135"/>
      <c r="G244" s="607" t="s">
        <v>1866</v>
      </c>
      <c r="H244" s="607"/>
      <c r="I244" s="1735">
        <f>M8</f>
        <v>3627900</v>
      </c>
      <c r="J244" s="1736"/>
      <c r="K244" s="1737"/>
      <c r="L244" s="1735"/>
      <c r="M244" s="1736"/>
      <c r="N244" s="1737"/>
      <c r="O244" s="606"/>
      <c r="P244" s="1745"/>
      <c r="Q244" s="1746"/>
      <c r="R244" s="1747"/>
    </row>
    <row r="245" spans="2:21" s="1489" customFormat="1" ht="18" customHeight="1" x14ac:dyDescent="0.25">
      <c r="B245" s="1487"/>
      <c r="C245" s="1417"/>
      <c r="D245" s="1417"/>
      <c r="F245" s="1742" t="s">
        <v>7</v>
      </c>
      <c r="G245" s="1743"/>
      <c r="H245" s="601"/>
      <c r="I245" s="1732">
        <f>SUM(I246)</f>
        <v>2547600</v>
      </c>
      <c r="J245" s="1733"/>
      <c r="K245" s="1734"/>
      <c r="L245" s="1732"/>
      <c r="M245" s="1733"/>
      <c r="N245" s="1734"/>
      <c r="O245" s="1488"/>
      <c r="P245" s="1756"/>
      <c r="Q245" s="1757"/>
      <c r="R245" s="1758"/>
    </row>
    <row r="246" spans="2:21" s="253" customFormat="1" ht="44.25" customHeight="1" x14ac:dyDescent="0.25">
      <c r="B246" s="252"/>
      <c r="C246" s="254"/>
      <c r="D246" s="254"/>
      <c r="F246" s="996"/>
      <c r="G246" s="607" t="s">
        <v>2230</v>
      </c>
      <c r="H246" s="607"/>
      <c r="I246" s="1735">
        <f>P8</f>
        <v>2547600</v>
      </c>
      <c r="J246" s="1736"/>
      <c r="K246" s="1737"/>
      <c r="L246" s="1735"/>
      <c r="M246" s="1736"/>
      <c r="N246" s="1737"/>
      <c r="O246" s="606"/>
      <c r="P246" s="1745"/>
      <c r="Q246" s="1746"/>
      <c r="R246" s="1747"/>
    </row>
    <row r="247" spans="2:21" s="614" customFormat="1" ht="19.5" customHeight="1" x14ac:dyDescent="0.2">
      <c r="B247" s="611"/>
      <c r="C247" s="612"/>
      <c r="D247" s="612"/>
      <c r="E247" s="612"/>
      <c r="F247" s="1718" t="s">
        <v>1870</v>
      </c>
      <c r="G247" s="1719"/>
      <c r="H247" s="1720"/>
      <c r="I247" s="1730">
        <f>SUM(L247:R247)</f>
        <v>6314100</v>
      </c>
      <c r="J247" s="1730"/>
      <c r="K247" s="1730"/>
      <c r="L247" s="1730">
        <v>2547600</v>
      </c>
      <c r="M247" s="1730"/>
      <c r="N247" s="1730"/>
      <c r="O247" s="613"/>
      <c r="P247" s="1730">
        <v>3766500</v>
      </c>
      <c r="Q247" s="1730"/>
      <c r="R247" s="1730"/>
      <c r="T247" s="643"/>
      <c r="U247" s="643"/>
    </row>
    <row r="248" spans="2:21" s="195" customFormat="1" x14ac:dyDescent="0.2">
      <c r="B248" s="609" t="s">
        <v>1871</v>
      </c>
      <c r="C248" s="187"/>
      <c r="D248" s="187"/>
      <c r="F248" s="1122" t="s">
        <v>2611</v>
      </c>
      <c r="G248" s="245"/>
      <c r="H248" s="609"/>
      <c r="I248" s="3"/>
      <c r="J248" s="610"/>
      <c r="K248" s="642"/>
      <c r="L248" s="642"/>
      <c r="M248" s="642"/>
      <c r="N248" s="642"/>
      <c r="O248" s="642"/>
      <c r="P248" s="642"/>
      <c r="Q248" s="642"/>
      <c r="R248" s="642"/>
    </row>
  </sheetData>
  <mergeCells count="88">
    <mergeCell ref="E145:I145"/>
    <mergeCell ref="E214:I214"/>
    <mergeCell ref="B7:G7"/>
    <mergeCell ref="B8:G8"/>
    <mergeCell ref="E183:I183"/>
    <mergeCell ref="D209:I209"/>
    <mergeCell ref="E210:I210"/>
    <mergeCell ref="E157:I157"/>
    <mergeCell ref="E161:I161"/>
    <mergeCell ref="D174:I174"/>
    <mergeCell ref="D132:I132"/>
    <mergeCell ref="E128:I128"/>
    <mergeCell ref="B108:I108"/>
    <mergeCell ref="C109:I109"/>
    <mergeCell ref="D110:I110"/>
    <mergeCell ref="E111:I111"/>
    <mergeCell ref="C126:I126"/>
    <mergeCell ref="D127:I127"/>
    <mergeCell ref="C73:I73"/>
    <mergeCell ref="B107:I107"/>
    <mergeCell ref="D93:I93"/>
    <mergeCell ref="E94:I94"/>
    <mergeCell ref="D98:I98"/>
    <mergeCell ref="E99:I99"/>
    <mergeCell ref="E82:I82"/>
    <mergeCell ref="D81:I81"/>
    <mergeCell ref="E115:I115"/>
    <mergeCell ref="D119:I119"/>
    <mergeCell ref="E120:I120"/>
    <mergeCell ref="B124:I124"/>
    <mergeCell ref="B125:I125"/>
    <mergeCell ref="C32:I32"/>
    <mergeCell ref="B31:I31"/>
    <mergeCell ref="B30:I30"/>
    <mergeCell ref="B1:R1"/>
    <mergeCell ref="B9:I9"/>
    <mergeCell ref="B10:I10"/>
    <mergeCell ref="C11:I11"/>
    <mergeCell ref="D12:I12"/>
    <mergeCell ref="E13:I13"/>
    <mergeCell ref="D17:I17"/>
    <mergeCell ref="E18:I18"/>
    <mergeCell ref="P2:R2"/>
    <mergeCell ref="D46:I46"/>
    <mergeCell ref="E34:I34"/>
    <mergeCell ref="D33:I33"/>
    <mergeCell ref="D74:I74"/>
    <mergeCell ref="E47:I47"/>
    <mergeCell ref="C51:I51"/>
    <mergeCell ref="D52:I52"/>
    <mergeCell ref="E53:I53"/>
    <mergeCell ref="D57:I57"/>
    <mergeCell ref="E58:I58"/>
    <mergeCell ref="D62:I62"/>
    <mergeCell ref="E63:I63"/>
    <mergeCell ref="E67:I67"/>
    <mergeCell ref="B72:I72"/>
    <mergeCell ref="B239:G239"/>
    <mergeCell ref="B240:E240"/>
    <mergeCell ref="F240:H240"/>
    <mergeCell ref="I240:K240"/>
    <mergeCell ref="L240:N240"/>
    <mergeCell ref="P240:R240"/>
    <mergeCell ref="B241:E241"/>
    <mergeCell ref="F241:G241"/>
    <mergeCell ref="I241:K241"/>
    <mergeCell ref="L241:N241"/>
    <mergeCell ref="P241:R241"/>
    <mergeCell ref="I242:K242"/>
    <mergeCell ref="L242:N242"/>
    <mergeCell ref="P242:R242"/>
    <mergeCell ref="I243:K243"/>
    <mergeCell ref="L243:N243"/>
    <mergeCell ref="P243:R243"/>
    <mergeCell ref="I244:K244"/>
    <mergeCell ref="L244:N244"/>
    <mergeCell ref="P244:R244"/>
    <mergeCell ref="F245:G245"/>
    <mergeCell ref="I245:K245"/>
    <mergeCell ref="L245:N245"/>
    <mergeCell ref="P245:R245"/>
    <mergeCell ref="F247:H247"/>
    <mergeCell ref="I247:K247"/>
    <mergeCell ref="L247:N247"/>
    <mergeCell ref="P247:R247"/>
    <mergeCell ref="I246:K246"/>
    <mergeCell ref="L246:N246"/>
    <mergeCell ref="P246:R246"/>
  </mergeCells>
  <pageMargins left="0.70866141732283472" right="0.51181102362204722" top="0.74803149606299213" bottom="0.74803149606299213" header="0.31496062992125984" footer="0.31496062992125984"/>
  <pageSetup paperSize="9" scale="95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0:H20"/>
  <sheetViews>
    <sheetView topLeftCell="A4" workbookViewId="0">
      <selection activeCell="N23" sqref="N23"/>
    </sheetView>
  </sheetViews>
  <sheetFormatPr defaultRowHeight="14.25" x14ac:dyDescent="0.2"/>
  <sheetData>
    <row r="20" spans="2:8" ht="36" x14ac:dyDescent="0.55000000000000004">
      <c r="B20" s="1686" t="s">
        <v>1720</v>
      </c>
      <c r="C20" s="1686"/>
      <c r="D20" s="1686"/>
      <c r="E20" s="1686"/>
      <c r="F20" s="1686"/>
      <c r="G20" s="1686"/>
      <c r="H20" s="1686"/>
    </row>
  </sheetData>
  <mergeCells count="1">
    <mergeCell ref="B20:H20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0:G20"/>
  <sheetViews>
    <sheetView workbookViewId="0">
      <selection activeCell="N23" sqref="N23"/>
    </sheetView>
  </sheetViews>
  <sheetFormatPr defaultRowHeight="14.25" x14ac:dyDescent="0.2"/>
  <sheetData>
    <row r="20" spans="3:7" s="490" customFormat="1" ht="51" customHeight="1" x14ac:dyDescent="0.55000000000000004">
      <c r="C20" s="1686" t="s">
        <v>1721</v>
      </c>
      <c r="D20" s="1686"/>
      <c r="E20" s="1686"/>
      <c r="F20" s="1686"/>
      <c r="G20" s="1686"/>
    </row>
  </sheetData>
  <mergeCells count="1">
    <mergeCell ref="C20:G20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R246"/>
  <sheetViews>
    <sheetView zoomScaleNormal="100" workbookViewId="0">
      <pane ySplit="4" topLeftCell="A192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205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6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1752</v>
      </c>
      <c r="C4" s="1793"/>
      <c r="D4" s="1793"/>
      <c r="E4" s="1793"/>
      <c r="F4" s="1793"/>
      <c r="G4" s="1794"/>
      <c r="H4" s="103"/>
      <c r="I4" s="104"/>
      <c r="J4" s="53">
        <f t="shared" ref="J4:R4" si="0">SUM(J5+J26+J67+J85+J123+J140+J167+J192+J209)</f>
        <v>0</v>
      </c>
      <c r="K4" s="53">
        <f t="shared" si="0"/>
        <v>130000</v>
      </c>
      <c r="L4" s="53">
        <f>SUM(L5+L26+L67+L85+L123+L140+L167+L192+L209)</f>
        <v>775000</v>
      </c>
      <c r="M4" s="53">
        <f t="shared" si="0"/>
        <v>761700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1666700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>SUM(J14+J18)</f>
        <v>0</v>
      </c>
      <c r="K13" s="85">
        <f t="shared" ref="K13:R13" si="5">SUM(K14+K18)</f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5.2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>SUM(J15:J17)</f>
        <v>0</v>
      </c>
      <c r="K14" s="86">
        <f t="shared" ref="K14:Q14" si="6">SUM(K15:K17)</f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>SUM(R15:R17)</f>
        <v>0</v>
      </c>
    </row>
    <row r="15" spans="2:18" ht="17.25" hidden="1" customHeight="1" x14ac:dyDescent="0.3">
      <c r="B15" s="38"/>
      <c r="C15" s="39"/>
      <c r="D15" s="39"/>
      <c r="E15" s="40"/>
      <c r="F15" s="60">
        <v>4</v>
      </c>
      <c r="G15" s="15"/>
      <c r="H15" s="15"/>
      <c r="I15" s="61"/>
      <c r="J15" s="16"/>
      <c r="K15" s="16"/>
      <c r="L15" s="16"/>
      <c r="M15" s="16"/>
      <c r="N15" s="16"/>
      <c r="O15" s="16"/>
      <c r="P15" s="16"/>
      <c r="Q15" s="16"/>
      <c r="R15" s="84">
        <f>SUM(J15:Q15)</f>
        <v>0</v>
      </c>
    </row>
    <row r="16" spans="2:18" ht="17.25" hidden="1" customHeight="1" x14ac:dyDescent="0.3">
      <c r="B16" s="28"/>
      <c r="C16" s="45"/>
      <c r="D16" s="31"/>
      <c r="E16" s="32"/>
      <c r="F16" s="60">
        <v>5</v>
      </c>
      <c r="G16" s="15"/>
      <c r="H16" s="16"/>
      <c r="I16" s="17"/>
      <c r="J16" s="27"/>
      <c r="K16" s="27"/>
      <c r="L16" s="27"/>
      <c r="M16" s="27"/>
      <c r="N16" s="27"/>
      <c r="O16" s="27"/>
      <c r="P16" s="27"/>
      <c r="Q16" s="27"/>
      <c r="R16" s="84">
        <f>SUM(J16:Q16)</f>
        <v>0</v>
      </c>
    </row>
    <row r="17" spans="2:18" ht="17.25" hidden="1" customHeight="1" x14ac:dyDescent="0.3">
      <c r="B17" s="67"/>
      <c r="C17" s="68"/>
      <c r="D17" s="62"/>
      <c r="E17" s="21"/>
      <c r="F17" s="60">
        <v>6</v>
      </c>
      <c r="G17" s="15"/>
      <c r="H17" s="16"/>
      <c r="I17" s="17"/>
      <c r="J17" s="27"/>
      <c r="K17" s="27"/>
      <c r="L17" s="27"/>
      <c r="M17" s="27"/>
      <c r="N17" s="27"/>
      <c r="O17" s="27"/>
      <c r="P17" s="27"/>
      <c r="Q17" s="27"/>
      <c r="R17" s="84">
        <f>SUM(J17:Q17)</f>
        <v>0</v>
      </c>
    </row>
    <row r="18" spans="2:18" s="13" customFormat="1" ht="21" hidden="1" customHeight="1" x14ac:dyDescent="0.3">
      <c r="B18" s="76"/>
      <c r="C18" s="77"/>
      <c r="D18" s="77"/>
      <c r="E18" s="78" t="s">
        <v>16</v>
      </c>
      <c r="F18" s="70"/>
      <c r="G18" s="33"/>
      <c r="H18" s="14"/>
      <c r="I18" s="56"/>
      <c r="J18" s="86">
        <f>SUM(J19:J21)</f>
        <v>0</v>
      </c>
      <c r="K18" s="86">
        <f t="shared" ref="K18:R18" si="7">SUM(K19:K21)</f>
        <v>0</v>
      </c>
      <c r="L18" s="86">
        <f t="shared" si="7"/>
        <v>0</v>
      </c>
      <c r="M18" s="86">
        <f t="shared" si="7"/>
        <v>0</v>
      </c>
      <c r="N18" s="86">
        <f t="shared" si="7"/>
        <v>0</v>
      </c>
      <c r="O18" s="86">
        <f t="shared" si="7"/>
        <v>0</v>
      </c>
      <c r="P18" s="86">
        <f t="shared" si="7"/>
        <v>0</v>
      </c>
      <c r="Q18" s="86">
        <f t="shared" si="7"/>
        <v>0</v>
      </c>
      <c r="R18" s="86">
        <f t="shared" si="7"/>
        <v>0</v>
      </c>
    </row>
    <row r="19" spans="2:18" ht="19.5" hidden="1" customHeight="1" x14ac:dyDescent="0.3">
      <c r="B19" s="38"/>
      <c r="C19" s="39"/>
      <c r="D19" s="39"/>
      <c r="E19" s="40"/>
      <c r="F19" s="29">
        <v>7</v>
      </c>
      <c r="G19" s="15"/>
      <c r="H19" s="15"/>
      <c r="I19" s="61"/>
      <c r="J19" s="16"/>
      <c r="K19" s="16"/>
      <c r="L19" s="16"/>
      <c r="M19" s="16"/>
      <c r="N19" s="16"/>
      <c r="O19" s="16"/>
      <c r="P19" s="16"/>
      <c r="Q19" s="16"/>
      <c r="R19" s="84">
        <f>SUM(J19:Q19)</f>
        <v>0</v>
      </c>
    </row>
    <row r="20" spans="2:18" ht="19.5" hidden="1" customHeight="1" x14ac:dyDescent="0.3">
      <c r="B20" s="57"/>
      <c r="C20" s="58"/>
      <c r="D20" s="58"/>
      <c r="E20" s="59"/>
      <c r="F20" s="29">
        <v>8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 t="shared" ref="R20" si="8">SUM(J20:Q20)</f>
        <v>0</v>
      </c>
    </row>
    <row r="21" spans="2:18" ht="19.5" hidden="1" customHeight="1" x14ac:dyDescent="0.3">
      <c r="B21" s="67"/>
      <c r="C21" s="68"/>
      <c r="D21" s="62"/>
      <c r="E21" s="21"/>
      <c r="F21" s="29">
        <v>9</v>
      </c>
      <c r="G21" s="15"/>
      <c r="H21" s="16"/>
      <c r="I21" s="17"/>
      <c r="J21" s="27"/>
      <c r="K21" s="27"/>
      <c r="L21" s="27"/>
      <c r="M21" s="27"/>
      <c r="N21" s="27"/>
      <c r="O21" s="27"/>
      <c r="P21" s="27"/>
      <c r="Q21" s="27"/>
      <c r="R21" s="84">
        <f>SUM(J21:Q21)</f>
        <v>0</v>
      </c>
    </row>
    <row r="22" spans="2:18" s="13" customFormat="1" ht="21" hidden="1" customHeight="1" x14ac:dyDescent="0.3">
      <c r="B22" s="76"/>
      <c r="C22" s="77"/>
      <c r="D22" s="77"/>
      <c r="E22" s="78" t="s">
        <v>99</v>
      </c>
      <c r="F22" s="80"/>
      <c r="G22" s="33"/>
      <c r="H22" s="14"/>
      <c r="I22" s="56"/>
      <c r="J22" s="86">
        <f>SUM(J23:J25)</f>
        <v>0</v>
      </c>
      <c r="K22" s="86">
        <f t="shared" ref="K22:R22" si="9">SUM(K23:K25)</f>
        <v>0</v>
      </c>
      <c r="L22" s="86">
        <f t="shared" si="9"/>
        <v>0</v>
      </c>
      <c r="M22" s="86">
        <f t="shared" si="9"/>
        <v>0</v>
      </c>
      <c r="N22" s="86">
        <f t="shared" si="9"/>
        <v>0</v>
      </c>
      <c r="O22" s="86">
        <f t="shared" si="9"/>
        <v>0</v>
      </c>
      <c r="P22" s="86">
        <f t="shared" si="9"/>
        <v>0</v>
      </c>
      <c r="Q22" s="86">
        <f t="shared" si="9"/>
        <v>0</v>
      </c>
      <c r="R22" s="86">
        <f t="shared" si="9"/>
        <v>0</v>
      </c>
    </row>
    <row r="23" spans="2:18" ht="19.5" hidden="1" customHeight="1" x14ac:dyDescent="0.3">
      <c r="B23" s="38"/>
      <c r="C23" s="39"/>
      <c r="D23" s="39"/>
      <c r="E23" s="40"/>
      <c r="F23" s="29">
        <v>10</v>
      </c>
      <c r="G23" s="15"/>
      <c r="H23" s="15"/>
      <c r="I23" s="61"/>
      <c r="J23" s="16"/>
      <c r="K23" s="16"/>
      <c r="L23" s="16"/>
      <c r="M23" s="16"/>
      <c r="N23" s="16"/>
      <c r="O23" s="16"/>
      <c r="P23" s="16"/>
      <c r="Q23" s="16"/>
      <c r="R23" s="84">
        <f>SUM(J23:Q23)</f>
        <v>0</v>
      </c>
    </row>
    <row r="24" spans="2:18" ht="19.5" hidden="1" customHeight="1" x14ac:dyDescent="0.3">
      <c r="B24" s="57"/>
      <c r="C24" s="58"/>
      <c r="D24" s="58"/>
      <c r="E24" s="59"/>
      <c r="F24" s="29">
        <v>11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28"/>
      <c r="C25" s="45"/>
      <c r="D25" s="31"/>
      <c r="E25" s="32"/>
      <c r="F25" s="29">
        <v>12</v>
      </c>
      <c r="G25" s="15"/>
      <c r="H25" s="16"/>
      <c r="I25" s="17"/>
      <c r="J25" s="27"/>
      <c r="K25" s="27"/>
      <c r="L25" s="27"/>
      <c r="M25" s="27"/>
      <c r="N25" s="27"/>
      <c r="O25" s="27"/>
      <c r="P25" s="27"/>
      <c r="Q25" s="27"/>
      <c r="R25" s="84">
        <f>SUM(J25:Q25)</f>
        <v>0</v>
      </c>
    </row>
    <row r="26" spans="2:18" s="12" customFormat="1" ht="35.25" hidden="1" customHeight="1" x14ac:dyDescent="0.2">
      <c r="B26" s="1665" t="s">
        <v>81</v>
      </c>
      <c r="C26" s="1666"/>
      <c r="D26" s="1666"/>
      <c r="E26" s="1666"/>
      <c r="F26" s="1666"/>
      <c r="G26" s="1666"/>
      <c r="H26" s="1666"/>
      <c r="I26" s="1666"/>
      <c r="J26" s="41">
        <f>SUM(J27)</f>
        <v>0</v>
      </c>
      <c r="K26" s="41">
        <f t="shared" ref="K26:R26" si="10">SUM(K27)</f>
        <v>0</v>
      </c>
      <c r="L26" s="41">
        <f t="shared" si="10"/>
        <v>0</v>
      </c>
      <c r="M26" s="41">
        <f t="shared" si="10"/>
        <v>0</v>
      </c>
      <c r="N26" s="41">
        <f t="shared" si="10"/>
        <v>0</v>
      </c>
      <c r="O26" s="41">
        <f t="shared" si="10"/>
        <v>0</v>
      </c>
      <c r="P26" s="41">
        <f t="shared" si="10"/>
        <v>0</v>
      </c>
      <c r="Q26" s="41">
        <f t="shared" si="10"/>
        <v>0</v>
      </c>
      <c r="R26" s="41">
        <f t="shared" si="10"/>
        <v>0</v>
      </c>
    </row>
    <row r="27" spans="2:18" s="12" customFormat="1" ht="48" hidden="1" customHeight="1" x14ac:dyDescent="0.2">
      <c r="B27" s="1799" t="s">
        <v>115</v>
      </c>
      <c r="C27" s="1661"/>
      <c r="D27" s="1661"/>
      <c r="E27" s="1661"/>
      <c r="F27" s="1661"/>
      <c r="G27" s="1661"/>
      <c r="H27" s="1661"/>
      <c r="I27" s="1661"/>
      <c r="J27" s="25">
        <f>SUM(J28+J47)</f>
        <v>0</v>
      </c>
      <c r="K27" s="25">
        <f t="shared" ref="K27:R27" si="11">SUM(K28+K47)</f>
        <v>0</v>
      </c>
      <c r="L27" s="25">
        <f t="shared" si="11"/>
        <v>0</v>
      </c>
      <c r="M27" s="25">
        <f t="shared" si="11"/>
        <v>0</v>
      </c>
      <c r="N27" s="25">
        <f t="shared" si="11"/>
        <v>0</v>
      </c>
      <c r="O27" s="25">
        <f t="shared" si="11"/>
        <v>0</v>
      </c>
      <c r="P27" s="25">
        <f t="shared" si="11"/>
        <v>0</v>
      </c>
      <c r="Q27" s="25">
        <f t="shared" si="11"/>
        <v>0</v>
      </c>
      <c r="R27" s="25">
        <f t="shared" si="11"/>
        <v>0</v>
      </c>
    </row>
    <row r="28" spans="2:18" s="13" customFormat="1" ht="50.25" hidden="1" customHeight="1" x14ac:dyDescent="0.3">
      <c r="B28" s="35"/>
      <c r="C28" s="1661" t="s">
        <v>26</v>
      </c>
      <c r="D28" s="1661"/>
      <c r="E28" s="1661"/>
      <c r="F28" s="1661"/>
      <c r="G28" s="1661"/>
      <c r="H28" s="1661"/>
      <c r="I28" s="1661"/>
      <c r="J28" s="86">
        <f>SUM(J29+J42)</f>
        <v>0</v>
      </c>
      <c r="K28" s="86">
        <f t="shared" ref="K28:R28" si="12">SUM(K29+K42)</f>
        <v>0</v>
      </c>
      <c r="L28" s="86">
        <f t="shared" si="12"/>
        <v>0</v>
      </c>
      <c r="M28" s="86">
        <f t="shared" si="12"/>
        <v>0</v>
      </c>
      <c r="N28" s="86">
        <f t="shared" si="12"/>
        <v>0</v>
      </c>
      <c r="O28" s="86">
        <f t="shared" si="12"/>
        <v>0</v>
      </c>
      <c r="P28" s="86">
        <f t="shared" si="12"/>
        <v>0</v>
      </c>
      <c r="Q28" s="86">
        <f t="shared" si="12"/>
        <v>0</v>
      </c>
      <c r="R28" s="86">
        <f t="shared" si="12"/>
        <v>0</v>
      </c>
    </row>
    <row r="29" spans="2:18" s="13" customFormat="1" ht="35.25" hidden="1" customHeight="1" x14ac:dyDescent="0.3">
      <c r="B29" s="35"/>
      <c r="C29" s="37"/>
      <c r="D29" s="1661" t="s">
        <v>17</v>
      </c>
      <c r="E29" s="1661"/>
      <c r="F29" s="1661"/>
      <c r="G29" s="1661"/>
      <c r="H29" s="1661"/>
      <c r="I29" s="1661"/>
      <c r="J29" s="86">
        <f>SUM(J30+J34+J38)</f>
        <v>0</v>
      </c>
      <c r="K29" s="86">
        <f t="shared" ref="K29:R29" si="13">SUM(K30+K34+K38)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48.75" hidden="1" customHeight="1" x14ac:dyDescent="0.3">
      <c r="B30" s="35"/>
      <c r="C30" s="37"/>
      <c r="D30" s="37"/>
      <c r="E30" s="1661" t="s">
        <v>18</v>
      </c>
      <c r="F30" s="1661"/>
      <c r="G30" s="1661"/>
      <c r="H30" s="1661"/>
      <c r="I30" s="1661"/>
      <c r="J30" s="86">
        <f>SUM(J31:J33)</f>
        <v>0</v>
      </c>
      <c r="K30" s="86">
        <f t="shared" ref="K30:R30" si="14">SUM(K31:K33)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ht="23.25" hidden="1" customHeight="1" x14ac:dyDescent="0.3">
      <c r="B31" s="119"/>
      <c r="C31" s="105"/>
      <c r="D31" s="105"/>
      <c r="E31" s="106"/>
      <c r="F31" s="107">
        <v>13</v>
      </c>
      <c r="G31" s="108"/>
      <c r="H31" s="108"/>
      <c r="I31" s="109"/>
      <c r="J31" s="14"/>
      <c r="K31" s="14"/>
      <c r="L31" s="14"/>
      <c r="M31" s="14"/>
      <c r="N31" s="14"/>
      <c r="O31" s="14"/>
      <c r="P31" s="14"/>
      <c r="Q31" s="14"/>
      <c r="R31" s="110">
        <f t="shared" ref="R31:R32" si="15">SUM(J31:Q31)</f>
        <v>0</v>
      </c>
    </row>
    <row r="32" spans="2:18" ht="23.25" hidden="1" customHeight="1" x14ac:dyDescent="0.3">
      <c r="B32" s="120"/>
      <c r="C32" s="111"/>
      <c r="D32" s="112"/>
      <c r="E32" s="113"/>
      <c r="F32" s="107">
        <v>14</v>
      </c>
      <c r="G32" s="108"/>
      <c r="H32" s="14"/>
      <c r="I32" s="114"/>
      <c r="J32" s="115"/>
      <c r="K32" s="115"/>
      <c r="L32" s="115"/>
      <c r="M32" s="115"/>
      <c r="N32" s="115"/>
      <c r="O32" s="115"/>
      <c r="P32" s="115"/>
      <c r="Q32" s="115"/>
      <c r="R32" s="110">
        <f t="shared" si="15"/>
        <v>0</v>
      </c>
    </row>
    <row r="33" spans="2:18" ht="23.25" hidden="1" customHeight="1" x14ac:dyDescent="0.3">
      <c r="B33" s="121"/>
      <c r="C33" s="116"/>
      <c r="D33" s="117"/>
      <c r="E33" s="118"/>
      <c r="F33" s="107">
        <v>15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>SUM(J33:Q33)</f>
        <v>0</v>
      </c>
    </row>
    <row r="34" spans="2:18" s="13" customFormat="1" ht="23.25" hidden="1" customHeight="1" x14ac:dyDescent="0.3">
      <c r="B34" s="35"/>
      <c r="C34" s="37"/>
      <c r="D34" s="37"/>
      <c r="E34" s="36" t="s">
        <v>19</v>
      </c>
      <c r="F34" s="70"/>
      <c r="G34" s="33"/>
      <c r="H34" s="14"/>
      <c r="I34" s="56"/>
      <c r="J34" s="86">
        <f>SUM(J35:J37)</f>
        <v>0</v>
      </c>
      <c r="K34" s="86">
        <f t="shared" ref="K34:R34" si="16">SUM(K35:K37)</f>
        <v>0</v>
      </c>
      <c r="L34" s="86">
        <f t="shared" si="16"/>
        <v>0</v>
      </c>
      <c r="M34" s="86">
        <f t="shared" si="16"/>
        <v>0</v>
      </c>
      <c r="N34" s="86">
        <f t="shared" si="16"/>
        <v>0</v>
      </c>
      <c r="O34" s="86">
        <f t="shared" si="16"/>
        <v>0</v>
      </c>
      <c r="P34" s="86">
        <f t="shared" si="16"/>
        <v>0</v>
      </c>
      <c r="Q34" s="86">
        <f t="shared" si="16"/>
        <v>0</v>
      </c>
      <c r="R34" s="86">
        <f t="shared" si="16"/>
        <v>0</v>
      </c>
    </row>
    <row r="35" spans="2:18" ht="23.25" hidden="1" customHeight="1" x14ac:dyDescent="0.3">
      <c r="B35" s="119"/>
      <c r="C35" s="105"/>
      <c r="D35" s="105"/>
      <c r="E35" s="106"/>
      <c r="F35" s="107">
        <v>16</v>
      </c>
      <c r="G35" s="108"/>
      <c r="H35" s="108"/>
      <c r="I35" s="109"/>
      <c r="J35" s="14"/>
      <c r="K35" s="14"/>
      <c r="L35" s="14"/>
      <c r="M35" s="14"/>
      <c r="N35" s="14"/>
      <c r="O35" s="14"/>
      <c r="P35" s="14"/>
      <c r="Q35" s="14"/>
      <c r="R35" s="110">
        <f t="shared" ref="R35:R36" si="17">SUM(J35:Q35)</f>
        <v>0</v>
      </c>
    </row>
    <row r="36" spans="2:18" ht="23.25" hidden="1" customHeight="1" x14ac:dyDescent="0.3">
      <c r="B36" s="120"/>
      <c r="C36" s="111"/>
      <c r="D36" s="112"/>
      <c r="E36" s="113"/>
      <c r="F36" s="107">
        <v>17</v>
      </c>
      <c r="G36" s="108"/>
      <c r="H36" s="14"/>
      <c r="I36" s="114"/>
      <c r="J36" s="115"/>
      <c r="K36" s="115"/>
      <c r="L36" s="115"/>
      <c r="M36" s="115"/>
      <c r="N36" s="115"/>
      <c r="O36" s="115"/>
      <c r="P36" s="115"/>
      <c r="Q36" s="115"/>
      <c r="R36" s="110">
        <f t="shared" si="17"/>
        <v>0</v>
      </c>
    </row>
    <row r="37" spans="2:18" ht="23.25" hidden="1" customHeight="1" x14ac:dyDescent="0.3">
      <c r="B37" s="121"/>
      <c r="C37" s="116"/>
      <c r="D37" s="117"/>
      <c r="E37" s="118"/>
      <c r="F37" s="107">
        <v>18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>SUM(J37:Q37)</f>
        <v>0</v>
      </c>
    </row>
    <row r="38" spans="2:18" s="13" customFormat="1" ht="23.25" hidden="1" customHeight="1" x14ac:dyDescent="0.3">
      <c r="B38" s="35"/>
      <c r="C38" s="37"/>
      <c r="D38" s="37"/>
      <c r="E38" s="36" t="s">
        <v>20</v>
      </c>
      <c r="F38" s="70"/>
      <c r="G38" s="33"/>
      <c r="H38" s="14"/>
      <c r="I38" s="56"/>
      <c r="J38" s="86">
        <f>SUM(J39:J41)</f>
        <v>0</v>
      </c>
      <c r="K38" s="86">
        <f t="shared" ref="K38:R38" si="18">SUM(K39:K41)</f>
        <v>0</v>
      </c>
      <c r="L38" s="86">
        <f t="shared" si="18"/>
        <v>0</v>
      </c>
      <c r="M38" s="86">
        <f t="shared" si="18"/>
        <v>0</v>
      </c>
      <c r="N38" s="86">
        <f t="shared" si="18"/>
        <v>0</v>
      </c>
      <c r="O38" s="86">
        <f t="shared" si="18"/>
        <v>0</v>
      </c>
      <c r="P38" s="86">
        <f t="shared" si="18"/>
        <v>0</v>
      </c>
      <c r="Q38" s="86">
        <f t="shared" si="18"/>
        <v>0</v>
      </c>
      <c r="R38" s="86">
        <f t="shared" si="18"/>
        <v>0</v>
      </c>
    </row>
    <row r="39" spans="2:18" ht="23.25" hidden="1" customHeight="1" x14ac:dyDescent="0.3">
      <c r="B39" s="119"/>
      <c r="C39" s="105"/>
      <c r="D39" s="105"/>
      <c r="E39" s="106"/>
      <c r="F39" s="107">
        <v>19</v>
      </c>
      <c r="G39" s="108"/>
      <c r="H39" s="108"/>
      <c r="I39" s="109"/>
      <c r="J39" s="14"/>
      <c r="K39" s="14"/>
      <c r="L39" s="14"/>
      <c r="M39" s="14"/>
      <c r="N39" s="14"/>
      <c r="O39" s="14"/>
      <c r="P39" s="14"/>
      <c r="Q39" s="14"/>
      <c r="R39" s="110">
        <f t="shared" ref="R39:R40" si="19">SUM(J39:Q39)</f>
        <v>0</v>
      </c>
    </row>
    <row r="40" spans="2:18" ht="23.25" hidden="1" customHeight="1" x14ac:dyDescent="0.3">
      <c r="B40" s="120"/>
      <c r="C40" s="111"/>
      <c r="D40" s="112"/>
      <c r="E40" s="113"/>
      <c r="F40" s="107">
        <v>20</v>
      </c>
      <c r="G40" s="108"/>
      <c r="H40" s="14"/>
      <c r="I40" s="114"/>
      <c r="J40" s="115"/>
      <c r="K40" s="115"/>
      <c r="L40" s="115"/>
      <c r="M40" s="115"/>
      <c r="N40" s="115"/>
      <c r="O40" s="115"/>
      <c r="P40" s="115"/>
      <c r="Q40" s="115"/>
      <c r="R40" s="110">
        <f t="shared" si="19"/>
        <v>0</v>
      </c>
    </row>
    <row r="41" spans="2:18" ht="23.25" hidden="1" customHeight="1" x14ac:dyDescent="0.3">
      <c r="B41" s="120"/>
      <c r="C41" s="111"/>
      <c r="D41" s="112"/>
      <c r="E41" s="113"/>
      <c r="F41" s="107">
        <v>21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>SUM(J41:Q41)</f>
        <v>0</v>
      </c>
    </row>
    <row r="42" spans="2:18" s="43" customFormat="1" ht="49.5" hidden="1" customHeight="1" x14ac:dyDescent="0.2">
      <c r="B42" s="42"/>
      <c r="C42" s="46"/>
      <c r="D42" s="1661" t="s">
        <v>21</v>
      </c>
      <c r="E42" s="1661"/>
      <c r="F42" s="1661"/>
      <c r="G42" s="1661"/>
      <c r="H42" s="1661"/>
      <c r="I42" s="1661"/>
      <c r="J42" s="85">
        <f>SUM(J43)</f>
        <v>0</v>
      </c>
      <c r="K42" s="85">
        <f t="shared" ref="K42:R42" si="20">SUM(K43)</f>
        <v>0</v>
      </c>
      <c r="L42" s="85">
        <f t="shared" si="20"/>
        <v>0</v>
      </c>
      <c r="M42" s="85">
        <f t="shared" si="20"/>
        <v>0</v>
      </c>
      <c r="N42" s="85">
        <f t="shared" si="20"/>
        <v>0</v>
      </c>
      <c r="O42" s="85">
        <f t="shared" si="20"/>
        <v>0</v>
      </c>
      <c r="P42" s="85">
        <f t="shared" si="20"/>
        <v>0</v>
      </c>
      <c r="Q42" s="85">
        <f t="shared" si="20"/>
        <v>0</v>
      </c>
      <c r="R42" s="85">
        <f t="shared" si="20"/>
        <v>0</v>
      </c>
    </row>
    <row r="43" spans="2:18" s="13" customFormat="1" ht="36" hidden="1" customHeight="1" x14ac:dyDescent="0.3">
      <c r="B43" s="96"/>
      <c r="C43" s="37"/>
      <c r="D43" s="37"/>
      <c r="E43" s="1661" t="s">
        <v>22</v>
      </c>
      <c r="F43" s="1661"/>
      <c r="G43" s="1661"/>
      <c r="H43" s="1661"/>
      <c r="I43" s="1661"/>
      <c r="J43" s="86">
        <f>SUM(J44:J46)</f>
        <v>0</v>
      </c>
      <c r="K43" s="86">
        <f t="shared" ref="K43:R43" si="21">SUM(K44:K46)</f>
        <v>0</v>
      </c>
      <c r="L43" s="86">
        <f t="shared" si="21"/>
        <v>0</v>
      </c>
      <c r="M43" s="86">
        <f t="shared" si="21"/>
        <v>0</v>
      </c>
      <c r="N43" s="86">
        <f t="shared" si="21"/>
        <v>0</v>
      </c>
      <c r="O43" s="86">
        <f t="shared" si="21"/>
        <v>0</v>
      </c>
      <c r="P43" s="86">
        <f t="shared" si="21"/>
        <v>0</v>
      </c>
      <c r="Q43" s="86">
        <f t="shared" si="21"/>
        <v>0</v>
      </c>
      <c r="R43" s="86">
        <f t="shared" si="21"/>
        <v>0</v>
      </c>
    </row>
    <row r="44" spans="2:18" ht="20.25" hidden="1" customHeight="1" x14ac:dyDescent="0.3">
      <c r="B44" s="101"/>
      <c r="C44" s="105"/>
      <c r="D44" s="105"/>
      <c r="E44" s="106"/>
      <c r="F44" s="107">
        <v>22</v>
      </c>
      <c r="G44" s="108"/>
      <c r="H44" s="108"/>
      <c r="I44" s="109"/>
      <c r="J44" s="14"/>
      <c r="K44" s="14"/>
      <c r="L44" s="14"/>
      <c r="M44" s="14"/>
      <c r="N44" s="14"/>
      <c r="O44" s="14"/>
      <c r="P44" s="14"/>
      <c r="Q44" s="14"/>
      <c r="R44" s="110">
        <f t="shared" ref="R44:R45" si="22">SUM(J44:Q44)</f>
        <v>0</v>
      </c>
    </row>
    <row r="45" spans="2:18" ht="20.25" hidden="1" customHeight="1" x14ac:dyDescent="0.3">
      <c r="B45" s="102"/>
      <c r="C45" s="111"/>
      <c r="D45" s="112"/>
      <c r="E45" s="113"/>
      <c r="F45" s="107">
        <v>23</v>
      </c>
      <c r="G45" s="108"/>
      <c r="H45" s="14"/>
      <c r="I45" s="114"/>
      <c r="J45" s="115"/>
      <c r="K45" s="115"/>
      <c r="L45" s="115"/>
      <c r="M45" s="115"/>
      <c r="N45" s="115"/>
      <c r="O45" s="115"/>
      <c r="P45" s="115"/>
      <c r="Q45" s="115"/>
      <c r="R45" s="110">
        <f t="shared" si="22"/>
        <v>0</v>
      </c>
    </row>
    <row r="46" spans="2:18" ht="20.25" hidden="1" customHeight="1" x14ac:dyDescent="0.3">
      <c r="B46" s="102"/>
      <c r="C46" s="111"/>
      <c r="D46" s="112"/>
      <c r="E46" s="113"/>
      <c r="F46" s="107">
        <v>24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>SUM(J46:Q46)</f>
        <v>0</v>
      </c>
    </row>
    <row r="47" spans="2:18" s="13" customFormat="1" ht="30.75" hidden="1" customHeight="1" x14ac:dyDescent="0.3">
      <c r="B47" s="35"/>
      <c r="C47" s="1662" t="s">
        <v>25</v>
      </c>
      <c r="D47" s="1662"/>
      <c r="E47" s="1662"/>
      <c r="F47" s="1662"/>
      <c r="G47" s="1662"/>
      <c r="H47" s="1662"/>
      <c r="I47" s="1662"/>
      <c r="J47" s="86">
        <f>SUM(J48+J53+J58)</f>
        <v>0</v>
      </c>
      <c r="K47" s="86">
        <f t="shared" ref="K47:R47" si="23">SUM(K48+K53+K58)</f>
        <v>0</v>
      </c>
      <c r="L47" s="86">
        <f t="shared" si="23"/>
        <v>0</v>
      </c>
      <c r="M47" s="86">
        <f t="shared" si="23"/>
        <v>0</v>
      </c>
      <c r="N47" s="86">
        <f t="shared" si="23"/>
        <v>0</v>
      </c>
      <c r="O47" s="86">
        <f t="shared" si="23"/>
        <v>0</v>
      </c>
      <c r="P47" s="86">
        <f t="shared" si="23"/>
        <v>0</v>
      </c>
      <c r="Q47" s="86">
        <f t="shared" si="23"/>
        <v>0</v>
      </c>
      <c r="R47" s="86">
        <f t="shared" si="23"/>
        <v>0</v>
      </c>
    </row>
    <row r="48" spans="2:18" s="13" customFormat="1" ht="49.5" hidden="1" customHeight="1" x14ac:dyDescent="0.3">
      <c r="B48" s="35"/>
      <c r="C48" s="37"/>
      <c r="D48" s="1662" t="s">
        <v>24</v>
      </c>
      <c r="E48" s="1662"/>
      <c r="F48" s="1662"/>
      <c r="G48" s="1662"/>
      <c r="H48" s="1662"/>
      <c r="I48" s="1662"/>
      <c r="J48" s="86">
        <f>SUM(J49)</f>
        <v>0</v>
      </c>
      <c r="K48" s="86">
        <f t="shared" ref="K48:R48" si="24">SUM(K49)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33" hidden="1" customHeight="1" x14ac:dyDescent="0.3">
      <c r="B49" s="35"/>
      <c r="C49" s="37"/>
      <c r="D49" s="37"/>
      <c r="E49" s="1661" t="s">
        <v>23</v>
      </c>
      <c r="F49" s="1661"/>
      <c r="G49" s="1661"/>
      <c r="H49" s="1661"/>
      <c r="I49" s="1661"/>
      <c r="J49" s="86">
        <f>SUM(J50:J52)</f>
        <v>0</v>
      </c>
      <c r="K49" s="86">
        <f t="shared" ref="K49:R49" si="25">SUM(K50:K52)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ht="21.75" hidden="1" customHeight="1" x14ac:dyDescent="0.3">
      <c r="B50" s="38"/>
      <c r="C50" s="39"/>
      <c r="D50" s="39"/>
      <c r="E50" s="40"/>
      <c r="F50" s="29">
        <v>25</v>
      </c>
      <c r="G50" s="15"/>
      <c r="H50" s="15"/>
      <c r="I50" s="61"/>
      <c r="J50" s="16"/>
      <c r="K50" s="16"/>
      <c r="L50" s="16"/>
      <c r="M50" s="16"/>
      <c r="N50" s="16"/>
      <c r="O50" s="16"/>
      <c r="P50" s="16"/>
      <c r="Q50" s="16"/>
      <c r="R50" s="84">
        <f t="shared" ref="R50:R51" si="26">SUM(J50:Q50)</f>
        <v>0</v>
      </c>
    </row>
    <row r="51" spans="2:18" ht="21.75" hidden="1" customHeight="1" x14ac:dyDescent="0.3">
      <c r="B51" s="28"/>
      <c r="C51" s="45"/>
      <c r="D51" s="31"/>
      <c r="E51" s="32"/>
      <c r="F51" s="29">
        <v>26</v>
      </c>
      <c r="G51" s="15"/>
      <c r="H51" s="16"/>
      <c r="I51" s="17"/>
      <c r="J51" s="27"/>
      <c r="K51" s="27"/>
      <c r="L51" s="27"/>
      <c r="M51" s="27"/>
      <c r="N51" s="27"/>
      <c r="O51" s="27"/>
      <c r="P51" s="27"/>
      <c r="Q51" s="27"/>
      <c r="R51" s="84">
        <f t="shared" si="26"/>
        <v>0</v>
      </c>
    </row>
    <row r="52" spans="2:18" ht="39" hidden="1" customHeight="1" x14ac:dyDescent="0.3">
      <c r="B52" s="67"/>
      <c r="C52" s="68"/>
      <c r="D52" s="62"/>
      <c r="E52" s="21"/>
      <c r="F52" s="29">
        <v>27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>SUM(J52:Q52)</f>
        <v>0</v>
      </c>
    </row>
    <row r="53" spans="2:18" s="13" customFormat="1" ht="48.75" hidden="1" customHeight="1" x14ac:dyDescent="0.3">
      <c r="B53" s="35"/>
      <c r="C53" s="37"/>
      <c r="D53" s="1661" t="s">
        <v>27</v>
      </c>
      <c r="E53" s="1661"/>
      <c r="F53" s="1661"/>
      <c r="G53" s="1661"/>
      <c r="H53" s="1661"/>
      <c r="I53" s="1661"/>
      <c r="J53" s="86">
        <f>SUM(J54)</f>
        <v>0</v>
      </c>
      <c r="K53" s="86">
        <f t="shared" ref="K53:R53" si="27">SUM(K54)</f>
        <v>0</v>
      </c>
      <c r="L53" s="86">
        <f t="shared" si="27"/>
        <v>0</v>
      </c>
      <c r="M53" s="86">
        <f t="shared" si="27"/>
        <v>0</v>
      </c>
      <c r="N53" s="86">
        <f t="shared" si="27"/>
        <v>0</v>
      </c>
      <c r="O53" s="86">
        <f t="shared" si="27"/>
        <v>0</v>
      </c>
      <c r="P53" s="86">
        <f t="shared" si="27"/>
        <v>0</v>
      </c>
      <c r="Q53" s="86">
        <f t="shared" si="27"/>
        <v>0</v>
      </c>
      <c r="R53" s="86">
        <f t="shared" si="27"/>
        <v>0</v>
      </c>
    </row>
    <row r="54" spans="2:18" s="13" customFormat="1" ht="32.25" hidden="1" customHeight="1" x14ac:dyDescent="0.3">
      <c r="B54" s="35"/>
      <c r="C54" s="37"/>
      <c r="D54" s="37"/>
      <c r="E54" s="1661" t="s">
        <v>28</v>
      </c>
      <c r="F54" s="1661"/>
      <c r="G54" s="1661"/>
      <c r="H54" s="1661"/>
      <c r="I54" s="1661"/>
      <c r="J54" s="86">
        <f>SUM(J55:J57)</f>
        <v>0</v>
      </c>
      <c r="K54" s="86">
        <f t="shared" ref="K54:R54" si="28">SUM(K55:K57)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ht="20.25" hidden="1" customHeight="1" x14ac:dyDescent="0.3">
      <c r="B55" s="38"/>
      <c r="C55" s="39"/>
      <c r="D55" s="39"/>
      <c r="E55" s="40"/>
      <c r="F55" s="29">
        <v>28</v>
      </c>
      <c r="G55" s="15"/>
      <c r="H55" s="15"/>
      <c r="I55" s="61"/>
      <c r="J55" s="16"/>
      <c r="K55" s="16"/>
      <c r="L55" s="16"/>
      <c r="M55" s="16"/>
      <c r="N55" s="16"/>
      <c r="O55" s="16"/>
      <c r="P55" s="16"/>
      <c r="Q55" s="16"/>
      <c r="R55" s="84">
        <f t="shared" ref="R55:R56" si="29">SUM(J55:Q55)</f>
        <v>0</v>
      </c>
    </row>
    <row r="56" spans="2:18" ht="20.25" hidden="1" customHeight="1" x14ac:dyDescent="0.3">
      <c r="B56" s="28"/>
      <c r="C56" s="45"/>
      <c r="D56" s="31"/>
      <c r="E56" s="32"/>
      <c r="F56" s="29">
        <v>29</v>
      </c>
      <c r="G56" s="15"/>
      <c r="H56" s="16"/>
      <c r="I56" s="17"/>
      <c r="J56" s="27"/>
      <c r="K56" s="27"/>
      <c r="L56" s="27"/>
      <c r="M56" s="27"/>
      <c r="N56" s="27"/>
      <c r="O56" s="27"/>
      <c r="P56" s="27"/>
      <c r="Q56" s="27"/>
      <c r="R56" s="84">
        <f t="shared" si="29"/>
        <v>0</v>
      </c>
    </row>
    <row r="57" spans="2:18" ht="20.25" hidden="1" customHeight="1" x14ac:dyDescent="0.3">
      <c r="B57" s="28"/>
      <c r="C57" s="45"/>
      <c r="D57" s="31"/>
      <c r="E57" s="32"/>
      <c r="F57" s="29">
        <v>30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>SUM(J57:Q57)</f>
        <v>0</v>
      </c>
    </row>
    <row r="58" spans="2:18" s="13" customFormat="1" ht="33.75" hidden="1" customHeight="1" x14ac:dyDescent="0.3">
      <c r="B58" s="35"/>
      <c r="C58" s="37"/>
      <c r="D58" s="1661" t="s">
        <v>29</v>
      </c>
      <c r="E58" s="1661"/>
      <c r="F58" s="1661"/>
      <c r="G58" s="1661"/>
      <c r="H58" s="1661"/>
      <c r="I58" s="1661"/>
      <c r="J58" s="86">
        <f>SUM(J59+J63)</f>
        <v>0</v>
      </c>
      <c r="K58" s="86">
        <f t="shared" ref="K58:R58" si="30">SUM(K59+K63)</f>
        <v>0</v>
      </c>
      <c r="L58" s="86">
        <f t="shared" si="30"/>
        <v>0</v>
      </c>
      <c r="M58" s="86">
        <f t="shared" si="30"/>
        <v>0</v>
      </c>
      <c r="N58" s="86">
        <f t="shared" si="30"/>
        <v>0</v>
      </c>
      <c r="O58" s="86">
        <f t="shared" si="30"/>
        <v>0</v>
      </c>
      <c r="P58" s="86">
        <f t="shared" si="30"/>
        <v>0</v>
      </c>
      <c r="Q58" s="86">
        <f t="shared" si="30"/>
        <v>0</v>
      </c>
      <c r="R58" s="86">
        <f t="shared" si="30"/>
        <v>0</v>
      </c>
    </row>
    <row r="59" spans="2:18" s="13" customFormat="1" ht="33.75" hidden="1" customHeight="1" x14ac:dyDescent="0.3">
      <c r="B59" s="35"/>
      <c r="C59" s="37"/>
      <c r="D59" s="37"/>
      <c r="E59" s="1661" t="s">
        <v>30</v>
      </c>
      <c r="F59" s="1661"/>
      <c r="G59" s="1661"/>
      <c r="H59" s="1661"/>
      <c r="I59" s="1661"/>
      <c r="J59" s="86">
        <f>SUM(J60:J62)</f>
        <v>0</v>
      </c>
      <c r="K59" s="86">
        <f t="shared" ref="K59:R59" si="31">SUM(K60:K62)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ht="21" hidden="1" customHeight="1" x14ac:dyDescent="0.3">
      <c r="B60" s="38"/>
      <c r="C60" s="39"/>
      <c r="D60" s="39"/>
      <c r="E60" s="40"/>
      <c r="F60" s="29">
        <v>31</v>
      </c>
      <c r="G60" s="15"/>
      <c r="H60" s="15"/>
      <c r="I60" s="61"/>
      <c r="J60" s="16"/>
      <c r="K60" s="16"/>
      <c r="L60" s="16"/>
      <c r="M60" s="16"/>
      <c r="N60" s="16"/>
      <c r="O60" s="16"/>
      <c r="P60" s="16"/>
      <c r="Q60" s="16"/>
      <c r="R60" s="84">
        <f t="shared" ref="R60:R61" si="32">SUM(J60:Q60)</f>
        <v>0</v>
      </c>
    </row>
    <row r="61" spans="2:18" ht="21" hidden="1" customHeight="1" x14ac:dyDescent="0.3">
      <c r="B61" s="28"/>
      <c r="C61" s="45"/>
      <c r="D61" s="31"/>
      <c r="E61" s="32"/>
      <c r="F61" s="29">
        <v>32</v>
      </c>
      <c r="G61" s="15"/>
      <c r="H61" s="16"/>
      <c r="I61" s="17"/>
      <c r="J61" s="27"/>
      <c r="K61" s="27"/>
      <c r="L61" s="27"/>
      <c r="M61" s="27"/>
      <c r="N61" s="27"/>
      <c r="O61" s="27"/>
      <c r="P61" s="27"/>
      <c r="Q61" s="27"/>
      <c r="R61" s="84">
        <f t="shared" si="32"/>
        <v>0</v>
      </c>
    </row>
    <row r="62" spans="2:18" ht="21" hidden="1" customHeight="1" x14ac:dyDescent="0.3">
      <c r="B62" s="28"/>
      <c r="C62" s="45"/>
      <c r="D62" s="31"/>
      <c r="E62" s="32"/>
      <c r="F62" s="29">
        <v>33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>SUM(J62:Q62)</f>
        <v>0</v>
      </c>
    </row>
    <row r="63" spans="2:18" s="13" customFormat="1" ht="33" hidden="1" customHeight="1" x14ac:dyDescent="0.3">
      <c r="B63" s="35"/>
      <c r="C63" s="37"/>
      <c r="D63" s="37"/>
      <c r="E63" s="1662" t="s">
        <v>31</v>
      </c>
      <c r="F63" s="1662"/>
      <c r="G63" s="1662"/>
      <c r="H63" s="1662"/>
      <c r="I63" s="1662"/>
      <c r="J63" s="86">
        <f t="shared" ref="J63:R63" si="33">SUM(J64:J66)</f>
        <v>0</v>
      </c>
      <c r="K63" s="86">
        <f t="shared" si="33"/>
        <v>0</v>
      </c>
      <c r="L63" s="86">
        <f t="shared" si="33"/>
        <v>0</v>
      </c>
      <c r="M63" s="86">
        <f t="shared" si="33"/>
        <v>0</v>
      </c>
      <c r="N63" s="86">
        <f t="shared" si="33"/>
        <v>0</v>
      </c>
      <c r="O63" s="86">
        <f t="shared" si="33"/>
        <v>0</v>
      </c>
      <c r="P63" s="86">
        <f t="shared" si="33"/>
        <v>0</v>
      </c>
      <c r="Q63" s="86">
        <f t="shared" si="33"/>
        <v>0</v>
      </c>
      <c r="R63" s="86">
        <f t="shared" si="33"/>
        <v>0</v>
      </c>
    </row>
    <row r="64" spans="2:18" ht="23.25" hidden="1" customHeight="1" x14ac:dyDescent="0.3">
      <c r="B64" s="38"/>
      <c r="C64" s="39"/>
      <c r="D64" s="39"/>
      <c r="E64" s="40"/>
      <c r="F64" s="29">
        <v>34</v>
      </c>
      <c r="G64" s="15"/>
      <c r="H64" s="15"/>
      <c r="I64" s="61"/>
      <c r="J64" s="27"/>
      <c r="K64" s="27"/>
      <c r="L64" s="27"/>
      <c r="M64" s="27"/>
      <c r="N64" s="27"/>
      <c r="O64" s="27"/>
      <c r="P64" s="27"/>
      <c r="Q64" s="27"/>
      <c r="R64" s="84">
        <f>SUM(J64:Q64)</f>
        <v>0</v>
      </c>
    </row>
    <row r="65" spans="2:18" ht="23.25" hidden="1" customHeight="1" x14ac:dyDescent="0.3">
      <c r="B65" s="57"/>
      <c r="C65" s="58"/>
      <c r="D65" s="58"/>
      <c r="E65" s="59"/>
      <c r="F65" s="29">
        <v>35</v>
      </c>
      <c r="G65" s="15"/>
      <c r="H65" s="15"/>
      <c r="I65" s="61"/>
      <c r="J65" s="16"/>
      <c r="K65" s="16"/>
      <c r="L65" s="16"/>
      <c r="M65" s="16"/>
      <c r="N65" s="16"/>
      <c r="O65" s="16"/>
      <c r="P65" s="16"/>
      <c r="Q65" s="16"/>
      <c r="R65" s="84">
        <f t="shared" ref="R65:R66" si="34">SUM(J65:Q65)</f>
        <v>0</v>
      </c>
    </row>
    <row r="66" spans="2:18" ht="23.25" hidden="1" customHeight="1" x14ac:dyDescent="0.3">
      <c r="B66" s="19"/>
      <c r="C66" s="20"/>
      <c r="D66" s="20"/>
      <c r="E66" s="79"/>
      <c r="F66" s="29">
        <v>36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si="34"/>
        <v>0</v>
      </c>
    </row>
    <row r="67" spans="2:18" s="12" customFormat="1" ht="18.75" hidden="1" customHeight="1" x14ac:dyDescent="0.2">
      <c r="B67" s="137" t="s">
        <v>83</v>
      </c>
      <c r="C67" s="44"/>
      <c r="D67" s="135"/>
      <c r="E67" s="135"/>
      <c r="F67" s="136"/>
      <c r="G67" s="135"/>
      <c r="H67" s="135"/>
      <c r="I67" s="135"/>
      <c r="J67" s="41">
        <f>SUM(J68)</f>
        <v>0</v>
      </c>
      <c r="K67" s="41">
        <f t="shared" ref="K67:R68" si="35">SUM(K68)</f>
        <v>0</v>
      </c>
      <c r="L67" s="41">
        <f t="shared" si="35"/>
        <v>0</v>
      </c>
      <c r="M67" s="41">
        <f t="shared" si="35"/>
        <v>0</v>
      </c>
      <c r="N67" s="41">
        <f t="shared" si="35"/>
        <v>0</v>
      </c>
      <c r="O67" s="41">
        <f t="shared" si="35"/>
        <v>0</v>
      </c>
      <c r="P67" s="41">
        <f t="shared" si="35"/>
        <v>0</v>
      </c>
      <c r="Q67" s="41">
        <f t="shared" si="35"/>
        <v>0</v>
      </c>
      <c r="R67" s="41">
        <f t="shared" si="35"/>
        <v>0</v>
      </c>
    </row>
    <row r="68" spans="2:18" s="12" customFormat="1" ht="33" hidden="1" customHeight="1" x14ac:dyDescent="0.2">
      <c r="B68" s="1799" t="s">
        <v>116</v>
      </c>
      <c r="C68" s="1661"/>
      <c r="D68" s="1661"/>
      <c r="E68" s="1661"/>
      <c r="F68" s="1661"/>
      <c r="G68" s="1661"/>
      <c r="H68" s="1661"/>
      <c r="I68" s="1661"/>
      <c r="J68" s="25">
        <f>SUM(J69)</f>
        <v>0</v>
      </c>
      <c r="K68" s="25">
        <f t="shared" si="35"/>
        <v>0</v>
      </c>
      <c r="L68" s="25">
        <f t="shared" si="35"/>
        <v>0</v>
      </c>
      <c r="M68" s="25">
        <f t="shared" si="35"/>
        <v>0</v>
      </c>
      <c r="N68" s="25">
        <f t="shared" si="35"/>
        <v>0</v>
      </c>
      <c r="O68" s="25">
        <f t="shared" si="35"/>
        <v>0</v>
      </c>
      <c r="P68" s="25">
        <f t="shared" si="35"/>
        <v>0</v>
      </c>
      <c r="Q68" s="25">
        <f t="shared" si="35"/>
        <v>0</v>
      </c>
      <c r="R68" s="25">
        <f t="shared" si="35"/>
        <v>0</v>
      </c>
    </row>
    <row r="69" spans="2:18" s="13" customFormat="1" ht="33" hidden="1" customHeight="1" x14ac:dyDescent="0.3">
      <c r="B69" s="35"/>
      <c r="C69" s="1661" t="s">
        <v>32</v>
      </c>
      <c r="D69" s="1661"/>
      <c r="E69" s="1661"/>
      <c r="F69" s="1661"/>
      <c r="G69" s="1661"/>
      <c r="H69" s="1661"/>
      <c r="I69" s="1661"/>
      <c r="J69" s="86">
        <f t="shared" ref="J69:R69" si="36">SUM(J70+J77)</f>
        <v>0</v>
      </c>
      <c r="K69" s="86">
        <f t="shared" si="36"/>
        <v>0</v>
      </c>
      <c r="L69" s="86">
        <f t="shared" si="36"/>
        <v>0</v>
      </c>
      <c r="M69" s="86">
        <f t="shared" si="36"/>
        <v>0</v>
      </c>
      <c r="N69" s="86">
        <f t="shared" si="36"/>
        <v>0</v>
      </c>
      <c r="O69" s="86">
        <f t="shared" si="36"/>
        <v>0</v>
      </c>
      <c r="P69" s="86">
        <f t="shared" si="36"/>
        <v>0</v>
      </c>
      <c r="Q69" s="86">
        <f t="shared" si="36"/>
        <v>0</v>
      </c>
      <c r="R69" s="86">
        <f t="shared" si="36"/>
        <v>0</v>
      </c>
    </row>
    <row r="70" spans="2:18" s="13" customFormat="1" ht="34.5" hidden="1" customHeight="1" x14ac:dyDescent="0.3">
      <c r="B70" s="35"/>
      <c r="C70" s="37"/>
      <c r="D70" s="1661" t="s">
        <v>33</v>
      </c>
      <c r="E70" s="1661"/>
      <c r="F70" s="1661"/>
      <c r="G70" s="1661"/>
      <c r="H70" s="1661"/>
      <c r="I70" s="1661"/>
      <c r="J70" s="86">
        <f>SUM(J71)</f>
        <v>0</v>
      </c>
      <c r="K70" s="86">
        <f t="shared" ref="K70:R70" si="37">SUM(K71)</f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idden="1" x14ac:dyDescent="0.3">
      <c r="B71" s="35"/>
      <c r="C71" s="37"/>
      <c r="D71" s="37"/>
      <c r="E71" s="36" t="s">
        <v>34</v>
      </c>
      <c r="F71" s="70"/>
      <c r="G71" s="33"/>
      <c r="H71" s="14"/>
      <c r="I71" s="56"/>
      <c r="J71" s="86">
        <f>SUM(J72:J76)</f>
        <v>0</v>
      </c>
      <c r="K71" s="86">
        <f t="shared" ref="K71:R71" si="38">SUM(K72:K76)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ht="25.5" hidden="1" customHeight="1" x14ac:dyDescent="0.3">
      <c r="B72" s="38"/>
      <c r="C72" s="39"/>
      <c r="D72" s="39"/>
      <c r="E72" s="40"/>
      <c r="F72" s="29">
        <v>37</v>
      </c>
      <c r="G72" s="15"/>
      <c r="H72" s="15"/>
      <c r="I72" s="61"/>
      <c r="J72" s="16"/>
      <c r="K72" s="16"/>
      <c r="L72" s="16"/>
      <c r="M72" s="16"/>
      <c r="N72" s="16"/>
      <c r="O72" s="16"/>
      <c r="P72" s="16"/>
      <c r="Q72" s="16"/>
      <c r="R72" s="84">
        <f>SUM(J72:Q72)</f>
        <v>0</v>
      </c>
    </row>
    <row r="73" spans="2:18" ht="25.5" hidden="1" customHeight="1" x14ac:dyDescent="0.3">
      <c r="B73" s="28"/>
      <c r="C73" s="45"/>
      <c r="D73" s="31"/>
      <c r="E73" s="32"/>
      <c r="F73" s="29">
        <v>38</v>
      </c>
      <c r="G73" s="15"/>
      <c r="H73" s="16"/>
      <c r="I73" s="17"/>
      <c r="J73" s="27"/>
      <c r="K73" s="27"/>
      <c r="L73" s="27"/>
      <c r="M73" s="27"/>
      <c r="N73" s="27"/>
      <c r="O73" s="27"/>
      <c r="P73" s="27"/>
      <c r="Q73" s="27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39</v>
      </c>
      <c r="G74" s="15"/>
      <c r="H74" s="16"/>
      <c r="I74" s="17"/>
      <c r="J74" s="16"/>
      <c r="K74" s="16"/>
      <c r="L74" s="16"/>
      <c r="M74" s="16"/>
      <c r="N74" s="16"/>
      <c r="O74" s="16"/>
      <c r="P74" s="16"/>
      <c r="Q74" s="16"/>
      <c r="R74" s="84">
        <f>SUM(J74:Q74)</f>
        <v>0</v>
      </c>
    </row>
    <row r="75" spans="2:18" ht="25.5" hidden="1" customHeight="1" x14ac:dyDescent="0.3">
      <c r="B75" s="57"/>
      <c r="C75" s="58"/>
      <c r="D75" s="58"/>
      <c r="E75" s="59"/>
      <c r="F75" s="29">
        <v>40</v>
      </c>
      <c r="G75" s="15"/>
      <c r="H75" s="15"/>
      <c r="I75" s="61"/>
      <c r="J75" s="16"/>
      <c r="K75" s="16"/>
      <c r="L75" s="16"/>
      <c r="M75" s="16"/>
      <c r="N75" s="16"/>
      <c r="O75" s="16"/>
      <c r="P75" s="16"/>
      <c r="Q75" s="16"/>
      <c r="R75" s="84">
        <f t="shared" ref="R75" si="39"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41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>SUM(J76:Q76)</f>
        <v>0</v>
      </c>
    </row>
    <row r="77" spans="2:18" s="13" customFormat="1" ht="21" hidden="1" customHeight="1" x14ac:dyDescent="0.3">
      <c r="B77" s="35"/>
      <c r="C77" s="37"/>
      <c r="D77" s="1663" t="s">
        <v>35</v>
      </c>
      <c r="E77" s="1663"/>
      <c r="F77" s="1663"/>
      <c r="G77" s="1663"/>
      <c r="H77" s="1663"/>
      <c r="I77" s="1663"/>
      <c r="J77" s="86">
        <f>SUM(J78)</f>
        <v>0</v>
      </c>
      <c r="K77" s="86">
        <f t="shared" ref="K77:Q77" si="40">SUM(K78)</f>
        <v>0</v>
      </c>
      <c r="L77" s="86">
        <f t="shared" si="40"/>
        <v>0</v>
      </c>
      <c r="M77" s="86">
        <f t="shared" si="40"/>
        <v>0</v>
      </c>
      <c r="N77" s="86">
        <f t="shared" si="40"/>
        <v>0</v>
      </c>
      <c r="O77" s="86">
        <f t="shared" si="40"/>
        <v>0</v>
      </c>
      <c r="P77" s="86">
        <f t="shared" si="40"/>
        <v>0</v>
      </c>
      <c r="Q77" s="86">
        <f t="shared" si="40"/>
        <v>0</v>
      </c>
      <c r="R77" s="86">
        <f>SUM(R78)</f>
        <v>0</v>
      </c>
    </row>
    <row r="78" spans="2:18" s="13" customFormat="1" ht="21" hidden="1" customHeight="1" x14ac:dyDescent="0.3">
      <c r="B78" s="35"/>
      <c r="C78" s="37"/>
      <c r="D78" s="37"/>
      <c r="E78" s="1662" t="s">
        <v>36</v>
      </c>
      <c r="F78" s="1662"/>
      <c r="G78" s="1662"/>
      <c r="H78" s="1662"/>
      <c r="I78" s="1662"/>
      <c r="J78" s="86">
        <f>SUM(J79:J84)</f>
        <v>0</v>
      </c>
      <c r="K78" s="86">
        <f t="shared" ref="K78:R78" si="41">SUM(K79:K84)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 t="shared" si="41"/>
        <v>0</v>
      </c>
    </row>
    <row r="79" spans="2:18" ht="25.5" hidden="1" customHeight="1" x14ac:dyDescent="0.3">
      <c r="B79" s="38"/>
      <c r="C79" s="39"/>
      <c r="D79" s="39"/>
      <c r="E79" s="40"/>
      <c r="F79" s="29">
        <v>42</v>
      </c>
      <c r="G79" s="15"/>
      <c r="H79" s="15"/>
      <c r="I79" s="61"/>
      <c r="J79" s="16"/>
      <c r="K79" s="16"/>
      <c r="L79" s="16"/>
      <c r="M79" s="16"/>
      <c r="N79" s="16"/>
      <c r="O79" s="16"/>
      <c r="P79" s="16"/>
      <c r="Q79" s="16"/>
      <c r="R79" s="84">
        <f>SUM(J79:Q79)</f>
        <v>0</v>
      </c>
    </row>
    <row r="80" spans="2:18" ht="25.5" hidden="1" customHeight="1" x14ac:dyDescent="0.3">
      <c r="B80" s="57"/>
      <c r="C80" s="58"/>
      <c r="D80" s="58"/>
      <c r="E80" s="59"/>
      <c r="F80" s="29">
        <v>43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 t="shared" ref="R80:R84" si="42"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44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si="42"/>
        <v>0</v>
      </c>
    </row>
    <row r="82" spans="2:18" ht="25.5" hidden="1" customHeight="1" x14ac:dyDescent="0.3">
      <c r="B82" s="57"/>
      <c r="C82" s="58"/>
      <c r="D82" s="58"/>
      <c r="E82" s="59"/>
      <c r="F82" s="29">
        <v>45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46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19"/>
      <c r="C84" s="20"/>
      <c r="D84" s="20"/>
      <c r="E84" s="79"/>
      <c r="F84" s="29">
        <v>47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s="12" customFormat="1" ht="34.5" customHeight="1" x14ac:dyDescent="0.2">
      <c r="B85" s="1665" t="s">
        <v>86</v>
      </c>
      <c r="C85" s="1666"/>
      <c r="D85" s="1666"/>
      <c r="E85" s="1666"/>
      <c r="F85" s="1666"/>
      <c r="G85" s="1666"/>
      <c r="H85" s="1666"/>
      <c r="I85" s="1666"/>
      <c r="J85" s="41">
        <f>SUM(J86)</f>
        <v>0</v>
      </c>
      <c r="K85" s="41">
        <f t="shared" ref="K85:R86" si="43">SUM(K86)</f>
        <v>130000</v>
      </c>
      <c r="L85" s="41">
        <f t="shared" si="43"/>
        <v>700000</v>
      </c>
      <c r="M85" s="41">
        <f t="shared" si="43"/>
        <v>485000</v>
      </c>
      <c r="N85" s="41">
        <f t="shared" si="43"/>
        <v>0</v>
      </c>
      <c r="O85" s="41">
        <f t="shared" si="43"/>
        <v>0</v>
      </c>
      <c r="P85" s="41">
        <f t="shared" si="43"/>
        <v>0</v>
      </c>
      <c r="Q85" s="41">
        <f t="shared" si="43"/>
        <v>0</v>
      </c>
      <c r="R85" s="41">
        <f t="shared" si="43"/>
        <v>1315000</v>
      </c>
    </row>
    <row r="86" spans="2:18" s="12" customFormat="1" ht="49.5" customHeight="1" x14ac:dyDescent="0.2">
      <c r="B86" s="1798" t="s">
        <v>117</v>
      </c>
      <c r="C86" s="1774"/>
      <c r="D86" s="1774"/>
      <c r="E86" s="1774"/>
      <c r="F86" s="1774"/>
      <c r="G86" s="1774"/>
      <c r="H86" s="1774"/>
      <c r="I86" s="1774"/>
      <c r="J86" s="25">
        <f>SUM(J87)</f>
        <v>0</v>
      </c>
      <c r="K86" s="25">
        <f t="shared" si="43"/>
        <v>130000</v>
      </c>
      <c r="L86" s="25">
        <f t="shared" si="43"/>
        <v>700000</v>
      </c>
      <c r="M86" s="25">
        <f t="shared" si="43"/>
        <v>485000</v>
      </c>
      <c r="N86" s="25">
        <f t="shared" si="43"/>
        <v>0</v>
      </c>
      <c r="O86" s="25">
        <f t="shared" si="43"/>
        <v>0</v>
      </c>
      <c r="P86" s="25">
        <f t="shared" si="43"/>
        <v>0</v>
      </c>
      <c r="Q86" s="25">
        <f t="shared" si="43"/>
        <v>0</v>
      </c>
      <c r="R86" s="25">
        <f t="shared" si="43"/>
        <v>1315000</v>
      </c>
    </row>
    <row r="87" spans="2:18" s="13" customFormat="1" ht="36.75" customHeight="1" x14ac:dyDescent="0.3">
      <c r="B87" s="35"/>
      <c r="C87" s="1661" t="s">
        <v>37</v>
      </c>
      <c r="D87" s="1661"/>
      <c r="E87" s="1661"/>
      <c r="F87" s="1661"/>
      <c r="G87" s="1661"/>
      <c r="H87" s="1661"/>
      <c r="I87" s="1661"/>
      <c r="J87" s="86">
        <f>SUM(J88+J95+J100)</f>
        <v>0</v>
      </c>
      <c r="K87" s="86">
        <f t="shared" ref="K87:R87" si="44">SUM(K88+K95+K100)</f>
        <v>130000</v>
      </c>
      <c r="L87" s="86">
        <f t="shared" si="44"/>
        <v>700000</v>
      </c>
      <c r="M87" s="86">
        <f t="shared" si="44"/>
        <v>485000</v>
      </c>
      <c r="N87" s="86">
        <f t="shared" si="44"/>
        <v>0</v>
      </c>
      <c r="O87" s="86">
        <f t="shared" si="44"/>
        <v>0</v>
      </c>
      <c r="P87" s="86">
        <f t="shared" si="44"/>
        <v>0</v>
      </c>
      <c r="Q87" s="86">
        <f t="shared" si="44"/>
        <v>0</v>
      </c>
      <c r="R87" s="86">
        <f t="shared" si="44"/>
        <v>1315000</v>
      </c>
    </row>
    <row r="88" spans="2:18" s="13" customFormat="1" ht="47.25" customHeight="1" x14ac:dyDescent="0.3">
      <c r="B88" s="35"/>
      <c r="C88" s="37"/>
      <c r="D88" s="1661" t="s">
        <v>38</v>
      </c>
      <c r="E88" s="1661"/>
      <c r="F88" s="1661"/>
      <c r="G88" s="1661"/>
      <c r="H88" s="1661"/>
      <c r="I88" s="1661"/>
      <c r="J88" s="86">
        <f>SUM(J89)</f>
        <v>0</v>
      </c>
      <c r="K88" s="86">
        <f t="shared" ref="K88:R88" si="45">SUM(K89)</f>
        <v>30000</v>
      </c>
      <c r="L88" s="86">
        <f t="shared" si="45"/>
        <v>120000</v>
      </c>
      <c r="M88" s="86">
        <f t="shared" si="45"/>
        <v>95000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245000</v>
      </c>
    </row>
    <row r="89" spans="2:18" s="13" customFormat="1" ht="32.25" customHeight="1" x14ac:dyDescent="0.3">
      <c r="B89" s="35"/>
      <c r="C89" s="37"/>
      <c r="D89" s="37"/>
      <c r="E89" s="1661" t="s">
        <v>39</v>
      </c>
      <c r="F89" s="1661"/>
      <c r="G89" s="1661"/>
      <c r="H89" s="1661"/>
      <c r="I89" s="1661"/>
      <c r="J89" s="86">
        <f>SUM(J90:J94)</f>
        <v>0</v>
      </c>
      <c r="K89" s="86">
        <f t="shared" ref="K89:R89" si="46">SUM(K90:K94)</f>
        <v>30000</v>
      </c>
      <c r="L89" s="86">
        <f t="shared" si="46"/>
        <v>120000</v>
      </c>
      <c r="M89" s="86">
        <f t="shared" si="46"/>
        <v>95000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245000</v>
      </c>
    </row>
    <row r="90" spans="2:18" ht="32.25" customHeight="1" x14ac:dyDescent="0.3">
      <c r="B90" s="89"/>
      <c r="C90" s="90"/>
      <c r="D90" s="90"/>
      <c r="E90" s="90"/>
      <c r="F90" s="60">
        <v>1</v>
      </c>
      <c r="G90" s="15" t="s">
        <v>204</v>
      </c>
      <c r="H90" s="93" t="s">
        <v>230</v>
      </c>
      <c r="I90" s="17" t="s">
        <v>112</v>
      </c>
      <c r="J90" s="16"/>
      <c r="K90" s="92">
        <v>20000</v>
      </c>
      <c r="L90" s="92">
        <v>20000</v>
      </c>
      <c r="M90" s="92">
        <v>20000</v>
      </c>
      <c r="N90" s="16"/>
      <c r="O90" s="16"/>
      <c r="P90" s="16"/>
      <c r="Q90" s="16"/>
      <c r="R90" s="84">
        <f t="shared" ref="R90" si="47">SUM(J90:Q90)</f>
        <v>60000</v>
      </c>
    </row>
    <row r="91" spans="2:18" ht="49.5" customHeight="1" x14ac:dyDescent="0.3">
      <c r="B91" s="123"/>
      <c r="C91" s="122"/>
      <c r="D91" s="61"/>
      <c r="E91" s="61"/>
      <c r="F91" s="60">
        <v>2</v>
      </c>
      <c r="G91" s="15" t="s">
        <v>206</v>
      </c>
      <c r="H91" s="93" t="s">
        <v>230</v>
      </c>
      <c r="I91" s="17" t="s">
        <v>112</v>
      </c>
      <c r="J91" s="27"/>
      <c r="K91" s="27"/>
      <c r="L91" s="27">
        <v>20000</v>
      </c>
      <c r="M91" s="27">
        <v>10000</v>
      </c>
      <c r="N91" s="27"/>
      <c r="O91" s="27"/>
      <c r="P91" s="27"/>
      <c r="Q91" s="27"/>
      <c r="R91" s="84">
        <f>SUM(J91:Q91)</f>
        <v>30000</v>
      </c>
    </row>
    <row r="92" spans="2:18" ht="31.5" customHeight="1" x14ac:dyDescent="0.3">
      <c r="B92" s="123"/>
      <c r="C92" s="122"/>
      <c r="D92" s="61"/>
      <c r="E92" s="61"/>
      <c r="F92" s="60">
        <v>3</v>
      </c>
      <c r="G92" s="15" t="s">
        <v>208</v>
      </c>
      <c r="H92" s="93" t="s">
        <v>230</v>
      </c>
      <c r="I92" s="17" t="s">
        <v>112</v>
      </c>
      <c r="J92" s="27"/>
      <c r="K92" s="27"/>
      <c r="L92" s="27">
        <v>20000</v>
      </c>
      <c r="M92" s="27">
        <v>25000</v>
      </c>
      <c r="N92" s="27"/>
      <c r="O92" s="27"/>
      <c r="P92" s="27"/>
      <c r="Q92" s="27"/>
      <c r="R92" s="84">
        <f t="shared" ref="R92:R94" si="48">SUM(J92:Q92)</f>
        <v>45000</v>
      </c>
    </row>
    <row r="93" spans="2:18" ht="30.75" customHeight="1" x14ac:dyDescent="0.3">
      <c r="B93" s="123"/>
      <c r="C93" s="122"/>
      <c r="D93" s="61"/>
      <c r="E93" s="61"/>
      <c r="F93" s="60">
        <v>4</v>
      </c>
      <c r="G93" s="15" t="s">
        <v>229</v>
      </c>
      <c r="H93" s="93" t="s">
        <v>230</v>
      </c>
      <c r="I93" s="17" t="s">
        <v>112</v>
      </c>
      <c r="J93" s="27"/>
      <c r="K93" s="27">
        <v>10000</v>
      </c>
      <c r="L93" s="27">
        <v>30000</v>
      </c>
      <c r="M93" s="27">
        <v>20000</v>
      </c>
      <c r="N93" s="27"/>
      <c r="O93" s="27"/>
      <c r="P93" s="27"/>
      <c r="Q93" s="27"/>
      <c r="R93" s="84">
        <f t="shared" si="48"/>
        <v>60000</v>
      </c>
    </row>
    <row r="94" spans="2:18" ht="47.25" customHeight="1" x14ac:dyDescent="0.3">
      <c r="B94" s="28"/>
      <c r="C94" s="45"/>
      <c r="D94" s="31"/>
      <c r="E94" s="62"/>
      <c r="F94" s="124">
        <v>5</v>
      </c>
      <c r="G94" s="15" t="s">
        <v>207</v>
      </c>
      <c r="H94" s="93" t="s">
        <v>230</v>
      </c>
      <c r="I94" s="17" t="s">
        <v>112</v>
      </c>
      <c r="J94" s="27"/>
      <c r="K94" s="27"/>
      <c r="L94" s="150">
        <v>30000</v>
      </c>
      <c r="M94" s="150">
        <v>20000</v>
      </c>
      <c r="N94" s="27"/>
      <c r="O94" s="27"/>
      <c r="P94" s="27"/>
      <c r="Q94" s="27"/>
      <c r="R94" s="84">
        <f t="shared" si="48"/>
        <v>50000</v>
      </c>
    </row>
    <row r="95" spans="2:18" s="13" customFormat="1" ht="47.25" customHeight="1" x14ac:dyDescent="0.3">
      <c r="B95" s="35"/>
      <c r="C95" s="37"/>
      <c r="D95" s="1661" t="s">
        <v>40</v>
      </c>
      <c r="E95" s="1661"/>
      <c r="F95" s="1661"/>
      <c r="G95" s="1661"/>
      <c r="H95" s="1661"/>
      <c r="I95" s="1661"/>
      <c r="J95" s="86">
        <f>SUM(J96)</f>
        <v>0</v>
      </c>
      <c r="K95" s="86">
        <f t="shared" ref="K95:R95" si="49">SUM(K96)</f>
        <v>0</v>
      </c>
      <c r="L95" s="86">
        <f t="shared" si="49"/>
        <v>30000</v>
      </c>
      <c r="M95" s="86">
        <f t="shared" si="49"/>
        <v>20000</v>
      </c>
      <c r="N95" s="86">
        <f t="shared" si="49"/>
        <v>0</v>
      </c>
      <c r="O95" s="86">
        <f t="shared" si="49"/>
        <v>0</v>
      </c>
      <c r="P95" s="86">
        <f t="shared" si="49"/>
        <v>0</v>
      </c>
      <c r="Q95" s="86">
        <f t="shared" si="49"/>
        <v>0</v>
      </c>
      <c r="R95" s="86">
        <f t="shared" si="49"/>
        <v>50000</v>
      </c>
    </row>
    <row r="96" spans="2:18" s="13" customFormat="1" ht="34.5" customHeight="1" x14ac:dyDescent="0.3">
      <c r="B96" s="35"/>
      <c r="C96" s="37"/>
      <c r="D96" s="37"/>
      <c r="E96" s="1661" t="s">
        <v>41</v>
      </c>
      <c r="F96" s="1661"/>
      <c r="G96" s="1661"/>
      <c r="H96" s="1661"/>
      <c r="I96" s="1661"/>
      <c r="J96" s="86">
        <f>SUM(J97:J99)</f>
        <v>0</v>
      </c>
      <c r="K96" s="86">
        <f t="shared" ref="K96:R96" si="50">SUM(K97:K99)</f>
        <v>0</v>
      </c>
      <c r="L96" s="86">
        <f t="shared" si="50"/>
        <v>30000</v>
      </c>
      <c r="M96" s="86">
        <f t="shared" si="50"/>
        <v>20000</v>
      </c>
      <c r="N96" s="86">
        <f t="shared" si="50"/>
        <v>0</v>
      </c>
      <c r="O96" s="86">
        <f t="shared" si="50"/>
        <v>0</v>
      </c>
      <c r="P96" s="86">
        <f t="shared" si="50"/>
        <v>0</v>
      </c>
      <c r="Q96" s="86">
        <f t="shared" si="50"/>
        <v>0</v>
      </c>
      <c r="R96" s="86">
        <f t="shared" si="50"/>
        <v>50000</v>
      </c>
    </row>
    <row r="97" spans="1:18" ht="34.5" customHeight="1" x14ac:dyDescent="0.3">
      <c r="B97" s="38"/>
      <c r="C97" s="39"/>
      <c r="D97" s="39"/>
      <c r="E97" s="39"/>
      <c r="F97" s="60">
        <v>6</v>
      </c>
      <c r="G97" s="15" t="s">
        <v>209</v>
      </c>
      <c r="H97" s="93" t="s">
        <v>230</v>
      </c>
      <c r="I97" s="140" t="s">
        <v>112</v>
      </c>
      <c r="J97" s="16"/>
      <c r="K97" s="16"/>
      <c r="L97" s="92">
        <v>30000</v>
      </c>
      <c r="M97" s="92">
        <v>20000</v>
      </c>
      <c r="N97" s="16"/>
      <c r="O97" s="16"/>
      <c r="P97" s="16"/>
      <c r="Q97" s="16"/>
      <c r="R97" s="84">
        <f t="shared" ref="R97:R98" si="51">SUM(J97:Q97)</f>
        <v>50000</v>
      </c>
    </row>
    <row r="98" spans="1:18" ht="34.5" hidden="1" customHeight="1" x14ac:dyDescent="0.3">
      <c r="B98" s="28"/>
      <c r="C98" s="45"/>
      <c r="D98" s="31"/>
      <c r="E98" s="32"/>
      <c r="F98" s="29">
        <v>52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 t="shared" si="51"/>
        <v>0</v>
      </c>
    </row>
    <row r="99" spans="1:18" ht="34.5" hidden="1" customHeight="1" x14ac:dyDescent="0.3">
      <c r="B99" s="67"/>
      <c r="C99" s="68"/>
      <c r="D99" s="62"/>
      <c r="E99" s="21"/>
      <c r="F99" s="29">
        <v>53</v>
      </c>
      <c r="G99" s="15"/>
      <c r="H99" s="16"/>
      <c r="I99" s="17"/>
      <c r="J99" s="27"/>
      <c r="K99" s="27"/>
      <c r="L99" s="27"/>
      <c r="M99" s="27"/>
      <c r="N99" s="27"/>
      <c r="O99" s="27"/>
      <c r="P99" s="27"/>
      <c r="Q99" s="27"/>
      <c r="R99" s="84">
        <f>SUM(J99:Q99)</f>
        <v>0</v>
      </c>
    </row>
    <row r="100" spans="1:18" s="13" customFormat="1" ht="31.5" customHeight="1" x14ac:dyDescent="0.3">
      <c r="B100" s="35"/>
      <c r="C100" s="37"/>
      <c r="D100" s="1661" t="s">
        <v>42</v>
      </c>
      <c r="E100" s="1661"/>
      <c r="F100" s="1661"/>
      <c r="G100" s="1661"/>
      <c r="H100" s="1661"/>
      <c r="I100" s="1661"/>
      <c r="J100" s="86">
        <f>SUM(J101)</f>
        <v>0</v>
      </c>
      <c r="K100" s="86">
        <f t="shared" ref="K100:R100" si="52">SUM(K101)</f>
        <v>100000</v>
      </c>
      <c r="L100" s="86">
        <f t="shared" si="52"/>
        <v>550000</v>
      </c>
      <c r="M100" s="86">
        <f t="shared" si="52"/>
        <v>370000</v>
      </c>
      <c r="N100" s="86">
        <f t="shared" si="52"/>
        <v>0</v>
      </c>
      <c r="O100" s="86">
        <f t="shared" si="52"/>
        <v>0</v>
      </c>
      <c r="P100" s="86">
        <f t="shared" si="52"/>
        <v>0</v>
      </c>
      <c r="Q100" s="86">
        <f t="shared" si="52"/>
        <v>0</v>
      </c>
      <c r="R100" s="86">
        <f t="shared" si="52"/>
        <v>1020000</v>
      </c>
    </row>
    <row r="101" spans="1:18" s="13" customFormat="1" ht="34.5" customHeight="1" x14ac:dyDescent="0.3">
      <c r="B101" s="35"/>
      <c r="C101" s="37"/>
      <c r="D101" s="37"/>
      <c r="E101" s="1661" t="s">
        <v>43</v>
      </c>
      <c r="F101" s="1661"/>
      <c r="G101" s="1661"/>
      <c r="H101" s="1661"/>
      <c r="I101" s="1661"/>
      <c r="J101" s="86">
        <f>SUM(J102:J122)</f>
        <v>0</v>
      </c>
      <c r="K101" s="86">
        <f t="shared" ref="K101:R101" si="53">SUM(K102:K122)</f>
        <v>100000</v>
      </c>
      <c r="L101" s="86">
        <f t="shared" si="53"/>
        <v>550000</v>
      </c>
      <c r="M101" s="86">
        <f t="shared" si="53"/>
        <v>370000</v>
      </c>
      <c r="N101" s="86">
        <f t="shared" si="53"/>
        <v>0</v>
      </c>
      <c r="O101" s="86">
        <f t="shared" si="53"/>
        <v>0</v>
      </c>
      <c r="P101" s="86">
        <f t="shared" si="53"/>
        <v>0</v>
      </c>
      <c r="Q101" s="86">
        <f t="shared" si="53"/>
        <v>0</v>
      </c>
      <c r="R101" s="86">
        <f t="shared" si="53"/>
        <v>1020000</v>
      </c>
    </row>
    <row r="102" spans="1:18" ht="48" customHeight="1" x14ac:dyDescent="0.3">
      <c r="B102" s="38"/>
      <c r="C102" s="90"/>
      <c r="D102" s="90"/>
      <c r="E102" s="90"/>
      <c r="F102" s="60">
        <v>7</v>
      </c>
      <c r="G102" s="15" t="s">
        <v>210</v>
      </c>
      <c r="H102" s="93" t="s">
        <v>230</v>
      </c>
      <c r="I102" s="140" t="s">
        <v>112</v>
      </c>
      <c r="J102" s="16"/>
      <c r="K102" s="16"/>
      <c r="L102" s="92">
        <v>50000</v>
      </c>
      <c r="M102" s="92">
        <v>50000</v>
      </c>
      <c r="N102" s="16"/>
      <c r="O102" s="16"/>
      <c r="P102" s="16"/>
      <c r="Q102" s="16"/>
      <c r="R102" s="84">
        <f t="shared" ref="R102:R120" si="54">SUM(J102:Q102)</f>
        <v>100000</v>
      </c>
    </row>
    <row r="103" spans="1:18" ht="33.75" customHeight="1" x14ac:dyDescent="0.3">
      <c r="A103" s="30"/>
      <c r="B103" s="123"/>
      <c r="C103" s="68"/>
      <c r="D103" s="62"/>
      <c r="E103" s="62"/>
      <c r="F103" s="60">
        <v>8</v>
      </c>
      <c r="G103" s="15" t="s">
        <v>211</v>
      </c>
      <c r="H103" s="93" t="s">
        <v>230</v>
      </c>
      <c r="I103" s="140" t="s">
        <v>112</v>
      </c>
      <c r="J103" s="27"/>
      <c r="K103" s="27"/>
      <c r="L103" s="27">
        <v>20000</v>
      </c>
      <c r="M103" s="27">
        <v>10000</v>
      </c>
      <c r="N103" s="27"/>
      <c r="O103" s="27"/>
      <c r="P103" s="27"/>
      <c r="Q103" s="27"/>
      <c r="R103" s="84">
        <f t="shared" si="54"/>
        <v>30000</v>
      </c>
    </row>
    <row r="104" spans="1:18" ht="34.5" customHeight="1" x14ac:dyDescent="0.3">
      <c r="A104" s="30"/>
      <c r="B104" s="123"/>
      <c r="C104" s="122"/>
      <c r="D104" s="61"/>
      <c r="E104" s="61"/>
      <c r="F104" s="60">
        <v>9</v>
      </c>
      <c r="G104" s="15" t="s">
        <v>215</v>
      </c>
      <c r="H104" s="93" t="s">
        <v>230</v>
      </c>
      <c r="I104" s="140" t="s">
        <v>112</v>
      </c>
      <c r="J104" s="151"/>
      <c r="K104" s="151"/>
      <c r="L104" s="152">
        <v>40000</v>
      </c>
      <c r="M104" s="152">
        <v>20000</v>
      </c>
      <c r="N104" s="151"/>
      <c r="O104" s="27"/>
      <c r="P104" s="27"/>
      <c r="Q104" s="27"/>
      <c r="R104" s="84">
        <f t="shared" si="54"/>
        <v>60000</v>
      </c>
    </row>
    <row r="105" spans="1:18" ht="34.5" customHeight="1" x14ac:dyDescent="0.3">
      <c r="B105" s="123"/>
      <c r="C105" s="122"/>
      <c r="D105" s="61"/>
      <c r="E105" s="61"/>
      <c r="F105" s="124">
        <v>10</v>
      </c>
      <c r="G105" s="15" t="s">
        <v>216</v>
      </c>
      <c r="H105" s="93" t="s">
        <v>230</v>
      </c>
      <c r="I105" s="140" t="s">
        <v>112</v>
      </c>
      <c r="J105" s="152"/>
      <c r="K105" s="152">
        <v>80000</v>
      </c>
      <c r="L105" s="152">
        <v>150000</v>
      </c>
      <c r="M105" s="152">
        <v>30000</v>
      </c>
      <c r="N105" s="27"/>
      <c r="O105" s="27"/>
      <c r="P105" s="27"/>
      <c r="Q105" s="27"/>
      <c r="R105" s="84">
        <f t="shared" si="54"/>
        <v>260000</v>
      </c>
    </row>
    <row r="106" spans="1:18" ht="30" customHeight="1" x14ac:dyDescent="0.3">
      <c r="B106" s="123"/>
      <c r="C106" s="122"/>
      <c r="D106" s="61"/>
      <c r="E106" s="61"/>
      <c r="F106" s="60">
        <v>11</v>
      </c>
      <c r="G106" s="15" t="s">
        <v>217</v>
      </c>
      <c r="H106" s="93" t="s">
        <v>230</v>
      </c>
      <c r="I106" s="140" t="s">
        <v>112</v>
      </c>
      <c r="J106" s="27"/>
      <c r="K106" s="27"/>
      <c r="L106" s="27">
        <v>20000</v>
      </c>
      <c r="M106" s="27">
        <v>20000</v>
      </c>
      <c r="N106" s="27"/>
      <c r="O106" s="27"/>
      <c r="P106" s="27"/>
      <c r="Q106" s="27"/>
      <c r="R106" s="84">
        <f t="shared" si="54"/>
        <v>40000</v>
      </c>
    </row>
    <row r="107" spans="1:18" ht="31.5" customHeight="1" x14ac:dyDescent="0.3">
      <c r="B107" s="123"/>
      <c r="C107" s="122"/>
      <c r="D107" s="61"/>
      <c r="E107" s="61"/>
      <c r="F107" s="60">
        <v>12</v>
      </c>
      <c r="G107" s="15" t="s">
        <v>218</v>
      </c>
      <c r="H107" s="93" t="s">
        <v>230</v>
      </c>
      <c r="I107" s="140" t="s">
        <v>112</v>
      </c>
      <c r="J107" s="16"/>
      <c r="K107" s="16"/>
      <c r="L107" s="153">
        <v>30000</v>
      </c>
      <c r="M107" s="153">
        <v>20000</v>
      </c>
      <c r="N107" s="16"/>
      <c r="O107" s="16"/>
      <c r="P107" s="27"/>
      <c r="Q107" s="27"/>
      <c r="R107" s="84">
        <f t="shared" si="54"/>
        <v>50000</v>
      </c>
    </row>
    <row r="108" spans="1:18" ht="30" customHeight="1" x14ac:dyDescent="0.3">
      <c r="B108" s="123"/>
      <c r="C108" s="122"/>
      <c r="D108" s="61"/>
      <c r="E108" s="61"/>
      <c r="F108" s="60">
        <v>13</v>
      </c>
      <c r="G108" s="15" t="s">
        <v>219</v>
      </c>
      <c r="H108" s="93" t="s">
        <v>230</v>
      </c>
      <c r="I108" s="140" t="s">
        <v>112</v>
      </c>
      <c r="J108" s="152"/>
      <c r="K108" s="152"/>
      <c r="L108" s="152">
        <v>10000</v>
      </c>
      <c r="M108" s="152">
        <v>20000</v>
      </c>
      <c r="N108" s="152"/>
      <c r="O108" s="152"/>
      <c r="P108" s="27"/>
      <c r="Q108" s="27"/>
      <c r="R108" s="84">
        <f t="shared" si="54"/>
        <v>30000</v>
      </c>
    </row>
    <row r="109" spans="1:18" ht="31.5" customHeight="1" x14ac:dyDescent="0.3">
      <c r="B109" s="123"/>
      <c r="C109" s="122"/>
      <c r="D109" s="61"/>
      <c r="E109" s="61"/>
      <c r="F109" s="60">
        <v>14</v>
      </c>
      <c r="G109" s="15" t="s">
        <v>220</v>
      </c>
      <c r="H109" s="93" t="s">
        <v>230</v>
      </c>
      <c r="I109" s="140" t="s">
        <v>112</v>
      </c>
      <c r="J109" s="152"/>
      <c r="K109" s="152"/>
      <c r="L109" s="152">
        <v>20000</v>
      </c>
      <c r="M109" s="152">
        <v>20000</v>
      </c>
      <c r="N109" s="152"/>
      <c r="O109" s="152"/>
      <c r="P109" s="27"/>
      <c r="Q109" s="27"/>
      <c r="R109" s="84">
        <f t="shared" si="54"/>
        <v>40000</v>
      </c>
    </row>
    <row r="110" spans="1:18" ht="31.5" customHeight="1" x14ac:dyDescent="0.3">
      <c r="B110" s="123"/>
      <c r="C110" s="122"/>
      <c r="D110" s="61"/>
      <c r="E110" s="61"/>
      <c r="F110" s="60">
        <v>15</v>
      </c>
      <c r="G110" s="15" t="s">
        <v>221</v>
      </c>
      <c r="H110" s="93" t="s">
        <v>230</v>
      </c>
      <c r="I110" s="140" t="s">
        <v>112</v>
      </c>
      <c r="J110" s="152"/>
      <c r="K110" s="152"/>
      <c r="L110" s="152">
        <v>10000</v>
      </c>
      <c r="M110" s="152">
        <v>20000</v>
      </c>
      <c r="N110" s="152"/>
      <c r="O110" s="152"/>
      <c r="P110" s="27"/>
      <c r="Q110" s="27"/>
      <c r="R110" s="84">
        <f t="shared" si="54"/>
        <v>30000</v>
      </c>
    </row>
    <row r="111" spans="1:18" ht="31.5" customHeight="1" x14ac:dyDescent="0.3">
      <c r="B111" s="123"/>
      <c r="C111" s="122"/>
      <c r="D111" s="61"/>
      <c r="E111" s="61"/>
      <c r="F111" s="60">
        <v>16</v>
      </c>
      <c r="G111" s="15" t="s">
        <v>222</v>
      </c>
      <c r="H111" s="93" t="s">
        <v>230</v>
      </c>
      <c r="I111" s="140" t="s">
        <v>112</v>
      </c>
      <c r="J111" s="152"/>
      <c r="K111" s="152"/>
      <c r="L111" s="152">
        <v>10000</v>
      </c>
      <c r="M111" s="152">
        <v>20000</v>
      </c>
      <c r="N111" s="152"/>
      <c r="O111" s="152"/>
      <c r="P111" s="27"/>
      <c r="Q111" s="27"/>
      <c r="R111" s="84">
        <f t="shared" si="54"/>
        <v>30000</v>
      </c>
    </row>
    <row r="112" spans="1:18" ht="30.75" customHeight="1" x14ac:dyDescent="0.3">
      <c r="B112" s="123"/>
      <c r="C112" s="122"/>
      <c r="D112" s="61"/>
      <c r="E112" s="61"/>
      <c r="F112" s="60">
        <v>17</v>
      </c>
      <c r="G112" s="15" t="s">
        <v>223</v>
      </c>
      <c r="H112" s="93" t="s">
        <v>230</v>
      </c>
      <c r="I112" s="140" t="s">
        <v>112</v>
      </c>
      <c r="J112" s="152"/>
      <c r="K112" s="152"/>
      <c r="L112" s="152">
        <v>30000</v>
      </c>
      <c r="M112" s="152">
        <v>20000</v>
      </c>
      <c r="N112" s="152"/>
      <c r="O112" s="152"/>
      <c r="P112" s="27"/>
      <c r="Q112" s="27"/>
      <c r="R112" s="84">
        <f t="shared" si="54"/>
        <v>50000</v>
      </c>
    </row>
    <row r="113" spans="2:18" ht="54.75" customHeight="1" x14ac:dyDescent="0.3">
      <c r="B113" s="123"/>
      <c r="C113" s="122"/>
      <c r="D113" s="61"/>
      <c r="E113" s="61"/>
      <c r="F113" s="60">
        <v>18</v>
      </c>
      <c r="G113" s="15" t="s">
        <v>224</v>
      </c>
      <c r="H113" s="93" t="s">
        <v>230</v>
      </c>
      <c r="I113" s="140" t="s">
        <v>112</v>
      </c>
      <c r="J113" s="152"/>
      <c r="K113" s="152"/>
      <c r="L113" s="152">
        <v>30000</v>
      </c>
      <c r="M113" s="152">
        <v>20000</v>
      </c>
      <c r="N113" s="152"/>
      <c r="O113" s="152"/>
      <c r="P113" s="27"/>
      <c r="Q113" s="27"/>
      <c r="R113" s="84">
        <f t="shared" si="54"/>
        <v>50000</v>
      </c>
    </row>
    <row r="114" spans="2:18" ht="48" customHeight="1" x14ac:dyDescent="0.3">
      <c r="B114" s="123"/>
      <c r="C114" s="122"/>
      <c r="D114" s="61"/>
      <c r="E114" s="61"/>
      <c r="F114" s="60">
        <v>19</v>
      </c>
      <c r="G114" s="15" t="s">
        <v>231</v>
      </c>
      <c r="H114" s="93" t="s">
        <v>230</v>
      </c>
      <c r="I114" s="140" t="s">
        <v>112</v>
      </c>
      <c r="J114" s="152"/>
      <c r="K114" s="152"/>
      <c r="L114" s="152">
        <v>20000</v>
      </c>
      <c r="M114" s="152">
        <v>20000</v>
      </c>
      <c r="N114" s="152"/>
      <c r="O114" s="152"/>
      <c r="P114" s="27"/>
      <c r="Q114" s="27"/>
      <c r="R114" s="84">
        <f t="shared" si="54"/>
        <v>40000</v>
      </c>
    </row>
    <row r="115" spans="2:18" ht="34.5" customHeight="1" x14ac:dyDescent="0.3">
      <c r="B115" s="123"/>
      <c r="C115" s="122"/>
      <c r="D115" s="61"/>
      <c r="E115" s="61"/>
      <c r="F115" s="60">
        <v>20</v>
      </c>
      <c r="G115" s="15" t="s">
        <v>225</v>
      </c>
      <c r="H115" s="93" t="s">
        <v>230</v>
      </c>
      <c r="I115" s="140" t="s">
        <v>112</v>
      </c>
      <c r="J115" s="152"/>
      <c r="K115" s="152"/>
      <c r="L115" s="152">
        <v>20000</v>
      </c>
      <c r="M115" s="152">
        <v>20000</v>
      </c>
      <c r="N115" s="152"/>
      <c r="O115" s="152"/>
      <c r="P115" s="27"/>
      <c r="Q115" s="27"/>
      <c r="R115" s="84">
        <f t="shared" si="54"/>
        <v>40000</v>
      </c>
    </row>
    <row r="116" spans="2:18" ht="50.25" customHeight="1" x14ac:dyDescent="0.3">
      <c r="B116" s="28"/>
      <c r="C116" s="122"/>
      <c r="D116" s="61"/>
      <c r="E116" s="61"/>
      <c r="F116" s="60">
        <v>21</v>
      </c>
      <c r="G116" s="15" t="s">
        <v>226</v>
      </c>
      <c r="H116" s="93" t="s">
        <v>230</v>
      </c>
      <c r="I116" s="140" t="s">
        <v>112</v>
      </c>
      <c r="J116" s="152"/>
      <c r="K116" s="152"/>
      <c r="L116" s="152">
        <v>30000</v>
      </c>
      <c r="M116" s="152">
        <v>20000</v>
      </c>
      <c r="N116" s="152"/>
      <c r="O116" s="152"/>
      <c r="P116" s="27"/>
      <c r="Q116" s="27"/>
      <c r="R116" s="84">
        <f t="shared" si="54"/>
        <v>50000</v>
      </c>
    </row>
    <row r="117" spans="2:18" ht="50.25" customHeight="1" x14ac:dyDescent="0.3">
      <c r="B117" s="123"/>
      <c r="C117" s="122"/>
      <c r="D117" s="61"/>
      <c r="E117" s="61"/>
      <c r="F117" s="60">
        <v>22</v>
      </c>
      <c r="G117" s="15" t="s">
        <v>227</v>
      </c>
      <c r="H117" s="93" t="s">
        <v>230</v>
      </c>
      <c r="I117" s="140" t="s">
        <v>112</v>
      </c>
      <c r="J117" s="152"/>
      <c r="K117" s="152"/>
      <c r="L117" s="152">
        <v>20000</v>
      </c>
      <c r="M117" s="152">
        <v>20000</v>
      </c>
      <c r="N117" s="152"/>
      <c r="O117" s="152"/>
      <c r="P117" s="27"/>
      <c r="Q117" s="27"/>
      <c r="R117" s="84">
        <f t="shared" si="54"/>
        <v>40000</v>
      </c>
    </row>
    <row r="118" spans="2:18" ht="51.75" customHeight="1" x14ac:dyDescent="0.3">
      <c r="B118" s="123"/>
      <c r="C118" s="122"/>
      <c r="D118" s="61"/>
      <c r="E118" s="61"/>
      <c r="F118" s="60">
        <v>23</v>
      </c>
      <c r="G118" s="15" t="s">
        <v>228</v>
      </c>
      <c r="H118" s="93" t="s">
        <v>230</v>
      </c>
      <c r="I118" s="140" t="s">
        <v>112</v>
      </c>
      <c r="J118" s="152"/>
      <c r="K118" s="152">
        <v>20000</v>
      </c>
      <c r="L118" s="152">
        <v>40000</v>
      </c>
      <c r="M118" s="152">
        <v>20000</v>
      </c>
      <c r="N118" s="152"/>
      <c r="O118" s="152"/>
      <c r="P118" s="27"/>
      <c r="Q118" s="27"/>
      <c r="R118" s="84">
        <f t="shared" si="54"/>
        <v>80000</v>
      </c>
    </row>
    <row r="119" spans="2:18" ht="34.5" hidden="1" customHeight="1" x14ac:dyDescent="0.3">
      <c r="B119" s="28"/>
      <c r="C119" s="45"/>
      <c r="D119" s="31"/>
      <c r="E119" s="32"/>
      <c r="F119" s="154"/>
      <c r="G119" s="21"/>
      <c r="H119" s="165"/>
      <c r="I119" s="166"/>
      <c r="J119" s="167"/>
      <c r="K119" s="167"/>
      <c r="L119" s="167"/>
      <c r="M119" s="167"/>
      <c r="N119" s="167"/>
      <c r="O119" s="167"/>
      <c r="P119" s="167"/>
      <c r="Q119" s="167"/>
      <c r="R119" s="168">
        <f t="shared" si="54"/>
        <v>0</v>
      </c>
    </row>
    <row r="120" spans="2:18" ht="34.5" hidden="1" customHeight="1" x14ac:dyDescent="0.3">
      <c r="B120" s="28"/>
      <c r="C120" s="45"/>
      <c r="D120" s="31"/>
      <c r="E120" s="32"/>
      <c r="F120" s="29"/>
      <c r="G120" s="15"/>
      <c r="H120" s="93"/>
      <c r="I120" s="140"/>
      <c r="J120" s="27"/>
      <c r="K120" s="27"/>
      <c r="L120" s="27"/>
      <c r="M120" s="27"/>
      <c r="N120" s="27"/>
      <c r="O120" s="27"/>
      <c r="P120" s="27"/>
      <c r="Q120" s="27"/>
      <c r="R120" s="84">
        <f t="shared" si="54"/>
        <v>0</v>
      </c>
    </row>
    <row r="121" spans="2:18" ht="34.5" hidden="1" customHeight="1" x14ac:dyDescent="0.3">
      <c r="B121" s="28"/>
      <c r="C121" s="45"/>
      <c r="D121" s="31"/>
      <c r="E121" s="32"/>
      <c r="F121" s="29"/>
      <c r="G121" s="15"/>
      <c r="H121" s="93"/>
      <c r="I121" s="140"/>
      <c r="J121" s="27"/>
      <c r="K121" s="27"/>
      <c r="L121" s="27"/>
      <c r="M121" s="27"/>
      <c r="N121" s="27"/>
      <c r="O121" s="27"/>
      <c r="P121" s="27"/>
      <c r="Q121" s="27"/>
      <c r="R121" s="84"/>
    </row>
    <row r="122" spans="2:18" ht="20.25" hidden="1" customHeight="1" x14ac:dyDescent="0.3">
      <c r="B122" s="28"/>
      <c r="C122" s="45"/>
      <c r="D122" s="31"/>
      <c r="E122" s="32"/>
      <c r="F122" s="29">
        <v>56</v>
      </c>
      <c r="G122" s="15"/>
      <c r="H122" s="16"/>
      <c r="I122" s="17"/>
      <c r="J122" s="27"/>
      <c r="K122" s="27"/>
      <c r="L122" s="27"/>
      <c r="M122" s="27"/>
      <c r="N122" s="27"/>
      <c r="O122" s="27"/>
      <c r="P122" s="27"/>
      <c r="Q122" s="27"/>
      <c r="R122" s="84">
        <f>SUM(J122:Q122)</f>
        <v>0</v>
      </c>
    </row>
    <row r="123" spans="2:18" s="12" customFormat="1" ht="33" hidden="1" customHeight="1" x14ac:dyDescent="0.2">
      <c r="B123" s="1665" t="s">
        <v>88</v>
      </c>
      <c r="C123" s="1666"/>
      <c r="D123" s="1666"/>
      <c r="E123" s="1666"/>
      <c r="F123" s="1666"/>
      <c r="G123" s="1666"/>
      <c r="H123" s="1666"/>
      <c r="I123" s="1666"/>
      <c r="J123" s="41">
        <f>SUM(J124)</f>
        <v>0</v>
      </c>
      <c r="K123" s="41">
        <f t="shared" ref="K123:Q124" si="55">SUM(K124)</f>
        <v>0</v>
      </c>
      <c r="L123" s="41">
        <f t="shared" si="55"/>
        <v>0</v>
      </c>
      <c r="M123" s="41">
        <f t="shared" si="55"/>
        <v>0</v>
      </c>
      <c r="N123" s="41">
        <f t="shared" si="55"/>
        <v>0</v>
      </c>
      <c r="O123" s="41">
        <f t="shared" si="55"/>
        <v>0</v>
      </c>
      <c r="P123" s="41">
        <f t="shared" si="55"/>
        <v>0</v>
      </c>
      <c r="Q123" s="41">
        <f t="shared" si="55"/>
        <v>0</v>
      </c>
      <c r="R123" s="41">
        <f>SUM(R124)</f>
        <v>0</v>
      </c>
    </row>
    <row r="124" spans="2:18" s="12" customFormat="1" ht="32.25" hidden="1" customHeight="1" x14ac:dyDescent="0.2">
      <c r="B124" s="1796" t="s">
        <v>118</v>
      </c>
      <c r="C124" s="1797"/>
      <c r="D124" s="1797"/>
      <c r="E124" s="1797"/>
      <c r="F124" s="1797"/>
      <c r="G124" s="1797"/>
      <c r="H124" s="1797"/>
      <c r="I124" s="1797"/>
      <c r="J124" s="25">
        <f>SUM(J125)</f>
        <v>0</v>
      </c>
      <c r="K124" s="25">
        <f>SUM(K125)</f>
        <v>0</v>
      </c>
      <c r="L124" s="25">
        <f t="shared" si="55"/>
        <v>0</v>
      </c>
      <c r="M124" s="25">
        <f t="shared" si="55"/>
        <v>0</v>
      </c>
      <c r="N124" s="25">
        <f t="shared" si="55"/>
        <v>0</v>
      </c>
      <c r="O124" s="25">
        <f t="shared" si="55"/>
        <v>0</v>
      </c>
      <c r="P124" s="25">
        <f t="shared" si="55"/>
        <v>0</v>
      </c>
      <c r="Q124" s="25">
        <f t="shared" si="55"/>
        <v>0</v>
      </c>
      <c r="R124" s="25">
        <f>SUM(R125)</f>
        <v>0</v>
      </c>
    </row>
    <row r="125" spans="2:18" s="13" customFormat="1" ht="48.75" hidden="1" customHeight="1" x14ac:dyDescent="0.3">
      <c r="B125" s="35"/>
      <c r="C125" s="1661" t="s">
        <v>44</v>
      </c>
      <c r="D125" s="1661"/>
      <c r="E125" s="1661"/>
      <c r="F125" s="1661"/>
      <c r="G125" s="1661"/>
      <c r="H125" s="1661"/>
      <c r="I125" s="1661"/>
      <c r="J125" s="86">
        <f>SUM(J126+J135)</f>
        <v>0</v>
      </c>
      <c r="K125" s="86">
        <f t="shared" ref="K125:O125" si="56">SUM(K126+K135)</f>
        <v>0</v>
      </c>
      <c r="L125" s="86">
        <f>SUM(L126+L135)</f>
        <v>0</v>
      </c>
      <c r="M125" s="86">
        <f t="shared" si="56"/>
        <v>0</v>
      </c>
      <c r="N125" s="86">
        <f>SUM(N126+N135)</f>
        <v>0</v>
      </c>
      <c r="O125" s="86">
        <f t="shared" si="56"/>
        <v>0</v>
      </c>
      <c r="P125" s="86">
        <f>SUM(P126+P135)</f>
        <v>0</v>
      </c>
      <c r="Q125" s="86">
        <f>SUM(Q126+Q135)</f>
        <v>0</v>
      </c>
      <c r="R125" s="86">
        <f>SUM(R126+R135)</f>
        <v>0</v>
      </c>
    </row>
    <row r="126" spans="2:18" s="13" customFormat="1" ht="32.25" hidden="1" customHeight="1" x14ac:dyDescent="0.3">
      <c r="B126" s="35"/>
      <c r="C126" s="37"/>
      <c r="D126" s="1661" t="s">
        <v>45</v>
      </c>
      <c r="E126" s="1661"/>
      <c r="F126" s="1661"/>
      <c r="G126" s="1661"/>
      <c r="H126" s="1661"/>
      <c r="I126" s="1661"/>
      <c r="J126" s="86">
        <f>SUM(J127+J131)</f>
        <v>0</v>
      </c>
      <c r="K126" s="86">
        <f t="shared" ref="K126:Q126" si="57">SUM(K127+K131)</f>
        <v>0</v>
      </c>
      <c r="L126" s="86">
        <f t="shared" si="57"/>
        <v>0</v>
      </c>
      <c r="M126" s="86">
        <f t="shared" si="57"/>
        <v>0</v>
      </c>
      <c r="N126" s="86">
        <f t="shared" si="57"/>
        <v>0</v>
      </c>
      <c r="O126" s="86">
        <f t="shared" si="57"/>
        <v>0</v>
      </c>
      <c r="P126" s="86">
        <f t="shared" si="57"/>
        <v>0</v>
      </c>
      <c r="Q126" s="86">
        <f t="shared" si="57"/>
        <v>0</v>
      </c>
      <c r="R126" s="86">
        <f>SUM(R127+R131)</f>
        <v>0</v>
      </c>
    </row>
    <row r="127" spans="2:18" s="13" customFormat="1" ht="35.25" hidden="1" customHeight="1" x14ac:dyDescent="0.3">
      <c r="B127" s="35"/>
      <c r="C127" s="37"/>
      <c r="D127" s="37"/>
      <c r="E127" s="1661" t="s">
        <v>46</v>
      </c>
      <c r="F127" s="1661"/>
      <c r="G127" s="1661"/>
      <c r="H127" s="1661"/>
      <c r="I127" s="1661"/>
      <c r="J127" s="86">
        <f>SUM(J128:J130)</f>
        <v>0</v>
      </c>
      <c r="K127" s="86">
        <f t="shared" ref="K127:Q127" si="58">SUM(K128:K130)</f>
        <v>0</v>
      </c>
      <c r="L127" s="86">
        <f t="shared" si="58"/>
        <v>0</v>
      </c>
      <c r="M127" s="86">
        <f t="shared" si="58"/>
        <v>0</v>
      </c>
      <c r="N127" s="86">
        <f t="shared" si="58"/>
        <v>0</v>
      </c>
      <c r="O127" s="86">
        <f t="shared" si="58"/>
        <v>0</v>
      </c>
      <c r="P127" s="86">
        <f t="shared" si="58"/>
        <v>0</v>
      </c>
      <c r="Q127" s="86">
        <f t="shared" si="58"/>
        <v>0</v>
      </c>
      <c r="R127" s="86">
        <f>SUM(R128:R130)</f>
        <v>0</v>
      </c>
    </row>
    <row r="128" spans="2:18" ht="19.5" hidden="1" customHeight="1" x14ac:dyDescent="0.3">
      <c r="B128" s="38"/>
      <c r="C128" s="39"/>
      <c r="D128" s="39"/>
      <c r="E128" s="40"/>
      <c r="F128" s="29">
        <v>57</v>
      </c>
      <c r="G128" s="15"/>
      <c r="H128" s="15"/>
      <c r="I128" s="61"/>
      <c r="J128" s="16"/>
      <c r="K128" s="16"/>
      <c r="L128" s="16"/>
      <c r="M128" s="16"/>
      <c r="N128" s="16"/>
      <c r="O128" s="16"/>
      <c r="P128" s="16"/>
      <c r="Q128" s="16"/>
      <c r="R128" s="84">
        <f t="shared" ref="R128:R129" si="59">SUM(J128:Q128)</f>
        <v>0</v>
      </c>
    </row>
    <row r="129" spans="2:18" ht="19.5" hidden="1" customHeight="1" x14ac:dyDescent="0.3">
      <c r="B129" s="28"/>
      <c r="C129" s="45"/>
      <c r="D129" s="31"/>
      <c r="E129" s="32"/>
      <c r="F129" s="29">
        <v>58</v>
      </c>
      <c r="G129" s="15"/>
      <c r="H129" s="16"/>
      <c r="I129" s="17"/>
      <c r="J129" s="27"/>
      <c r="K129" s="27"/>
      <c r="L129" s="27"/>
      <c r="M129" s="27"/>
      <c r="N129" s="27"/>
      <c r="O129" s="27"/>
      <c r="P129" s="27"/>
      <c r="Q129" s="27"/>
      <c r="R129" s="84">
        <f t="shared" si="59"/>
        <v>0</v>
      </c>
    </row>
    <row r="130" spans="2:18" ht="19.5" hidden="1" customHeight="1" x14ac:dyDescent="0.3">
      <c r="B130" s="67"/>
      <c r="C130" s="68"/>
      <c r="D130" s="62"/>
      <c r="E130" s="21"/>
      <c r="F130" s="29">
        <v>59</v>
      </c>
      <c r="G130" s="15"/>
      <c r="H130" s="16"/>
      <c r="I130" s="17"/>
      <c r="J130" s="27"/>
      <c r="K130" s="27"/>
      <c r="L130" s="27"/>
      <c r="M130" s="27"/>
      <c r="N130" s="27"/>
      <c r="O130" s="27"/>
      <c r="P130" s="27"/>
      <c r="Q130" s="27"/>
      <c r="R130" s="84">
        <f>SUM(J130:Q130)</f>
        <v>0</v>
      </c>
    </row>
    <row r="131" spans="2:18" s="13" customFormat="1" ht="34.5" hidden="1" customHeight="1" x14ac:dyDescent="0.3">
      <c r="B131" s="35"/>
      <c r="C131" s="37"/>
      <c r="D131" s="37"/>
      <c r="E131" s="1661" t="s">
        <v>47</v>
      </c>
      <c r="F131" s="1661"/>
      <c r="G131" s="1661"/>
      <c r="H131" s="1661"/>
      <c r="I131" s="1661"/>
      <c r="J131" s="86">
        <f>SUM(J132:J134)</f>
        <v>0</v>
      </c>
      <c r="K131" s="86">
        <f t="shared" ref="K131:R131" si="60">SUM(K132:K134)</f>
        <v>0</v>
      </c>
      <c r="L131" s="86">
        <f t="shared" si="60"/>
        <v>0</v>
      </c>
      <c r="M131" s="86">
        <f t="shared" si="60"/>
        <v>0</v>
      </c>
      <c r="N131" s="86">
        <f t="shared" si="60"/>
        <v>0</v>
      </c>
      <c r="O131" s="86">
        <f t="shared" si="60"/>
        <v>0</v>
      </c>
      <c r="P131" s="86">
        <f t="shared" si="60"/>
        <v>0</v>
      </c>
      <c r="Q131" s="86">
        <f t="shared" si="60"/>
        <v>0</v>
      </c>
      <c r="R131" s="86">
        <f t="shared" si="60"/>
        <v>0</v>
      </c>
    </row>
    <row r="132" spans="2:18" ht="19.5" hidden="1" customHeight="1" x14ac:dyDescent="0.3">
      <c r="B132" s="38"/>
      <c r="C132" s="39"/>
      <c r="D132" s="39"/>
      <c r="E132" s="40"/>
      <c r="F132" s="29">
        <v>60</v>
      </c>
      <c r="G132" s="15"/>
      <c r="H132" s="15"/>
      <c r="I132" s="61"/>
      <c r="J132" s="16"/>
      <c r="K132" s="16"/>
      <c r="L132" s="16"/>
      <c r="M132" s="16"/>
      <c r="N132" s="16"/>
      <c r="O132" s="16"/>
      <c r="P132" s="16"/>
      <c r="Q132" s="16"/>
      <c r="R132" s="84">
        <f t="shared" ref="R132:R133" si="61">SUM(J132:Q132)</f>
        <v>0</v>
      </c>
    </row>
    <row r="133" spans="2:18" ht="19.5" hidden="1" customHeight="1" x14ac:dyDescent="0.3">
      <c r="B133" s="28"/>
      <c r="C133" s="45"/>
      <c r="D133" s="31"/>
      <c r="E133" s="32"/>
      <c r="F133" s="29">
        <v>61</v>
      </c>
      <c r="G133" s="15"/>
      <c r="H133" s="16"/>
      <c r="I133" s="17"/>
      <c r="J133" s="27"/>
      <c r="K133" s="27"/>
      <c r="L133" s="27"/>
      <c r="M133" s="27"/>
      <c r="N133" s="27"/>
      <c r="O133" s="27"/>
      <c r="P133" s="27"/>
      <c r="Q133" s="27"/>
      <c r="R133" s="84">
        <f t="shared" si="61"/>
        <v>0</v>
      </c>
    </row>
    <row r="134" spans="2:18" ht="19.5" hidden="1" customHeight="1" x14ac:dyDescent="0.3">
      <c r="B134" s="67"/>
      <c r="C134" s="68"/>
      <c r="D134" s="62"/>
      <c r="E134" s="21"/>
      <c r="F134" s="29">
        <v>62</v>
      </c>
      <c r="G134" s="15"/>
      <c r="H134" s="16"/>
      <c r="I134" s="17"/>
      <c r="J134" s="27"/>
      <c r="K134" s="27"/>
      <c r="L134" s="27"/>
      <c r="M134" s="27"/>
      <c r="N134" s="27"/>
      <c r="O134" s="27"/>
      <c r="P134" s="27"/>
      <c r="Q134" s="27"/>
      <c r="R134" s="84">
        <f>SUM(J134:Q134)</f>
        <v>0</v>
      </c>
    </row>
    <row r="135" spans="2:18" s="13" customFormat="1" ht="34.5" hidden="1" customHeight="1" x14ac:dyDescent="0.3">
      <c r="B135" s="35"/>
      <c r="C135" s="37"/>
      <c r="D135" s="1662" t="s">
        <v>48</v>
      </c>
      <c r="E135" s="1662"/>
      <c r="F135" s="1662"/>
      <c r="G135" s="1662"/>
      <c r="H135" s="1662"/>
      <c r="I135" s="1662"/>
      <c r="J135" s="86">
        <f>SUM(J136)</f>
        <v>0</v>
      </c>
      <c r="K135" s="86">
        <f t="shared" ref="K135:R135" si="62">SUM(K136)</f>
        <v>0</v>
      </c>
      <c r="L135" s="86">
        <f t="shared" si="62"/>
        <v>0</v>
      </c>
      <c r="M135" s="86">
        <f t="shared" si="62"/>
        <v>0</v>
      </c>
      <c r="N135" s="86">
        <f t="shared" si="62"/>
        <v>0</v>
      </c>
      <c r="O135" s="86">
        <f t="shared" si="62"/>
        <v>0</v>
      </c>
      <c r="P135" s="86">
        <f t="shared" si="62"/>
        <v>0</v>
      </c>
      <c r="Q135" s="86">
        <f t="shared" si="62"/>
        <v>0</v>
      </c>
      <c r="R135" s="86">
        <f t="shared" si="62"/>
        <v>0</v>
      </c>
    </row>
    <row r="136" spans="2:18" s="13" customFormat="1" ht="49.5" hidden="1" customHeight="1" x14ac:dyDescent="0.3">
      <c r="B136" s="35"/>
      <c r="C136" s="37"/>
      <c r="D136" s="37"/>
      <c r="E136" s="1661" t="s">
        <v>49</v>
      </c>
      <c r="F136" s="1661"/>
      <c r="G136" s="1661"/>
      <c r="H136" s="1661"/>
      <c r="I136" s="1661"/>
      <c r="J136" s="86">
        <f>SUM(J137:J139)</f>
        <v>0</v>
      </c>
      <c r="K136" s="86">
        <f t="shared" ref="K136:P136" si="63">SUM(K137:K139)</f>
        <v>0</v>
      </c>
      <c r="L136" s="86">
        <f t="shared" si="63"/>
        <v>0</v>
      </c>
      <c r="M136" s="86">
        <f t="shared" si="63"/>
        <v>0</v>
      </c>
      <c r="N136" s="86">
        <f t="shared" si="63"/>
        <v>0</v>
      </c>
      <c r="O136" s="86">
        <f t="shared" si="63"/>
        <v>0</v>
      </c>
      <c r="P136" s="86">
        <f t="shared" si="63"/>
        <v>0</v>
      </c>
      <c r="Q136" s="86">
        <f>SUM(Q137:Q139)</f>
        <v>0</v>
      </c>
      <c r="R136" s="86">
        <f>SUM(R137:R139)</f>
        <v>0</v>
      </c>
    </row>
    <row r="137" spans="2:18" ht="21.75" hidden="1" customHeight="1" x14ac:dyDescent="0.3">
      <c r="B137" s="38"/>
      <c r="C137" s="39"/>
      <c r="D137" s="39"/>
      <c r="E137" s="40"/>
      <c r="F137" s="29">
        <v>63</v>
      </c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>
        <f t="shared" ref="R137:R138" si="64">SUM(J137:Q137)</f>
        <v>0</v>
      </c>
    </row>
    <row r="138" spans="2:18" ht="21.75" hidden="1" customHeight="1" x14ac:dyDescent="0.3">
      <c r="B138" s="28"/>
      <c r="C138" s="45"/>
      <c r="D138" s="31"/>
      <c r="E138" s="32"/>
      <c r="F138" s="29">
        <v>64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64"/>
        <v>0</v>
      </c>
    </row>
    <row r="139" spans="2:18" ht="21.75" hidden="1" customHeight="1" x14ac:dyDescent="0.3">
      <c r="B139" s="28"/>
      <c r="C139" s="45"/>
      <c r="D139" s="31"/>
      <c r="E139" s="32"/>
      <c r="F139" s="29">
        <v>65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>SUM(J139:Q139)</f>
        <v>0</v>
      </c>
    </row>
    <row r="140" spans="2:18" s="12" customFormat="1" ht="34.5" hidden="1" customHeight="1" x14ac:dyDescent="0.2">
      <c r="B140" s="1665" t="s">
        <v>91</v>
      </c>
      <c r="C140" s="1666"/>
      <c r="D140" s="1666"/>
      <c r="E140" s="1666"/>
      <c r="F140" s="1666"/>
      <c r="G140" s="1666"/>
      <c r="H140" s="1666"/>
      <c r="I140" s="1666"/>
      <c r="J140" s="41">
        <f>SUM(J141)</f>
        <v>0</v>
      </c>
      <c r="K140" s="41">
        <f t="shared" ref="K140:R141" si="65">SUM(K141)</f>
        <v>0</v>
      </c>
      <c r="L140" s="41">
        <f t="shared" si="65"/>
        <v>0</v>
      </c>
      <c r="M140" s="41">
        <f t="shared" si="65"/>
        <v>0</v>
      </c>
      <c r="N140" s="41">
        <f t="shared" si="65"/>
        <v>0</v>
      </c>
      <c r="O140" s="41">
        <f t="shared" si="65"/>
        <v>0</v>
      </c>
      <c r="P140" s="41">
        <f t="shared" si="65"/>
        <v>0</v>
      </c>
      <c r="Q140" s="41">
        <f t="shared" si="65"/>
        <v>0</v>
      </c>
      <c r="R140" s="41">
        <f t="shared" si="65"/>
        <v>0</v>
      </c>
    </row>
    <row r="141" spans="2:18" s="12" customFormat="1" ht="48" hidden="1" customHeight="1" x14ac:dyDescent="0.2">
      <c r="B141" s="1785" t="s">
        <v>119</v>
      </c>
      <c r="C141" s="1724"/>
      <c r="D141" s="1724"/>
      <c r="E141" s="1724"/>
      <c r="F141" s="1724"/>
      <c r="G141" s="1724"/>
      <c r="H141" s="1724"/>
      <c r="I141" s="1724"/>
      <c r="J141" s="25">
        <f>SUM(J142)</f>
        <v>0</v>
      </c>
      <c r="K141" s="25">
        <f t="shared" si="65"/>
        <v>0</v>
      </c>
      <c r="L141" s="25">
        <f t="shared" si="65"/>
        <v>0</v>
      </c>
      <c r="M141" s="25">
        <f t="shared" si="65"/>
        <v>0</v>
      </c>
      <c r="N141" s="25">
        <f t="shared" si="65"/>
        <v>0</v>
      </c>
      <c r="O141" s="25">
        <f t="shared" si="65"/>
        <v>0</v>
      </c>
      <c r="P141" s="25">
        <f t="shared" si="65"/>
        <v>0</v>
      </c>
      <c r="Q141" s="25">
        <f t="shared" si="65"/>
        <v>0</v>
      </c>
      <c r="R141" s="25">
        <f>SUM(R142)</f>
        <v>0</v>
      </c>
    </row>
    <row r="142" spans="2:18" s="13" customFormat="1" ht="49.5" hidden="1" customHeight="1" x14ac:dyDescent="0.3">
      <c r="B142" s="35"/>
      <c r="C142" s="1661" t="s">
        <v>50</v>
      </c>
      <c r="D142" s="1661"/>
      <c r="E142" s="1661"/>
      <c r="F142" s="1661"/>
      <c r="G142" s="1661"/>
      <c r="H142" s="1661"/>
      <c r="I142" s="1661"/>
      <c r="J142" s="86">
        <f>SUM(J143+J148)</f>
        <v>0</v>
      </c>
      <c r="K142" s="86">
        <f t="shared" ref="K142:R142" si="66">SUM(K143+K148)</f>
        <v>0</v>
      </c>
      <c r="L142" s="86">
        <f t="shared" si="66"/>
        <v>0</v>
      </c>
      <c r="M142" s="86">
        <f t="shared" si="66"/>
        <v>0</v>
      </c>
      <c r="N142" s="86">
        <f t="shared" si="66"/>
        <v>0</v>
      </c>
      <c r="O142" s="86">
        <f t="shared" si="66"/>
        <v>0</v>
      </c>
      <c r="P142" s="86">
        <f t="shared" si="66"/>
        <v>0</v>
      </c>
      <c r="Q142" s="86">
        <f t="shared" si="66"/>
        <v>0</v>
      </c>
      <c r="R142" s="86">
        <f t="shared" si="66"/>
        <v>0</v>
      </c>
    </row>
    <row r="143" spans="2:18" s="13" customFormat="1" ht="36" hidden="1" customHeight="1" x14ac:dyDescent="0.3">
      <c r="B143" s="35"/>
      <c r="C143" s="37"/>
      <c r="D143" s="1662" t="s">
        <v>51</v>
      </c>
      <c r="E143" s="1662"/>
      <c r="F143" s="1662"/>
      <c r="G143" s="1662"/>
      <c r="H143" s="1662"/>
      <c r="I143" s="1662"/>
      <c r="J143" s="86">
        <f>SUM(J144)</f>
        <v>0</v>
      </c>
      <c r="K143" s="86">
        <f t="shared" ref="K143:R143" si="67">SUM(K144)</f>
        <v>0</v>
      </c>
      <c r="L143" s="86">
        <f t="shared" si="67"/>
        <v>0</v>
      </c>
      <c r="M143" s="86">
        <f t="shared" si="67"/>
        <v>0</v>
      </c>
      <c r="N143" s="86">
        <f t="shared" si="67"/>
        <v>0</v>
      </c>
      <c r="O143" s="86">
        <f t="shared" si="67"/>
        <v>0</v>
      </c>
      <c r="P143" s="86">
        <f t="shared" si="67"/>
        <v>0</v>
      </c>
      <c r="Q143" s="86">
        <f t="shared" si="67"/>
        <v>0</v>
      </c>
      <c r="R143" s="86">
        <f t="shared" si="67"/>
        <v>0</v>
      </c>
    </row>
    <row r="144" spans="2:18" s="13" customFormat="1" ht="32.25" hidden="1" customHeight="1" x14ac:dyDescent="0.3">
      <c r="B144" s="35"/>
      <c r="C144" s="37"/>
      <c r="D144" s="37"/>
      <c r="E144" s="1662" t="s">
        <v>52</v>
      </c>
      <c r="F144" s="1662"/>
      <c r="G144" s="1662"/>
      <c r="H144" s="1662"/>
      <c r="I144" s="1662"/>
      <c r="J144" s="86">
        <f>SUM(J145:J147)</f>
        <v>0</v>
      </c>
      <c r="K144" s="86">
        <f t="shared" ref="K144:R144" si="68">SUM(K145:K147)</f>
        <v>0</v>
      </c>
      <c r="L144" s="86">
        <f t="shared" si="68"/>
        <v>0</v>
      </c>
      <c r="M144" s="86">
        <f t="shared" si="68"/>
        <v>0</v>
      </c>
      <c r="N144" s="86">
        <f t="shared" si="68"/>
        <v>0</v>
      </c>
      <c r="O144" s="86">
        <f t="shared" si="68"/>
        <v>0</v>
      </c>
      <c r="P144" s="86">
        <f t="shared" si="68"/>
        <v>0</v>
      </c>
      <c r="Q144" s="86">
        <f t="shared" si="68"/>
        <v>0</v>
      </c>
      <c r="R144" s="86">
        <f t="shared" si="68"/>
        <v>0</v>
      </c>
    </row>
    <row r="145" spans="2:18" ht="22.5" hidden="1" customHeight="1" x14ac:dyDescent="0.3">
      <c r="B145" s="38"/>
      <c r="C145" s="39"/>
      <c r="D145" s="39"/>
      <c r="E145" s="40"/>
      <c r="F145" s="29">
        <v>66</v>
      </c>
      <c r="G145" s="15"/>
      <c r="H145" s="15"/>
      <c r="I145" s="61"/>
      <c r="J145" s="16"/>
      <c r="K145" s="16"/>
      <c r="L145" s="16"/>
      <c r="M145" s="16"/>
      <c r="N145" s="16"/>
      <c r="O145" s="16"/>
      <c r="P145" s="16"/>
      <c r="Q145" s="16"/>
      <c r="R145" s="84">
        <f t="shared" ref="R145:R146" si="69">SUM(J145:Q145)</f>
        <v>0</v>
      </c>
    </row>
    <row r="146" spans="2:18" ht="22.5" hidden="1" customHeight="1" x14ac:dyDescent="0.3">
      <c r="B146" s="28"/>
      <c r="C146" s="45"/>
      <c r="D146" s="31"/>
      <c r="E146" s="32"/>
      <c r="F146" s="29">
        <v>67</v>
      </c>
      <c r="G146" s="15"/>
      <c r="H146" s="16"/>
      <c r="I146" s="17"/>
      <c r="J146" s="27"/>
      <c r="K146" s="27"/>
      <c r="L146" s="27"/>
      <c r="M146" s="27"/>
      <c r="N146" s="27"/>
      <c r="O146" s="27"/>
      <c r="P146" s="27"/>
      <c r="Q146" s="27"/>
      <c r="R146" s="84">
        <f t="shared" si="69"/>
        <v>0</v>
      </c>
    </row>
    <row r="147" spans="2:18" ht="33.75" hidden="1" customHeight="1" x14ac:dyDescent="0.3">
      <c r="B147" s="67"/>
      <c r="C147" s="68"/>
      <c r="D147" s="62"/>
      <c r="E147" s="21"/>
      <c r="F147" s="29">
        <v>68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84">
        <f>SUM(J147:Q147)</f>
        <v>0</v>
      </c>
    </row>
    <row r="148" spans="2:18" s="13" customFormat="1" ht="46.5" hidden="1" customHeight="1" x14ac:dyDescent="0.3">
      <c r="B148" s="35"/>
      <c r="C148" s="37"/>
      <c r="D148" s="1662" t="s">
        <v>53</v>
      </c>
      <c r="E148" s="1662"/>
      <c r="F148" s="1662"/>
      <c r="G148" s="1662"/>
      <c r="H148" s="1662"/>
      <c r="I148" s="1662"/>
      <c r="J148" s="86">
        <f t="shared" ref="J148:R148" si="70">SUM(J149+J155+J161)</f>
        <v>0</v>
      </c>
      <c r="K148" s="86">
        <f t="shared" si="70"/>
        <v>0</v>
      </c>
      <c r="L148" s="86">
        <f t="shared" si="70"/>
        <v>0</v>
      </c>
      <c r="M148" s="86">
        <f t="shared" si="70"/>
        <v>0</v>
      </c>
      <c r="N148" s="86">
        <f t="shared" si="70"/>
        <v>0</v>
      </c>
      <c r="O148" s="86">
        <f t="shared" si="70"/>
        <v>0</v>
      </c>
      <c r="P148" s="86">
        <f t="shared" si="70"/>
        <v>0</v>
      </c>
      <c r="Q148" s="86">
        <f t="shared" si="70"/>
        <v>0</v>
      </c>
      <c r="R148" s="86">
        <f t="shared" si="70"/>
        <v>0</v>
      </c>
    </row>
    <row r="149" spans="2:18" s="13" customFormat="1" hidden="1" x14ac:dyDescent="0.3">
      <c r="B149" s="35"/>
      <c r="C149" s="37"/>
      <c r="D149" s="37"/>
      <c r="E149" s="36" t="s">
        <v>54</v>
      </c>
      <c r="F149" s="70"/>
      <c r="G149" s="33"/>
      <c r="H149" s="14"/>
      <c r="I149" s="56"/>
      <c r="J149" s="86">
        <f>SUM(J150:J154)</f>
        <v>0</v>
      </c>
      <c r="K149" s="86">
        <f>SUM(K150:K154)</f>
        <v>0</v>
      </c>
      <c r="L149" s="86">
        <f t="shared" ref="L149:Q149" si="71">SUM(L150:L154)</f>
        <v>0</v>
      </c>
      <c r="M149" s="86">
        <f t="shared" si="71"/>
        <v>0</v>
      </c>
      <c r="N149" s="86">
        <f t="shared" si="71"/>
        <v>0</v>
      </c>
      <c r="O149" s="86">
        <f t="shared" si="71"/>
        <v>0</v>
      </c>
      <c r="P149" s="86">
        <f t="shared" si="71"/>
        <v>0</v>
      </c>
      <c r="Q149" s="86">
        <f t="shared" si="71"/>
        <v>0</v>
      </c>
      <c r="R149" s="86">
        <f>SUM(R150:R154)</f>
        <v>0</v>
      </c>
    </row>
    <row r="150" spans="2:18" ht="19.5" hidden="1" customHeight="1" x14ac:dyDescent="0.3">
      <c r="B150" s="38"/>
      <c r="C150" s="39"/>
      <c r="D150" s="39"/>
      <c r="E150" s="40"/>
      <c r="F150" s="29">
        <v>69</v>
      </c>
      <c r="G150" s="15"/>
      <c r="H150" s="15"/>
      <c r="I150" s="61"/>
      <c r="J150" s="16"/>
      <c r="K150" s="16"/>
      <c r="L150" s="16"/>
      <c r="M150" s="16"/>
      <c r="N150" s="16"/>
      <c r="O150" s="16"/>
      <c r="P150" s="16"/>
      <c r="Q150" s="16"/>
      <c r="R150" s="84">
        <f t="shared" ref="R150:R153" si="72">SUM(J150:Q150)</f>
        <v>0</v>
      </c>
    </row>
    <row r="151" spans="2:18" ht="19.5" hidden="1" customHeight="1" x14ac:dyDescent="0.3">
      <c r="B151" s="28"/>
      <c r="C151" s="45"/>
      <c r="D151" s="31"/>
      <c r="E151" s="32"/>
      <c r="F151" s="29">
        <v>70</v>
      </c>
      <c r="G151" s="15"/>
      <c r="H151" s="16"/>
      <c r="I151" s="17"/>
      <c r="J151" s="27"/>
      <c r="K151" s="27"/>
      <c r="L151" s="27"/>
      <c r="M151" s="27"/>
      <c r="N151" s="27"/>
      <c r="O151" s="27"/>
      <c r="P151" s="27"/>
      <c r="Q151" s="27"/>
      <c r="R151" s="84">
        <f t="shared" si="72"/>
        <v>0</v>
      </c>
    </row>
    <row r="152" spans="2:18" ht="19.5" hidden="1" customHeight="1" x14ac:dyDescent="0.3">
      <c r="B152" s="28"/>
      <c r="C152" s="45"/>
      <c r="D152" s="31"/>
      <c r="E152" s="32"/>
      <c r="F152" s="29">
        <v>71</v>
      </c>
      <c r="G152" s="15"/>
      <c r="H152" s="16"/>
      <c r="I152" s="17"/>
      <c r="J152" s="27"/>
      <c r="K152" s="27"/>
      <c r="L152" s="27"/>
      <c r="M152" s="27"/>
      <c r="N152" s="27"/>
      <c r="O152" s="27"/>
      <c r="P152" s="27"/>
      <c r="Q152" s="27"/>
      <c r="R152" s="84">
        <f t="shared" si="72"/>
        <v>0</v>
      </c>
    </row>
    <row r="153" spans="2:18" ht="22.5" hidden="1" customHeight="1" x14ac:dyDescent="0.3">
      <c r="B153" s="57"/>
      <c r="C153" s="58"/>
      <c r="D153" s="58"/>
      <c r="E153" s="59"/>
      <c r="F153" s="29">
        <v>72</v>
      </c>
      <c r="G153" s="15"/>
      <c r="H153" s="15"/>
      <c r="I153" s="61"/>
      <c r="J153" s="16"/>
      <c r="K153" s="16"/>
      <c r="L153" s="16"/>
      <c r="M153" s="16"/>
      <c r="N153" s="16"/>
      <c r="O153" s="16"/>
      <c r="P153" s="16"/>
      <c r="Q153" s="16"/>
      <c r="R153" s="84">
        <f t="shared" si="72"/>
        <v>0</v>
      </c>
    </row>
    <row r="154" spans="2:18" ht="22.5" hidden="1" customHeight="1" x14ac:dyDescent="0.3">
      <c r="B154" s="28"/>
      <c r="C154" s="45"/>
      <c r="D154" s="31"/>
      <c r="E154" s="32"/>
      <c r="F154" s="29">
        <v>73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>SUM(J154:Q154)</f>
        <v>0</v>
      </c>
    </row>
    <row r="155" spans="2:18" s="13" customFormat="1" hidden="1" x14ac:dyDescent="0.3">
      <c r="B155" s="35"/>
      <c r="C155" s="37"/>
      <c r="D155" s="37"/>
      <c r="E155" s="36" t="s">
        <v>55</v>
      </c>
      <c r="F155" s="70"/>
      <c r="G155" s="33"/>
      <c r="H155" s="14"/>
      <c r="I155" s="56"/>
      <c r="J155" s="86">
        <f>SUM(J156:J160)</f>
        <v>0</v>
      </c>
      <c r="K155" s="86">
        <f t="shared" ref="K155:R155" si="73">SUM(K156:K160)</f>
        <v>0</v>
      </c>
      <c r="L155" s="86">
        <f t="shared" si="73"/>
        <v>0</v>
      </c>
      <c r="M155" s="86">
        <f t="shared" si="73"/>
        <v>0</v>
      </c>
      <c r="N155" s="86">
        <f t="shared" si="73"/>
        <v>0</v>
      </c>
      <c r="O155" s="86">
        <f t="shared" si="73"/>
        <v>0</v>
      </c>
      <c r="P155" s="86">
        <f t="shared" si="73"/>
        <v>0</v>
      </c>
      <c r="Q155" s="86">
        <f t="shared" si="73"/>
        <v>0</v>
      </c>
      <c r="R155" s="86">
        <f t="shared" si="73"/>
        <v>0</v>
      </c>
    </row>
    <row r="156" spans="2:18" ht="22.5" hidden="1" customHeight="1" x14ac:dyDescent="0.3">
      <c r="B156" s="38"/>
      <c r="C156" s="39"/>
      <c r="D156" s="39"/>
      <c r="E156" s="40"/>
      <c r="F156" s="29">
        <v>74</v>
      </c>
      <c r="G156" s="15"/>
      <c r="H156" s="15"/>
      <c r="I156" s="61"/>
      <c r="J156" s="16"/>
      <c r="K156" s="16"/>
      <c r="L156" s="16"/>
      <c r="M156" s="16"/>
      <c r="N156" s="16"/>
      <c r="O156" s="16"/>
      <c r="P156" s="16"/>
      <c r="Q156" s="16"/>
      <c r="R156" s="84">
        <f t="shared" ref="R156:R159" si="74">SUM(J156:Q156)</f>
        <v>0</v>
      </c>
    </row>
    <row r="157" spans="2:18" ht="22.5" hidden="1" customHeight="1" x14ac:dyDescent="0.3">
      <c r="B157" s="28"/>
      <c r="C157" s="45"/>
      <c r="D157" s="31"/>
      <c r="E157" s="32"/>
      <c r="F157" s="29">
        <v>75</v>
      </c>
      <c r="G157" s="15"/>
      <c r="H157" s="16"/>
      <c r="I157" s="17"/>
      <c r="J157" s="27"/>
      <c r="K157" s="27"/>
      <c r="L157" s="27"/>
      <c r="M157" s="27"/>
      <c r="N157" s="27"/>
      <c r="O157" s="27"/>
      <c r="P157" s="27"/>
      <c r="Q157" s="27"/>
      <c r="R157" s="84">
        <f t="shared" si="74"/>
        <v>0</v>
      </c>
    </row>
    <row r="158" spans="2:18" ht="22.5" hidden="1" customHeight="1" x14ac:dyDescent="0.3">
      <c r="B158" s="28"/>
      <c r="C158" s="45"/>
      <c r="D158" s="31"/>
      <c r="E158" s="32"/>
      <c r="F158" s="29">
        <v>76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 t="shared" si="74"/>
        <v>0</v>
      </c>
    </row>
    <row r="159" spans="2:18" ht="22.5" hidden="1" customHeight="1" x14ac:dyDescent="0.3">
      <c r="B159" s="57"/>
      <c r="C159" s="58"/>
      <c r="D159" s="58"/>
      <c r="E159" s="59"/>
      <c r="F159" s="29">
        <v>77</v>
      </c>
      <c r="G159" s="15"/>
      <c r="H159" s="15"/>
      <c r="I159" s="61"/>
      <c r="J159" s="16"/>
      <c r="K159" s="16"/>
      <c r="L159" s="16"/>
      <c r="M159" s="16"/>
      <c r="N159" s="16"/>
      <c r="O159" s="16"/>
      <c r="P159" s="16"/>
      <c r="Q159" s="16"/>
      <c r="R159" s="84">
        <f t="shared" si="74"/>
        <v>0</v>
      </c>
    </row>
    <row r="160" spans="2:18" ht="22.5" hidden="1" customHeight="1" x14ac:dyDescent="0.3">
      <c r="B160" s="28"/>
      <c r="C160" s="45"/>
      <c r="D160" s="31"/>
      <c r="E160" s="32"/>
      <c r="F160" s="29">
        <v>78</v>
      </c>
      <c r="G160" s="15"/>
      <c r="H160" s="16"/>
      <c r="I160" s="17"/>
      <c r="J160" s="27"/>
      <c r="K160" s="27"/>
      <c r="L160" s="27"/>
      <c r="M160" s="27"/>
      <c r="N160" s="27"/>
      <c r="O160" s="27"/>
      <c r="P160" s="27"/>
      <c r="Q160" s="27"/>
      <c r="R160" s="84">
        <f>SUM(J160:Q160)</f>
        <v>0</v>
      </c>
    </row>
    <row r="161" spans="2:18" s="13" customFormat="1" ht="30.75" hidden="1" customHeight="1" x14ac:dyDescent="0.3">
      <c r="B161" s="35"/>
      <c r="C161" s="37"/>
      <c r="D161" s="37"/>
      <c r="E161" s="1661" t="s">
        <v>90</v>
      </c>
      <c r="F161" s="1661"/>
      <c r="G161" s="1661"/>
      <c r="H161" s="1661"/>
      <c r="I161" s="1661"/>
      <c r="J161" s="86">
        <f t="shared" ref="J161:R161" si="75">SUM(J162:J166)</f>
        <v>0</v>
      </c>
      <c r="K161" s="86">
        <f t="shared" si="75"/>
        <v>0</v>
      </c>
      <c r="L161" s="86">
        <f t="shared" si="75"/>
        <v>0</v>
      </c>
      <c r="M161" s="86">
        <f t="shared" si="75"/>
        <v>0</v>
      </c>
      <c r="N161" s="86">
        <f t="shared" si="75"/>
        <v>0</v>
      </c>
      <c r="O161" s="86">
        <f t="shared" si="75"/>
        <v>0</v>
      </c>
      <c r="P161" s="86">
        <f t="shared" si="75"/>
        <v>0</v>
      </c>
      <c r="Q161" s="86">
        <f t="shared" si="75"/>
        <v>0</v>
      </c>
      <c r="R161" s="86">
        <f t="shared" si="75"/>
        <v>0</v>
      </c>
    </row>
    <row r="162" spans="2:18" ht="22.5" hidden="1" customHeight="1" x14ac:dyDescent="0.3">
      <c r="B162" s="38"/>
      <c r="C162" s="39"/>
      <c r="D162" s="39"/>
      <c r="E162" s="40"/>
      <c r="F162" s="29">
        <v>79</v>
      </c>
      <c r="G162" s="15"/>
      <c r="H162" s="15"/>
      <c r="I162" s="61"/>
      <c r="J162" s="16"/>
      <c r="K162" s="16"/>
      <c r="L162" s="16"/>
      <c r="M162" s="16"/>
      <c r="N162" s="16"/>
      <c r="O162" s="16"/>
      <c r="P162" s="16"/>
      <c r="Q162" s="16"/>
      <c r="R162" s="84">
        <f t="shared" ref="R162:R165" si="76">SUM(J162:Q162)</f>
        <v>0</v>
      </c>
    </row>
    <row r="163" spans="2:18" ht="22.5" hidden="1" customHeight="1" x14ac:dyDescent="0.3">
      <c r="B163" s="28"/>
      <c r="C163" s="45"/>
      <c r="D163" s="31"/>
      <c r="E163" s="32"/>
      <c r="F163" s="29">
        <v>80</v>
      </c>
      <c r="G163" s="15"/>
      <c r="H163" s="16"/>
      <c r="I163" s="17"/>
      <c r="J163" s="27"/>
      <c r="K163" s="27"/>
      <c r="L163" s="27"/>
      <c r="M163" s="27"/>
      <c r="N163" s="27"/>
      <c r="O163" s="27"/>
      <c r="P163" s="27"/>
      <c r="Q163" s="27"/>
      <c r="R163" s="84">
        <f t="shared" si="76"/>
        <v>0</v>
      </c>
    </row>
    <row r="164" spans="2:18" ht="22.5" hidden="1" customHeight="1" x14ac:dyDescent="0.3">
      <c r="B164" s="28"/>
      <c r="C164" s="45"/>
      <c r="D164" s="31"/>
      <c r="E164" s="32"/>
      <c r="F164" s="29">
        <v>81</v>
      </c>
      <c r="G164" s="15"/>
      <c r="H164" s="16"/>
      <c r="I164" s="17"/>
      <c r="J164" s="27"/>
      <c r="K164" s="27"/>
      <c r="L164" s="27"/>
      <c r="M164" s="27"/>
      <c r="N164" s="27"/>
      <c r="O164" s="27"/>
      <c r="P164" s="27"/>
      <c r="Q164" s="27"/>
      <c r="R164" s="84">
        <f t="shared" si="76"/>
        <v>0</v>
      </c>
    </row>
    <row r="165" spans="2:18" ht="22.5" hidden="1" customHeight="1" x14ac:dyDescent="0.3">
      <c r="B165" s="57"/>
      <c r="C165" s="58"/>
      <c r="D165" s="58"/>
      <c r="E165" s="59"/>
      <c r="F165" s="29">
        <v>82</v>
      </c>
      <c r="G165" s="15"/>
      <c r="H165" s="15"/>
      <c r="I165" s="61"/>
      <c r="J165" s="16"/>
      <c r="K165" s="16"/>
      <c r="L165" s="16"/>
      <c r="M165" s="16"/>
      <c r="N165" s="16"/>
      <c r="O165" s="16"/>
      <c r="P165" s="16"/>
      <c r="Q165" s="16"/>
      <c r="R165" s="84">
        <f t="shared" si="76"/>
        <v>0</v>
      </c>
    </row>
    <row r="166" spans="2:18" ht="22.5" hidden="1" customHeight="1" x14ac:dyDescent="0.3">
      <c r="B166" s="67"/>
      <c r="C166" s="68"/>
      <c r="D166" s="62"/>
      <c r="E166" s="21"/>
      <c r="F166" s="29">
        <v>83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>SUM(J166:Q166)</f>
        <v>0</v>
      </c>
    </row>
    <row r="167" spans="2:18" s="12" customFormat="1" ht="33.75" hidden="1" customHeight="1" x14ac:dyDescent="0.2">
      <c r="B167" s="1665" t="s">
        <v>93</v>
      </c>
      <c r="C167" s="1666"/>
      <c r="D167" s="1666"/>
      <c r="E167" s="1666"/>
      <c r="F167" s="1666"/>
      <c r="G167" s="1666"/>
      <c r="H167" s="1666"/>
      <c r="I167" s="1666"/>
      <c r="J167" s="41">
        <f>SUM(J168)</f>
        <v>0</v>
      </c>
      <c r="K167" s="41">
        <f t="shared" ref="K167:R168" si="77">SUM(K168)</f>
        <v>0</v>
      </c>
      <c r="L167" s="41">
        <f t="shared" si="77"/>
        <v>0</v>
      </c>
      <c r="M167" s="41">
        <f t="shared" si="77"/>
        <v>0</v>
      </c>
      <c r="N167" s="41">
        <f t="shared" si="77"/>
        <v>0</v>
      </c>
      <c r="O167" s="41">
        <f t="shared" si="77"/>
        <v>0</v>
      </c>
      <c r="P167" s="41">
        <f t="shared" si="77"/>
        <v>0</v>
      </c>
      <c r="Q167" s="41">
        <f t="shared" si="77"/>
        <v>0</v>
      </c>
      <c r="R167" s="41">
        <f t="shared" si="77"/>
        <v>0</v>
      </c>
    </row>
    <row r="168" spans="2:18" s="12" customFormat="1" ht="48.75" hidden="1" customHeight="1" x14ac:dyDescent="0.2">
      <c r="B168" s="1785" t="s">
        <v>120</v>
      </c>
      <c r="C168" s="1724"/>
      <c r="D168" s="1724"/>
      <c r="E168" s="1724"/>
      <c r="F168" s="1724"/>
      <c r="G168" s="1724"/>
      <c r="H168" s="1724"/>
      <c r="I168" s="1724"/>
      <c r="J168" s="25">
        <f>SUM(J169)</f>
        <v>0</v>
      </c>
      <c r="K168" s="25">
        <f t="shared" si="77"/>
        <v>0</v>
      </c>
      <c r="L168" s="25">
        <f t="shared" si="77"/>
        <v>0</v>
      </c>
      <c r="M168" s="25">
        <f t="shared" si="77"/>
        <v>0</v>
      </c>
      <c r="N168" s="25">
        <f t="shared" si="77"/>
        <v>0</v>
      </c>
      <c r="O168" s="25">
        <f t="shared" si="77"/>
        <v>0</v>
      </c>
      <c r="P168" s="25">
        <f t="shared" si="77"/>
        <v>0</v>
      </c>
      <c r="Q168" s="25">
        <f t="shared" si="77"/>
        <v>0</v>
      </c>
      <c r="R168" s="25">
        <f>SUM(R169)</f>
        <v>0</v>
      </c>
    </row>
    <row r="169" spans="2:18" s="13" customFormat="1" ht="32.25" hidden="1" customHeight="1" x14ac:dyDescent="0.3">
      <c r="B169" s="35"/>
      <c r="C169" s="1661" t="s">
        <v>56</v>
      </c>
      <c r="D169" s="1661"/>
      <c r="E169" s="1661"/>
      <c r="F169" s="1661"/>
      <c r="G169" s="1661"/>
      <c r="H169" s="1661"/>
      <c r="I169" s="1661"/>
      <c r="J169" s="86">
        <f>SUM(J170+J187)</f>
        <v>0</v>
      </c>
      <c r="K169" s="86">
        <f t="shared" ref="K169:Q169" si="78">SUM(K170+K187)</f>
        <v>0</v>
      </c>
      <c r="L169" s="86">
        <f t="shared" si="78"/>
        <v>0</v>
      </c>
      <c r="M169" s="86">
        <f t="shared" si="78"/>
        <v>0</v>
      </c>
      <c r="N169" s="86">
        <f t="shared" si="78"/>
        <v>0</v>
      </c>
      <c r="O169" s="86">
        <f t="shared" si="78"/>
        <v>0</v>
      </c>
      <c r="P169" s="86">
        <f t="shared" si="78"/>
        <v>0</v>
      </c>
      <c r="Q169" s="86">
        <f t="shared" si="78"/>
        <v>0</v>
      </c>
      <c r="R169" s="86">
        <f>SUM(R170+R187)</f>
        <v>0</v>
      </c>
    </row>
    <row r="170" spans="2:18" s="13" customFormat="1" ht="50.25" hidden="1" customHeight="1" x14ac:dyDescent="0.3">
      <c r="B170" s="35"/>
      <c r="C170" s="37"/>
      <c r="D170" s="1661" t="s">
        <v>78</v>
      </c>
      <c r="E170" s="1661"/>
      <c r="F170" s="1661"/>
      <c r="G170" s="1661"/>
      <c r="H170" s="1661"/>
      <c r="I170" s="1661"/>
      <c r="J170" s="86">
        <f>SUM(J171+J175+J179+J183)</f>
        <v>0</v>
      </c>
      <c r="K170" s="86">
        <f t="shared" ref="K170:R170" si="79">SUM(K171+K175+K179+K183)</f>
        <v>0</v>
      </c>
      <c r="L170" s="86">
        <f t="shared" si="79"/>
        <v>0</v>
      </c>
      <c r="M170" s="86">
        <f t="shared" si="79"/>
        <v>0</v>
      </c>
      <c r="N170" s="86">
        <f t="shared" si="79"/>
        <v>0</v>
      </c>
      <c r="O170" s="86">
        <f t="shared" si="79"/>
        <v>0</v>
      </c>
      <c r="P170" s="86">
        <f t="shared" si="79"/>
        <v>0</v>
      </c>
      <c r="Q170" s="86">
        <f t="shared" si="79"/>
        <v>0</v>
      </c>
      <c r="R170" s="86">
        <f t="shared" si="79"/>
        <v>0</v>
      </c>
    </row>
    <row r="171" spans="2:18" s="13" customFormat="1" ht="32.25" hidden="1" customHeight="1" x14ac:dyDescent="0.3">
      <c r="B171" s="35"/>
      <c r="C171" s="37"/>
      <c r="D171" s="37"/>
      <c r="E171" s="1661" t="s">
        <v>57</v>
      </c>
      <c r="F171" s="1661"/>
      <c r="G171" s="1661"/>
      <c r="H171" s="1661"/>
      <c r="I171" s="1661"/>
      <c r="J171" s="86">
        <f>SUM(J172:J174)</f>
        <v>0</v>
      </c>
      <c r="K171" s="86">
        <f t="shared" ref="K171:R171" si="80">SUM(K172:K174)</f>
        <v>0</v>
      </c>
      <c r="L171" s="86">
        <f t="shared" si="80"/>
        <v>0</v>
      </c>
      <c r="M171" s="86">
        <f t="shared" si="80"/>
        <v>0</v>
      </c>
      <c r="N171" s="86">
        <f t="shared" si="80"/>
        <v>0</v>
      </c>
      <c r="O171" s="86">
        <f t="shared" si="80"/>
        <v>0</v>
      </c>
      <c r="P171" s="86">
        <f t="shared" si="80"/>
        <v>0</v>
      </c>
      <c r="Q171" s="86">
        <f t="shared" si="80"/>
        <v>0</v>
      </c>
      <c r="R171" s="86">
        <f t="shared" si="80"/>
        <v>0</v>
      </c>
    </row>
    <row r="172" spans="2:18" ht="20.25" hidden="1" customHeight="1" x14ac:dyDescent="0.3">
      <c r="B172" s="38"/>
      <c r="C172" s="39"/>
      <c r="D172" s="39"/>
      <c r="E172" s="40"/>
      <c r="F172" s="29">
        <v>84</v>
      </c>
      <c r="G172" s="15"/>
      <c r="H172" s="15"/>
      <c r="I172" s="61"/>
      <c r="J172" s="16"/>
      <c r="K172" s="16"/>
      <c r="L172" s="16"/>
      <c r="M172" s="16"/>
      <c r="N172" s="16"/>
      <c r="O172" s="16"/>
      <c r="P172" s="16"/>
      <c r="Q172" s="16"/>
      <c r="R172" s="84">
        <f t="shared" ref="R172:R173" si="81">SUM(J172:Q172)</f>
        <v>0</v>
      </c>
    </row>
    <row r="173" spans="2:18" ht="20.25" hidden="1" customHeight="1" x14ac:dyDescent="0.3">
      <c r="B173" s="28"/>
      <c r="C173" s="45"/>
      <c r="D173" s="31"/>
      <c r="E173" s="32"/>
      <c r="F173" s="29">
        <v>85</v>
      </c>
      <c r="G173" s="15"/>
      <c r="H173" s="16"/>
      <c r="I173" s="17"/>
      <c r="J173" s="27"/>
      <c r="K173" s="27"/>
      <c r="L173" s="27"/>
      <c r="M173" s="27"/>
      <c r="N173" s="27"/>
      <c r="O173" s="27"/>
      <c r="P173" s="27"/>
      <c r="Q173" s="27"/>
      <c r="R173" s="84">
        <f t="shared" si="81"/>
        <v>0</v>
      </c>
    </row>
    <row r="174" spans="2:18" ht="20.25" hidden="1" customHeight="1" x14ac:dyDescent="0.3">
      <c r="B174" s="28"/>
      <c r="C174" s="45"/>
      <c r="D174" s="31"/>
      <c r="E174" s="32"/>
      <c r="F174" s="29">
        <v>86</v>
      </c>
      <c r="G174" s="15"/>
      <c r="H174" s="16"/>
      <c r="I174" s="17"/>
      <c r="J174" s="27"/>
      <c r="K174" s="27"/>
      <c r="L174" s="27"/>
      <c r="M174" s="27"/>
      <c r="N174" s="27"/>
      <c r="O174" s="27"/>
      <c r="P174" s="27"/>
      <c r="Q174" s="27"/>
      <c r="R174" s="84">
        <f>SUM(J174:Q174)</f>
        <v>0</v>
      </c>
    </row>
    <row r="175" spans="2:18" s="13" customFormat="1" ht="33.75" hidden="1" customHeight="1" x14ac:dyDescent="0.3">
      <c r="B175" s="35"/>
      <c r="C175" s="37"/>
      <c r="D175" s="37"/>
      <c r="E175" s="1661" t="s">
        <v>58</v>
      </c>
      <c r="F175" s="1661"/>
      <c r="G175" s="1661"/>
      <c r="H175" s="1661"/>
      <c r="I175" s="1661"/>
      <c r="J175" s="86">
        <f>SUM(J176:J178)</f>
        <v>0</v>
      </c>
      <c r="K175" s="86">
        <f t="shared" ref="K175:R175" si="82">SUM(K176:K178)</f>
        <v>0</v>
      </c>
      <c r="L175" s="86">
        <f t="shared" si="82"/>
        <v>0</v>
      </c>
      <c r="M175" s="86">
        <f t="shared" si="82"/>
        <v>0</v>
      </c>
      <c r="N175" s="86">
        <f t="shared" si="82"/>
        <v>0</v>
      </c>
      <c r="O175" s="86">
        <f t="shared" si="82"/>
        <v>0</v>
      </c>
      <c r="P175" s="86">
        <f t="shared" si="82"/>
        <v>0</v>
      </c>
      <c r="Q175" s="86">
        <f t="shared" si="82"/>
        <v>0</v>
      </c>
      <c r="R175" s="86">
        <f t="shared" si="82"/>
        <v>0</v>
      </c>
    </row>
    <row r="176" spans="2:18" ht="21" hidden="1" customHeight="1" x14ac:dyDescent="0.3">
      <c r="B176" s="38"/>
      <c r="C176" s="39"/>
      <c r="D176" s="39"/>
      <c r="E176" s="40"/>
      <c r="F176" s="29">
        <v>87</v>
      </c>
      <c r="G176" s="15"/>
      <c r="H176" s="15"/>
      <c r="I176" s="61"/>
      <c r="J176" s="16"/>
      <c r="K176" s="16"/>
      <c r="L176" s="16"/>
      <c r="M176" s="16"/>
      <c r="N176" s="16"/>
      <c r="O176" s="16"/>
      <c r="P176" s="16"/>
      <c r="Q176" s="16"/>
      <c r="R176" s="84">
        <f t="shared" ref="R176:R177" si="83">SUM(J176:Q176)</f>
        <v>0</v>
      </c>
    </row>
    <row r="177" spans="2:18" ht="21" hidden="1" customHeight="1" x14ac:dyDescent="0.3">
      <c r="B177" s="28"/>
      <c r="C177" s="45"/>
      <c r="D177" s="31"/>
      <c r="E177" s="32"/>
      <c r="F177" s="29">
        <v>88</v>
      </c>
      <c r="G177" s="15"/>
      <c r="H177" s="16"/>
      <c r="I177" s="17"/>
      <c r="J177" s="27"/>
      <c r="K177" s="27"/>
      <c r="L177" s="27"/>
      <c r="M177" s="27"/>
      <c r="N177" s="27"/>
      <c r="O177" s="27"/>
      <c r="P177" s="27"/>
      <c r="Q177" s="27"/>
      <c r="R177" s="84">
        <f t="shared" si="83"/>
        <v>0</v>
      </c>
    </row>
    <row r="178" spans="2:18" ht="21" hidden="1" customHeight="1" x14ac:dyDescent="0.3">
      <c r="B178" s="28"/>
      <c r="C178" s="45"/>
      <c r="D178" s="31"/>
      <c r="E178" s="32"/>
      <c r="F178" s="29">
        <v>89</v>
      </c>
      <c r="G178" s="15"/>
      <c r="H178" s="16"/>
      <c r="I178" s="17"/>
      <c r="J178" s="27"/>
      <c r="K178" s="27"/>
      <c r="L178" s="27"/>
      <c r="M178" s="27"/>
      <c r="N178" s="27"/>
      <c r="O178" s="27"/>
      <c r="P178" s="27"/>
      <c r="Q178" s="27"/>
      <c r="R178" s="84">
        <f>SUM(J178:Q178)</f>
        <v>0</v>
      </c>
    </row>
    <row r="179" spans="2:18" s="13" customFormat="1" hidden="1" x14ac:dyDescent="0.3">
      <c r="B179" s="35"/>
      <c r="C179" s="37"/>
      <c r="D179" s="37"/>
      <c r="E179" s="36" t="s">
        <v>59</v>
      </c>
      <c r="F179" s="70"/>
      <c r="G179" s="33"/>
      <c r="H179" s="14"/>
      <c r="I179" s="56"/>
      <c r="J179" s="86">
        <f>SUM(J180:J182)</f>
        <v>0</v>
      </c>
      <c r="K179" s="86">
        <f t="shared" ref="K179:R179" si="84">SUM(K180:K182)</f>
        <v>0</v>
      </c>
      <c r="L179" s="86">
        <f t="shared" si="84"/>
        <v>0</v>
      </c>
      <c r="M179" s="86">
        <f t="shared" si="84"/>
        <v>0</v>
      </c>
      <c r="N179" s="86">
        <f t="shared" si="84"/>
        <v>0</v>
      </c>
      <c r="O179" s="86">
        <f t="shared" si="84"/>
        <v>0</v>
      </c>
      <c r="P179" s="86">
        <f t="shared" si="84"/>
        <v>0</v>
      </c>
      <c r="Q179" s="86">
        <f t="shared" si="84"/>
        <v>0</v>
      </c>
      <c r="R179" s="86">
        <f t="shared" si="84"/>
        <v>0</v>
      </c>
    </row>
    <row r="180" spans="2:18" ht="24.75" hidden="1" customHeight="1" x14ac:dyDescent="0.3">
      <c r="B180" s="38"/>
      <c r="C180" s="39"/>
      <c r="D180" s="39"/>
      <c r="E180" s="40"/>
      <c r="F180" s="29">
        <v>90</v>
      </c>
      <c r="G180" s="15"/>
      <c r="H180" s="15"/>
      <c r="I180" s="61"/>
      <c r="J180" s="16"/>
      <c r="K180" s="16"/>
      <c r="L180" s="16"/>
      <c r="M180" s="16"/>
      <c r="N180" s="16"/>
      <c r="O180" s="16"/>
      <c r="P180" s="16"/>
      <c r="Q180" s="16"/>
      <c r="R180" s="84">
        <f t="shared" ref="R180:R181" si="85">SUM(J180:Q180)</f>
        <v>0</v>
      </c>
    </row>
    <row r="181" spans="2:18" ht="24.75" hidden="1" customHeight="1" x14ac:dyDescent="0.3">
      <c r="B181" s="28"/>
      <c r="C181" s="45"/>
      <c r="D181" s="31"/>
      <c r="E181" s="32"/>
      <c r="F181" s="29">
        <v>91</v>
      </c>
      <c r="G181" s="15"/>
      <c r="H181" s="16"/>
      <c r="I181" s="17"/>
      <c r="J181" s="27"/>
      <c r="K181" s="27"/>
      <c r="L181" s="27"/>
      <c r="M181" s="27"/>
      <c r="N181" s="27"/>
      <c r="O181" s="27"/>
      <c r="P181" s="27"/>
      <c r="Q181" s="27"/>
      <c r="R181" s="84">
        <f t="shared" si="85"/>
        <v>0</v>
      </c>
    </row>
    <row r="182" spans="2:18" ht="24.75" hidden="1" customHeight="1" x14ac:dyDescent="0.3">
      <c r="B182" s="67"/>
      <c r="C182" s="68"/>
      <c r="D182" s="62"/>
      <c r="E182" s="21"/>
      <c r="F182" s="29">
        <v>92</v>
      </c>
      <c r="G182" s="15"/>
      <c r="H182" s="16"/>
      <c r="I182" s="17"/>
      <c r="J182" s="27"/>
      <c r="K182" s="27"/>
      <c r="L182" s="27"/>
      <c r="M182" s="27"/>
      <c r="N182" s="27"/>
      <c r="O182" s="27"/>
      <c r="P182" s="27"/>
      <c r="Q182" s="27"/>
      <c r="R182" s="84">
        <f>SUM(J182:Q182)</f>
        <v>0</v>
      </c>
    </row>
    <row r="183" spans="2:18" s="13" customFormat="1" ht="30.75" hidden="1" customHeight="1" x14ac:dyDescent="0.3">
      <c r="B183" s="35"/>
      <c r="C183" s="37"/>
      <c r="D183" s="37"/>
      <c r="E183" s="1662" t="s">
        <v>60</v>
      </c>
      <c r="F183" s="1662"/>
      <c r="G183" s="1662"/>
      <c r="H183" s="1662"/>
      <c r="I183" s="1662"/>
      <c r="J183" s="86">
        <f>SUM(J184:J186)</f>
        <v>0</v>
      </c>
      <c r="K183" s="86">
        <f t="shared" ref="K183:R183" si="86">SUM(K184:K186)</f>
        <v>0</v>
      </c>
      <c r="L183" s="86">
        <f t="shared" si="86"/>
        <v>0</v>
      </c>
      <c r="M183" s="86">
        <f t="shared" si="86"/>
        <v>0</v>
      </c>
      <c r="N183" s="86">
        <f t="shared" si="86"/>
        <v>0</v>
      </c>
      <c r="O183" s="86">
        <f t="shared" si="86"/>
        <v>0</v>
      </c>
      <c r="P183" s="86">
        <f t="shared" si="86"/>
        <v>0</v>
      </c>
      <c r="Q183" s="86">
        <f t="shared" si="86"/>
        <v>0</v>
      </c>
      <c r="R183" s="86">
        <f t="shared" si="86"/>
        <v>0</v>
      </c>
    </row>
    <row r="184" spans="2:18" ht="22.5" hidden="1" customHeight="1" x14ac:dyDescent="0.3">
      <c r="B184" s="38"/>
      <c r="C184" s="39"/>
      <c r="D184" s="39"/>
      <c r="E184" s="40"/>
      <c r="F184" s="29">
        <v>93</v>
      </c>
      <c r="G184" s="15"/>
      <c r="H184" s="15"/>
      <c r="I184" s="61"/>
      <c r="J184" s="16"/>
      <c r="K184" s="16"/>
      <c r="L184" s="16"/>
      <c r="M184" s="16"/>
      <c r="N184" s="16"/>
      <c r="O184" s="16"/>
      <c r="P184" s="16"/>
      <c r="Q184" s="16"/>
      <c r="R184" s="84">
        <f t="shared" ref="R184:R185" si="87">SUM(J184:Q184)</f>
        <v>0</v>
      </c>
    </row>
    <row r="185" spans="2:18" ht="22.5" hidden="1" customHeight="1" x14ac:dyDescent="0.3">
      <c r="B185" s="28"/>
      <c r="C185" s="45"/>
      <c r="D185" s="31"/>
      <c r="E185" s="32"/>
      <c r="F185" s="29">
        <v>94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 t="shared" si="87"/>
        <v>0</v>
      </c>
    </row>
    <row r="186" spans="2:18" ht="22.5" hidden="1" customHeight="1" x14ac:dyDescent="0.3">
      <c r="B186" s="28"/>
      <c r="C186" s="45"/>
      <c r="D186" s="31"/>
      <c r="E186" s="32"/>
      <c r="F186" s="29">
        <v>95</v>
      </c>
      <c r="G186" s="15"/>
      <c r="H186" s="16"/>
      <c r="I186" s="17"/>
      <c r="J186" s="27"/>
      <c r="K186" s="27"/>
      <c r="L186" s="27"/>
      <c r="M186" s="27"/>
      <c r="N186" s="27"/>
      <c r="O186" s="27"/>
      <c r="P186" s="27"/>
      <c r="Q186" s="27"/>
      <c r="R186" s="84">
        <f>SUM(J186:Q186)</f>
        <v>0</v>
      </c>
    </row>
    <row r="187" spans="2:18" s="13" customFormat="1" ht="33.75" hidden="1" customHeight="1" x14ac:dyDescent="0.3">
      <c r="B187" s="35"/>
      <c r="C187" s="37"/>
      <c r="D187" s="1661" t="s">
        <v>61</v>
      </c>
      <c r="E187" s="1661"/>
      <c r="F187" s="1661"/>
      <c r="G187" s="1661"/>
      <c r="H187" s="1661"/>
      <c r="I187" s="1661"/>
      <c r="J187" s="86">
        <f>SUM(J188)</f>
        <v>0</v>
      </c>
      <c r="K187" s="86">
        <f t="shared" ref="K187:R187" si="88">SUM(K188)</f>
        <v>0</v>
      </c>
      <c r="L187" s="86">
        <f t="shared" si="88"/>
        <v>0</v>
      </c>
      <c r="M187" s="86">
        <f t="shared" si="88"/>
        <v>0</v>
      </c>
      <c r="N187" s="86">
        <f t="shared" si="88"/>
        <v>0</v>
      </c>
      <c r="O187" s="86">
        <f t="shared" si="88"/>
        <v>0</v>
      </c>
      <c r="P187" s="86">
        <f t="shared" si="88"/>
        <v>0</v>
      </c>
      <c r="Q187" s="86">
        <f t="shared" si="88"/>
        <v>0</v>
      </c>
      <c r="R187" s="86">
        <f t="shared" si="88"/>
        <v>0</v>
      </c>
    </row>
    <row r="188" spans="2:18" s="13" customFormat="1" hidden="1" x14ac:dyDescent="0.3">
      <c r="B188" s="35"/>
      <c r="C188" s="37"/>
      <c r="D188" s="37"/>
      <c r="E188" s="36" t="s">
        <v>62</v>
      </c>
      <c r="F188" s="70"/>
      <c r="G188" s="33"/>
      <c r="H188" s="14"/>
      <c r="I188" s="56"/>
      <c r="J188" s="86">
        <f>SUM(J189:J191)</f>
        <v>0</v>
      </c>
      <c r="K188" s="86">
        <f t="shared" ref="K188:Q188" si="89">SUM(K189:K191)</f>
        <v>0</v>
      </c>
      <c r="L188" s="86">
        <f t="shared" si="89"/>
        <v>0</v>
      </c>
      <c r="M188" s="86">
        <f t="shared" si="89"/>
        <v>0</v>
      </c>
      <c r="N188" s="86">
        <f t="shared" si="89"/>
        <v>0</v>
      </c>
      <c r="O188" s="86">
        <f t="shared" si="89"/>
        <v>0</v>
      </c>
      <c r="P188" s="86">
        <f t="shared" si="89"/>
        <v>0</v>
      </c>
      <c r="Q188" s="86">
        <f t="shared" si="89"/>
        <v>0</v>
      </c>
      <c r="R188" s="86">
        <f>SUM(R189:R191)</f>
        <v>0</v>
      </c>
    </row>
    <row r="189" spans="2:18" ht="22.5" hidden="1" customHeight="1" x14ac:dyDescent="0.3">
      <c r="B189" s="38"/>
      <c r="C189" s="39"/>
      <c r="D189" s="39"/>
      <c r="E189" s="40"/>
      <c r="F189" s="29">
        <v>96</v>
      </c>
      <c r="G189" s="15"/>
      <c r="H189" s="15"/>
      <c r="I189" s="61"/>
      <c r="J189" s="16"/>
      <c r="K189" s="16"/>
      <c r="L189" s="16"/>
      <c r="M189" s="16"/>
      <c r="N189" s="16"/>
      <c r="O189" s="16"/>
      <c r="P189" s="16"/>
      <c r="Q189" s="16"/>
      <c r="R189" s="84">
        <f>SUM(J189:Q189)</f>
        <v>0</v>
      </c>
    </row>
    <row r="190" spans="2:18" ht="22.5" hidden="1" customHeight="1" x14ac:dyDescent="0.3">
      <c r="B190" s="28"/>
      <c r="C190" s="45"/>
      <c r="D190" s="31"/>
      <c r="E190" s="32"/>
      <c r="F190" s="29">
        <v>97</v>
      </c>
      <c r="G190" s="15"/>
      <c r="H190" s="16"/>
      <c r="I190" s="17"/>
      <c r="J190" s="27"/>
      <c r="K190" s="27"/>
      <c r="L190" s="27"/>
      <c r="M190" s="27"/>
      <c r="N190" s="27"/>
      <c r="O190" s="27"/>
      <c r="P190" s="27"/>
      <c r="Q190" s="27"/>
      <c r="R190" s="84">
        <f>SUM(J190:Q190)</f>
        <v>0</v>
      </c>
    </row>
    <row r="191" spans="2:18" ht="21" hidden="1" customHeight="1" x14ac:dyDescent="0.3">
      <c r="B191" s="28"/>
      <c r="C191" s="45"/>
      <c r="D191" s="31"/>
      <c r="E191" s="32"/>
      <c r="F191" s="29">
        <v>98</v>
      </c>
      <c r="G191" s="15"/>
      <c r="H191" s="16"/>
      <c r="I191" s="17"/>
      <c r="J191" s="27"/>
      <c r="K191" s="27"/>
      <c r="L191" s="27"/>
      <c r="M191" s="27"/>
      <c r="N191" s="27"/>
      <c r="O191" s="27"/>
      <c r="P191" s="27"/>
      <c r="Q191" s="27"/>
      <c r="R191" s="84">
        <f>SUM(J191:Q191)</f>
        <v>0</v>
      </c>
    </row>
    <row r="192" spans="2:18" s="12" customFormat="1" ht="18.75" customHeight="1" x14ac:dyDescent="0.2">
      <c r="B192" s="137" t="s">
        <v>95</v>
      </c>
      <c r="C192" s="44"/>
      <c r="D192" s="135"/>
      <c r="E192" s="135"/>
      <c r="F192" s="136"/>
      <c r="G192" s="135"/>
      <c r="H192" s="135"/>
      <c r="I192" s="135"/>
      <c r="J192" s="41">
        <f>SUM(J193)</f>
        <v>0</v>
      </c>
      <c r="K192" s="41">
        <f t="shared" ref="K192:R193" si="90">SUM(K193)</f>
        <v>0</v>
      </c>
      <c r="L192" s="41">
        <f t="shared" si="90"/>
        <v>40000</v>
      </c>
      <c r="M192" s="41">
        <f t="shared" si="90"/>
        <v>20000</v>
      </c>
      <c r="N192" s="41">
        <f t="shared" si="90"/>
        <v>0</v>
      </c>
      <c r="O192" s="41">
        <f t="shared" si="90"/>
        <v>0</v>
      </c>
      <c r="P192" s="41">
        <f t="shared" si="90"/>
        <v>0</v>
      </c>
      <c r="Q192" s="41">
        <f t="shared" si="90"/>
        <v>0</v>
      </c>
      <c r="R192" s="41">
        <f t="shared" si="90"/>
        <v>60000</v>
      </c>
    </row>
    <row r="193" spans="2:18" s="12" customFormat="1" ht="46.5" customHeight="1" x14ac:dyDescent="0.2">
      <c r="B193" s="1785" t="s">
        <v>121</v>
      </c>
      <c r="C193" s="1724"/>
      <c r="D193" s="1724"/>
      <c r="E193" s="1724"/>
      <c r="F193" s="1724"/>
      <c r="G193" s="1724"/>
      <c r="H193" s="1724"/>
      <c r="I193" s="1724"/>
      <c r="J193" s="25">
        <f>SUM(J194)</f>
        <v>0</v>
      </c>
      <c r="K193" s="25">
        <f t="shared" si="90"/>
        <v>0</v>
      </c>
      <c r="L193" s="25">
        <f t="shared" si="90"/>
        <v>40000</v>
      </c>
      <c r="M193" s="25">
        <f t="shared" si="90"/>
        <v>20000</v>
      </c>
      <c r="N193" s="25">
        <f t="shared" si="90"/>
        <v>0</v>
      </c>
      <c r="O193" s="25">
        <f t="shared" si="90"/>
        <v>0</v>
      </c>
      <c r="P193" s="25">
        <f t="shared" si="90"/>
        <v>0</v>
      </c>
      <c r="Q193" s="25">
        <f t="shared" si="90"/>
        <v>0</v>
      </c>
      <c r="R193" s="25">
        <f t="shared" si="90"/>
        <v>60000</v>
      </c>
    </row>
    <row r="194" spans="2:18" s="13" customFormat="1" ht="31.5" customHeight="1" x14ac:dyDescent="0.3">
      <c r="B194" s="35"/>
      <c r="C194" s="1661" t="s">
        <v>63</v>
      </c>
      <c r="D194" s="1661"/>
      <c r="E194" s="1661"/>
      <c r="F194" s="1661"/>
      <c r="G194" s="1661"/>
      <c r="H194" s="1661"/>
      <c r="I194" s="1661"/>
      <c r="J194" s="86">
        <f>SUM(J195+J200)</f>
        <v>0</v>
      </c>
      <c r="K194" s="86">
        <f t="shared" ref="K194:R194" si="91">SUM(K195+K200)</f>
        <v>0</v>
      </c>
      <c r="L194" s="86">
        <f t="shared" si="91"/>
        <v>40000</v>
      </c>
      <c r="M194" s="86">
        <f t="shared" si="91"/>
        <v>20000</v>
      </c>
      <c r="N194" s="86">
        <f t="shared" si="91"/>
        <v>0</v>
      </c>
      <c r="O194" s="86">
        <f t="shared" si="91"/>
        <v>0</v>
      </c>
      <c r="P194" s="86">
        <f t="shared" si="91"/>
        <v>0</v>
      </c>
      <c r="Q194" s="86">
        <f t="shared" si="91"/>
        <v>0</v>
      </c>
      <c r="R194" s="86">
        <f t="shared" si="91"/>
        <v>60000</v>
      </c>
    </row>
    <row r="195" spans="2:18" s="13" customFormat="1" x14ac:dyDescent="0.3">
      <c r="B195" s="35"/>
      <c r="C195" s="37"/>
      <c r="D195" s="36" t="s">
        <v>64</v>
      </c>
      <c r="E195" s="34"/>
      <c r="F195" s="70"/>
      <c r="G195" s="33"/>
      <c r="H195" s="14"/>
      <c r="I195" s="56"/>
      <c r="J195" s="86">
        <f>SUM(J196)</f>
        <v>0</v>
      </c>
      <c r="K195" s="86">
        <f t="shared" ref="K195:R195" si="92">SUM(K196)</f>
        <v>0</v>
      </c>
      <c r="L195" s="86">
        <f t="shared" si="92"/>
        <v>40000</v>
      </c>
      <c r="M195" s="86">
        <f t="shared" si="92"/>
        <v>20000</v>
      </c>
      <c r="N195" s="86">
        <f t="shared" si="92"/>
        <v>0</v>
      </c>
      <c r="O195" s="86">
        <f t="shared" si="92"/>
        <v>0</v>
      </c>
      <c r="P195" s="86">
        <f t="shared" si="92"/>
        <v>0</v>
      </c>
      <c r="Q195" s="86">
        <f t="shared" si="92"/>
        <v>0</v>
      </c>
      <c r="R195" s="86">
        <f t="shared" si="92"/>
        <v>60000</v>
      </c>
    </row>
    <row r="196" spans="2:18" s="13" customFormat="1" ht="31.5" customHeight="1" x14ac:dyDescent="0.3">
      <c r="B196" s="35"/>
      <c r="C196" s="37"/>
      <c r="D196" s="37"/>
      <c r="E196" s="1662" t="s">
        <v>65</v>
      </c>
      <c r="F196" s="1662"/>
      <c r="G196" s="1662"/>
      <c r="H196" s="1662"/>
      <c r="I196" s="1662"/>
      <c r="J196" s="86">
        <f>SUM(J197:J199)</f>
        <v>0</v>
      </c>
      <c r="K196" s="86">
        <f t="shared" ref="K196:Q196" si="93">SUM(K197:K199)</f>
        <v>0</v>
      </c>
      <c r="L196" s="86">
        <f t="shared" si="93"/>
        <v>40000</v>
      </c>
      <c r="M196" s="86">
        <f t="shared" si="93"/>
        <v>20000</v>
      </c>
      <c r="N196" s="86">
        <f t="shared" si="93"/>
        <v>0</v>
      </c>
      <c r="O196" s="86">
        <f t="shared" si="93"/>
        <v>0</v>
      </c>
      <c r="P196" s="86">
        <f t="shared" si="93"/>
        <v>0</v>
      </c>
      <c r="Q196" s="86">
        <f t="shared" si="93"/>
        <v>0</v>
      </c>
      <c r="R196" s="86">
        <f>SUM(R197:R199)</f>
        <v>60000</v>
      </c>
    </row>
    <row r="197" spans="2:18" ht="61.5" customHeight="1" x14ac:dyDescent="0.3">
      <c r="B197" s="38"/>
      <c r="C197" s="39"/>
      <c r="D197" s="39"/>
      <c r="E197" s="39"/>
      <c r="F197" s="60">
        <v>24</v>
      </c>
      <c r="G197" s="15" t="s">
        <v>214</v>
      </c>
      <c r="H197" s="93" t="s">
        <v>230</v>
      </c>
      <c r="I197" s="140" t="s">
        <v>112</v>
      </c>
      <c r="J197" s="151"/>
      <c r="K197" s="151"/>
      <c r="L197" s="152">
        <v>40000</v>
      </c>
      <c r="M197" s="152">
        <v>20000</v>
      </c>
      <c r="N197" s="151"/>
      <c r="O197" s="151"/>
      <c r="P197" s="16"/>
      <c r="Q197" s="16"/>
      <c r="R197" s="84">
        <f t="shared" ref="R197:R198" si="94">SUM(J197:Q197)</f>
        <v>60000</v>
      </c>
    </row>
    <row r="198" spans="2:18" ht="23.25" hidden="1" customHeight="1" x14ac:dyDescent="0.3">
      <c r="B198" s="28"/>
      <c r="C198" s="45"/>
      <c r="D198" s="31"/>
      <c r="E198" s="32"/>
      <c r="F198" s="29">
        <v>100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94"/>
        <v>0</v>
      </c>
    </row>
    <row r="199" spans="2:18" ht="23.25" hidden="1" customHeight="1" x14ac:dyDescent="0.3">
      <c r="B199" s="67"/>
      <c r="C199" s="68"/>
      <c r="D199" s="62"/>
      <c r="E199" s="21"/>
      <c r="F199" s="29">
        <v>101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s="13" customFormat="1" ht="36" hidden="1" customHeight="1" x14ac:dyDescent="0.3">
      <c r="B200" s="35"/>
      <c r="C200" s="37"/>
      <c r="D200" s="1661" t="s">
        <v>66</v>
      </c>
      <c r="E200" s="1661"/>
      <c r="F200" s="1661"/>
      <c r="G200" s="1661"/>
      <c r="H200" s="1661"/>
      <c r="I200" s="1661"/>
      <c r="J200" s="86">
        <f>SUM(J201+J205)</f>
        <v>0</v>
      </c>
      <c r="K200" s="86">
        <f t="shared" ref="K200:R200" si="95">SUM(K201+K205)</f>
        <v>0</v>
      </c>
      <c r="L200" s="86">
        <f t="shared" si="95"/>
        <v>0</v>
      </c>
      <c r="M200" s="86">
        <f t="shared" si="95"/>
        <v>0</v>
      </c>
      <c r="N200" s="86">
        <f t="shared" si="95"/>
        <v>0</v>
      </c>
      <c r="O200" s="86">
        <f>SUM(O201+O205)</f>
        <v>0</v>
      </c>
      <c r="P200" s="86">
        <f t="shared" si="95"/>
        <v>0</v>
      </c>
      <c r="Q200" s="86">
        <f t="shared" si="95"/>
        <v>0</v>
      </c>
      <c r="R200" s="86">
        <f t="shared" si="95"/>
        <v>0</v>
      </c>
    </row>
    <row r="201" spans="2:18" s="13" customFormat="1" hidden="1" x14ac:dyDescent="0.3">
      <c r="B201" s="35"/>
      <c r="C201" s="37"/>
      <c r="D201" s="37"/>
      <c r="E201" s="36" t="s">
        <v>67</v>
      </c>
      <c r="F201" s="70"/>
      <c r="G201" s="33"/>
      <c r="H201" s="14"/>
      <c r="I201" s="56"/>
      <c r="J201" s="86">
        <f>SUM(J202:J204)</f>
        <v>0</v>
      </c>
      <c r="K201" s="86">
        <f t="shared" ref="K201:R201" si="96">SUM(K202:K204)</f>
        <v>0</v>
      </c>
      <c r="L201" s="86">
        <f t="shared" si="96"/>
        <v>0</v>
      </c>
      <c r="M201" s="86">
        <f t="shared" si="96"/>
        <v>0</v>
      </c>
      <c r="N201" s="86">
        <f t="shared" si="96"/>
        <v>0</v>
      </c>
      <c r="O201" s="86">
        <f t="shared" si="96"/>
        <v>0</v>
      </c>
      <c r="P201" s="86">
        <f t="shared" si="96"/>
        <v>0</v>
      </c>
      <c r="Q201" s="86">
        <f t="shared" si="96"/>
        <v>0</v>
      </c>
      <c r="R201" s="86">
        <f t="shared" si="96"/>
        <v>0</v>
      </c>
    </row>
    <row r="202" spans="2:18" ht="21" hidden="1" customHeight="1" x14ac:dyDescent="0.3">
      <c r="B202" s="38"/>
      <c r="C202" s="39"/>
      <c r="D202" s="39"/>
      <c r="E202" s="40"/>
      <c r="F202" s="29">
        <v>102</v>
      </c>
      <c r="G202" s="15"/>
      <c r="H202" s="15"/>
      <c r="I202" s="61"/>
      <c r="J202" s="16"/>
      <c r="K202" s="16"/>
      <c r="L202" s="16"/>
      <c r="M202" s="16"/>
      <c r="N202" s="16"/>
      <c r="O202" s="16"/>
      <c r="P202" s="16"/>
      <c r="Q202" s="16"/>
      <c r="R202" s="84">
        <f t="shared" ref="R202:R203" si="97">SUM(J202:Q202)</f>
        <v>0</v>
      </c>
    </row>
    <row r="203" spans="2:18" ht="21" hidden="1" customHeight="1" x14ac:dyDescent="0.3">
      <c r="B203" s="28"/>
      <c r="C203" s="45"/>
      <c r="D203" s="31"/>
      <c r="E203" s="32"/>
      <c r="F203" s="29">
        <v>103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97"/>
        <v>0</v>
      </c>
    </row>
    <row r="204" spans="2:18" ht="21" hidden="1" customHeight="1" x14ac:dyDescent="0.3">
      <c r="B204" s="28"/>
      <c r="C204" s="45"/>
      <c r="D204" s="31"/>
      <c r="E204" s="32"/>
      <c r="F204" s="29">
        <v>104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>SUM(J204:Q204)</f>
        <v>0</v>
      </c>
    </row>
    <row r="205" spans="2:18" s="13" customFormat="1" hidden="1" x14ac:dyDescent="0.3">
      <c r="B205" s="35"/>
      <c r="C205" s="37"/>
      <c r="D205" s="37"/>
      <c r="E205" s="36" t="s">
        <v>68</v>
      </c>
      <c r="F205" s="70"/>
      <c r="G205" s="33"/>
      <c r="H205" s="14"/>
      <c r="I205" s="56"/>
      <c r="J205" s="86">
        <f>SUM(J206:J208)</f>
        <v>0</v>
      </c>
      <c r="K205" s="86">
        <f t="shared" ref="K205:Q205" si="98">SUM(K206:K208)</f>
        <v>0</v>
      </c>
      <c r="L205" s="86">
        <f t="shared" si="98"/>
        <v>0</v>
      </c>
      <c r="M205" s="86">
        <f t="shared" si="98"/>
        <v>0</v>
      </c>
      <c r="N205" s="86">
        <f t="shared" si="98"/>
        <v>0</v>
      </c>
      <c r="O205" s="86">
        <f t="shared" si="98"/>
        <v>0</v>
      </c>
      <c r="P205" s="86">
        <f t="shared" si="98"/>
        <v>0</v>
      </c>
      <c r="Q205" s="86">
        <f t="shared" si="98"/>
        <v>0</v>
      </c>
      <c r="R205" s="86">
        <f>SUM(R206:R208)</f>
        <v>0</v>
      </c>
    </row>
    <row r="206" spans="2:18" ht="21" hidden="1" customHeight="1" x14ac:dyDescent="0.3">
      <c r="B206" s="38"/>
      <c r="C206" s="39"/>
      <c r="D206" s="39"/>
      <c r="E206" s="40"/>
      <c r="F206" s="29">
        <v>105</v>
      </c>
      <c r="G206" s="15"/>
      <c r="H206" s="15"/>
      <c r="I206" s="61"/>
      <c r="J206" s="16"/>
      <c r="K206" s="16"/>
      <c r="L206" s="16"/>
      <c r="M206" s="16"/>
      <c r="N206" s="16"/>
      <c r="O206" s="16"/>
      <c r="P206" s="16"/>
      <c r="Q206" s="16"/>
      <c r="R206" s="84">
        <f t="shared" ref="R206:R207" si="99">SUM(J206:Q206)</f>
        <v>0</v>
      </c>
    </row>
    <row r="207" spans="2:18" ht="21" hidden="1" customHeight="1" x14ac:dyDescent="0.3">
      <c r="B207" s="28"/>
      <c r="C207" s="45"/>
      <c r="D207" s="31"/>
      <c r="E207" s="32"/>
      <c r="F207" s="29">
        <v>106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 t="shared" si="99"/>
        <v>0</v>
      </c>
    </row>
    <row r="208" spans="2:18" ht="21" hidden="1" customHeight="1" x14ac:dyDescent="0.3">
      <c r="B208" s="28"/>
      <c r="C208" s="45"/>
      <c r="D208" s="31"/>
      <c r="E208" s="32"/>
      <c r="F208" s="29">
        <v>107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84">
        <f>SUM(J208:Q208)</f>
        <v>0</v>
      </c>
    </row>
    <row r="209" spans="2:18" s="12" customFormat="1" ht="18.75" customHeight="1" x14ac:dyDescent="0.2">
      <c r="B209" s="137" t="s">
        <v>97</v>
      </c>
      <c r="C209" s="44"/>
      <c r="D209" s="135"/>
      <c r="E209" s="135"/>
      <c r="F209" s="136"/>
      <c r="G209" s="135"/>
      <c r="H209" s="135"/>
      <c r="I209" s="135"/>
      <c r="J209" s="95">
        <f>SUM(J210)</f>
        <v>0</v>
      </c>
      <c r="K209" s="95">
        <f>SUM(K210)</f>
        <v>0</v>
      </c>
      <c r="L209" s="95">
        <f t="shared" ref="L209:R210" si="100">SUM(L210)</f>
        <v>35000</v>
      </c>
      <c r="M209" s="95">
        <f t="shared" si="100"/>
        <v>256700</v>
      </c>
      <c r="N209" s="95">
        <f t="shared" si="100"/>
        <v>0</v>
      </c>
      <c r="O209" s="95">
        <f t="shared" si="100"/>
        <v>0</v>
      </c>
      <c r="P209" s="95">
        <f t="shared" si="100"/>
        <v>0</v>
      </c>
      <c r="Q209" s="95">
        <f t="shared" si="100"/>
        <v>0</v>
      </c>
      <c r="R209" s="95">
        <f t="shared" si="100"/>
        <v>291700</v>
      </c>
    </row>
    <row r="210" spans="2:18" s="12" customFormat="1" ht="48.75" customHeight="1" x14ac:dyDescent="0.2">
      <c r="B210" s="1785" t="s">
        <v>145</v>
      </c>
      <c r="C210" s="1724"/>
      <c r="D210" s="1724"/>
      <c r="E210" s="1724"/>
      <c r="F210" s="1724"/>
      <c r="G210" s="1724"/>
      <c r="H210" s="1724"/>
      <c r="I210" s="1724"/>
      <c r="J210" s="128">
        <f>SUM(J211)</f>
        <v>0</v>
      </c>
      <c r="K210" s="128">
        <f>SUM(K211)</f>
        <v>0</v>
      </c>
      <c r="L210" s="128">
        <f t="shared" si="100"/>
        <v>35000</v>
      </c>
      <c r="M210" s="128">
        <f t="shared" si="100"/>
        <v>256700</v>
      </c>
      <c r="N210" s="128">
        <f t="shared" si="100"/>
        <v>0</v>
      </c>
      <c r="O210" s="128">
        <f t="shared" si="100"/>
        <v>0</v>
      </c>
      <c r="P210" s="128">
        <f t="shared" si="100"/>
        <v>0</v>
      </c>
      <c r="Q210" s="128">
        <f t="shared" si="100"/>
        <v>0</v>
      </c>
      <c r="R210" s="128">
        <f>SUM(R211)</f>
        <v>291700</v>
      </c>
    </row>
    <row r="211" spans="2:18" s="13" customFormat="1" ht="33" customHeight="1" x14ac:dyDescent="0.3">
      <c r="B211" s="35"/>
      <c r="C211" s="1661" t="s">
        <v>69</v>
      </c>
      <c r="D211" s="1661"/>
      <c r="E211" s="1661"/>
      <c r="F211" s="1661"/>
      <c r="G211" s="1661"/>
      <c r="H211" s="1661"/>
      <c r="I211" s="1661"/>
      <c r="J211" s="86">
        <f>SUM(J212+J219+J236)</f>
        <v>0</v>
      </c>
      <c r="K211" s="86">
        <f>SUM(K212+K219+K236)</f>
        <v>0</v>
      </c>
      <c r="L211" s="86">
        <f t="shared" ref="L211:Q211" si="101">SUM(L212+L219+L236)</f>
        <v>35000</v>
      </c>
      <c r="M211" s="86">
        <f t="shared" si="101"/>
        <v>256700</v>
      </c>
      <c r="N211" s="86">
        <f t="shared" si="101"/>
        <v>0</v>
      </c>
      <c r="O211" s="86">
        <f t="shared" si="101"/>
        <v>0</v>
      </c>
      <c r="P211" s="86">
        <f t="shared" si="101"/>
        <v>0</v>
      </c>
      <c r="Q211" s="86">
        <f t="shared" si="101"/>
        <v>0</v>
      </c>
      <c r="R211" s="86">
        <f>SUM(R212+R219+R236)</f>
        <v>291700</v>
      </c>
    </row>
    <row r="212" spans="2:18" s="13" customFormat="1" hidden="1" x14ac:dyDescent="0.3">
      <c r="B212" s="35"/>
      <c r="C212" s="37"/>
      <c r="D212" s="36" t="s">
        <v>70</v>
      </c>
      <c r="E212" s="34"/>
      <c r="F212" s="70"/>
      <c r="G212" s="33"/>
      <c r="H212" s="14"/>
      <c r="I212" s="56"/>
      <c r="J212" s="86">
        <f>SUM(J213)</f>
        <v>0</v>
      </c>
      <c r="K212" s="86">
        <f t="shared" ref="K212:R212" si="102">SUM(K213)</f>
        <v>0</v>
      </c>
      <c r="L212" s="86">
        <f t="shared" si="102"/>
        <v>0</v>
      </c>
      <c r="M212" s="86">
        <f t="shared" si="102"/>
        <v>0</v>
      </c>
      <c r="N212" s="86">
        <f t="shared" si="102"/>
        <v>0</v>
      </c>
      <c r="O212" s="86">
        <f t="shared" si="102"/>
        <v>0</v>
      </c>
      <c r="P212" s="86">
        <f t="shared" si="102"/>
        <v>0</v>
      </c>
      <c r="Q212" s="86">
        <f t="shared" si="102"/>
        <v>0</v>
      </c>
      <c r="R212" s="86">
        <f t="shared" si="102"/>
        <v>0</v>
      </c>
    </row>
    <row r="213" spans="2:18" s="13" customFormat="1" hidden="1" x14ac:dyDescent="0.3">
      <c r="B213" s="35"/>
      <c r="C213" s="37"/>
      <c r="D213" s="37"/>
      <c r="E213" s="36" t="s">
        <v>71</v>
      </c>
      <c r="F213" s="72"/>
      <c r="G213" s="64"/>
      <c r="H213" s="64"/>
      <c r="I213" s="64"/>
      <c r="J213" s="86">
        <f>SUM(J214:J218)</f>
        <v>0</v>
      </c>
      <c r="K213" s="86">
        <f>SUM(K214:K218)</f>
        <v>0</v>
      </c>
      <c r="L213" s="86">
        <f t="shared" ref="L213:R213" si="103">SUM(L214:L218)</f>
        <v>0</v>
      </c>
      <c r="M213" s="86">
        <f t="shared" si="103"/>
        <v>0</v>
      </c>
      <c r="N213" s="86">
        <f t="shared" si="103"/>
        <v>0</v>
      </c>
      <c r="O213" s="86">
        <f>SUM(O214:O218)</f>
        <v>0</v>
      </c>
      <c r="P213" s="86">
        <f>SUM(P214:P218)</f>
        <v>0</v>
      </c>
      <c r="Q213" s="86">
        <f>SUM(Q214:Q218)</f>
        <v>0</v>
      </c>
      <c r="R213" s="86">
        <f t="shared" si="103"/>
        <v>0</v>
      </c>
    </row>
    <row r="214" spans="2:18" ht="24.75" hidden="1" customHeight="1" x14ac:dyDescent="0.3">
      <c r="B214" s="38"/>
      <c r="C214" s="39"/>
      <c r="D214" s="39"/>
      <c r="E214" s="40"/>
      <c r="F214" s="29">
        <v>108</v>
      </c>
      <c r="G214" s="15"/>
      <c r="H214" s="15"/>
      <c r="I214" s="61"/>
      <c r="J214" s="16"/>
      <c r="K214" s="16"/>
      <c r="L214" s="16"/>
      <c r="M214" s="16"/>
      <c r="N214" s="16"/>
      <c r="O214" s="16"/>
      <c r="P214" s="16"/>
      <c r="Q214" s="16"/>
      <c r="R214" s="84">
        <f t="shared" ref="R214:R217" si="104">SUM(J214:Q214)</f>
        <v>0</v>
      </c>
    </row>
    <row r="215" spans="2:18" ht="24.75" hidden="1" customHeight="1" x14ac:dyDescent="0.3">
      <c r="B215" s="28"/>
      <c r="C215" s="45"/>
      <c r="D215" s="31"/>
      <c r="E215" s="32"/>
      <c r="F215" s="29">
        <v>109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 t="shared" si="104"/>
        <v>0</v>
      </c>
    </row>
    <row r="216" spans="2:18" ht="25.5" hidden="1" customHeight="1" x14ac:dyDescent="0.3">
      <c r="B216" s="28"/>
      <c r="C216" s="45"/>
      <c r="D216" s="31"/>
      <c r="E216" s="32"/>
      <c r="F216" s="29">
        <v>110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 t="shared" si="104"/>
        <v>0</v>
      </c>
    </row>
    <row r="217" spans="2:18" ht="24.75" hidden="1" customHeight="1" x14ac:dyDescent="0.3">
      <c r="B217" s="28"/>
      <c r="C217" s="45"/>
      <c r="D217" s="31"/>
      <c r="E217" s="32"/>
      <c r="F217" s="29">
        <v>111</v>
      </c>
      <c r="G217" s="15"/>
      <c r="H217" s="16"/>
      <c r="I217" s="17"/>
      <c r="J217" s="27"/>
      <c r="K217" s="27"/>
      <c r="L217" s="27"/>
      <c r="M217" s="27"/>
      <c r="N217" s="27"/>
      <c r="O217" s="27"/>
      <c r="P217" s="27"/>
      <c r="Q217" s="27"/>
      <c r="R217" s="84">
        <f t="shared" si="104"/>
        <v>0</v>
      </c>
    </row>
    <row r="218" spans="2:18" ht="25.5" hidden="1" customHeight="1" x14ac:dyDescent="0.3">
      <c r="B218" s="67"/>
      <c r="C218" s="68"/>
      <c r="D218" s="62"/>
      <c r="E218" s="21"/>
      <c r="F218" s="29">
        <v>112</v>
      </c>
      <c r="G218" s="15"/>
      <c r="H218" s="16"/>
      <c r="I218" s="17"/>
      <c r="J218" s="27"/>
      <c r="K218" s="27"/>
      <c r="L218" s="27"/>
      <c r="M218" s="27"/>
      <c r="N218" s="27"/>
      <c r="O218" s="27"/>
      <c r="P218" s="27"/>
      <c r="Q218" s="27"/>
      <c r="R218" s="84">
        <f>SUM(J218:Q218)</f>
        <v>0</v>
      </c>
    </row>
    <row r="219" spans="2:18" s="13" customFormat="1" ht="33" hidden="1" customHeight="1" x14ac:dyDescent="0.3">
      <c r="B219" s="35"/>
      <c r="C219" s="37"/>
      <c r="D219" s="1661" t="s">
        <v>72</v>
      </c>
      <c r="E219" s="1661"/>
      <c r="F219" s="1661"/>
      <c r="G219" s="1661"/>
      <c r="H219" s="1661"/>
      <c r="I219" s="1661"/>
      <c r="J219" s="86">
        <f>SUM(J220+J224+J228+J232)</f>
        <v>0</v>
      </c>
      <c r="K219" s="86">
        <f t="shared" ref="K219:R219" si="105">SUM(K220+K224+K228+K232)</f>
        <v>0</v>
      </c>
      <c r="L219" s="86">
        <f t="shared" si="105"/>
        <v>0</v>
      </c>
      <c r="M219" s="86">
        <f t="shared" si="105"/>
        <v>0</v>
      </c>
      <c r="N219" s="86">
        <f t="shared" si="105"/>
        <v>0</v>
      </c>
      <c r="O219" s="86">
        <f t="shared" si="105"/>
        <v>0</v>
      </c>
      <c r="P219" s="86">
        <f t="shared" si="105"/>
        <v>0</v>
      </c>
      <c r="Q219" s="86">
        <f t="shared" si="105"/>
        <v>0</v>
      </c>
      <c r="R219" s="86">
        <f t="shared" si="105"/>
        <v>0</v>
      </c>
    </row>
    <row r="220" spans="2:18" s="13" customFormat="1" ht="30.75" hidden="1" customHeight="1" x14ac:dyDescent="0.3">
      <c r="B220" s="35"/>
      <c r="C220" s="37"/>
      <c r="D220" s="37"/>
      <c r="E220" s="1662" t="s">
        <v>73</v>
      </c>
      <c r="F220" s="1662"/>
      <c r="G220" s="1662"/>
      <c r="H220" s="1662"/>
      <c r="I220" s="1662"/>
      <c r="J220" s="86">
        <f>SUM(J221:J223)</f>
        <v>0</v>
      </c>
      <c r="K220" s="86">
        <f t="shared" ref="K220:R220" si="106">SUM(K221:K223)</f>
        <v>0</v>
      </c>
      <c r="L220" s="86">
        <f t="shared" si="106"/>
        <v>0</v>
      </c>
      <c r="M220" s="86">
        <f t="shared" si="106"/>
        <v>0</v>
      </c>
      <c r="N220" s="86">
        <f t="shared" si="106"/>
        <v>0</v>
      </c>
      <c r="O220" s="86">
        <f t="shared" si="106"/>
        <v>0</v>
      </c>
      <c r="P220" s="86">
        <f t="shared" si="106"/>
        <v>0</v>
      </c>
      <c r="Q220" s="86">
        <f t="shared" si="106"/>
        <v>0</v>
      </c>
      <c r="R220" s="86">
        <f t="shared" si="106"/>
        <v>0</v>
      </c>
    </row>
    <row r="221" spans="2:18" ht="24.75" hidden="1" customHeight="1" x14ac:dyDescent="0.3">
      <c r="B221" s="38"/>
      <c r="C221" s="39"/>
      <c r="D221" s="39"/>
      <c r="E221" s="40"/>
      <c r="F221" s="29">
        <v>113</v>
      </c>
      <c r="G221" s="15"/>
      <c r="H221" s="15"/>
      <c r="I221" s="61"/>
      <c r="J221" s="16"/>
      <c r="K221" s="16"/>
      <c r="L221" s="16"/>
      <c r="M221" s="16"/>
      <c r="N221" s="16"/>
      <c r="O221" s="16"/>
      <c r="P221" s="16"/>
      <c r="Q221" s="16"/>
      <c r="R221" s="84">
        <f t="shared" ref="R221:R222" si="107">SUM(J221:Q221)</f>
        <v>0</v>
      </c>
    </row>
    <row r="222" spans="2:18" ht="24.75" hidden="1" customHeight="1" x14ac:dyDescent="0.3">
      <c r="B222" s="28"/>
      <c r="C222" s="45"/>
      <c r="D222" s="31"/>
      <c r="E222" s="32"/>
      <c r="F222" s="29">
        <v>114</v>
      </c>
      <c r="G222" s="15"/>
      <c r="H222" s="16"/>
      <c r="I222" s="17"/>
      <c r="J222" s="27"/>
      <c r="K222" s="27"/>
      <c r="L222" s="27"/>
      <c r="M222" s="27"/>
      <c r="N222" s="27"/>
      <c r="O222" s="27"/>
      <c r="P222" s="27"/>
      <c r="Q222" s="27"/>
      <c r="R222" s="84">
        <f t="shared" si="107"/>
        <v>0</v>
      </c>
    </row>
    <row r="223" spans="2:18" ht="24.75" hidden="1" customHeight="1" x14ac:dyDescent="0.3">
      <c r="B223" s="28"/>
      <c r="C223" s="45"/>
      <c r="D223" s="31"/>
      <c r="E223" s="32"/>
      <c r="F223" s="29">
        <v>115</v>
      </c>
      <c r="G223" s="15"/>
      <c r="H223" s="16"/>
      <c r="I223" s="17"/>
      <c r="J223" s="27"/>
      <c r="K223" s="27"/>
      <c r="L223" s="27"/>
      <c r="M223" s="27"/>
      <c r="N223" s="27"/>
      <c r="O223" s="27"/>
      <c r="P223" s="27"/>
      <c r="Q223" s="27"/>
      <c r="R223" s="84">
        <f>SUM(J223:Q223)</f>
        <v>0</v>
      </c>
    </row>
    <row r="224" spans="2:18" s="13" customFormat="1" hidden="1" x14ac:dyDescent="0.3">
      <c r="B224" s="35"/>
      <c r="C224" s="37"/>
      <c r="D224" s="37"/>
      <c r="E224" s="1663" t="s">
        <v>74</v>
      </c>
      <c r="F224" s="1663"/>
      <c r="G224" s="1663"/>
      <c r="H224" s="1663"/>
      <c r="I224" s="1663"/>
      <c r="J224" s="86">
        <f>SUM(J225:J227)</f>
        <v>0</v>
      </c>
      <c r="K224" s="86">
        <f t="shared" ref="K224:R224" si="108">SUM(K225:K227)</f>
        <v>0</v>
      </c>
      <c r="L224" s="86">
        <f t="shared" si="108"/>
        <v>0</v>
      </c>
      <c r="M224" s="86">
        <f t="shared" si="108"/>
        <v>0</v>
      </c>
      <c r="N224" s="86">
        <f t="shared" si="108"/>
        <v>0</v>
      </c>
      <c r="O224" s="86">
        <f t="shared" si="108"/>
        <v>0</v>
      </c>
      <c r="P224" s="86">
        <f t="shared" si="108"/>
        <v>0</v>
      </c>
      <c r="Q224" s="86">
        <f t="shared" si="108"/>
        <v>0</v>
      </c>
      <c r="R224" s="86">
        <f t="shared" si="108"/>
        <v>0</v>
      </c>
    </row>
    <row r="225" spans="2:18" ht="23.25" hidden="1" customHeight="1" x14ac:dyDescent="0.3">
      <c r="B225" s="38"/>
      <c r="C225" s="39"/>
      <c r="D225" s="39"/>
      <c r="E225" s="40"/>
      <c r="F225" s="29">
        <v>116</v>
      </c>
      <c r="G225" s="15"/>
      <c r="H225" s="15"/>
      <c r="I225" s="61"/>
      <c r="J225" s="16"/>
      <c r="K225" s="16"/>
      <c r="L225" s="16"/>
      <c r="M225" s="16"/>
      <c r="N225" s="16"/>
      <c r="O225" s="16"/>
      <c r="P225" s="16"/>
      <c r="Q225" s="16"/>
      <c r="R225" s="84">
        <f t="shared" ref="R225:R226" si="109">SUM(J225:Q225)</f>
        <v>0</v>
      </c>
    </row>
    <row r="226" spans="2:18" ht="23.25" hidden="1" customHeight="1" x14ac:dyDescent="0.3">
      <c r="B226" s="28"/>
      <c r="C226" s="45"/>
      <c r="D226" s="31"/>
      <c r="E226" s="32"/>
      <c r="F226" s="29">
        <v>117</v>
      </c>
      <c r="G226" s="15"/>
      <c r="H226" s="16"/>
      <c r="I226" s="17"/>
      <c r="J226" s="27"/>
      <c r="K226" s="27"/>
      <c r="L226" s="27"/>
      <c r="M226" s="27"/>
      <c r="N226" s="27"/>
      <c r="O226" s="27"/>
      <c r="P226" s="27"/>
      <c r="Q226" s="27"/>
      <c r="R226" s="84">
        <f t="shared" si="109"/>
        <v>0</v>
      </c>
    </row>
    <row r="227" spans="2:18" ht="23.25" hidden="1" customHeight="1" x14ac:dyDescent="0.3">
      <c r="B227" s="28"/>
      <c r="C227" s="45"/>
      <c r="D227" s="31"/>
      <c r="E227" s="32"/>
      <c r="F227" s="29">
        <v>118</v>
      </c>
      <c r="G227" s="15"/>
      <c r="H227" s="16"/>
      <c r="I227" s="17"/>
      <c r="J227" s="27"/>
      <c r="K227" s="27"/>
      <c r="L227" s="27"/>
      <c r="M227" s="27"/>
      <c r="N227" s="27"/>
      <c r="O227" s="27"/>
      <c r="P227" s="27"/>
      <c r="Q227" s="27"/>
      <c r="R227" s="84">
        <f>SUM(J227:Q227)</f>
        <v>0</v>
      </c>
    </row>
    <row r="228" spans="2:18" s="13" customFormat="1" hidden="1" x14ac:dyDescent="0.3">
      <c r="B228" s="35"/>
      <c r="C228" s="37"/>
      <c r="D228" s="37"/>
      <c r="E228" s="36" t="s">
        <v>75</v>
      </c>
      <c r="F228" s="70"/>
      <c r="G228" s="33"/>
      <c r="H228" s="14"/>
      <c r="I228" s="56"/>
      <c r="J228" s="86">
        <f>SUM(J229:J231)</f>
        <v>0</v>
      </c>
      <c r="K228" s="86">
        <f t="shared" ref="K228:Q228" si="110">SUM(K229:K231)</f>
        <v>0</v>
      </c>
      <c r="L228" s="86">
        <f t="shared" si="110"/>
        <v>0</v>
      </c>
      <c r="M228" s="86">
        <f t="shared" si="110"/>
        <v>0</v>
      </c>
      <c r="N228" s="86">
        <f t="shared" si="110"/>
        <v>0</v>
      </c>
      <c r="O228" s="86">
        <f t="shared" si="110"/>
        <v>0</v>
      </c>
      <c r="P228" s="86">
        <f t="shared" si="110"/>
        <v>0</v>
      </c>
      <c r="Q228" s="86">
        <f t="shared" si="110"/>
        <v>0</v>
      </c>
      <c r="R228" s="86"/>
    </row>
    <row r="229" spans="2:18" ht="23.25" hidden="1" customHeight="1" x14ac:dyDescent="0.3">
      <c r="B229" s="38"/>
      <c r="C229" s="39"/>
      <c r="D229" s="39"/>
      <c r="E229" s="40"/>
      <c r="F229" s="29">
        <v>119</v>
      </c>
      <c r="G229" s="15"/>
      <c r="H229" s="15"/>
      <c r="I229" s="61"/>
      <c r="J229" s="16"/>
      <c r="K229" s="16"/>
      <c r="L229" s="16"/>
      <c r="M229" s="16"/>
      <c r="N229" s="16"/>
      <c r="O229" s="16"/>
      <c r="P229" s="16"/>
      <c r="Q229" s="16"/>
      <c r="R229" s="84">
        <f t="shared" ref="R229:R230" si="111">SUM(J229:Q229)</f>
        <v>0</v>
      </c>
    </row>
    <row r="230" spans="2:18" ht="23.25" hidden="1" customHeight="1" x14ac:dyDescent="0.3">
      <c r="B230" s="28"/>
      <c r="C230" s="45"/>
      <c r="D230" s="31"/>
      <c r="E230" s="32"/>
      <c r="F230" s="29">
        <v>120</v>
      </c>
      <c r="G230" s="15"/>
      <c r="H230" s="16"/>
      <c r="I230" s="17"/>
      <c r="J230" s="27"/>
      <c r="K230" s="27"/>
      <c r="L230" s="27"/>
      <c r="M230" s="27"/>
      <c r="N230" s="27"/>
      <c r="O230" s="27"/>
      <c r="P230" s="27"/>
      <c r="Q230" s="27"/>
      <c r="R230" s="84">
        <f t="shared" si="111"/>
        <v>0</v>
      </c>
    </row>
    <row r="231" spans="2:18" ht="23.25" hidden="1" customHeight="1" x14ac:dyDescent="0.3">
      <c r="B231" s="28"/>
      <c r="C231" s="45"/>
      <c r="D231" s="31"/>
      <c r="E231" s="32"/>
      <c r="F231" s="29">
        <v>121</v>
      </c>
      <c r="G231" s="15"/>
      <c r="H231" s="16"/>
      <c r="I231" s="17"/>
      <c r="J231" s="27"/>
      <c r="K231" s="27"/>
      <c r="L231" s="27"/>
      <c r="M231" s="27"/>
      <c r="N231" s="27"/>
      <c r="O231" s="27"/>
      <c r="P231" s="27"/>
      <c r="Q231" s="27"/>
      <c r="R231" s="84">
        <f>SUM(J231:Q231)</f>
        <v>0</v>
      </c>
    </row>
    <row r="232" spans="2:18" s="13" customFormat="1" hidden="1" x14ac:dyDescent="0.3">
      <c r="B232" s="35"/>
      <c r="C232" s="37"/>
      <c r="D232" s="37"/>
      <c r="E232" s="36" t="s">
        <v>76</v>
      </c>
      <c r="F232" s="70"/>
      <c r="G232" s="33"/>
      <c r="H232" s="14"/>
      <c r="I232" s="56"/>
      <c r="J232" s="86">
        <f>SUM(J233:J235)</f>
        <v>0</v>
      </c>
      <c r="K232" s="86">
        <f t="shared" ref="K232:Q232" si="112">SUM(K233:K235)</f>
        <v>0</v>
      </c>
      <c r="L232" s="86">
        <f t="shared" si="112"/>
        <v>0</v>
      </c>
      <c r="M232" s="86">
        <f t="shared" si="112"/>
        <v>0</v>
      </c>
      <c r="N232" s="86">
        <f t="shared" si="112"/>
        <v>0</v>
      </c>
      <c r="O232" s="86">
        <f t="shared" si="112"/>
        <v>0</v>
      </c>
      <c r="P232" s="86">
        <f t="shared" si="112"/>
        <v>0</v>
      </c>
      <c r="Q232" s="86">
        <f t="shared" si="112"/>
        <v>0</v>
      </c>
      <c r="R232" s="86">
        <f>SUM(R233:R235)</f>
        <v>0</v>
      </c>
    </row>
    <row r="233" spans="2:18" ht="21.75" hidden="1" customHeight="1" x14ac:dyDescent="0.3">
      <c r="B233" s="38"/>
      <c r="C233" s="39"/>
      <c r="D233" s="39"/>
      <c r="E233" s="40"/>
      <c r="F233" s="29">
        <v>122</v>
      </c>
      <c r="G233" s="15"/>
      <c r="H233" s="15"/>
      <c r="I233" s="61"/>
      <c r="J233" s="16"/>
      <c r="K233" s="16"/>
      <c r="L233" s="16"/>
      <c r="M233" s="16"/>
      <c r="N233" s="16"/>
      <c r="O233" s="16"/>
      <c r="P233" s="16"/>
      <c r="Q233" s="16"/>
      <c r="R233" s="84">
        <f t="shared" ref="R233:R234" si="113">SUM(J233:Q233)</f>
        <v>0</v>
      </c>
    </row>
    <row r="234" spans="2:18" ht="21.75" hidden="1" customHeight="1" x14ac:dyDescent="0.3">
      <c r="B234" s="28"/>
      <c r="C234" s="45"/>
      <c r="D234" s="31"/>
      <c r="E234" s="32"/>
      <c r="F234" s="29">
        <v>123</v>
      </c>
      <c r="G234" s="15"/>
      <c r="H234" s="16"/>
      <c r="I234" s="17"/>
      <c r="J234" s="27"/>
      <c r="K234" s="27"/>
      <c r="L234" s="27"/>
      <c r="M234" s="27"/>
      <c r="N234" s="27"/>
      <c r="O234" s="27"/>
      <c r="P234" s="27"/>
      <c r="Q234" s="27"/>
      <c r="R234" s="84">
        <f t="shared" si="113"/>
        <v>0</v>
      </c>
    </row>
    <row r="235" spans="2:18" ht="21.75" hidden="1" customHeight="1" x14ac:dyDescent="0.3">
      <c r="B235" s="67"/>
      <c r="C235" s="68"/>
      <c r="D235" s="62"/>
      <c r="E235" s="21"/>
      <c r="F235" s="29">
        <v>124</v>
      </c>
      <c r="G235" s="15"/>
      <c r="H235" s="16"/>
      <c r="I235" s="17"/>
      <c r="J235" s="27"/>
      <c r="K235" s="27"/>
      <c r="L235" s="27"/>
      <c r="M235" s="27"/>
      <c r="N235" s="27"/>
      <c r="O235" s="27"/>
      <c r="P235" s="27"/>
      <c r="Q235" s="27"/>
      <c r="R235" s="84">
        <f>SUM(J235:Q235)</f>
        <v>0</v>
      </c>
    </row>
    <row r="236" spans="2:18" s="13" customFormat="1" ht="16.5" customHeight="1" x14ac:dyDescent="0.3">
      <c r="B236" s="35"/>
      <c r="C236" s="37"/>
      <c r="D236" s="37"/>
      <c r="E236" s="47" t="s">
        <v>104</v>
      </c>
      <c r="F236" s="72"/>
      <c r="G236" s="64"/>
      <c r="H236" s="64"/>
      <c r="I236" s="64"/>
      <c r="J236" s="86">
        <f>SUM(J237:J243)</f>
        <v>0</v>
      </c>
      <c r="K236" s="86">
        <f t="shared" ref="K236:R236" si="114">SUM(K237:K243)</f>
        <v>0</v>
      </c>
      <c r="L236" s="86">
        <f t="shared" si="114"/>
        <v>35000</v>
      </c>
      <c r="M236" s="86">
        <f t="shared" si="114"/>
        <v>256700</v>
      </c>
      <c r="N236" s="86">
        <f t="shared" si="114"/>
        <v>0</v>
      </c>
      <c r="O236" s="86">
        <f t="shared" si="114"/>
        <v>0</v>
      </c>
      <c r="P236" s="86">
        <f t="shared" si="114"/>
        <v>0</v>
      </c>
      <c r="Q236" s="86">
        <f t="shared" si="114"/>
        <v>0</v>
      </c>
      <c r="R236" s="86">
        <f t="shared" si="114"/>
        <v>291700</v>
      </c>
    </row>
    <row r="237" spans="2:18" ht="31.5" customHeight="1" x14ac:dyDescent="0.3">
      <c r="B237" s="89"/>
      <c r="C237" s="90"/>
      <c r="D237" s="90"/>
      <c r="E237" s="90"/>
      <c r="F237" s="60">
        <v>25</v>
      </c>
      <c r="G237" s="15" t="s">
        <v>212</v>
      </c>
      <c r="H237" s="93" t="s">
        <v>230</v>
      </c>
      <c r="I237" s="140" t="s">
        <v>112</v>
      </c>
      <c r="J237" s="151"/>
      <c r="K237" s="151"/>
      <c r="L237" s="152">
        <v>20000</v>
      </c>
      <c r="M237" s="152">
        <v>231700</v>
      </c>
      <c r="N237" s="151"/>
      <c r="O237" s="151"/>
      <c r="P237" s="16"/>
      <c r="Q237" s="16"/>
      <c r="R237" s="84">
        <f>SUM(J237:Q237)</f>
        <v>251700</v>
      </c>
    </row>
    <row r="238" spans="2:18" ht="30.75" customHeight="1" x14ac:dyDescent="0.3">
      <c r="B238" s="28"/>
      <c r="C238" s="122"/>
      <c r="D238" s="61"/>
      <c r="E238" s="61"/>
      <c r="F238" s="60">
        <v>26</v>
      </c>
      <c r="G238" s="15" t="s">
        <v>213</v>
      </c>
      <c r="H238" s="93" t="s">
        <v>230</v>
      </c>
      <c r="I238" s="140" t="s">
        <v>112</v>
      </c>
      <c r="J238" s="151"/>
      <c r="K238" s="151"/>
      <c r="L238" s="152">
        <v>15000</v>
      </c>
      <c r="M238" s="152">
        <v>25000</v>
      </c>
      <c r="N238" s="151"/>
      <c r="O238" s="151"/>
      <c r="P238" s="27"/>
      <c r="Q238" s="27"/>
      <c r="R238" s="84">
        <f>SUM(J238:Q238)</f>
        <v>40000</v>
      </c>
    </row>
    <row r="239" spans="2:18" ht="31.5" hidden="1" customHeight="1" x14ac:dyDescent="0.3">
      <c r="B239" s="123"/>
      <c r="C239" s="122"/>
      <c r="D239" s="61"/>
      <c r="E239" s="61"/>
      <c r="F239" s="60">
        <v>4</v>
      </c>
      <c r="G239" s="15"/>
      <c r="H239" s="93"/>
      <c r="I239" s="17"/>
      <c r="J239" s="27"/>
      <c r="K239" s="27"/>
      <c r="L239" s="27"/>
      <c r="M239" s="27"/>
      <c r="N239" s="27"/>
      <c r="O239" s="27"/>
      <c r="P239" s="27"/>
      <c r="Q239" s="27"/>
      <c r="R239" s="84">
        <f>SUM(J239:Q239)</f>
        <v>0</v>
      </c>
    </row>
    <row r="240" spans="2:18" ht="31.5" hidden="1" customHeight="1" x14ac:dyDescent="0.3">
      <c r="B240" s="28"/>
      <c r="C240" s="122"/>
      <c r="D240" s="61"/>
      <c r="E240" s="61"/>
      <c r="F240" s="60">
        <v>5</v>
      </c>
      <c r="G240" s="15"/>
      <c r="H240" s="93"/>
      <c r="I240" s="17"/>
      <c r="J240" s="27"/>
      <c r="K240" s="27"/>
      <c r="L240" s="27"/>
      <c r="M240" s="27"/>
      <c r="N240" s="27"/>
      <c r="O240" s="27"/>
      <c r="P240" s="27"/>
      <c r="Q240" s="27"/>
      <c r="R240" s="84">
        <f t="shared" ref="R240:R243" si="115">SUM(J240:Q240)</f>
        <v>0</v>
      </c>
    </row>
    <row r="241" spans="2:18" ht="31.5" hidden="1" customHeight="1" x14ac:dyDescent="0.3">
      <c r="B241" s="123"/>
      <c r="C241" s="122"/>
      <c r="D241" s="61"/>
      <c r="E241" s="61"/>
      <c r="F241" s="60">
        <v>6</v>
      </c>
      <c r="G241" s="15"/>
      <c r="H241" s="93"/>
      <c r="I241" s="17"/>
      <c r="J241" s="27"/>
      <c r="K241" s="27"/>
      <c r="L241" s="27"/>
      <c r="M241" s="27"/>
      <c r="N241" s="27"/>
      <c r="O241" s="27"/>
      <c r="P241" s="27"/>
      <c r="Q241" s="27"/>
      <c r="R241" s="84">
        <f t="shared" si="115"/>
        <v>0</v>
      </c>
    </row>
    <row r="242" spans="2:18" ht="31.5" hidden="1" customHeight="1" x14ac:dyDescent="0.3">
      <c r="B242" s="123"/>
      <c r="C242" s="122"/>
      <c r="D242" s="61"/>
      <c r="E242" s="61"/>
      <c r="F242" s="60">
        <v>7</v>
      </c>
      <c r="G242" s="15"/>
      <c r="H242" s="93"/>
      <c r="I242" s="17"/>
      <c r="J242" s="27"/>
      <c r="K242" s="27"/>
      <c r="L242" s="27"/>
      <c r="M242" s="27"/>
      <c r="N242" s="27"/>
      <c r="O242" s="27"/>
      <c r="P242" s="27"/>
      <c r="Q242" s="27"/>
      <c r="R242" s="84">
        <f t="shared" si="115"/>
        <v>0</v>
      </c>
    </row>
    <row r="243" spans="2:18" ht="18.75" hidden="1" customHeight="1" x14ac:dyDescent="0.3">
      <c r="B243" s="67"/>
      <c r="C243" s="68"/>
      <c r="D243" s="62"/>
      <c r="E243" s="62"/>
      <c r="F243" s="124">
        <v>8</v>
      </c>
      <c r="G243" s="21"/>
      <c r="H243" s="93"/>
      <c r="I243" s="94"/>
      <c r="J243" s="27"/>
      <c r="K243" s="27"/>
      <c r="L243" s="27"/>
      <c r="M243" s="27"/>
      <c r="N243" s="27"/>
      <c r="O243" s="27"/>
      <c r="P243" s="27"/>
      <c r="Q243" s="27"/>
      <c r="R243" s="84">
        <f t="shared" si="115"/>
        <v>0</v>
      </c>
    </row>
    <row r="244" spans="2:18" hidden="1" x14ac:dyDescent="0.3"/>
    <row r="245" spans="2:18" hidden="1" x14ac:dyDescent="0.3"/>
    <row r="246" spans="2:18" x14ac:dyDescent="0.3">
      <c r="B246" s="155"/>
    </row>
  </sheetData>
  <mergeCells count="71">
    <mergeCell ref="B210:I210"/>
    <mergeCell ref="C211:I211"/>
    <mergeCell ref="D219:I219"/>
    <mergeCell ref="E220:I220"/>
    <mergeCell ref="E224:I224"/>
    <mergeCell ref="D200:I200"/>
    <mergeCell ref="B167:I167"/>
    <mergeCell ref="B168:I168"/>
    <mergeCell ref="C169:I169"/>
    <mergeCell ref="D170:I170"/>
    <mergeCell ref="E171:I171"/>
    <mergeCell ref="E175:I175"/>
    <mergeCell ref="E183:I183"/>
    <mergeCell ref="D187:I187"/>
    <mergeCell ref="B193:I193"/>
    <mergeCell ref="C194:I194"/>
    <mergeCell ref="E196:I196"/>
    <mergeCell ref="E161:I161"/>
    <mergeCell ref="D126:I126"/>
    <mergeCell ref="E127:I127"/>
    <mergeCell ref="E131:I131"/>
    <mergeCell ref="D135:I135"/>
    <mergeCell ref="E136:I136"/>
    <mergeCell ref="B140:I140"/>
    <mergeCell ref="B141:I141"/>
    <mergeCell ref="C142:I142"/>
    <mergeCell ref="D143:I143"/>
    <mergeCell ref="E144:I144"/>
    <mergeCell ref="D148:I148"/>
    <mergeCell ref="C125:I125"/>
    <mergeCell ref="B85:I85"/>
    <mergeCell ref="B86:I86"/>
    <mergeCell ref="C87:I87"/>
    <mergeCell ref="D88:I88"/>
    <mergeCell ref="E89:I89"/>
    <mergeCell ref="D95:I95"/>
    <mergeCell ref="E96:I96"/>
    <mergeCell ref="D100:I100"/>
    <mergeCell ref="E101:I101"/>
    <mergeCell ref="B123:I123"/>
    <mergeCell ref="B124:I124"/>
    <mergeCell ref="E78:I78"/>
    <mergeCell ref="D48:I48"/>
    <mergeCell ref="E49:I49"/>
    <mergeCell ref="D53:I53"/>
    <mergeCell ref="E54:I54"/>
    <mergeCell ref="D58:I58"/>
    <mergeCell ref="E59:I59"/>
    <mergeCell ref="E63:I63"/>
    <mergeCell ref="B68:I68"/>
    <mergeCell ref="C69:I69"/>
    <mergeCell ref="D70:I70"/>
    <mergeCell ref="D77:I77"/>
    <mergeCell ref="C47:I47"/>
    <mergeCell ref="D8:I8"/>
    <mergeCell ref="E9:I9"/>
    <mergeCell ref="D13:I13"/>
    <mergeCell ref="E14:I14"/>
    <mergeCell ref="B26:I26"/>
    <mergeCell ref="B27:I27"/>
    <mergeCell ref="C28:I28"/>
    <mergeCell ref="D29:I29"/>
    <mergeCell ref="E30:I30"/>
    <mergeCell ref="D42:I42"/>
    <mergeCell ref="E43:I43"/>
    <mergeCell ref="C7:I7"/>
    <mergeCell ref="B1:R1"/>
    <mergeCell ref="B3:G3"/>
    <mergeCell ref="B4:G4"/>
    <mergeCell ref="B5:I5"/>
    <mergeCell ref="B6:I6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I20"/>
  <sheetViews>
    <sheetView workbookViewId="0">
      <selection activeCell="N23" sqref="N23"/>
    </sheetView>
  </sheetViews>
  <sheetFormatPr defaultRowHeight="14.25" x14ac:dyDescent="0.2"/>
  <sheetData>
    <row r="20" spans="1:9" s="490" customFormat="1" ht="51" customHeight="1" x14ac:dyDescent="0.55000000000000004">
      <c r="A20" s="1686" t="s">
        <v>1753</v>
      </c>
      <c r="B20" s="1686"/>
      <c r="C20" s="1686"/>
      <c r="D20" s="1686"/>
      <c r="E20" s="1686"/>
      <c r="F20" s="1686"/>
      <c r="G20" s="1686"/>
      <c r="H20" s="1686"/>
      <c r="I20" s="1686"/>
    </row>
  </sheetData>
  <mergeCells count="1">
    <mergeCell ref="A20:I20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8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359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1.5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1751</v>
      </c>
      <c r="C4" s="1793"/>
      <c r="D4" s="1793"/>
      <c r="E4" s="1793"/>
      <c r="F4" s="1793"/>
      <c r="G4" s="1794"/>
      <c r="H4" s="103"/>
      <c r="I4" s="104"/>
      <c r="J4" s="53">
        <f t="shared" ref="J4:R4" si="0">SUM(J5+J27+J68+J86+J104+J121+J148+J173+J190)</f>
        <v>0</v>
      </c>
      <c r="K4" s="53">
        <f t="shared" si="0"/>
        <v>87600</v>
      </c>
      <c r="L4" s="53">
        <f t="shared" si="0"/>
        <v>541500</v>
      </c>
      <c r="M4" s="53">
        <f t="shared" si="0"/>
        <v>437500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1066600</v>
      </c>
    </row>
    <row r="5" spans="2:18" s="12" customFormat="1" ht="31.5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87600</v>
      </c>
      <c r="L5" s="41">
        <f t="shared" si="1"/>
        <v>541500</v>
      </c>
      <c r="M5" s="41">
        <f t="shared" si="1"/>
        <v>237500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866600</v>
      </c>
    </row>
    <row r="6" spans="2:18" s="12" customFormat="1" ht="48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87600</v>
      </c>
      <c r="L6" s="25">
        <f t="shared" si="1"/>
        <v>541500</v>
      </c>
      <c r="M6" s="25">
        <f t="shared" si="1"/>
        <v>237500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866600</v>
      </c>
    </row>
    <row r="7" spans="2:18" s="13" customFormat="1" ht="47.25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87600</v>
      </c>
      <c r="L7" s="86">
        <f t="shared" si="2"/>
        <v>541500</v>
      </c>
      <c r="M7" s="86">
        <f t="shared" si="2"/>
        <v>237500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866600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 t="shared" ref="J13:R13" si="5">SUM(J14+J19)</f>
        <v>0</v>
      </c>
      <c r="K13" s="85">
        <f t="shared" si="5"/>
        <v>87600</v>
      </c>
      <c r="L13" s="85">
        <f t="shared" si="5"/>
        <v>541500</v>
      </c>
      <c r="M13" s="85">
        <f t="shared" si="5"/>
        <v>237500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866600</v>
      </c>
    </row>
    <row r="14" spans="2:18" s="13" customFormat="1" ht="31.5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 t="shared" ref="J14:R14" si="6">SUM(J15:J18)</f>
        <v>0</v>
      </c>
      <c r="K14" s="86">
        <f t="shared" si="6"/>
        <v>87600</v>
      </c>
      <c r="L14" s="86">
        <f t="shared" si="6"/>
        <v>541500</v>
      </c>
      <c r="M14" s="86">
        <f t="shared" si="6"/>
        <v>237500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 t="shared" si="6"/>
        <v>866600</v>
      </c>
    </row>
    <row r="15" spans="2:18" ht="31.5" customHeight="1" x14ac:dyDescent="0.3">
      <c r="B15" s="38"/>
      <c r="C15" s="39"/>
      <c r="D15" s="39"/>
      <c r="E15" s="40"/>
      <c r="F15" s="60">
        <v>1</v>
      </c>
      <c r="G15" s="15" t="s">
        <v>360</v>
      </c>
      <c r="H15" s="93" t="s">
        <v>361</v>
      </c>
      <c r="I15" s="140" t="s">
        <v>362</v>
      </c>
      <c r="J15" s="16"/>
      <c r="K15" s="92">
        <v>7800</v>
      </c>
      <c r="L15" s="92">
        <v>10800</v>
      </c>
      <c r="M15" s="92">
        <v>105000</v>
      </c>
      <c r="N15" s="16"/>
      <c r="O15" s="16"/>
      <c r="P15" s="16"/>
      <c r="Q15" s="16"/>
      <c r="R15" s="84">
        <f>SUM(J15:Q15)</f>
        <v>123600</v>
      </c>
    </row>
    <row r="16" spans="2:18" ht="31.5" customHeight="1" x14ac:dyDescent="0.3">
      <c r="B16" s="57"/>
      <c r="C16" s="58"/>
      <c r="D16" s="58"/>
      <c r="E16" s="59"/>
      <c r="F16" s="60">
        <v>2</v>
      </c>
      <c r="G16" s="15" t="s">
        <v>363</v>
      </c>
      <c r="H16" s="93" t="s">
        <v>361</v>
      </c>
      <c r="I16" s="140" t="s">
        <v>362</v>
      </c>
      <c r="J16" s="16"/>
      <c r="K16" s="92">
        <v>18000</v>
      </c>
      <c r="L16" s="92">
        <v>125000</v>
      </c>
      <c r="M16" s="92">
        <v>37500</v>
      </c>
      <c r="N16" s="16"/>
      <c r="O16" s="16"/>
      <c r="P16" s="16"/>
      <c r="Q16" s="16"/>
      <c r="R16" s="84">
        <f t="shared" ref="R16:R18" si="7">SUM(J16:Q16)</f>
        <v>180500</v>
      </c>
    </row>
    <row r="17" spans="2:18" ht="63" customHeight="1" x14ac:dyDescent="0.3">
      <c r="B17" s="57"/>
      <c r="C17" s="58"/>
      <c r="D17" s="58"/>
      <c r="E17" s="59"/>
      <c r="F17" s="60">
        <v>3</v>
      </c>
      <c r="G17" s="15" t="s">
        <v>364</v>
      </c>
      <c r="H17" s="93" t="s">
        <v>361</v>
      </c>
      <c r="I17" s="140" t="s">
        <v>362</v>
      </c>
      <c r="J17" s="16"/>
      <c r="K17" s="92">
        <v>54600</v>
      </c>
      <c r="L17" s="92">
        <v>368700</v>
      </c>
      <c r="M17" s="92">
        <v>47500</v>
      </c>
      <c r="N17" s="16"/>
      <c r="O17" s="16"/>
      <c r="P17" s="16"/>
      <c r="Q17" s="16"/>
      <c r="R17" s="84">
        <f t="shared" si="7"/>
        <v>470800</v>
      </c>
    </row>
    <row r="18" spans="2:18" ht="46.5" customHeight="1" x14ac:dyDescent="0.3">
      <c r="B18" s="28"/>
      <c r="C18" s="45"/>
      <c r="D18" s="31"/>
      <c r="E18" s="32"/>
      <c r="F18" s="60">
        <v>4</v>
      </c>
      <c r="G18" s="15" t="s">
        <v>365</v>
      </c>
      <c r="H18" s="93" t="s">
        <v>361</v>
      </c>
      <c r="I18" s="140" t="s">
        <v>362</v>
      </c>
      <c r="J18" s="27"/>
      <c r="K18" s="27">
        <v>7200</v>
      </c>
      <c r="L18" s="27">
        <v>37000</v>
      </c>
      <c r="M18" s="27">
        <v>47500</v>
      </c>
      <c r="N18" s="27"/>
      <c r="O18" s="27"/>
      <c r="P18" s="27"/>
      <c r="Q18" s="27"/>
      <c r="R18" s="84">
        <f t="shared" si="7"/>
        <v>91700</v>
      </c>
    </row>
    <row r="19" spans="2:18" s="13" customFormat="1" ht="21" hidden="1" customHeight="1" x14ac:dyDescent="0.3">
      <c r="B19" s="76"/>
      <c r="C19" s="77"/>
      <c r="D19" s="77"/>
      <c r="E19" s="78" t="s">
        <v>16</v>
      </c>
      <c r="F19" s="70"/>
      <c r="G19" s="33"/>
      <c r="H19" s="14"/>
      <c r="I19" s="56"/>
      <c r="J19" s="86">
        <f>SUM(J20:J22)</f>
        <v>0</v>
      </c>
      <c r="K19" s="86">
        <f t="shared" ref="K19:R19" si="8">SUM(K20:K22)</f>
        <v>0</v>
      </c>
      <c r="L19" s="86">
        <f t="shared" si="8"/>
        <v>0</v>
      </c>
      <c r="M19" s="86">
        <f t="shared" si="8"/>
        <v>0</v>
      </c>
      <c r="N19" s="86">
        <f t="shared" si="8"/>
        <v>0</v>
      </c>
      <c r="O19" s="86">
        <f t="shared" si="8"/>
        <v>0</v>
      </c>
      <c r="P19" s="86">
        <f t="shared" si="8"/>
        <v>0</v>
      </c>
      <c r="Q19" s="86">
        <f t="shared" si="8"/>
        <v>0</v>
      </c>
      <c r="R19" s="86">
        <f t="shared" si="8"/>
        <v>0</v>
      </c>
    </row>
    <row r="20" spans="2:18" ht="19.5" hidden="1" customHeight="1" x14ac:dyDescent="0.3">
      <c r="B20" s="38"/>
      <c r="C20" s="39"/>
      <c r="D20" s="39"/>
      <c r="E20" s="40"/>
      <c r="F20" s="29">
        <v>7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>SUM(J20:Q20)</f>
        <v>0</v>
      </c>
    </row>
    <row r="21" spans="2:18" ht="19.5" hidden="1" customHeight="1" x14ac:dyDescent="0.3">
      <c r="B21" s="57"/>
      <c r="C21" s="58"/>
      <c r="D21" s="58"/>
      <c r="E21" s="59"/>
      <c r="F21" s="29">
        <v>8</v>
      </c>
      <c r="G21" s="15"/>
      <c r="H21" s="15"/>
      <c r="I21" s="61"/>
      <c r="J21" s="16"/>
      <c r="K21" s="16"/>
      <c r="L21" s="16"/>
      <c r="M21" s="16"/>
      <c r="N21" s="16"/>
      <c r="O21" s="16"/>
      <c r="P21" s="16"/>
      <c r="Q21" s="16"/>
      <c r="R21" s="84">
        <f t="shared" ref="R21" si="9">SUM(J21:Q21)</f>
        <v>0</v>
      </c>
    </row>
    <row r="22" spans="2:18" ht="19.5" hidden="1" customHeight="1" x14ac:dyDescent="0.3">
      <c r="B22" s="67"/>
      <c r="C22" s="68"/>
      <c r="D22" s="62"/>
      <c r="E22" s="21"/>
      <c r="F22" s="29">
        <v>9</v>
      </c>
      <c r="G22" s="15"/>
      <c r="H22" s="16"/>
      <c r="I22" s="17"/>
      <c r="J22" s="27"/>
      <c r="K22" s="27"/>
      <c r="L22" s="27"/>
      <c r="M22" s="27"/>
      <c r="N22" s="27"/>
      <c r="O22" s="27"/>
      <c r="P22" s="27"/>
      <c r="Q22" s="27"/>
      <c r="R22" s="84">
        <f>SUM(J22:Q22)</f>
        <v>0</v>
      </c>
    </row>
    <row r="23" spans="2:18" s="13" customFormat="1" ht="21" hidden="1" customHeight="1" x14ac:dyDescent="0.3">
      <c r="B23" s="76"/>
      <c r="C23" s="77"/>
      <c r="D23" s="77"/>
      <c r="E23" s="78" t="s">
        <v>99</v>
      </c>
      <c r="F23" s="80"/>
      <c r="G23" s="33"/>
      <c r="H23" s="14"/>
      <c r="I23" s="56"/>
      <c r="J23" s="86">
        <f>SUM(J24:J26)</f>
        <v>0</v>
      </c>
      <c r="K23" s="86">
        <f t="shared" ref="K23:R23" si="10">SUM(K24:K26)</f>
        <v>0</v>
      </c>
      <c r="L23" s="86">
        <f t="shared" si="10"/>
        <v>0</v>
      </c>
      <c r="M23" s="86">
        <f t="shared" si="10"/>
        <v>0</v>
      </c>
      <c r="N23" s="86">
        <f t="shared" si="10"/>
        <v>0</v>
      </c>
      <c r="O23" s="86">
        <f t="shared" si="10"/>
        <v>0</v>
      </c>
      <c r="P23" s="86">
        <f t="shared" si="10"/>
        <v>0</v>
      </c>
      <c r="Q23" s="86">
        <f t="shared" si="10"/>
        <v>0</v>
      </c>
      <c r="R23" s="86">
        <f t="shared" si="10"/>
        <v>0</v>
      </c>
    </row>
    <row r="24" spans="2:18" ht="19.5" hidden="1" customHeight="1" x14ac:dyDescent="0.3">
      <c r="B24" s="38"/>
      <c r="C24" s="39"/>
      <c r="D24" s="39"/>
      <c r="E24" s="40"/>
      <c r="F24" s="29">
        <v>10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57"/>
      <c r="C25" s="58"/>
      <c r="D25" s="58"/>
      <c r="E25" s="59"/>
      <c r="F25" s="29">
        <v>11</v>
      </c>
      <c r="G25" s="15"/>
      <c r="H25" s="15"/>
      <c r="I25" s="61"/>
      <c r="J25" s="16"/>
      <c r="K25" s="16"/>
      <c r="L25" s="16"/>
      <c r="M25" s="16"/>
      <c r="N25" s="16"/>
      <c r="O25" s="16"/>
      <c r="P25" s="16"/>
      <c r="Q25" s="16"/>
      <c r="R25" s="84">
        <f>SUM(J25:Q25)</f>
        <v>0</v>
      </c>
    </row>
    <row r="26" spans="2:18" ht="21.75" hidden="1" customHeight="1" x14ac:dyDescent="0.3">
      <c r="B26" s="28"/>
      <c r="C26" s="45"/>
      <c r="D26" s="31"/>
      <c r="E26" s="32"/>
      <c r="F26" s="29">
        <v>12</v>
      </c>
      <c r="G26" s="15"/>
      <c r="H26" s="16"/>
      <c r="I26" s="17"/>
      <c r="J26" s="27"/>
      <c r="K26" s="27"/>
      <c r="L26" s="27"/>
      <c r="M26" s="27"/>
      <c r="N26" s="27"/>
      <c r="O26" s="27"/>
      <c r="P26" s="27"/>
      <c r="Q26" s="27"/>
      <c r="R26" s="84">
        <f>SUM(J26:Q26)</f>
        <v>0</v>
      </c>
    </row>
    <row r="27" spans="2:18" s="12" customFormat="1" ht="33" hidden="1" customHeight="1" x14ac:dyDescent="0.2">
      <c r="B27" s="1665" t="s">
        <v>81</v>
      </c>
      <c r="C27" s="1666"/>
      <c r="D27" s="1666"/>
      <c r="E27" s="1666"/>
      <c r="F27" s="1666"/>
      <c r="G27" s="1666"/>
      <c r="H27" s="1666"/>
      <c r="I27" s="1666"/>
      <c r="J27" s="41">
        <f>SUM(J28)</f>
        <v>0</v>
      </c>
      <c r="K27" s="41">
        <f t="shared" ref="K27:R27" si="11">SUM(K28)</f>
        <v>0</v>
      </c>
      <c r="L27" s="41">
        <f t="shared" si="11"/>
        <v>0</v>
      </c>
      <c r="M27" s="41">
        <f t="shared" si="11"/>
        <v>0</v>
      </c>
      <c r="N27" s="41">
        <f t="shared" si="11"/>
        <v>0</v>
      </c>
      <c r="O27" s="41">
        <f t="shared" si="11"/>
        <v>0</v>
      </c>
      <c r="P27" s="41">
        <f t="shared" si="11"/>
        <v>0</v>
      </c>
      <c r="Q27" s="41">
        <f t="shared" si="11"/>
        <v>0</v>
      </c>
      <c r="R27" s="41">
        <f t="shared" si="11"/>
        <v>0</v>
      </c>
    </row>
    <row r="28" spans="2:18" s="12" customFormat="1" ht="45.75" hidden="1" customHeight="1" x14ac:dyDescent="0.2">
      <c r="B28" s="1799" t="s">
        <v>115</v>
      </c>
      <c r="C28" s="1661"/>
      <c r="D28" s="1661"/>
      <c r="E28" s="1661"/>
      <c r="F28" s="1661"/>
      <c r="G28" s="1661"/>
      <c r="H28" s="1661"/>
      <c r="I28" s="1661"/>
      <c r="J28" s="25">
        <f>SUM(J29+J48)</f>
        <v>0</v>
      </c>
      <c r="K28" s="25">
        <f t="shared" ref="K28:R28" si="12">SUM(K29+K48)</f>
        <v>0</v>
      </c>
      <c r="L28" s="25">
        <f t="shared" si="12"/>
        <v>0</v>
      </c>
      <c r="M28" s="25">
        <f t="shared" si="12"/>
        <v>0</v>
      </c>
      <c r="N28" s="25">
        <f t="shared" si="12"/>
        <v>0</v>
      </c>
      <c r="O28" s="25">
        <f t="shared" si="12"/>
        <v>0</v>
      </c>
      <c r="P28" s="25">
        <f t="shared" si="12"/>
        <v>0</v>
      </c>
      <c r="Q28" s="25">
        <f t="shared" si="12"/>
        <v>0</v>
      </c>
      <c r="R28" s="25">
        <f t="shared" si="12"/>
        <v>0</v>
      </c>
    </row>
    <row r="29" spans="2:18" s="13" customFormat="1" ht="50.25" hidden="1" customHeight="1" x14ac:dyDescent="0.3">
      <c r="B29" s="35"/>
      <c r="C29" s="1661" t="s">
        <v>26</v>
      </c>
      <c r="D29" s="1661"/>
      <c r="E29" s="1661"/>
      <c r="F29" s="1661"/>
      <c r="G29" s="1661"/>
      <c r="H29" s="1661"/>
      <c r="I29" s="1661"/>
      <c r="J29" s="86">
        <f>SUM(J30+J43)</f>
        <v>0</v>
      </c>
      <c r="K29" s="86">
        <f t="shared" ref="K29:R29" si="13">SUM(K30+K43)</f>
        <v>0</v>
      </c>
      <c r="L29" s="86">
        <f t="shared" si="13"/>
        <v>0</v>
      </c>
      <c r="M29" s="86">
        <f t="shared" si="13"/>
        <v>0</v>
      </c>
      <c r="N29" s="86">
        <f t="shared" si="13"/>
        <v>0</v>
      </c>
      <c r="O29" s="86">
        <f t="shared" si="13"/>
        <v>0</v>
      </c>
      <c r="P29" s="86">
        <f t="shared" si="13"/>
        <v>0</v>
      </c>
      <c r="Q29" s="86">
        <f t="shared" si="13"/>
        <v>0</v>
      </c>
      <c r="R29" s="86">
        <f t="shared" si="13"/>
        <v>0</v>
      </c>
    </row>
    <row r="30" spans="2:18" s="13" customFormat="1" ht="35.25" hidden="1" customHeight="1" x14ac:dyDescent="0.3">
      <c r="B30" s="35"/>
      <c r="C30" s="37"/>
      <c r="D30" s="1661" t="s">
        <v>17</v>
      </c>
      <c r="E30" s="1661"/>
      <c r="F30" s="1661"/>
      <c r="G30" s="1661"/>
      <c r="H30" s="1661"/>
      <c r="I30" s="1661"/>
      <c r="J30" s="86">
        <f>SUM(J31+J35+J39)</f>
        <v>0</v>
      </c>
      <c r="K30" s="86">
        <f t="shared" ref="K30:R30" si="14">SUM(K31+K35+K39)</f>
        <v>0</v>
      </c>
      <c r="L30" s="86">
        <f t="shared" si="14"/>
        <v>0</v>
      </c>
      <c r="M30" s="86">
        <f t="shared" si="14"/>
        <v>0</v>
      </c>
      <c r="N30" s="86">
        <f t="shared" si="14"/>
        <v>0</v>
      </c>
      <c r="O30" s="86">
        <f t="shared" si="14"/>
        <v>0</v>
      </c>
      <c r="P30" s="86">
        <f t="shared" si="14"/>
        <v>0</v>
      </c>
      <c r="Q30" s="86">
        <f t="shared" si="14"/>
        <v>0</v>
      </c>
      <c r="R30" s="86">
        <f t="shared" si="14"/>
        <v>0</v>
      </c>
    </row>
    <row r="31" spans="2:18" s="13" customFormat="1" ht="48.75" hidden="1" customHeight="1" x14ac:dyDescent="0.3">
      <c r="B31" s="35"/>
      <c r="C31" s="37"/>
      <c r="D31" s="37"/>
      <c r="E31" s="1661" t="s">
        <v>18</v>
      </c>
      <c r="F31" s="1661"/>
      <c r="G31" s="1661"/>
      <c r="H31" s="1661"/>
      <c r="I31" s="1661"/>
      <c r="J31" s="86">
        <f>SUM(J32:J34)</f>
        <v>0</v>
      </c>
      <c r="K31" s="86">
        <f t="shared" ref="K31:R31" si="15">SUM(K32:K34)</f>
        <v>0</v>
      </c>
      <c r="L31" s="86">
        <f t="shared" si="15"/>
        <v>0</v>
      </c>
      <c r="M31" s="86">
        <f t="shared" si="15"/>
        <v>0</v>
      </c>
      <c r="N31" s="86">
        <f t="shared" si="15"/>
        <v>0</v>
      </c>
      <c r="O31" s="86">
        <f t="shared" si="15"/>
        <v>0</v>
      </c>
      <c r="P31" s="86">
        <f t="shared" si="15"/>
        <v>0</v>
      </c>
      <c r="Q31" s="86">
        <f t="shared" si="15"/>
        <v>0</v>
      </c>
      <c r="R31" s="86">
        <f t="shared" si="15"/>
        <v>0</v>
      </c>
    </row>
    <row r="32" spans="2:18" ht="23.25" hidden="1" customHeight="1" x14ac:dyDescent="0.3">
      <c r="B32" s="119"/>
      <c r="C32" s="105"/>
      <c r="D32" s="105"/>
      <c r="E32" s="106"/>
      <c r="F32" s="107">
        <v>13</v>
      </c>
      <c r="G32" s="108"/>
      <c r="H32" s="108"/>
      <c r="I32" s="109"/>
      <c r="J32" s="14"/>
      <c r="K32" s="14"/>
      <c r="L32" s="14"/>
      <c r="M32" s="14"/>
      <c r="N32" s="14"/>
      <c r="O32" s="14"/>
      <c r="P32" s="14"/>
      <c r="Q32" s="14"/>
      <c r="R32" s="110">
        <f t="shared" ref="R32:R33" si="16">SUM(J32:Q32)</f>
        <v>0</v>
      </c>
    </row>
    <row r="33" spans="2:18" ht="23.25" hidden="1" customHeight="1" x14ac:dyDescent="0.3">
      <c r="B33" s="120"/>
      <c r="C33" s="111"/>
      <c r="D33" s="112"/>
      <c r="E33" s="113"/>
      <c r="F33" s="107">
        <v>14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 t="shared" si="16"/>
        <v>0</v>
      </c>
    </row>
    <row r="34" spans="2:18" ht="23.25" hidden="1" customHeight="1" x14ac:dyDescent="0.3">
      <c r="B34" s="121"/>
      <c r="C34" s="116"/>
      <c r="D34" s="117"/>
      <c r="E34" s="118"/>
      <c r="F34" s="107">
        <v>15</v>
      </c>
      <c r="G34" s="108"/>
      <c r="H34" s="14"/>
      <c r="I34" s="114"/>
      <c r="J34" s="115"/>
      <c r="K34" s="115"/>
      <c r="L34" s="115"/>
      <c r="M34" s="115"/>
      <c r="N34" s="115"/>
      <c r="O34" s="115"/>
      <c r="P34" s="115"/>
      <c r="Q34" s="115"/>
      <c r="R34" s="110">
        <f>SUM(J34:Q34)</f>
        <v>0</v>
      </c>
    </row>
    <row r="35" spans="2:18" s="13" customFormat="1" ht="23.25" hidden="1" customHeight="1" x14ac:dyDescent="0.3">
      <c r="B35" s="35"/>
      <c r="C35" s="37"/>
      <c r="D35" s="37"/>
      <c r="E35" s="36" t="s">
        <v>19</v>
      </c>
      <c r="F35" s="70"/>
      <c r="G35" s="33"/>
      <c r="H35" s="14"/>
      <c r="I35" s="56"/>
      <c r="J35" s="86">
        <f>SUM(J36:J38)</f>
        <v>0</v>
      </c>
      <c r="K35" s="86">
        <f t="shared" ref="K35:R35" si="17">SUM(K36:K38)</f>
        <v>0</v>
      </c>
      <c r="L35" s="86">
        <f t="shared" si="17"/>
        <v>0</v>
      </c>
      <c r="M35" s="86">
        <f t="shared" si="17"/>
        <v>0</v>
      </c>
      <c r="N35" s="86">
        <f t="shared" si="17"/>
        <v>0</v>
      </c>
      <c r="O35" s="86">
        <f t="shared" si="17"/>
        <v>0</v>
      </c>
      <c r="P35" s="86">
        <f t="shared" si="17"/>
        <v>0</v>
      </c>
      <c r="Q35" s="86">
        <f t="shared" si="17"/>
        <v>0</v>
      </c>
      <c r="R35" s="86">
        <f t="shared" si="17"/>
        <v>0</v>
      </c>
    </row>
    <row r="36" spans="2:18" ht="23.25" hidden="1" customHeight="1" x14ac:dyDescent="0.3">
      <c r="B36" s="119"/>
      <c r="C36" s="105"/>
      <c r="D36" s="105"/>
      <c r="E36" s="106"/>
      <c r="F36" s="107">
        <v>16</v>
      </c>
      <c r="G36" s="108"/>
      <c r="H36" s="108"/>
      <c r="I36" s="109"/>
      <c r="J36" s="14"/>
      <c r="K36" s="14"/>
      <c r="L36" s="14"/>
      <c r="M36" s="14"/>
      <c r="N36" s="14"/>
      <c r="O36" s="14"/>
      <c r="P36" s="14"/>
      <c r="Q36" s="14"/>
      <c r="R36" s="110">
        <f t="shared" ref="R36:R37" si="18">SUM(J36:Q36)</f>
        <v>0</v>
      </c>
    </row>
    <row r="37" spans="2:18" ht="23.25" hidden="1" customHeight="1" x14ac:dyDescent="0.3">
      <c r="B37" s="120"/>
      <c r="C37" s="111"/>
      <c r="D37" s="112"/>
      <c r="E37" s="113"/>
      <c r="F37" s="107">
        <v>17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 t="shared" si="18"/>
        <v>0</v>
      </c>
    </row>
    <row r="38" spans="2:18" ht="23.25" hidden="1" customHeight="1" x14ac:dyDescent="0.3">
      <c r="B38" s="121"/>
      <c r="C38" s="116"/>
      <c r="D38" s="117"/>
      <c r="E38" s="118"/>
      <c r="F38" s="107">
        <v>18</v>
      </c>
      <c r="G38" s="108"/>
      <c r="H38" s="14"/>
      <c r="I38" s="114"/>
      <c r="J38" s="115"/>
      <c r="K38" s="115"/>
      <c r="L38" s="115"/>
      <c r="M38" s="115"/>
      <c r="N38" s="115"/>
      <c r="O38" s="115"/>
      <c r="P38" s="115"/>
      <c r="Q38" s="115"/>
      <c r="R38" s="110">
        <f>SUM(J38:Q38)</f>
        <v>0</v>
      </c>
    </row>
    <row r="39" spans="2:18" s="13" customFormat="1" ht="23.25" hidden="1" customHeight="1" x14ac:dyDescent="0.3">
      <c r="B39" s="35"/>
      <c r="C39" s="37"/>
      <c r="D39" s="37"/>
      <c r="E39" s="36" t="s">
        <v>20</v>
      </c>
      <c r="F39" s="70"/>
      <c r="G39" s="33"/>
      <c r="H39" s="14"/>
      <c r="I39" s="56"/>
      <c r="J39" s="86">
        <f>SUM(J40:J42)</f>
        <v>0</v>
      </c>
      <c r="K39" s="86">
        <f t="shared" ref="K39:R39" si="19">SUM(K40:K42)</f>
        <v>0</v>
      </c>
      <c r="L39" s="86">
        <f t="shared" si="19"/>
        <v>0</v>
      </c>
      <c r="M39" s="86">
        <f t="shared" si="19"/>
        <v>0</v>
      </c>
      <c r="N39" s="86">
        <f t="shared" si="19"/>
        <v>0</v>
      </c>
      <c r="O39" s="86">
        <f t="shared" si="19"/>
        <v>0</v>
      </c>
      <c r="P39" s="86">
        <f t="shared" si="19"/>
        <v>0</v>
      </c>
      <c r="Q39" s="86">
        <f t="shared" si="19"/>
        <v>0</v>
      </c>
      <c r="R39" s="86">
        <f t="shared" si="19"/>
        <v>0</v>
      </c>
    </row>
    <row r="40" spans="2:18" ht="23.25" hidden="1" customHeight="1" x14ac:dyDescent="0.3">
      <c r="B40" s="119"/>
      <c r="C40" s="105"/>
      <c r="D40" s="105"/>
      <c r="E40" s="106"/>
      <c r="F40" s="107">
        <v>19</v>
      </c>
      <c r="G40" s="108"/>
      <c r="H40" s="108"/>
      <c r="I40" s="109"/>
      <c r="J40" s="14"/>
      <c r="K40" s="14"/>
      <c r="L40" s="14"/>
      <c r="M40" s="14"/>
      <c r="N40" s="14"/>
      <c r="O40" s="14"/>
      <c r="P40" s="14"/>
      <c r="Q40" s="14"/>
      <c r="R40" s="110">
        <f t="shared" ref="R40:R41" si="20">SUM(J40:Q40)</f>
        <v>0</v>
      </c>
    </row>
    <row r="41" spans="2:18" ht="23.25" hidden="1" customHeight="1" x14ac:dyDescent="0.3">
      <c r="B41" s="120"/>
      <c r="C41" s="111"/>
      <c r="D41" s="112"/>
      <c r="E41" s="113"/>
      <c r="F41" s="107">
        <v>20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 t="shared" si="20"/>
        <v>0</v>
      </c>
    </row>
    <row r="42" spans="2:18" ht="23.25" hidden="1" customHeight="1" x14ac:dyDescent="0.3">
      <c r="B42" s="120"/>
      <c r="C42" s="111"/>
      <c r="D42" s="112"/>
      <c r="E42" s="113"/>
      <c r="F42" s="107">
        <v>21</v>
      </c>
      <c r="G42" s="108"/>
      <c r="H42" s="14"/>
      <c r="I42" s="114"/>
      <c r="J42" s="115"/>
      <c r="K42" s="115"/>
      <c r="L42" s="115"/>
      <c r="M42" s="115"/>
      <c r="N42" s="115"/>
      <c r="O42" s="115"/>
      <c r="P42" s="115"/>
      <c r="Q42" s="115"/>
      <c r="R42" s="110">
        <f>SUM(J42:Q42)</f>
        <v>0</v>
      </c>
    </row>
    <row r="43" spans="2:18" s="43" customFormat="1" ht="49.5" hidden="1" customHeight="1" x14ac:dyDescent="0.2">
      <c r="B43" s="42"/>
      <c r="C43" s="46"/>
      <c r="D43" s="1661" t="s">
        <v>21</v>
      </c>
      <c r="E43" s="1661"/>
      <c r="F43" s="1661"/>
      <c r="G43" s="1661"/>
      <c r="H43" s="1661"/>
      <c r="I43" s="1661"/>
      <c r="J43" s="85">
        <f>SUM(J44)</f>
        <v>0</v>
      </c>
      <c r="K43" s="85">
        <f t="shared" ref="K43:R43" si="21">SUM(K44)</f>
        <v>0</v>
      </c>
      <c r="L43" s="85">
        <f t="shared" si="21"/>
        <v>0</v>
      </c>
      <c r="M43" s="85">
        <f t="shared" si="21"/>
        <v>0</v>
      </c>
      <c r="N43" s="85">
        <f t="shared" si="21"/>
        <v>0</v>
      </c>
      <c r="O43" s="85">
        <f t="shared" si="21"/>
        <v>0</v>
      </c>
      <c r="P43" s="85">
        <f t="shared" si="21"/>
        <v>0</v>
      </c>
      <c r="Q43" s="85">
        <f t="shared" si="21"/>
        <v>0</v>
      </c>
      <c r="R43" s="85">
        <f t="shared" si="21"/>
        <v>0</v>
      </c>
    </row>
    <row r="44" spans="2:18" s="13" customFormat="1" ht="36" hidden="1" customHeight="1" x14ac:dyDescent="0.3">
      <c r="B44" s="96"/>
      <c r="C44" s="37"/>
      <c r="D44" s="37"/>
      <c r="E44" s="1661" t="s">
        <v>22</v>
      </c>
      <c r="F44" s="1661"/>
      <c r="G44" s="1661"/>
      <c r="H44" s="1661"/>
      <c r="I44" s="1661"/>
      <c r="J44" s="86">
        <f>SUM(J45:J47)</f>
        <v>0</v>
      </c>
      <c r="K44" s="86">
        <f t="shared" ref="K44:R44" si="22">SUM(K45:K47)</f>
        <v>0</v>
      </c>
      <c r="L44" s="86">
        <f t="shared" si="22"/>
        <v>0</v>
      </c>
      <c r="M44" s="86">
        <f t="shared" si="22"/>
        <v>0</v>
      </c>
      <c r="N44" s="86">
        <f t="shared" si="22"/>
        <v>0</v>
      </c>
      <c r="O44" s="86">
        <f t="shared" si="22"/>
        <v>0</v>
      </c>
      <c r="P44" s="86">
        <f t="shared" si="22"/>
        <v>0</v>
      </c>
      <c r="Q44" s="86">
        <f t="shared" si="22"/>
        <v>0</v>
      </c>
      <c r="R44" s="86">
        <f t="shared" si="22"/>
        <v>0</v>
      </c>
    </row>
    <row r="45" spans="2:18" ht="20.25" hidden="1" customHeight="1" x14ac:dyDescent="0.3">
      <c r="B45" s="101"/>
      <c r="C45" s="105"/>
      <c r="D45" s="105"/>
      <c r="E45" s="106"/>
      <c r="F45" s="107">
        <v>22</v>
      </c>
      <c r="G45" s="108"/>
      <c r="H45" s="108"/>
      <c r="I45" s="109"/>
      <c r="J45" s="14"/>
      <c r="K45" s="14"/>
      <c r="L45" s="14"/>
      <c r="M45" s="14"/>
      <c r="N45" s="14"/>
      <c r="O45" s="14"/>
      <c r="P45" s="14"/>
      <c r="Q45" s="14"/>
      <c r="R45" s="110">
        <f t="shared" ref="R45:R46" si="23">SUM(J45:Q45)</f>
        <v>0</v>
      </c>
    </row>
    <row r="46" spans="2:18" ht="20.25" hidden="1" customHeight="1" x14ac:dyDescent="0.3">
      <c r="B46" s="102"/>
      <c r="C46" s="111"/>
      <c r="D46" s="112"/>
      <c r="E46" s="113"/>
      <c r="F46" s="107">
        <v>23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 t="shared" si="23"/>
        <v>0</v>
      </c>
    </row>
    <row r="47" spans="2:18" ht="20.25" hidden="1" customHeight="1" x14ac:dyDescent="0.3">
      <c r="B47" s="102"/>
      <c r="C47" s="111"/>
      <c r="D47" s="112"/>
      <c r="E47" s="113"/>
      <c r="F47" s="107">
        <v>24</v>
      </c>
      <c r="G47" s="108"/>
      <c r="H47" s="14"/>
      <c r="I47" s="114"/>
      <c r="J47" s="115"/>
      <c r="K47" s="115"/>
      <c r="L47" s="115"/>
      <c r="M47" s="115"/>
      <c r="N47" s="115"/>
      <c r="O47" s="115"/>
      <c r="P47" s="115"/>
      <c r="Q47" s="115"/>
      <c r="R47" s="110">
        <f>SUM(J47:Q47)</f>
        <v>0</v>
      </c>
    </row>
    <row r="48" spans="2:18" s="13" customFormat="1" ht="30.75" hidden="1" customHeight="1" x14ac:dyDescent="0.3">
      <c r="B48" s="35"/>
      <c r="C48" s="1662" t="s">
        <v>25</v>
      </c>
      <c r="D48" s="1662"/>
      <c r="E48" s="1662"/>
      <c r="F48" s="1662"/>
      <c r="G48" s="1662"/>
      <c r="H48" s="1662"/>
      <c r="I48" s="1662"/>
      <c r="J48" s="86">
        <f>SUM(J49+J54+J59)</f>
        <v>0</v>
      </c>
      <c r="K48" s="86">
        <f t="shared" ref="K48:R48" si="24">SUM(K49+K54+K59)</f>
        <v>0</v>
      </c>
      <c r="L48" s="86">
        <f t="shared" si="24"/>
        <v>0</v>
      </c>
      <c r="M48" s="86">
        <f t="shared" si="24"/>
        <v>0</v>
      </c>
      <c r="N48" s="86">
        <f t="shared" si="24"/>
        <v>0</v>
      </c>
      <c r="O48" s="86">
        <f t="shared" si="24"/>
        <v>0</v>
      </c>
      <c r="P48" s="86">
        <f t="shared" si="24"/>
        <v>0</v>
      </c>
      <c r="Q48" s="86">
        <f t="shared" si="24"/>
        <v>0</v>
      </c>
      <c r="R48" s="86">
        <f t="shared" si="24"/>
        <v>0</v>
      </c>
    </row>
    <row r="49" spans="2:18" s="13" customFormat="1" ht="49.5" hidden="1" customHeight="1" x14ac:dyDescent="0.3">
      <c r="B49" s="35"/>
      <c r="C49" s="37"/>
      <c r="D49" s="1662" t="s">
        <v>24</v>
      </c>
      <c r="E49" s="1662"/>
      <c r="F49" s="1662"/>
      <c r="G49" s="1662"/>
      <c r="H49" s="1662"/>
      <c r="I49" s="1662"/>
      <c r="J49" s="86">
        <f>SUM(J50)</f>
        <v>0</v>
      </c>
      <c r="K49" s="86">
        <f t="shared" ref="K49:R49" si="25">SUM(K50)</f>
        <v>0</v>
      </c>
      <c r="L49" s="86">
        <f t="shared" si="25"/>
        <v>0</v>
      </c>
      <c r="M49" s="86">
        <f t="shared" si="25"/>
        <v>0</v>
      </c>
      <c r="N49" s="86">
        <f t="shared" si="25"/>
        <v>0</v>
      </c>
      <c r="O49" s="86">
        <f t="shared" si="25"/>
        <v>0</v>
      </c>
      <c r="P49" s="86">
        <f t="shared" si="25"/>
        <v>0</v>
      </c>
      <c r="Q49" s="86">
        <f t="shared" si="25"/>
        <v>0</v>
      </c>
      <c r="R49" s="86">
        <f t="shared" si="25"/>
        <v>0</v>
      </c>
    </row>
    <row r="50" spans="2:18" s="13" customFormat="1" ht="33" hidden="1" customHeight="1" x14ac:dyDescent="0.3">
      <c r="B50" s="35"/>
      <c r="C50" s="37"/>
      <c r="D50" s="37"/>
      <c r="E50" s="1661" t="s">
        <v>23</v>
      </c>
      <c r="F50" s="1661"/>
      <c r="G50" s="1661"/>
      <c r="H50" s="1661"/>
      <c r="I50" s="1661"/>
      <c r="J50" s="86">
        <f>SUM(J51:J53)</f>
        <v>0</v>
      </c>
      <c r="K50" s="86">
        <f t="shared" ref="K50:R50" si="26">SUM(K51:K53)</f>
        <v>0</v>
      </c>
      <c r="L50" s="86">
        <f t="shared" si="26"/>
        <v>0</v>
      </c>
      <c r="M50" s="86">
        <f t="shared" si="26"/>
        <v>0</v>
      </c>
      <c r="N50" s="86">
        <f t="shared" si="26"/>
        <v>0</v>
      </c>
      <c r="O50" s="86">
        <f t="shared" si="26"/>
        <v>0</v>
      </c>
      <c r="P50" s="86">
        <f t="shared" si="26"/>
        <v>0</v>
      </c>
      <c r="Q50" s="86">
        <f t="shared" si="26"/>
        <v>0</v>
      </c>
      <c r="R50" s="86">
        <f t="shared" si="26"/>
        <v>0</v>
      </c>
    </row>
    <row r="51" spans="2:18" ht="21.75" hidden="1" customHeight="1" x14ac:dyDescent="0.3">
      <c r="B51" s="38"/>
      <c r="C51" s="39"/>
      <c r="D51" s="39"/>
      <c r="E51" s="40"/>
      <c r="F51" s="29">
        <v>25</v>
      </c>
      <c r="G51" s="15"/>
      <c r="H51" s="15"/>
      <c r="I51" s="61"/>
      <c r="J51" s="16"/>
      <c r="K51" s="16"/>
      <c r="L51" s="16"/>
      <c r="M51" s="16"/>
      <c r="N51" s="16"/>
      <c r="O51" s="16"/>
      <c r="P51" s="16"/>
      <c r="Q51" s="16"/>
      <c r="R51" s="84">
        <f t="shared" ref="R51:R52" si="27">SUM(J51:Q51)</f>
        <v>0</v>
      </c>
    </row>
    <row r="52" spans="2:18" ht="21.75" hidden="1" customHeight="1" x14ac:dyDescent="0.3">
      <c r="B52" s="28"/>
      <c r="C52" s="45"/>
      <c r="D52" s="31"/>
      <c r="E52" s="32"/>
      <c r="F52" s="29">
        <v>26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 t="shared" si="27"/>
        <v>0</v>
      </c>
    </row>
    <row r="53" spans="2:18" ht="39" hidden="1" customHeight="1" x14ac:dyDescent="0.3">
      <c r="B53" s="67"/>
      <c r="C53" s="68"/>
      <c r="D53" s="62"/>
      <c r="E53" s="21"/>
      <c r="F53" s="29">
        <v>27</v>
      </c>
      <c r="G53" s="15"/>
      <c r="H53" s="16"/>
      <c r="I53" s="17"/>
      <c r="J53" s="27"/>
      <c r="K53" s="27"/>
      <c r="L53" s="27"/>
      <c r="M53" s="27"/>
      <c r="N53" s="27"/>
      <c r="O53" s="27"/>
      <c r="P53" s="27"/>
      <c r="Q53" s="27"/>
      <c r="R53" s="84">
        <f>SUM(J53:Q53)</f>
        <v>0</v>
      </c>
    </row>
    <row r="54" spans="2:18" s="13" customFormat="1" ht="48.75" hidden="1" customHeight="1" x14ac:dyDescent="0.3">
      <c r="B54" s="35"/>
      <c r="C54" s="37"/>
      <c r="D54" s="1661" t="s">
        <v>27</v>
      </c>
      <c r="E54" s="1661"/>
      <c r="F54" s="1661"/>
      <c r="G54" s="1661"/>
      <c r="H54" s="1661"/>
      <c r="I54" s="1661"/>
      <c r="J54" s="86">
        <f>SUM(J55)</f>
        <v>0</v>
      </c>
      <c r="K54" s="86">
        <f t="shared" ref="K54:R54" si="28">SUM(K55)</f>
        <v>0</v>
      </c>
      <c r="L54" s="86">
        <f t="shared" si="28"/>
        <v>0</v>
      </c>
      <c r="M54" s="86">
        <f t="shared" si="28"/>
        <v>0</v>
      </c>
      <c r="N54" s="86">
        <f t="shared" si="28"/>
        <v>0</v>
      </c>
      <c r="O54" s="86">
        <f t="shared" si="28"/>
        <v>0</v>
      </c>
      <c r="P54" s="86">
        <f t="shared" si="28"/>
        <v>0</v>
      </c>
      <c r="Q54" s="86">
        <f t="shared" si="28"/>
        <v>0</v>
      </c>
      <c r="R54" s="86">
        <f t="shared" si="28"/>
        <v>0</v>
      </c>
    </row>
    <row r="55" spans="2:18" s="13" customFormat="1" ht="32.25" hidden="1" customHeight="1" x14ac:dyDescent="0.3">
      <c r="B55" s="35"/>
      <c r="C55" s="37"/>
      <c r="D55" s="37"/>
      <c r="E55" s="1661" t="s">
        <v>28</v>
      </c>
      <c r="F55" s="1661"/>
      <c r="G55" s="1661"/>
      <c r="H55" s="1661"/>
      <c r="I55" s="1661"/>
      <c r="J55" s="86">
        <f>SUM(J56:J58)</f>
        <v>0</v>
      </c>
      <c r="K55" s="86">
        <f t="shared" ref="K55:R55" si="29">SUM(K56:K58)</f>
        <v>0</v>
      </c>
      <c r="L55" s="86">
        <f t="shared" si="29"/>
        <v>0</v>
      </c>
      <c r="M55" s="86">
        <f t="shared" si="29"/>
        <v>0</v>
      </c>
      <c r="N55" s="86">
        <f t="shared" si="29"/>
        <v>0</v>
      </c>
      <c r="O55" s="86">
        <f t="shared" si="29"/>
        <v>0</v>
      </c>
      <c r="P55" s="86">
        <f t="shared" si="29"/>
        <v>0</v>
      </c>
      <c r="Q55" s="86">
        <f t="shared" si="29"/>
        <v>0</v>
      </c>
      <c r="R55" s="86">
        <f t="shared" si="29"/>
        <v>0</v>
      </c>
    </row>
    <row r="56" spans="2:18" ht="20.25" hidden="1" customHeight="1" x14ac:dyDescent="0.3">
      <c r="B56" s="38"/>
      <c r="C56" s="39"/>
      <c r="D56" s="39"/>
      <c r="E56" s="40"/>
      <c r="F56" s="29">
        <v>28</v>
      </c>
      <c r="G56" s="15"/>
      <c r="H56" s="15"/>
      <c r="I56" s="61"/>
      <c r="J56" s="16"/>
      <c r="K56" s="16"/>
      <c r="L56" s="16"/>
      <c r="M56" s="16"/>
      <c r="N56" s="16"/>
      <c r="O56" s="16"/>
      <c r="P56" s="16"/>
      <c r="Q56" s="16"/>
      <c r="R56" s="84">
        <f t="shared" ref="R56:R57" si="30">SUM(J56:Q56)</f>
        <v>0</v>
      </c>
    </row>
    <row r="57" spans="2:18" ht="20.25" hidden="1" customHeight="1" x14ac:dyDescent="0.3">
      <c r="B57" s="28"/>
      <c r="C57" s="45"/>
      <c r="D57" s="31"/>
      <c r="E57" s="32"/>
      <c r="F57" s="29">
        <v>29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 t="shared" si="30"/>
        <v>0</v>
      </c>
    </row>
    <row r="58" spans="2:18" ht="20.25" hidden="1" customHeight="1" x14ac:dyDescent="0.3">
      <c r="B58" s="28"/>
      <c r="C58" s="45"/>
      <c r="D58" s="31"/>
      <c r="E58" s="32"/>
      <c r="F58" s="29">
        <v>30</v>
      </c>
      <c r="G58" s="15"/>
      <c r="H58" s="16"/>
      <c r="I58" s="17"/>
      <c r="J58" s="27"/>
      <c r="K58" s="27"/>
      <c r="L58" s="27"/>
      <c r="M58" s="27"/>
      <c r="N58" s="27"/>
      <c r="O58" s="27"/>
      <c r="P58" s="27"/>
      <c r="Q58" s="27"/>
      <c r="R58" s="84">
        <f>SUM(J58:Q58)</f>
        <v>0</v>
      </c>
    </row>
    <row r="59" spans="2:18" s="13" customFormat="1" ht="33.75" hidden="1" customHeight="1" x14ac:dyDescent="0.3">
      <c r="B59" s="35"/>
      <c r="C59" s="37"/>
      <c r="D59" s="1661" t="s">
        <v>29</v>
      </c>
      <c r="E59" s="1661"/>
      <c r="F59" s="1661"/>
      <c r="G59" s="1661"/>
      <c r="H59" s="1661"/>
      <c r="I59" s="1661"/>
      <c r="J59" s="86">
        <f>SUM(J60+J64)</f>
        <v>0</v>
      </c>
      <c r="K59" s="86">
        <f t="shared" ref="K59:R59" si="31">SUM(K60+K64)</f>
        <v>0</v>
      </c>
      <c r="L59" s="86">
        <f t="shared" si="31"/>
        <v>0</v>
      </c>
      <c r="M59" s="86">
        <f t="shared" si="31"/>
        <v>0</v>
      </c>
      <c r="N59" s="86">
        <f t="shared" si="31"/>
        <v>0</v>
      </c>
      <c r="O59" s="86">
        <f t="shared" si="31"/>
        <v>0</v>
      </c>
      <c r="P59" s="86">
        <f t="shared" si="31"/>
        <v>0</v>
      </c>
      <c r="Q59" s="86">
        <f t="shared" si="31"/>
        <v>0</v>
      </c>
      <c r="R59" s="86">
        <f t="shared" si="31"/>
        <v>0</v>
      </c>
    </row>
    <row r="60" spans="2:18" s="13" customFormat="1" ht="33.75" hidden="1" customHeight="1" x14ac:dyDescent="0.3">
      <c r="B60" s="35"/>
      <c r="C60" s="37"/>
      <c r="D60" s="37"/>
      <c r="E60" s="1661" t="s">
        <v>30</v>
      </c>
      <c r="F60" s="1661"/>
      <c r="G60" s="1661"/>
      <c r="H60" s="1661"/>
      <c r="I60" s="1661"/>
      <c r="J60" s="86">
        <f>SUM(J61:J63)</f>
        <v>0</v>
      </c>
      <c r="K60" s="86">
        <f t="shared" ref="K60:R60" si="32">SUM(K61:K63)</f>
        <v>0</v>
      </c>
      <c r="L60" s="86">
        <f t="shared" si="32"/>
        <v>0</v>
      </c>
      <c r="M60" s="86">
        <f t="shared" si="32"/>
        <v>0</v>
      </c>
      <c r="N60" s="86">
        <f t="shared" si="32"/>
        <v>0</v>
      </c>
      <c r="O60" s="86">
        <f t="shared" si="32"/>
        <v>0</v>
      </c>
      <c r="P60" s="86">
        <f t="shared" si="32"/>
        <v>0</v>
      </c>
      <c r="Q60" s="86">
        <f t="shared" si="32"/>
        <v>0</v>
      </c>
      <c r="R60" s="86">
        <f t="shared" si="32"/>
        <v>0</v>
      </c>
    </row>
    <row r="61" spans="2:18" ht="21" hidden="1" customHeight="1" x14ac:dyDescent="0.3">
      <c r="B61" s="38"/>
      <c r="C61" s="39"/>
      <c r="D61" s="39"/>
      <c r="E61" s="40"/>
      <c r="F61" s="29">
        <v>31</v>
      </c>
      <c r="G61" s="15"/>
      <c r="H61" s="15"/>
      <c r="I61" s="61"/>
      <c r="J61" s="16"/>
      <c r="K61" s="16"/>
      <c r="L61" s="16"/>
      <c r="M61" s="16"/>
      <c r="N61" s="16"/>
      <c r="O61" s="16"/>
      <c r="P61" s="16"/>
      <c r="Q61" s="16"/>
      <c r="R61" s="84">
        <f t="shared" ref="R61:R62" si="33">SUM(J61:Q61)</f>
        <v>0</v>
      </c>
    </row>
    <row r="62" spans="2:18" ht="21" hidden="1" customHeight="1" x14ac:dyDescent="0.3">
      <c r="B62" s="28"/>
      <c r="C62" s="45"/>
      <c r="D62" s="31"/>
      <c r="E62" s="32"/>
      <c r="F62" s="29">
        <v>32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 t="shared" si="33"/>
        <v>0</v>
      </c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4">SUM(J65:J67)</f>
        <v>0</v>
      </c>
      <c r="K64" s="86">
        <f t="shared" si="34"/>
        <v>0</v>
      </c>
      <c r="L64" s="86">
        <f t="shared" si="34"/>
        <v>0</v>
      </c>
      <c r="M64" s="86">
        <f t="shared" si="34"/>
        <v>0</v>
      </c>
      <c r="N64" s="86">
        <f t="shared" si="34"/>
        <v>0</v>
      </c>
      <c r="O64" s="86">
        <f t="shared" si="34"/>
        <v>0</v>
      </c>
      <c r="P64" s="86">
        <f t="shared" si="34"/>
        <v>0</v>
      </c>
      <c r="Q64" s="86">
        <f t="shared" si="34"/>
        <v>0</v>
      </c>
      <c r="R64" s="86">
        <f t="shared" si="34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5">SUM(J66:Q66)</f>
        <v>0</v>
      </c>
    </row>
    <row r="67" spans="2:18" ht="18.7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5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6">SUM(K69)</f>
        <v>0</v>
      </c>
      <c r="L68" s="41">
        <f t="shared" si="36"/>
        <v>0</v>
      </c>
      <c r="M68" s="41">
        <f t="shared" si="36"/>
        <v>0</v>
      </c>
      <c r="N68" s="41">
        <f t="shared" si="36"/>
        <v>0</v>
      </c>
      <c r="O68" s="41">
        <f t="shared" si="36"/>
        <v>0</v>
      </c>
      <c r="P68" s="41">
        <f t="shared" si="36"/>
        <v>0</v>
      </c>
      <c r="Q68" s="41">
        <f t="shared" si="36"/>
        <v>0</v>
      </c>
      <c r="R68" s="41">
        <f t="shared" si="36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6"/>
        <v>0</v>
      </c>
      <c r="L69" s="25">
        <f t="shared" si="36"/>
        <v>0</v>
      </c>
      <c r="M69" s="25">
        <f t="shared" si="36"/>
        <v>0</v>
      </c>
      <c r="N69" s="25">
        <f t="shared" si="36"/>
        <v>0</v>
      </c>
      <c r="O69" s="25">
        <f t="shared" si="36"/>
        <v>0</v>
      </c>
      <c r="P69" s="25">
        <f t="shared" si="36"/>
        <v>0</v>
      </c>
      <c r="Q69" s="25">
        <f t="shared" si="36"/>
        <v>0</v>
      </c>
      <c r="R69" s="25">
        <f t="shared" si="36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7">SUM(J71+J78)</f>
        <v>0</v>
      </c>
      <c r="K70" s="86">
        <f t="shared" si="37"/>
        <v>0</v>
      </c>
      <c r="L70" s="86">
        <f t="shared" si="37"/>
        <v>0</v>
      </c>
      <c r="M70" s="86">
        <f t="shared" si="37"/>
        <v>0</v>
      </c>
      <c r="N70" s="86">
        <f t="shared" si="37"/>
        <v>0</v>
      </c>
      <c r="O70" s="86">
        <f t="shared" si="37"/>
        <v>0</v>
      </c>
      <c r="P70" s="86">
        <f t="shared" si="37"/>
        <v>0</v>
      </c>
      <c r="Q70" s="86">
        <f t="shared" si="37"/>
        <v>0</v>
      </c>
      <c r="R70" s="86">
        <f t="shared" si="37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8">SUM(K72)</f>
        <v>0</v>
      </c>
      <c r="L71" s="86">
        <f t="shared" si="38"/>
        <v>0</v>
      </c>
      <c r="M71" s="86">
        <f t="shared" si="38"/>
        <v>0</v>
      </c>
      <c r="N71" s="86">
        <f t="shared" si="38"/>
        <v>0</v>
      </c>
      <c r="O71" s="86">
        <f t="shared" si="38"/>
        <v>0</v>
      </c>
      <c r="P71" s="86">
        <f t="shared" si="38"/>
        <v>0</v>
      </c>
      <c r="Q71" s="86">
        <f t="shared" si="38"/>
        <v>0</v>
      </c>
      <c r="R71" s="86">
        <f t="shared" si="38"/>
        <v>0</v>
      </c>
    </row>
    <row r="72" spans="2:18" s="13" customFormat="1" hidden="1" x14ac:dyDescent="0.3">
      <c r="B72" s="35"/>
      <c r="C72" s="37"/>
      <c r="D72" s="37"/>
      <c r="E72" s="36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9">SUM(K73:K77)</f>
        <v>0</v>
      </c>
      <c r="L72" s="86">
        <f t="shared" si="39"/>
        <v>0</v>
      </c>
      <c r="M72" s="86">
        <f t="shared" si="39"/>
        <v>0</v>
      </c>
      <c r="N72" s="86">
        <f t="shared" si="39"/>
        <v>0</v>
      </c>
      <c r="O72" s="86">
        <f t="shared" si="39"/>
        <v>0</v>
      </c>
      <c r="P72" s="86">
        <f t="shared" si="39"/>
        <v>0</v>
      </c>
      <c r="Q72" s="86">
        <f t="shared" si="39"/>
        <v>0</v>
      </c>
      <c r="R72" s="86">
        <f t="shared" si="39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40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41">SUM(K79)</f>
        <v>0</v>
      </c>
      <c r="L78" s="86">
        <f t="shared" si="41"/>
        <v>0</v>
      </c>
      <c r="M78" s="86">
        <f t="shared" si="41"/>
        <v>0</v>
      </c>
      <c r="N78" s="86">
        <f t="shared" si="41"/>
        <v>0</v>
      </c>
      <c r="O78" s="86">
        <f t="shared" si="41"/>
        <v>0</v>
      </c>
      <c r="P78" s="86">
        <f t="shared" si="41"/>
        <v>0</v>
      </c>
      <c r="Q78" s="86">
        <f t="shared" si="41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42">SUM(K80:K85)</f>
        <v>0</v>
      </c>
      <c r="L79" s="86">
        <f t="shared" si="42"/>
        <v>0</v>
      </c>
      <c r="M79" s="86">
        <f t="shared" si="42"/>
        <v>0</v>
      </c>
      <c r="N79" s="86">
        <f t="shared" si="42"/>
        <v>0</v>
      </c>
      <c r="O79" s="86">
        <f t="shared" si="42"/>
        <v>0</v>
      </c>
      <c r="P79" s="86">
        <f t="shared" si="42"/>
        <v>0</v>
      </c>
      <c r="Q79" s="86">
        <f t="shared" si="42"/>
        <v>0</v>
      </c>
      <c r="R79" s="86">
        <f t="shared" si="42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3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3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3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3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3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4">SUM(K87)</f>
        <v>0</v>
      </c>
      <c r="L86" s="41">
        <f t="shared" si="44"/>
        <v>0</v>
      </c>
      <c r="M86" s="41">
        <f t="shared" si="44"/>
        <v>0</v>
      </c>
      <c r="N86" s="41">
        <f t="shared" si="44"/>
        <v>0</v>
      </c>
      <c r="O86" s="41">
        <f t="shared" si="44"/>
        <v>0</v>
      </c>
      <c r="P86" s="41">
        <f t="shared" si="44"/>
        <v>0</v>
      </c>
      <c r="Q86" s="41">
        <f t="shared" si="44"/>
        <v>0</v>
      </c>
      <c r="R86" s="41">
        <f t="shared" si="44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4"/>
        <v>0</v>
      </c>
      <c r="L87" s="25">
        <f t="shared" si="44"/>
        <v>0</v>
      </c>
      <c r="M87" s="25">
        <f t="shared" si="44"/>
        <v>0</v>
      </c>
      <c r="N87" s="25">
        <f t="shared" si="44"/>
        <v>0</v>
      </c>
      <c r="O87" s="25">
        <f t="shared" si="44"/>
        <v>0</v>
      </c>
      <c r="P87" s="25">
        <f t="shared" si="44"/>
        <v>0</v>
      </c>
      <c r="Q87" s="25">
        <f t="shared" si="44"/>
        <v>0</v>
      </c>
      <c r="R87" s="25">
        <f t="shared" si="44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5">SUM(K89+K94+K99)</f>
        <v>0</v>
      </c>
      <c r="L88" s="86">
        <f t="shared" si="45"/>
        <v>0</v>
      </c>
      <c r="M88" s="86">
        <f t="shared" si="45"/>
        <v>0</v>
      </c>
      <c r="N88" s="86">
        <f t="shared" si="45"/>
        <v>0</v>
      </c>
      <c r="O88" s="86">
        <f t="shared" si="45"/>
        <v>0</v>
      </c>
      <c r="P88" s="86">
        <f t="shared" si="45"/>
        <v>0</v>
      </c>
      <c r="Q88" s="86">
        <f t="shared" si="45"/>
        <v>0</v>
      </c>
      <c r="R88" s="86">
        <f t="shared" si="45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6">SUM(K90)</f>
        <v>0</v>
      </c>
      <c r="L89" s="86">
        <f t="shared" si="46"/>
        <v>0</v>
      </c>
      <c r="M89" s="86">
        <f t="shared" si="46"/>
        <v>0</v>
      </c>
      <c r="N89" s="86">
        <f t="shared" si="46"/>
        <v>0</v>
      </c>
      <c r="O89" s="86">
        <f t="shared" si="46"/>
        <v>0</v>
      </c>
      <c r="P89" s="86">
        <f t="shared" si="46"/>
        <v>0</v>
      </c>
      <c r="Q89" s="86">
        <f t="shared" si="46"/>
        <v>0</v>
      </c>
      <c r="R89" s="86">
        <f t="shared" si="46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7">SUM(K91:K93)</f>
        <v>0</v>
      </c>
      <c r="L90" s="86">
        <f t="shared" si="47"/>
        <v>0</v>
      </c>
      <c r="M90" s="86">
        <f t="shared" si="47"/>
        <v>0</v>
      </c>
      <c r="N90" s="86">
        <f t="shared" si="47"/>
        <v>0</v>
      </c>
      <c r="O90" s="86">
        <f t="shared" si="47"/>
        <v>0</v>
      </c>
      <c r="P90" s="86">
        <f t="shared" si="47"/>
        <v>0</v>
      </c>
      <c r="Q90" s="86">
        <f t="shared" si="47"/>
        <v>0</v>
      </c>
      <c r="R90" s="86">
        <f t="shared" si="47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8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9">SUM(K95)</f>
        <v>0</v>
      </c>
      <c r="L94" s="86">
        <f t="shared" si="49"/>
        <v>0</v>
      </c>
      <c r="M94" s="86">
        <f t="shared" si="49"/>
        <v>0</v>
      </c>
      <c r="N94" s="86">
        <f t="shared" si="49"/>
        <v>0</v>
      </c>
      <c r="O94" s="86">
        <f t="shared" si="49"/>
        <v>0</v>
      </c>
      <c r="P94" s="86">
        <f t="shared" si="49"/>
        <v>0</v>
      </c>
      <c r="Q94" s="86">
        <f t="shared" si="49"/>
        <v>0</v>
      </c>
      <c r="R94" s="86">
        <f t="shared" si="49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50">SUM(K96:K98)</f>
        <v>0</v>
      </c>
      <c r="L95" s="86">
        <f t="shared" si="50"/>
        <v>0</v>
      </c>
      <c r="M95" s="86">
        <f t="shared" si="50"/>
        <v>0</v>
      </c>
      <c r="N95" s="86">
        <f t="shared" si="50"/>
        <v>0</v>
      </c>
      <c r="O95" s="86">
        <f t="shared" si="50"/>
        <v>0</v>
      </c>
      <c r="P95" s="86">
        <f t="shared" si="50"/>
        <v>0</v>
      </c>
      <c r="Q95" s="86">
        <f t="shared" si="50"/>
        <v>0</v>
      </c>
      <c r="R95" s="86">
        <f t="shared" si="50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51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51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52">SUM(K100)</f>
        <v>0</v>
      </c>
      <c r="L99" s="86">
        <f t="shared" si="52"/>
        <v>0</v>
      </c>
      <c r="M99" s="86">
        <f t="shared" si="52"/>
        <v>0</v>
      </c>
      <c r="N99" s="86">
        <f t="shared" si="52"/>
        <v>0</v>
      </c>
      <c r="O99" s="86">
        <f t="shared" si="52"/>
        <v>0</v>
      </c>
      <c r="P99" s="86">
        <f t="shared" si="52"/>
        <v>0</v>
      </c>
      <c r="Q99" s="86">
        <f t="shared" si="52"/>
        <v>0</v>
      </c>
      <c r="R99" s="86">
        <f t="shared" si="52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3">SUM(K101:K103)</f>
        <v>0</v>
      </c>
      <c r="L100" s="86">
        <f t="shared" si="53"/>
        <v>0</v>
      </c>
      <c r="M100" s="86">
        <f t="shared" si="53"/>
        <v>0</v>
      </c>
      <c r="N100" s="86">
        <f t="shared" si="53"/>
        <v>0</v>
      </c>
      <c r="O100" s="86">
        <f t="shared" si="53"/>
        <v>0</v>
      </c>
      <c r="P100" s="86">
        <f t="shared" si="53"/>
        <v>0</v>
      </c>
      <c r="Q100" s="86">
        <f t="shared" si="53"/>
        <v>0</v>
      </c>
      <c r="R100" s="86">
        <f t="shared" si="53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4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4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5">SUM(K105)</f>
        <v>0</v>
      </c>
      <c r="L104" s="41">
        <f t="shared" si="55"/>
        <v>0</v>
      </c>
      <c r="M104" s="41">
        <f t="shared" si="55"/>
        <v>0</v>
      </c>
      <c r="N104" s="41">
        <f t="shared" si="55"/>
        <v>0</v>
      </c>
      <c r="O104" s="41">
        <f t="shared" si="55"/>
        <v>0</v>
      </c>
      <c r="P104" s="41">
        <f t="shared" si="55"/>
        <v>0</v>
      </c>
      <c r="Q104" s="41">
        <f t="shared" si="55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5"/>
        <v>0</v>
      </c>
      <c r="M105" s="25">
        <f t="shared" si="55"/>
        <v>0</v>
      </c>
      <c r="N105" s="25">
        <f t="shared" si="55"/>
        <v>0</v>
      </c>
      <c r="O105" s="25">
        <f t="shared" si="55"/>
        <v>0</v>
      </c>
      <c r="P105" s="25">
        <f t="shared" si="55"/>
        <v>0</v>
      </c>
      <c r="Q105" s="25">
        <f t="shared" si="55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6">SUM(K107+K116)</f>
        <v>0</v>
      </c>
      <c r="L106" s="86">
        <f>SUM(L107+L116)</f>
        <v>0</v>
      </c>
      <c r="M106" s="86">
        <f t="shared" si="56"/>
        <v>0</v>
      </c>
      <c r="N106" s="86">
        <f>SUM(N107+N116)</f>
        <v>0</v>
      </c>
      <c r="O106" s="86">
        <f t="shared" si="56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7">SUM(K108+K112)</f>
        <v>0</v>
      </c>
      <c r="L107" s="86">
        <f t="shared" si="57"/>
        <v>0</v>
      </c>
      <c r="M107" s="86">
        <f t="shared" si="57"/>
        <v>0</v>
      </c>
      <c r="N107" s="86">
        <f t="shared" si="57"/>
        <v>0</v>
      </c>
      <c r="O107" s="86">
        <f t="shared" si="57"/>
        <v>0</v>
      </c>
      <c r="P107" s="86">
        <f t="shared" si="57"/>
        <v>0</v>
      </c>
      <c r="Q107" s="86">
        <f t="shared" si="57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8">SUM(K109:K111)</f>
        <v>0</v>
      </c>
      <c r="L108" s="86">
        <f t="shared" si="58"/>
        <v>0</v>
      </c>
      <c r="M108" s="86">
        <f t="shared" si="58"/>
        <v>0</v>
      </c>
      <c r="N108" s="86">
        <f t="shared" si="58"/>
        <v>0</v>
      </c>
      <c r="O108" s="86">
        <f t="shared" si="58"/>
        <v>0</v>
      </c>
      <c r="P108" s="86">
        <f t="shared" si="58"/>
        <v>0</v>
      </c>
      <c r="Q108" s="86">
        <f t="shared" si="58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9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9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60">SUM(K113:K115)</f>
        <v>0</v>
      </c>
      <c r="L112" s="86">
        <f t="shared" si="60"/>
        <v>0</v>
      </c>
      <c r="M112" s="86">
        <f t="shared" si="60"/>
        <v>0</v>
      </c>
      <c r="N112" s="86">
        <f t="shared" si="60"/>
        <v>0</v>
      </c>
      <c r="O112" s="86">
        <f t="shared" si="60"/>
        <v>0</v>
      </c>
      <c r="P112" s="86">
        <f t="shared" si="60"/>
        <v>0</v>
      </c>
      <c r="Q112" s="86">
        <f t="shared" si="60"/>
        <v>0</v>
      </c>
      <c r="R112" s="86">
        <f t="shared" si="60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61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61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62">SUM(K117)</f>
        <v>0</v>
      </c>
      <c r="L116" s="86">
        <f t="shared" si="62"/>
        <v>0</v>
      </c>
      <c r="M116" s="86">
        <f t="shared" si="62"/>
        <v>0</v>
      </c>
      <c r="N116" s="86">
        <f t="shared" si="62"/>
        <v>0</v>
      </c>
      <c r="O116" s="86">
        <f t="shared" si="62"/>
        <v>0</v>
      </c>
      <c r="P116" s="86">
        <f t="shared" si="62"/>
        <v>0</v>
      </c>
      <c r="Q116" s="86">
        <f t="shared" si="62"/>
        <v>0</v>
      </c>
      <c r="R116" s="86">
        <f t="shared" si="62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3">SUM(K118:K120)</f>
        <v>0</v>
      </c>
      <c r="L117" s="86">
        <f t="shared" si="63"/>
        <v>0</v>
      </c>
      <c r="M117" s="86">
        <f t="shared" si="63"/>
        <v>0</v>
      </c>
      <c r="N117" s="86">
        <f t="shared" si="63"/>
        <v>0</v>
      </c>
      <c r="O117" s="86">
        <f t="shared" si="63"/>
        <v>0</v>
      </c>
      <c r="P117" s="86">
        <f t="shared" si="63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4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4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hidden="1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5">SUM(K122)</f>
        <v>0</v>
      </c>
      <c r="L121" s="41">
        <f t="shared" si="65"/>
        <v>0</v>
      </c>
      <c r="M121" s="41">
        <f t="shared" si="65"/>
        <v>0</v>
      </c>
      <c r="N121" s="41">
        <f t="shared" si="65"/>
        <v>0</v>
      </c>
      <c r="O121" s="41">
        <f t="shared" si="65"/>
        <v>0</v>
      </c>
      <c r="P121" s="41">
        <f t="shared" si="65"/>
        <v>0</v>
      </c>
      <c r="Q121" s="41">
        <f t="shared" si="65"/>
        <v>0</v>
      </c>
      <c r="R121" s="41">
        <f t="shared" si="65"/>
        <v>0</v>
      </c>
    </row>
    <row r="122" spans="2:18" s="12" customFormat="1" ht="48" hidden="1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 t="shared" si="65"/>
        <v>0</v>
      </c>
      <c r="L122" s="25">
        <f t="shared" si="65"/>
        <v>0</v>
      </c>
      <c r="M122" s="25">
        <f t="shared" si="65"/>
        <v>0</v>
      </c>
      <c r="N122" s="25">
        <f t="shared" si="65"/>
        <v>0</v>
      </c>
      <c r="O122" s="25">
        <f t="shared" si="65"/>
        <v>0</v>
      </c>
      <c r="P122" s="25">
        <f t="shared" si="65"/>
        <v>0</v>
      </c>
      <c r="Q122" s="25">
        <f t="shared" si="65"/>
        <v>0</v>
      </c>
      <c r="R122" s="25">
        <f>SUM(R123)</f>
        <v>0</v>
      </c>
    </row>
    <row r="123" spans="2:18" s="13" customFormat="1" ht="49.5" hidden="1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>SUM(J124+J129)</f>
        <v>0</v>
      </c>
      <c r="K123" s="86">
        <f t="shared" ref="K123:R123" si="66">SUM(K124+K129)</f>
        <v>0</v>
      </c>
      <c r="L123" s="86">
        <f t="shared" si="66"/>
        <v>0</v>
      </c>
      <c r="M123" s="86">
        <f t="shared" si="66"/>
        <v>0</v>
      </c>
      <c r="N123" s="86">
        <f t="shared" si="66"/>
        <v>0</v>
      </c>
      <c r="O123" s="86">
        <f t="shared" si="66"/>
        <v>0</v>
      </c>
      <c r="P123" s="86">
        <f t="shared" si="66"/>
        <v>0</v>
      </c>
      <c r="Q123" s="86">
        <f t="shared" si="66"/>
        <v>0</v>
      </c>
      <c r="R123" s="86">
        <f t="shared" si="66"/>
        <v>0</v>
      </c>
    </row>
    <row r="124" spans="2:18" s="13" customFormat="1" ht="36" hidden="1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7">SUM(K125)</f>
        <v>0</v>
      </c>
      <c r="L124" s="86">
        <f t="shared" si="67"/>
        <v>0</v>
      </c>
      <c r="M124" s="86">
        <f t="shared" si="67"/>
        <v>0</v>
      </c>
      <c r="N124" s="86">
        <f t="shared" si="67"/>
        <v>0</v>
      </c>
      <c r="O124" s="86">
        <f t="shared" si="67"/>
        <v>0</v>
      </c>
      <c r="P124" s="86">
        <f t="shared" si="67"/>
        <v>0</v>
      </c>
      <c r="Q124" s="86">
        <f t="shared" si="67"/>
        <v>0</v>
      </c>
      <c r="R124" s="86">
        <f t="shared" si="67"/>
        <v>0</v>
      </c>
    </row>
    <row r="125" spans="2:18" s="13" customFormat="1" ht="32.25" hidden="1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SUM(J126:J128)</f>
        <v>0</v>
      </c>
      <c r="K125" s="86">
        <f t="shared" ref="K125:R125" si="68">SUM(K126:K128)</f>
        <v>0</v>
      </c>
      <c r="L125" s="86">
        <f t="shared" si="68"/>
        <v>0</v>
      </c>
      <c r="M125" s="86">
        <f t="shared" si="68"/>
        <v>0</v>
      </c>
      <c r="N125" s="86">
        <f t="shared" si="68"/>
        <v>0</v>
      </c>
      <c r="O125" s="86">
        <f t="shared" si="68"/>
        <v>0</v>
      </c>
      <c r="P125" s="86">
        <f t="shared" si="68"/>
        <v>0</v>
      </c>
      <c r="Q125" s="86">
        <f t="shared" si="68"/>
        <v>0</v>
      </c>
      <c r="R125" s="86">
        <f t="shared" si="68"/>
        <v>0</v>
      </c>
    </row>
    <row r="126" spans="2:18" ht="22.5" hidden="1" customHeight="1" x14ac:dyDescent="0.3">
      <c r="B126" s="38"/>
      <c r="C126" s="39"/>
      <c r="D126" s="39"/>
      <c r="E126" s="40"/>
      <c r="F126" s="29">
        <v>66</v>
      </c>
      <c r="G126" s="15"/>
      <c r="H126" s="15"/>
      <c r="I126" s="61"/>
      <c r="J126" s="16"/>
      <c r="K126" s="16"/>
      <c r="L126" s="16"/>
      <c r="M126" s="16"/>
      <c r="N126" s="16"/>
      <c r="O126" s="16"/>
      <c r="P126" s="16"/>
      <c r="Q126" s="16"/>
      <c r="R126" s="84">
        <f t="shared" ref="R126:R127" si="69">SUM(J126:Q126)</f>
        <v>0</v>
      </c>
    </row>
    <row r="127" spans="2:18" ht="22.5" hidden="1" customHeight="1" x14ac:dyDescent="0.3">
      <c r="B127" s="28"/>
      <c r="C127" s="45"/>
      <c r="D127" s="31"/>
      <c r="E127" s="32"/>
      <c r="F127" s="29">
        <v>67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 t="shared" si="69"/>
        <v>0</v>
      </c>
    </row>
    <row r="128" spans="2:18" ht="33.75" hidden="1" customHeight="1" x14ac:dyDescent="0.3">
      <c r="B128" s="67"/>
      <c r="C128" s="68"/>
      <c r="D128" s="62"/>
      <c r="E128" s="21"/>
      <c r="F128" s="29">
        <v>68</v>
      </c>
      <c r="G128" s="15"/>
      <c r="H128" s="16"/>
      <c r="I128" s="17"/>
      <c r="J128" s="27"/>
      <c r="K128" s="27"/>
      <c r="L128" s="27"/>
      <c r="M128" s="27"/>
      <c r="N128" s="27"/>
      <c r="O128" s="27"/>
      <c r="P128" s="27"/>
      <c r="Q128" s="27"/>
      <c r="R128" s="84">
        <f>SUM(J128:Q128)</f>
        <v>0</v>
      </c>
    </row>
    <row r="129" spans="2:18" s="13" customFormat="1" ht="46.5" hidden="1" customHeight="1" x14ac:dyDescent="0.3">
      <c r="B129" s="35"/>
      <c r="C129" s="37"/>
      <c r="D129" s="1662" t="s">
        <v>53</v>
      </c>
      <c r="E129" s="1662"/>
      <c r="F129" s="1662"/>
      <c r="G129" s="1662"/>
      <c r="H129" s="1662"/>
      <c r="I129" s="1662"/>
      <c r="J129" s="86">
        <f t="shared" ref="J129:R129" si="70">SUM(J130+J136+J142)</f>
        <v>0</v>
      </c>
      <c r="K129" s="86">
        <f t="shared" si="70"/>
        <v>0</v>
      </c>
      <c r="L129" s="86">
        <f t="shared" si="70"/>
        <v>0</v>
      </c>
      <c r="M129" s="86">
        <f t="shared" si="70"/>
        <v>0</v>
      </c>
      <c r="N129" s="86">
        <f t="shared" si="70"/>
        <v>0</v>
      </c>
      <c r="O129" s="86">
        <f t="shared" si="70"/>
        <v>0</v>
      </c>
      <c r="P129" s="86">
        <f t="shared" si="70"/>
        <v>0</v>
      </c>
      <c r="Q129" s="86">
        <f t="shared" si="70"/>
        <v>0</v>
      </c>
      <c r="R129" s="86">
        <f t="shared" si="70"/>
        <v>0</v>
      </c>
    </row>
    <row r="130" spans="2:18" s="13" customFormat="1" hidden="1" x14ac:dyDescent="0.3">
      <c r="B130" s="35"/>
      <c r="C130" s="37"/>
      <c r="D130" s="37"/>
      <c r="E130" s="36" t="s">
        <v>54</v>
      </c>
      <c r="F130" s="70"/>
      <c r="G130" s="33"/>
      <c r="H130" s="14"/>
      <c r="I130" s="56"/>
      <c r="J130" s="86">
        <f>SUM(J131:J135)</f>
        <v>0</v>
      </c>
      <c r="K130" s="86">
        <f>SUM(K131:K135)</f>
        <v>0</v>
      </c>
      <c r="L130" s="86">
        <f t="shared" ref="L130:Q130" si="71">SUM(L131:L135)</f>
        <v>0</v>
      </c>
      <c r="M130" s="86">
        <f t="shared" si="71"/>
        <v>0</v>
      </c>
      <c r="N130" s="86">
        <f t="shared" si="71"/>
        <v>0</v>
      </c>
      <c r="O130" s="86">
        <f t="shared" si="71"/>
        <v>0</v>
      </c>
      <c r="P130" s="86">
        <f t="shared" si="71"/>
        <v>0</v>
      </c>
      <c r="Q130" s="86">
        <f t="shared" si="71"/>
        <v>0</v>
      </c>
      <c r="R130" s="86">
        <f>SUM(R131:R135)</f>
        <v>0</v>
      </c>
    </row>
    <row r="131" spans="2:18" ht="19.5" hidden="1" customHeight="1" x14ac:dyDescent="0.3">
      <c r="B131" s="38"/>
      <c r="C131" s="39"/>
      <c r="D131" s="39"/>
      <c r="E131" s="40"/>
      <c r="F131" s="29">
        <v>69</v>
      </c>
      <c r="G131" s="15"/>
      <c r="H131" s="15"/>
      <c r="I131" s="61"/>
      <c r="J131" s="16"/>
      <c r="K131" s="16"/>
      <c r="L131" s="16"/>
      <c r="M131" s="16"/>
      <c r="N131" s="16"/>
      <c r="O131" s="16"/>
      <c r="P131" s="16"/>
      <c r="Q131" s="16"/>
      <c r="R131" s="84">
        <f t="shared" ref="R131:R134" si="72">SUM(J131:Q131)</f>
        <v>0</v>
      </c>
    </row>
    <row r="132" spans="2:18" ht="19.5" hidden="1" customHeight="1" x14ac:dyDescent="0.3">
      <c r="B132" s="28"/>
      <c r="C132" s="45"/>
      <c r="D132" s="31"/>
      <c r="E132" s="32"/>
      <c r="F132" s="29">
        <v>70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2"/>
        <v>0</v>
      </c>
    </row>
    <row r="133" spans="2:18" ht="19.5" hidden="1" customHeight="1" x14ac:dyDescent="0.3">
      <c r="B133" s="28"/>
      <c r="C133" s="45"/>
      <c r="D133" s="31"/>
      <c r="E133" s="32"/>
      <c r="F133" s="29">
        <v>71</v>
      </c>
      <c r="G133" s="15"/>
      <c r="H133" s="16"/>
      <c r="I133" s="17"/>
      <c r="J133" s="27"/>
      <c r="K133" s="27"/>
      <c r="L133" s="27"/>
      <c r="M133" s="27"/>
      <c r="N133" s="27"/>
      <c r="O133" s="27"/>
      <c r="P133" s="27"/>
      <c r="Q133" s="27"/>
      <c r="R133" s="84">
        <f t="shared" si="72"/>
        <v>0</v>
      </c>
    </row>
    <row r="134" spans="2:18" ht="22.5" hidden="1" customHeight="1" x14ac:dyDescent="0.3">
      <c r="B134" s="57"/>
      <c r="C134" s="58"/>
      <c r="D134" s="58"/>
      <c r="E134" s="59"/>
      <c r="F134" s="29">
        <v>72</v>
      </c>
      <c r="G134" s="15"/>
      <c r="H134" s="15"/>
      <c r="I134" s="61"/>
      <c r="J134" s="16"/>
      <c r="K134" s="16"/>
      <c r="L134" s="16"/>
      <c r="M134" s="16"/>
      <c r="N134" s="16"/>
      <c r="O134" s="16"/>
      <c r="P134" s="16"/>
      <c r="Q134" s="16"/>
      <c r="R134" s="84">
        <f t="shared" si="72"/>
        <v>0</v>
      </c>
    </row>
    <row r="135" spans="2:18" ht="22.5" hidden="1" customHeight="1" x14ac:dyDescent="0.3">
      <c r="B135" s="28"/>
      <c r="C135" s="45"/>
      <c r="D135" s="31"/>
      <c r="E135" s="32"/>
      <c r="F135" s="29">
        <v>73</v>
      </c>
      <c r="G135" s="15"/>
      <c r="H135" s="16"/>
      <c r="I135" s="17"/>
      <c r="J135" s="27"/>
      <c r="K135" s="27"/>
      <c r="L135" s="27"/>
      <c r="M135" s="27"/>
      <c r="N135" s="27"/>
      <c r="O135" s="27"/>
      <c r="P135" s="27"/>
      <c r="Q135" s="27"/>
      <c r="R135" s="84">
        <f>SUM(J135:Q135)</f>
        <v>0</v>
      </c>
    </row>
    <row r="136" spans="2:18" s="13" customFormat="1" hidden="1" x14ac:dyDescent="0.3">
      <c r="B136" s="35"/>
      <c r="C136" s="37"/>
      <c r="D136" s="37"/>
      <c r="E136" s="36" t="s">
        <v>55</v>
      </c>
      <c r="F136" s="70"/>
      <c r="G136" s="33"/>
      <c r="H136" s="14"/>
      <c r="I136" s="56"/>
      <c r="J136" s="86">
        <f>SUM(J137:J141)</f>
        <v>0</v>
      </c>
      <c r="K136" s="86">
        <f t="shared" ref="K136:R136" si="73">SUM(K137:K141)</f>
        <v>0</v>
      </c>
      <c r="L136" s="86">
        <f t="shared" si="73"/>
        <v>0</v>
      </c>
      <c r="M136" s="86">
        <f t="shared" si="73"/>
        <v>0</v>
      </c>
      <c r="N136" s="86">
        <f t="shared" si="73"/>
        <v>0</v>
      </c>
      <c r="O136" s="86">
        <f t="shared" si="73"/>
        <v>0</v>
      </c>
      <c r="P136" s="86">
        <f t="shared" si="73"/>
        <v>0</v>
      </c>
      <c r="Q136" s="86">
        <f t="shared" si="73"/>
        <v>0</v>
      </c>
      <c r="R136" s="86">
        <f t="shared" si="73"/>
        <v>0</v>
      </c>
    </row>
    <row r="137" spans="2:18" ht="22.5" hidden="1" customHeight="1" x14ac:dyDescent="0.3">
      <c r="B137" s="38"/>
      <c r="C137" s="39"/>
      <c r="D137" s="39"/>
      <c r="E137" s="40"/>
      <c r="F137" s="29">
        <v>74</v>
      </c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>
        <f t="shared" ref="R137:R140" si="74">SUM(J137:Q137)</f>
        <v>0</v>
      </c>
    </row>
    <row r="138" spans="2:18" ht="22.5" hidden="1" customHeight="1" x14ac:dyDescent="0.3">
      <c r="B138" s="28"/>
      <c r="C138" s="45"/>
      <c r="D138" s="31"/>
      <c r="E138" s="32"/>
      <c r="F138" s="29">
        <v>75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4"/>
        <v>0</v>
      </c>
    </row>
    <row r="139" spans="2:18" ht="22.5" hidden="1" customHeight="1" x14ac:dyDescent="0.3">
      <c r="B139" s="28"/>
      <c r="C139" s="45"/>
      <c r="D139" s="31"/>
      <c r="E139" s="32"/>
      <c r="F139" s="29">
        <v>76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 t="shared" si="74"/>
        <v>0</v>
      </c>
    </row>
    <row r="140" spans="2:18" ht="22.5" hidden="1" customHeight="1" x14ac:dyDescent="0.3">
      <c r="B140" s="57"/>
      <c r="C140" s="58"/>
      <c r="D140" s="58"/>
      <c r="E140" s="59"/>
      <c r="F140" s="29">
        <v>77</v>
      </c>
      <c r="G140" s="15"/>
      <c r="H140" s="15"/>
      <c r="I140" s="61"/>
      <c r="J140" s="16"/>
      <c r="K140" s="16"/>
      <c r="L140" s="16"/>
      <c r="M140" s="16"/>
      <c r="N140" s="16"/>
      <c r="O140" s="16"/>
      <c r="P140" s="16"/>
      <c r="Q140" s="16"/>
      <c r="R140" s="84">
        <f t="shared" si="74"/>
        <v>0</v>
      </c>
    </row>
    <row r="141" spans="2:18" ht="22.5" hidden="1" customHeight="1" x14ac:dyDescent="0.3">
      <c r="B141" s="28"/>
      <c r="C141" s="45"/>
      <c r="D141" s="31"/>
      <c r="E141" s="32"/>
      <c r="F141" s="29">
        <v>78</v>
      </c>
      <c r="G141" s="15"/>
      <c r="H141" s="16"/>
      <c r="I141" s="17"/>
      <c r="J141" s="27"/>
      <c r="K141" s="27"/>
      <c r="L141" s="27"/>
      <c r="M141" s="27"/>
      <c r="N141" s="27"/>
      <c r="O141" s="27"/>
      <c r="P141" s="27"/>
      <c r="Q141" s="27"/>
      <c r="R141" s="84">
        <f>SUM(J141:Q141)</f>
        <v>0</v>
      </c>
    </row>
    <row r="142" spans="2:18" s="13" customFormat="1" ht="30.75" hidden="1" customHeight="1" x14ac:dyDescent="0.3">
      <c r="B142" s="35"/>
      <c r="C142" s="37"/>
      <c r="D142" s="37"/>
      <c r="E142" s="1661" t="s">
        <v>90</v>
      </c>
      <c r="F142" s="1661"/>
      <c r="G142" s="1661"/>
      <c r="H142" s="1661"/>
      <c r="I142" s="1661"/>
      <c r="J142" s="86">
        <f t="shared" ref="J142:R142" si="75">SUM(J143:J147)</f>
        <v>0</v>
      </c>
      <c r="K142" s="86">
        <f t="shared" si="75"/>
        <v>0</v>
      </c>
      <c r="L142" s="86">
        <f t="shared" si="75"/>
        <v>0</v>
      </c>
      <c r="M142" s="86">
        <f t="shared" si="75"/>
        <v>0</v>
      </c>
      <c r="N142" s="86">
        <f t="shared" si="75"/>
        <v>0</v>
      </c>
      <c r="O142" s="86">
        <f t="shared" si="75"/>
        <v>0</v>
      </c>
      <c r="P142" s="86">
        <f t="shared" si="75"/>
        <v>0</v>
      </c>
      <c r="Q142" s="86">
        <f t="shared" si="75"/>
        <v>0</v>
      </c>
      <c r="R142" s="86">
        <f t="shared" si="75"/>
        <v>0</v>
      </c>
    </row>
    <row r="143" spans="2:18" ht="22.5" hidden="1" customHeight="1" x14ac:dyDescent="0.3">
      <c r="B143" s="38"/>
      <c r="C143" s="39"/>
      <c r="D143" s="39"/>
      <c r="E143" s="40"/>
      <c r="F143" s="29">
        <v>79</v>
      </c>
      <c r="G143" s="15"/>
      <c r="H143" s="15"/>
      <c r="I143" s="61"/>
      <c r="J143" s="16"/>
      <c r="K143" s="16"/>
      <c r="L143" s="16"/>
      <c r="M143" s="16"/>
      <c r="N143" s="16"/>
      <c r="O143" s="16"/>
      <c r="P143" s="16"/>
      <c r="Q143" s="16"/>
      <c r="R143" s="84">
        <f t="shared" ref="R143:R146" si="76">SUM(J143:Q143)</f>
        <v>0</v>
      </c>
    </row>
    <row r="144" spans="2:18" ht="22.5" hidden="1" customHeight="1" x14ac:dyDescent="0.3">
      <c r="B144" s="28"/>
      <c r="C144" s="45"/>
      <c r="D144" s="31"/>
      <c r="E144" s="32"/>
      <c r="F144" s="29">
        <v>80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6"/>
        <v>0</v>
      </c>
    </row>
    <row r="145" spans="2:18" ht="22.5" hidden="1" customHeight="1" x14ac:dyDescent="0.3">
      <c r="B145" s="28"/>
      <c r="C145" s="45"/>
      <c r="D145" s="31"/>
      <c r="E145" s="32"/>
      <c r="F145" s="29">
        <v>81</v>
      </c>
      <c r="G145" s="15"/>
      <c r="H145" s="16"/>
      <c r="I145" s="17"/>
      <c r="J145" s="27"/>
      <c r="K145" s="27"/>
      <c r="L145" s="27"/>
      <c r="M145" s="27"/>
      <c r="N145" s="27"/>
      <c r="O145" s="27"/>
      <c r="P145" s="27"/>
      <c r="Q145" s="27"/>
      <c r="R145" s="84">
        <f t="shared" si="76"/>
        <v>0</v>
      </c>
    </row>
    <row r="146" spans="2:18" ht="22.5" hidden="1" customHeight="1" x14ac:dyDescent="0.3">
      <c r="B146" s="57"/>
      <c r="C146" s="58"/>
      <c r="D146" s="58"/>
      <c r="E146" s="59"/>
      <c r="F146" s="29">
        <v>82</v>
      </c>
      <c r="G146" s="15"/>
      <c r="H146" s="15"/>
      <c r="I146" s="61"/>
      <c r="J146" s="16"/>
      <c r="K146" s="16"/>
      <c r="L146" s="16"/>
      <c r="M146" s="16"/>
      <c r="N146" s="16"/>
      <c r="O146" s="16"/>
      <c r="P146" s="16"/>
      <c r="Q146" s="16"/>
      <c r="R146" s="84">
        <f t="shared" si="76"/>
        <v>0</v>
      </c>
    </row>
    <row r="147" spans="2:18" ht="22.5" hidden="1" customHeight="1" x14ac:dyDescent="0.3">
      <c r="B147" s="67"/>
      <c r="C147" s="68"/>
      <c r="D147" s="62"/>
      <c r="E147" s="21"/>
      <c r="F147" s="29">
        <v>83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84">
        <f>SUM(J147:Q147)</f>
        <v>0</v>
      </c>
    </row>
    <row r="148" spans="2:18" s="12" customFormat="1" ht="33.75" hidden="1" customHeight="1" x14ac:dyDescent="0.2">
      <c r="B148" s="1665" t="s">
        <v>93</v>
      </c>
      <c r="C148" s="1666"/>
      <c r="D148" s="1666"/>
      <c r="E148" s="1666"/>
      <c r="F148" s="1666"/>
      <c r="G148" s="1666"/>
      <c r="H148" s="1666"/>
      <c r="I148" s="1666"/>
      <c r="J148" s="41">
        <f>SUM(J149)</f>
        <v>0</v>
      </c>
      <c r="K148" s="41">
        <f t="shared" ref="K148:R149" si="77">SUM(K149)</f>
        <v>0</v>
      </c>
      <c r="L148" s="41">
        <f t="shared" si="77"/>
        <v>0</v>
      </c>
      <c r="M148" s="41">
        <f t="shared" si="77"/>
        <v>0</v>
      </c>
      <c r="N148" s="41">
        <f t="shared" si="77"/>
        <v>0</v>
      </c>
      <c r="O148" s="41">
        <f t="shared" si="77"/>
        <v>0</v>
      </c>
      <c r="P148" s="41">
        <f t="shared" si="77"/>
        <v>0</v>
      </c>
      <c r="Q148" s="41">
        <f t="shared" si="77"/>
        <v>0</v>
      </c>
      <c r="R148" s="41">
        <f t="shared" si="77"/>
        <v>0</v>
      </c>
    </row>
    <row r="149" spans="2:18" s="12" customFormat="1" ht="48.75" hidden="1" customHeight="1" x14ac:dyDescent="0.2">
      <c r="B149" s="1785" t="s">
        <v>120</v>
      </c>
      <c r="C149" s="1724"/>
      <c r="D149" s="1724"/>
      <c r="E149" s="1724"/>
      <c r="F149" s="1724"/>
      <c r="G149" s="1724"/>
      <c r="H149" s="1724"/>
      <c r="I149" s="1724"/>
      <c r="J149" s="25">
        <f>SUM(J150)</f>
        <v>0</v>
      </c>
      <c r="K149" s="25">
        <f t="shared" si="77"/>
        <v>0</v>
      </c>
      <c r="L149" s="25">
        <f t="shared" si="77"/>
        <v>0</v>
      </c>
      <c r="M149" s="25">
        <f t="shared" si="77"/>
        <v>0</v>
      </c>
      <c r="N149" s="25">
        <f t="shared" si="77"/>
        <v>0</v>
      </c>
      <c r="O149" s="25">
        <f t="shared" si="77"/>
        <v>0</v>
      </c>
      <c r="P149" s="25">
        <f t="shared" si="77"/>
        <v>0</v>
      </c>
      <c r="Q149" s="25">
        <f t="shared" si="77"/>
        <v>0</v>
      </c>
      <c r="R149" s="25">
        <f>SUM(R150)</f>
        <v>0</v>
      </c>
    </row>
    <row r="150" spans="2:18" s="13" customFormat="1" ht="32.25" hidden="1" customHeight="1" x14ac:dyDescent="0.3">
      <c r="B150" s="35"/>
      <c r="C150" s="1661" t="s">
        <v>56</v>
      </c>
      <c r="D150" s="1661"/>
      <c r="E150" s="1661"/>
      <c r="F150" s="1661"/>
      <c r="G150" s="1661"/>
      <c r="H150" s="1661"/>
      <c r="I150" s="1661"/>
      <c r="J150" s="86">
        <f>SUM(J151+J168)</f>
        <v>0</v>
      </c>
      <c r="K150" s="86">
        <f t="shared" ref="K150:Q150" si="78">SUM(K151+K168)</f>
        <v>0</v>
      </c>
      <c r="L150" s="86">
        <f t="shared" si="78"/>
        <v>0</v>
      </c>
      <c r="M150" s="86">
        <f t="shared" si="78"/>
        <v>0</v>
      </c>
      <c r="N150" s="86">
        <f t="shared" si="78"/>
        <v>0</v>
      </c>
      <c r="O150" s="86">
        <f t="shared" si="78"/>
        <v>0</v>
      </c>
      <c r="P150" s="86">
        <f t="shared" si="78"/>
        <v>0</v>
      </c>
      <c r="Q150" s="86">
        <f t="shared" si="78"/>
        <v>0</v>
      </c>
      <c r="R150" s="86">
        <f>SUM(R151+R168)</f>
        <v>0</v>
      </c>
    </row>
    <row r="151" spans="2:18" s="13" customFormat="1" ht="50.25" hidden="1" customHeight="1" x14ac:dyDescent="0.3">
      <c r="B151" s="35"/>
      <c r="C151" s="37"/>
      <c r="D151" s="1661" t="s">
        <v>78</v>
      </c>
      <c r="E151" s="1661"/>
      <c r="F151" s="1661"/>
      <c r="G151" s="1661"/>
      <c r="H151" s="1661"/>
      <c r="I151" s="1661"/>
      <c r="J151" s="86">
        <f>SUM(J152+J156+J160+J164)</f>
        <v>0</v>
      </c>
      <c r="K151" s="86">
        <f t="shared" ref="K151:R151" si="79">SUM(K152+K156+K160+K164)</f>
        <v>0</v>
      </c>
      <c r="L151" s="86">
        <f t="shared" si="79"/>
        <v>0</v>
      </c>
      <c r="M151" s="86">
        <f t="shared" si="79"/>
        <v>0</v>
      </c>
      <c r="N151" s="86">
        <f t="shared" si="79"/>
        <v>0</v>
      </c>
      <c r="O151" s="86">
        <f t="shared" si="79"/>
        <v>0</v>
      </c>
      <c r="P151" s="86">
        <f t="shared" si="79"/>
        <v>0</v>
      </c>
      <c r="Q151" s="86">
        <f t="shared" si="79"/>
        <v>0</v>
      </c>
      <c r="R151" s="86">
        <f t="shared" si="79"/>
        <v>0</v>
      </c>
    </row>
    <row r="152" spans="2:18" s="13" customFormat="1" ht="32.25" hidden="1" customHeight="1" x14ac:dyDescent="0.3">
      <c r="B152" s="35"/>
      <c r="C152" s="37"/>
      <c r="D152" s="37"/>
      <c r="E152" s="1661" t="s">
        <v>57</v>
      </c>
      <c r="F152" s="1661"/>
      <c r="G152" s="1661"/>
      <c r="H152" s="1661"/>
      <c r="I152" s="1661"/>
      <c r="J152" s="86">
        <f>SUM(J153:J155)</f>
        <v>0</v>
      </c>
      <c r="K152" s="86">
        <f t="shared" ref="K152:R152" si="80">SUM(K153:K155)</f>
        <v>0</v>
      </c>
      <c r="L152" s="86">
        <f t="shared" si="80"/>
        <v>0</v>
      </c>
      <c r="M152" s="86">
        <f t="shared" si="80"/>
        <v>0</v>
      </c>
      <c r="N152" s="86">
        <f t="shared" si="80"/>
        <v>0</v>
      </c>
      <c r="O152" s="86">
        <f t="shared" si="80"/>
        <v>0</v>
      </c>
      <c r="P152" s="86">
        <f t="shared" si="80"/>
        <v>0</v>
      </c>
      <c r="Q152" s="86">
        <f t="shared" si="80"/>
        <v>0</v>
      </c>
      <c r="R152" s="86">
        <f t="shared" si="80"/>
        <v>0</v>
      </c>
    </row>
    <row r="153" spans="2:18" ht="20.25" hidden="1" customHeight="1" x14ac:dyDescent="0.3">
      <c r="B153" s="38"/>
      <c r="C153" s="39"/>
      <c r="D153" s="39"/>
      <c r="E153" s="40"/>
      <c r="F153" s="29">
        <v>84</v>
      </c>
      <c r="G153" s="15"/>
      <c r="H153" s="15"/>
      <c r="I153" s="61"/>
      <c r="J153" s="16"/>
      <c r="K153" s="16"/>
      <c r="L153" s="16"/>
      <c r="M153" s="16"/>
      <c r="N153" s="16"/>
      <c r="O153" s="16"/>
      <c r="P153" s="16"/>
      <c r="Q153" s="16"/>
      <c r="R153" s="84">
        <f t="shared" ref="R153:R154" si="81">SUM(J153:Q153)</f>
        <v>0</v>
      </c>
    </row>
    <row r="154" spans="2:18" ht="20.25" hidden="1" customHeight="1" x14ac:dyDescent="0.3">
      <c r="B154" s="28"/>
      <c r="C154" s="45"/>
      <c r="D154" s="31"/>
      <c r="E154" s="32"/>
      <c r="F154" s="29">
        <v>85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 t="shared" si="81"/>
        <v>0</v>
      </c>
    </row>
    <row r="155" spans="2:18" ht="20.25" hidden="1" customHeight="1" x14ac:dyDescent="0.3">
      <c r="B155" s="28"/>
      <c r="C155" s="45"/>
      <c r="D155" s="31"/>
      <c r="E155" s="32"/>
      <c r="F155" s="29">
        <v>86</v>
      </c>
      <c r="G155" s="15"/>
      <c r="H155" s="16"/>
      <c r="I155" s="17"/>
      <c r="J155" s="27"/>
      <c r="K155" s="27"/>
      <c r="L155" s="27"/>
      <c r="M155" s="27"/>
      <c r="N155" s="27"/>
      <c r="O155" s="27"/>
      <c r="P155" s="27"/>
      <c r="Q155" s="27"/>
      <c r="R155" s="84">
        <f>SUM(J155:Q155)</f>
        <v>0</v>
      </c>
    </row>
    <row r="156" spans="2:18" s="13" customFormat="1" ht="33.75" hidden="1" customHeight="1" x14ac:dyDescent="0.3">
      <c r="B156" s="35"/>
      <c r="C156" s="37"/>
      <c r="D156" s="37"/>
      <c r="E156" s="1661" t="s">
        <v>58</v>
      </c>
      <c r="F156" s="1661"/>
      <c r="G156" s="1661"/>
      <c r="H156" s="1661"/>
      <c r="I156" s="1661"/>
      <c r="J156" s="86">
        <f>SUM(J157:J159)</f>
        <v>0</v>
      </c>
      <c r="K156" s="86">
        <f t="shared" ref="K156:R156" si="82">SUM(K157:K159)</f>
        <v>0</v>
      </c>
      <c r="L156" s="86">
        <f t="shared" si="82"/>
        <v>0</v>
      </c>
      <c r="M156" s="86">
        <f t="shared" si="82"/>
        <v>0</v>
      </c>
      <c r="N156" s="86">
        <f t="shared" si="82"/>
        <v>0</v>
      </c>
      <c r="O156" s="86">
        <f t="shared" si="82"/>
        <v>0</v>
      </c>
      <c r="P156" s="86">
        <f t="shared" si="82"/>
        <v>0</v>
      </c>
      <c r="Q156" s="86">
        <f t="shared" si="82"/>
        <v>0</v>
      </c>
      <c r="R156" s="86">
        <f t="shared" si="82"/>
        <v>0</v>
      </c>
    </row>
    <row r="157" spans="2:18" ht="21" hidden="1" customHeight="1" x14ac:dyDescent="0.3">
      <c r="B157" s="38"/>
      <c r="C157" s="39"/>
      <c r="D157" s="39"/>
      <c r="E157" s="40"/>
      <c r="F157" s="29">
        <v>87</v>
      </c>
      <c r="G157" s="15"/>
      <c r="H157" s="15"/>
      <c r="I157" s="61"/>
      <c r="J157" s="16"/>
      <c r="K157" s="16"/>
      <c r="L157" s="16"/>
      <c r="M157" s="16"/>
      <c r="N157" s="16"/>
      <c r="O157" s="16"/>
      <c r="P157" s="16"/>
      <c r="Q157" s="16"/>
      <c r="R157" s="84">
        <f t="shared" ref="R157:R158" si="83">SUM(J157:Q157)</f>
        <v>0</v>
      </c>
    </row>
    <row r="158" spans="2:18" ht="21" hidden="1" customHeight="1" x14ac:dyDescent="0.3">
      <c r="B158" s="28"/>
      <c r="C158" s="45"/>
      <c r="D158" s="31"/>
      <c r="E158" s="32"/>
      <c r="F158" s="29">
        <v>88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 t="shared" si="83"/>
        <v>0</v>
      </c>
    </row>
    <row r="159" spans="2:18" ht="21" hidden="1" customHeight="1" x14ac:dyDescent="0.3">
      <c r="B159" s="28"/>
      <c r="C159" s="45"/>
      <c r="D159" s="31"/>
      <c r="E159" s="32"/>
      <c r="F159" s="29">
        <v>89</v>
      </c>
      <c r="G159" s="15"/>
      <c r="H159" s="16"/>
      <c r="I159" s="17"/>
      <c r="J159" s="27"/>
      <c r="K159" s="27"/>
      <c r="L159" s="27"/>
      <c r="M159" s="27"/>
      <c r="N159" s="27"/>
      <c r="O159" s="27"/>
      <c r="P159" s="27"/>
      <c r="Q159" s="27"/>
      <c r="R159" s="84">
        <f>SUM(J159:Q159)</f>
        <v>0</v>
      </c>
    </row>
    <row r="160" spans="2:18" s="13" customFormat="1" hidden="1" x14ac:dyDescent="0.3">
      <c r="B160" s="35"/>
      <c r="C160" s="37"/>
      <c r="D160" s="37"/>
      <c r="E160" s="36" t="s">
        <v>59</v>
      </c>
      <c r="F160" s="70"/>
      <c r="G160" s="33"/>
      <c r="H160" s="14"/>
      <c r="I160" s="56"/>
      <c r="J160" s="86">
        <f>SUM(J161:J163)</f>
        <v>0</v>
      </c>
      <c r="K160" s="86">
        <f t="shared" ref="K160:R160" si="84">SUM(K161:K163)</f>
        <v>0</v>
      </c>
      <c r="L160" s="86">
        <f t="shared" si="84"/>
        <v>0</v>
      </c>
      <c r="M160" s="86">
        <f t="shared" si="84"/>
        <v>0</v>
      </c>
      <c r="N160" s="86">
        <f t="shared" si="84"/>
        <v>0</v>
      </c>
      <c r="O160" s="86">
        <f t="shared" si="84"/>
        <v>0</v>
      </c>
      <c r="P160" s="86">
        <f t="shared" si="84"/>
        <v>0</v>
      </c>
      <c r="Q160" s="86">
        <f t="shared" si="84"/>
        <v>0</v>
      </c>
      <c r="R160" s="86">
        <f t="shared" si="84"/>
        <v>0</v>
      </c>
    </row>
    <row r="161" spans="2:18" ht="24.75" hidden="1" customHeight="1" x14ac:dyDescent="0.3">
      <c r="B161" s="38"/>
      <c r="C161" s="39"/>
      <c r="D161" s="39"/>
      <c r="E161" s="40"/>
      <c r="F161" s="29">
        <v>90</v>
      </c>
      <c r="G161" s="15"/>
      <c r="H161" s="15"/>
      <c r="I161" s="61"/>
      <c r="J161" s="16"/>
      <c r="K161" s="16"/>
      <c r="L161" s="16"/>
      <c r="M161" s="16"/>
      <c r="N161" s="16"/>
      <c r="O161" s="16"/>
      <c r="P161" s="16"/>
      <c r="Q161" s="16"/>
      <c r="R161" s="84">
        <f t="shared" ref="R161:R162" si="85">SUM(J161:Q161)</f>
        <v>0</v>
      </c>
    </row>
    <row r="162" spans="2:18" ht="24.75" hidden="1" customHeight="1" x14ac:dyDescent="0.3">
      <c r="B162" s="28"/>
      <c r="C162" s="45"/>
      <c r="D162" s="31"/>
      <c r="E162" s="32"/>
      <c r="F162" s="29">
        <v>91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 t="shared" si="85"/>
        <v>0</v>
      </c>
    </row>
    <row r="163" spans="2:18" ht="24.75" hidden="1" customHeight="1" x14ac:dyDescent="0.3">
      <c r="B163" s="67"/>
      <c r="C163" s="68"/>
      <c r="D163" s="62"/>
      <c r="E163" s="21"/>
      <c r="F163" s="29">
        <v>92</v>
      </c>
      <c r="G163" s="15"/>
      <c r="H163" s="16"/>
      <c r="I163" s="17"/>
      <c r="J163" s="27"/>
      <c r="K163" s="27"/>
      <c r="L163" s="27"/>
      <c r="M163" s="27"/>
      <c r="N163" s="27"/>
      <c r="O163" s="27"/>
      <c r="P163" s="27"/>
      <c r="Q163" s="27"/>
      <c r="R163" s="84">
        <f>SUM(J163:Q163)</f>
        <v>0</v>
      </c>
    </row>
    <row r="164" spans="2:18" s="13" customFormat="1" ht="30.75" hidden="1" customHeight="1" x14ac:dyDescent="0.3">
      <c r="B164" s="35"/>
      <c r="C164" s="37"/>
      <c r="D164" s="37"/>
      <c r="E164" s="1662" t="s">
        <v>60</v>
      </c>
      <c r="F164" s="1662"/>
      <c r="G164" s="1662"/>
      <c r="H164" s="1662"/>
      <c r="I164" s="1662"/>
      <c r="J164" s="86">
        <f>SUM(J165:J167)</f>
        <v>0</v>
      </c>
      <c r="K164" s="86">
        <f t="shared" ref="K164:R164" si="86">SUM(K165:K167)</f>
        <v>0</v>
      </c>
      <c r="L164" s="86">
        <f t="shared" si="86"/>
        <v>0</v>
      </c>
      <c r="M164" s="86">
        <f t="shared" si="86"/>
        <v>0</v>
      </c>
      <c r="N164" s="86">
        <f t="shared" si="86"/>
        <v>0</v>
      </c>
      <c r="O164" s="86">
        <f t="shared" si="86"/>
        <v>0</v>
      </c>
      <c r="P164" s="86">
        <f t="shared" si="86"/>
        <v>0</v>
      </c>
      <c r="Q164" s="86">
        <f t="shared" si="86"/>
        <v>0</v>
      </c>
      <c r="R164" s="86">
        <f t="shared" si="86"/>
        <v>0</v>
      </c>
    </row>
    <row r="165" spans="2:18" ht="22.5" hidden="1" customHeight="1" x14ac:dyDescent="0.3">
      <c r="B165" s="38"/>
      <c r="C165" s="39"/>
      <c r="D165" s="39"/>
      <c r="E165" s="40"/>
      <c r="F165" s="29">
        <v>93</v>
      </c>
      <c r="G165" s="15"/>
      <c r="H165" s="15"/>
      <c r="I165" s="61"/>
      <c r="J165" s="16"/>
      <c r="K165" s="16"/>
      <c r="L165" s="16"/>
      <c r="M165" s="16"/>
      <c r="N165" s="16"/>
      <c r="O165" s="16"/>
      <c r="P165" s="16"/>
      <c r="Q165" s="16"/>
      <c r="R165" s="84">
        <f t="shared" ref="R165:R166" si="87">SUM(J165:Q165)</f>
        <v>0</v>
      </c>
    </row>
    <row r="166" spans="2:18" ht="22.5" hidden="1" customHeight="1" x14ac:dyDescent="0.3">
      <c r="B166" s="28"/>
      <c r="C166" s="45"/>
      <c r="D166" s="31"/>
      <c r="E166" s="32"/>
      <c r="F166" s="29">
        <v>94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 t="shared" si="87"/>
        <v>0</v>
      </c>
    </row>
    <row r="167" spans="2:18" ht="22.5" hidden="1" customHeight="1" x14ac:dyDescent="0.3">
      <c r="B167" s="28"/>
      <c r="C167" s="45"/>
      <c r="D167" s="31"/>
      <c r="E167" s="32"/>
      <c r="F167" s="29">
        <v>95</v>
      </c>
      <c r="G167" s="15"/>
      <c r="H167" s="16"/>
      <c r="I167" s="17"/>
      <c r="J167" s="27"/>
      <c r="K167" s="27"/>
      <c r="L167" s="27"/>
      <c r="M167" s="27"/>
      <c r="N167" s="27"/>
      <c r="O167" s="27"/>
      <c r="P167" s="27"/>
      <c r="Q167" s="27"/>
      <c r="R167" s="84">
        <f>SUM(J167:Q167)</f>
        <v>0</v>
      </c>
    </row>
    <row r="168" spans="2:18" s="13" customFormat="1" ht="33.75" hidden="1" customHeight="1" x14ac:dyDescent="0.3">
      <c r="B168" s="35"/>
      <c r="C168" s="37"/>
      <c r="D168" s="1661" t="s">
        <v>61</v>
      </c>
      <c r="E168" s="1661"/>
      <c r="F168" s="1661"/>
      <c r="G168" s="1661"/>
      <c r="H168" s="1661"/>
      <c r="I168" s="1661"/>
      <c r="J168" s="86">
        <f>SUM(J169)</f>
        <v>0</v>
      </c>
      <c r="K168" s="86">
        <f t="shared" ref="K168:R168" si="88">SUM(K169)</f>
        <v>0</v>
      </c>
      <c r="L168" s="86">
        <f t="shared" si="88"/>
        <v>0</v>
      </c>
      <c r="M168" s="86">
        <f t="shared" si="88"/>
        <v>0</v>
      </c>
      <c r="N168" s="86">
        <f t="shared" si="88"/>
        <v>0</v>
      </c>
      <c r="O168" s="86">
        <f t="shared" si="88"/>
        <v>0</v>
      </c>
      <c r="P168" s="86">
        <f t="shared" si="88"/>
        <v>0</v>
      </c>
      <c r="Q168" s="86">
        <f t="shared" si="88"/>
        <v>0</v>
      </c>
      <c r="R168" s="86">
        <f t="shared" si="88"/>
        <v>0</v>
      </c>
    </row>
    <row r="169" spans="2:18" s="13" customFormat="1" hidden="1" x14ac:dyDescent="0.3">
      <c r="B169" s="35"/>
      <c r="C169" s="37"/>
      <c r="D169" s="37"/>
      <c r="E169" s="36" t="s">
        <v>62</v>
      </c>
      <c r="F169" s="70"/>
      <c r="G169" s="33"/>
      <c r="H169" s="14"/>
      <c r="I169" s="56"/>
      <c r="J169" s="86">
        <f>SUM(J170:J172)</f>
        <v>0</v>
      </c>
      <c r="K169" s="86">
        <f t="shared" ref="K169:Q169" si="89">SUM(K170:K172)</f>
        <v>0</v>
      </c>
      <c r="L169" s="86">
        <f t="shared" si="89"/>
        <v>0</v>
      </c>
      <c r="M169" s="86">
        <f t="shared" si="89"/>
        <v>0</v>
      </c>
      <c r="N169" s="86">
        <f t="shared" si="89"/>
        <v>0</v>
      </c>
      <c r="O169" s="86">
        <f t="shared" si="89"/>
        <v>0</v>
      </c>
      <c r="P169" s="86">
        <f t="shared" si="89"/>
        <v>0</v>
      </c>
      <c r="Q169" s="86">
        <f t="shared" si="89"/>
        <v>0</v>
      </c>
      <c r="R169" s="86">
        <f>SUM(R170:R172)</f>
        <v>0</v>
      </c>
    </row>
    <row r="170" spans="2:18" ht="22.5" hidden="1" customHeight="1" x14ac:dyDescent="0.3">
      <c r="B170" s="38"/>
      <c r="C170" s="39"/>
      <c r="D170" s="39"/>
      <c r="E170" s="40"/>
      <c r="F170" s="29">
        <v>96</v>
      </c>
      <c r="G170" s="15"/>
      <c r="H170" s="15"/>
      <c r="I170" s="61"/>
      <c r="J170" s="16"/>
      <c r="K170" s="16"/>
      <c r="L170" s="16"/>
      <c r="M170" s="16"/>
      <c r="N170" s="16"/>
      <c r="O170" s="16"/>
      <c r="P170" s="16"/>
      <c r="Q170" s="16"/>
      <c r="R170" s="84">
        <f>SUM(J170:Q170)</f>
        <v>0</v>
      </c>
    </row>
    <row r="171" spans="2:18" ht="22.5" hidden="1" customHeight="1" x14ac:dyDescent="0.3">
      <c r="B171" s="28"/>
      <c r="C171" s="45"/>
      <c r="D171" s="31"/>
      <c r="E171" s="32"/>
      <c r="F171" s="29">
        <v>97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ht="2.25" hidden="1" customHeight="1" x14ac:dyDescent="0.3">
      <c r="B172" s="28"/>
      <c r="C172" s="45"/>
      <c r="D172" s="31"/>
      <c r="E172" s="32"/>
      <c r="F172" s="29">
        <v>98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84">
        <f>SUM(J172:Q172)</f>
        <v>0</v>
      </c>
    </row>
    <row r="173" spans="2:18" s="12" customFormat="1" ht="18.75" hidden="1" customHeight="1" x14ac:dyDescent="0.2">
      <c r="B173" s="137" t="s">
        <v>95</v>
      </c>
      <c r="C173" s="44"/>
      <c r="D173" s="135"/>
      <c r="E173" s="135"/>
      <c r="F173" s="136"/>
      <c r="G173" s="135"/>
      <c r="H173" s="135"/>
      <c r="I173" s="135"/>
      <c r="J173" s="41">
        <f>SUM(J174)</f>
        <v>0</v>
      </c>
      <c r="K173" s="41">
        <f t="shared" ref="K173:R174" si="90">SUM(K174)</f>
        <v>0</v>
      </c>
      <c r="L173" s="41">
        <f t="shared" si="90"/>
        <v>0</v>
      </c>
      <c r="M173" s="41">
        <f t="shared" si="90"/>
        <v>0</v>
      </c>
      <c r="N173" s="41">
        <f t="shared" si="90"/>
        <v>0</v>
      </c>
      <c r="O173" s="41">
        <f t="shared" si="90"/>
        <v>0</v>
      </c>
      <c r="P173" s="41">
        <f t="shared" si="90"/>
        <v>0</v>
      </c>
      <c r="Q173" s="41">
        <f t="shared" si="90"/>
        <v>0</v>
      </c>
      <c r="R173" s="41">
        <f t="shared" si="90"/>
        <v>0</v>
      </c>
    </row>
    <row r="174" spans="2:18" s="12" customFormat="1" ht="46.5" hidden="1" customHeight="1" x14ac:dyDescent="0.2">
      <c r="B174" s="1785" t="s">
        <v>121</v>
      </c>
      <c r="C174" s="1724"/>
      <c r="D174" s="1724"/>
      <c r="E174" s="1724"/>
      <c r="F174" s="1724"/>
      <c r="G174" s="1724"/>
      <c r="H174" s="1724"/>
      <c r="I174" s="1724"/>
      <c r="J174" s="25">
        <f>SUM(J175)</f>
        <v>0</v>
      </c>
      <c r="K174" s="25">
        <f t="shared" si="90"/>
        <v>0</v>
      </c>
      <c r="L174" s="25">
        <f t="shared" si="90"/>
        <v>0</v>
      </c>
      <c r="M174" s="25">
        <f t="shared" si="90"/>
        <v>0</v>
      </c>
      <c r="N174" s="25">
        <f t="shared" si="90"/>
        <v>0</v>
      </c>
      <c r="O174" s="25">
        <f t="shared" si="90"/>
        <v>0</v>
      </c>
      <c r="P174" s="25">
        <f t="shared" si="90"/>
        <v>0</v>
      </c>
      <c r="Q174" s="25">
        <f t="shared" si="90"/>
        <v>0</v>
      </c>
      <c r="R174" s="25">
        <f t="shared" si="90"/>
        <v>0</v>
      </c>
    </row>
    <row r="175" spans="2:18" s="13" customFormat="1" ht="31.5" hidden="1" customHeight="1" x14ac:dyDescent="0.3">
      <c r="B175" s="35"/>
      <c r="C175" s="1661" t="s">
        <v>63</v>
      </c>
      <c r="D175" s="1661"/>
      <c r="E175" s="1661"/>
      <c r="F175" s="1661"/>
      <c r="G175" s="1661"/>
      <c r="H175" s="1661"/>
      <c r="I175" s="1661"/>
      <c r="J175" s="86">
        <f>SUM(J176+J181)</f>
        <v>0</v>
      </c>
      <c r="K175" s="86">
        <f t="shared" ref="K175:R175" si="91">SUM(K176+K181)</f>
        <v>0</v>
      </c>
      <c r="L175" s="86">
        <f t="shared" si="91"/>
        <v>0</v>
      </c>
      <c r="M175" s="86">
        <f t="shared" si="91"/>
        <v>0</v>
      </c>
      <c r="N175" s="86">
        <f t="shared" si="91"/>
        <v>0</v>
      </c>
      <c r="O175" s="86">
        <f t="shared" si="91"/>
        <v>0</v>
      </c>
      <c r="P175" s="86">
        <f t="shared" si="91"/>
        <v>0</v>
      </c>
      <c r="Q175" s="86">
        <f t="shared" si="91"/>
        <v>0</v>
      </c>
      <c r="R175" s="86">
        <f t="shared" si="91"/>
        <v>0</v>
      </c>
    </row>
    <row r="176" spans="2:18" s="13" customFormat="1" hidden="1" x14ac:dyDescent="0.3">
      <c r="B176" s="35"/>
      <c r="C176" s="37"/>
      <c r="D176" s="36" t="s">
        <v>64</v>
      </c>
      <c r="E176" s="34"/>
      <c r="F176" s="70"/>
      <c r="G176" s="33"/>
      <c r="H176" s="14"/>
      <c r="I176" s="56"/>
      <c r="J176" s="86">
        <f>SUM(J177)</f>
        <v>0</v>
      </c>
      <c r="K176" s="86">
        <f t="shared" ref="K176:R176" si="92">SUM(K177)</f>
        <v>0</v>
      </c>
      <c r="L176" s="86">
        <f t="shared" si="92"/>
        <v>0</v>
      </c>
      <c r="M176" s="86">
        <f t="shared" si="92"/>
        <v>0</v>
      </c>
      <c r="N176" s="86">
        <f t="shared" si="92"/>
        <v>0</v>
      </c>
      <c r="O176" s="86">
        <f t="shared" si="92"/>
        <v>0</v>
      </c>
      <c r="P176" s="86">
        <f t="shared" si="92"/>
        <v>0</v>
      </c>
      <c r="Q176" s="86">
        <f t="shared" si="92"/>
        <v>0</v>
      </c>
      <c r="R176" s="86">
        <f t="shared" si="92"/>
        <v>0</v>
      </c>
    </row>
    <row r="177" spans="2:18" s="13" customFormat="1" ht="31.5" hidden="1" customHeight="1" x14ac:dyDescent="0.3">
      <c r="B177" s="35"/>
      <c r="C177" s="37"/>
      <c r="D177" s="37"/>
      <c r="E177" s="1662" t="s">
        <v>65</v>
      </c>
      <c r="F177" s="1662"/>
      <c r="G177" s="1662"/>
      <c r="H177" s="1662"/>
      <c r="I177" s="1662"/>
      <c r="J177" s="86">
        <f>SUM(J178:J180)</f>
        <v>0</v>
      </c>
      <c r="K177" s="86">
        <f>SUM(K178:K180)</f>
        <v>0</v>
      </c>
      <c r="L177" s="86">
        <f t="shared" ref="L177:R177" si="93">SUM(L178:L180)</f>
        <v>0</v>
      </c>
      <c r="M177" s="86">
        <f t="shared" si="93"/>
        <v>0</v>
      </c>
      <c r="N177" s="86">
        <f t="shared" si="93"/>
        <v>0</v>
      </c>
      <c r="O177" s="86">
        <f t="shared" si="93"/>
        <v>0</v>
      </c>
      <c r="P177" s="86">
        <f t="shared" si="93"/>
        <v>0</v>
      </c>
      <c r="Q177" s="86">
        <f t="shared" si="93"/>
        <v>0</v>
      </c>
      <c r="R177" s="86">
        <f t="shared" si="93"/>
        <v>0</v>
      </c>
    </row>
    <row r="178" spans="2:18" ht="33" hidden="1" customHeight="1" x14ac:dyDescent="0.3">
      <c r="B178" s="38"/>
      <c r="C178" s="39"/>
      <c r="D178" s="39"/>
      <c r="E178" s="39"/>
      <c r="F178" s="60">
        <v>1</v>
      </c>
      <c r="G178" s="61"/>
      <c r="H178" s="16"/>
      <c r="I178" s="148"/>
      <c r="J178" s="16"/>
      <c r="K178" s="92"/>
      <c r="L178" s="92"/>
      <c r="M178" s="92"/>
      <c r="N178" s="16"/>
      <c r="O178" s="16"/>
      <c r="P178" s="16"/>
      <c r="Q178" s="16"/>
      <c r="R178" s="84">
        <f>SUM(J178:Q178)</f>
        <v>0</v>
      </c>
    </row>
    <row r="179" spans="2:18" ht="23.25" hidden="1" customHeight="1" x14ac:dyDescent="0.3">
      <c r="B179" s="28"/>
      <c r="C179" s="45"/>
      <c r="D179" s="31"/>
      <c r="E179" s="32"/>
      <c r="F179" s="29">
        <v>100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 t="shared" ref="R179" si="94">SUM(J179:Q179)</f>
        <v>0</v>
      </c>
    </row>
    <row r="180" spans="2:18" ht="23.25" hidden="1" customHeight="1" x14ac:dyDescent="0.3">
      <c r="B180" s="67"/>
      <c r="C180" s="68"/>
      <c r="D180" s="62"/>
      <c r="E180" s="21"/>
      <c r="F180" s="29">
        <v>101</v>
      </c>
      <c r="G180" s="15"/>
      <c r="H180" s="16"/>
      <c r="I180" s="17"/>
      <c r="J180" s="27"/>
      <c r="K180" s="27"/>
      <c r="L180" s="27"/>
      <c r="M180" s="27"/>
      <c r="N180" s="27"/>
      <c r="O180" s="27"/>
      <c r="P180" s="27"/>
      <c r="Q180" s="27"/>
      <c r="R180" s="84">
        <f>SUM(J180:Q180)</f>
        <v>0</v>
      </c>
    </row>
    <row r="181" spans="2:18" s="13" customFormat="1" ht="36" hidden="1" customHeight="1" x14ac:dyDescent="0.3">
      <c r="B181" s="35"/>
      <c r="C181" s="37"/>
      <c r="D181" s="1661" t="s">
        <v>66</v>
      </c>
      <c r="E181" s="1661"/>
      <c r="F181" s="1661"/>
      <c r="G181" s="1661"/>
      <c r="H181" s="1661"/>
      <c r="I181" s="1661"/>
      <c r="J181" s="86">
        <f>SUM(J182+J186)</f>
        <v>0</v>
      </c>
      <c r="K181" s="86">
        <f t="shared" ref="K181:R181" si="95">SUM(K182+K186)</f>
        <v>0</v>
      </c>
      <c r="L181" s="86">
        <f t="shared" si="95"/>
        <v>0</v>
      </c>
      <c r="M181" s="86">
        <f t="shared" si="95"/>
        <v>0</v>
      </c>
      <c r="N181" s="86">
        <f t="shared" si="95"/>
        <v>0</v>
      </c>
      <c r="O181" s="86">
        <f>SUM(O182+O186)</f>
        <v>0</v>
      </c>
      <c r="P181" s="86">
        <f t="shared" si="95"/>
        <v>0</v>
      </c>
      <c r="Q181" s="86">
        <f t="shared" si="95"/>
        <v>0</v>
      </c>
      <c r="R181" s="86">
        <f t="shared" si="95"/>
        <v>0</v>
      </c>
    </row>
    <row r="182" spans="2:18" s="13" customFormat="1" hidden="1" x14ac:dyDescent="0.3">
      <c r="B182" s="35"/>
      <c r="C182" s="37"/>
      <c r="D182" s="37"/>
      <c r="E182" s="36" t="s">
        <v>67</v>
      </c>
      <c r="F182" s="70"/>
      <c r="G182" s="33"/>
      <c r="H182" s="14"/>
      <c r="I182" s="56"/>
      <c r="J182" s="86">
        <f>SUM(J183:J185)</f>
        <v>0</v>
      </c>
      <c r="K182" s="86">
        <f t="shared" ref="K182:R182" si="96">SUM(K183:K185)</f>
        <v>0</v>
      </c>
      <c r="L182" s="86">
        <f t="shared" si="96"/>
        <v>0</v>
      </c>
      <c r="M182" s="86">
        <f t="shared" si="96"/>
        <v>0</v>
      </c>
      <c r="N182" s="86">
        <f t="shared" si="96"/>
        <v>0</v>
      </c>
      <c r="O182" s="86">
        <f t="shared" si="96"/>
        <v>0</v>
      </c>
      <c r="P182" s="86">
        <f t="shared" si="96"/>
        <v>0</v>
      </c>
      <c r="Q182" s="86">
        <f t="shared" si="96"/>
        <v>0</v>
      </c>
      <c r="R182" s="86">
        <f t="shared" si="96"/>
        <v>0</v>
      </c>
    </row>
    <row r="183" spans="2:18" ht="21" hidden="1" customHeight="1" x14ac:dyDescent="0.3">
      <c r="B183" s="38"/>
      <c r="C183" s="39"/>
      <c r="D183" s="39"/>
      <c r="E183" s="40"/>
      <c r="F183" s="29">
        <v>102</v>
      </c>
      <c r="G183" s="15"/>
      <c r="H183" s="15"/>
      <c r="I183" s="61"/>
      <c r="J183" s="16"/>
      <c r="K183" s="16"/>
      <c r="L183" s="16"/>
      <c r="M183" s="16"/>
      <c r="N183" s="16"/>
      <c r="O183" s="16"/>
      <c r="P183" s="16"/>
      <c r="Q183" s="16"/>
      <c r="R183" s="84">
        <f t="shared" ref="R183:R184" si="97">SUM(J183:Q183)</f>
        <v>0</v>
      </c>
    </row>
    <row r="184" spans="2:18" ht="21" hidden="1" customHeight="1" x14ac:dyDescent="0.3">
      <c r="B184" s="28"/>
      <c r="C184" s="45"/>
      <c r="D184" s="31"/>
      <c r="E184" s="32"/>
      <c r="F184" s="29">
        <v>103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 t="shared" si="97"/>
        <v>0</v>
      </c>
    </row>
    <row r="185" spans="2:18" ht="21" hidden="1" customHeight="1" x14ac:dyDescent="0.3">
      <c r="B185" s="28"/>
      <c r="C185" s="45"/>
      <c r="D185" s="31"/>
      <c r="E185" s="32"/>
      <c r="F185" s="29">
        <v>104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>SUM(J185:Q185)</f>
        <v>0</v>
      </c>
    </row>
    <row r="186" spans="2:18" s="13" customFormat="1" hidden="1" x14ac:dyDescent="0.3">
      <c r="B186" s="35"/>
      <c r="C186" s="37"/>
      <c r="D186" s="37"/>
      <c r="E186" s="36" t="s">
        <v>68</v>
      </c>
      <c r="F186" s="70"/>
      <c r="G186" s="33"/>
      <c r="H186" s="14"/>
      <c r="I186" s="56"/>
      <c r="J186" s="86">
        <f>SUM(J187:J189)</f>
        <v>0</v>
      </c>
      <c r="K186" s="86">
        <f t="shared" ref="K186:Q186" si="98">SUM(K187:K189)</f>
        <v>0</v>
      </c>
      <c r="L186" s="86">
        <f t="shared" si="98"/>
        <v>0</v>
      </c>
      <c r="M186" s="86">
        <f t="shared" si="98"/>
        <v>0</v>
      </c>
      <c r="N186" s="86">
        <f t="shared" si="98"/>
        <v>0</v>
      </c>
      <c r="O186" s="86">
        <f t="shared" si="98"/>
        <v>0</v>
      </c>
      <c r="P186" s="86">
        <f t="shared" si="98"/>
        <v>0</v>
      </c>
      <c r="Q186" s="86">
        <f t="shared" si="98"/>
        <v>0</v>
      </c>
      <c r="R186" s="86">
        <f>SUM(R187:R189)</f>
        <v>0</v>
      </c>
    </row>
    <row r="187" spans="2:18" ht="21" hidden="1" customHeight="1" x14ac:dyDescent="0.3">
      <c r="B187" s="38"/>
      <c r="C187" s="39"/>
      <c r="D187" s="39"/>
      <c r="E187" s="40"/>
      <c r="F187" s="29">
        <v>105</v>
      </c>
      <c r="G187" s="15"/>
      <c r="H187" s="15"/>
      <c r="I187" s="61"/>
      <c r="J187" s="16"/>
      <c r="K187" s="16"/>
      <c r="L187" s="16"/>
      <c r="M187" s="16"/>
      <c r="N187" s="16"/>
      <c r="O187" s="16"/>
      <c r="P187" s="16"/>
      <c r="Q187" s="16"/>
      <c r="R187" s="84">
        <f t="shared" ref="R187:R188" si="99">SUM(J187:Q187)</f>
        <v>0</v>
      </c>
    </row>
    <row r="188" spans="2:18" ht="21" hidden="1" customHeight="1" x14ac:dyDescent="0.3">
      <c r="B188" s="28"/>
      <c r="C188" s="45"/>
      <c r="D188" s="31"/>
      <c r="E188" s="32"/>
      <c r="F188" s="29">
        <v>106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 t="shared" si="99"/>
        <v>0</v>
      </c>
    </row>
    <row r="189" spans="2:18" ht="21" hidden="1" customHeight="1" x14ac:dyDescent="0.3">
      <c r="B189" s="28"/>
      <c r="C189" s="45"/>
      <c r="D189" s="31"/>
      <c r="E189" s="32"/>
      <c r="F189" s="29">
        <v>107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84">
        <f>SUM(J189:Q189)</f>
        <v>0</v>
      </c>
    </row>
    <row r="190" spans="2:18" s="12" customFormat="1" ht="18.75" customHeight="1" x14ac:dyDescent="0.2">
      <c r="B190" s="137" t="s">
        <v>97</v>
      </c>
      <c r="C190" s="44"/>
      <c r="D190" s="135"/>
      <c r="E190" s="135"/>
      <c r="F190" s="136"/>
      <c r="G190" s="135"/>
      <c r="H190" s="135"/>
      <c r="I190" s="135"/>
      <c r="J190" s="95">
        <f>SUM(J191)</f>
        <v>0</v>
      </c>
      <c r="K190" s="95">
        <f>SUM(K191)</f>
        <v>0</v>
      </c>
      <c r="L190" s="95">
        <f t="shared" ref="L190:R191" si="100">SUM(L191)</f>
        <v>0</v>
      </c>
      <c r="M190" s="95">
        <f t="shared" si="100"/>
        <v>200000</v>
      </c>
      <c r="N190" s="95">
        <f t="shared" si="100"/>
        <v>0</v>
      </c>
      <c r="O190" s="95">
        <f t="shared" si="100"/>
        <v>0</v>
      </c>
      <c r="P190" s="95">
        <f t="shared" si="100"/>
        <v>0</v>
      </c>
      <c r="Q190" s="95">
        <f t="shared" si="100"/>
        <v>0</v>
      </c>
      <c r="R190" s="95">
        <f t="shared" si="100"/>
        <v>200000</v>
      </c>
    </row>
    <row r="191" spans="2:18" s="12" customFormat="1" ht="48.75" customHeight="1" x14ac:dyDescent="0.2">
      <c r="B191" s="1785" t="s">
        <v>145</v>
      </c>
      <c r="C191" s="1724"/>
      <c r="D191" s="1724"/>
      <c r="E191" s="1724"/>
      <c r="F191" s="1724"/>
      <c r="G191" s="1724"/>
      <c r="H191" s="1724"/>
      <c r="I191" s="1724"/>
      <c r="J191" s="128">
        <f>SUM(J192)</f>
        <v>0</v>
      </c>
      <c r="K191" s="128">
        <f>SUM(K192)</f>
        <v>0</v>
      </c>
      <c r="L191" s="128">
        <f t="shared" si="100"/>
        <v>0</v>
      </c>
      <c r="M191" s="128">
        <f t="shared" si="100"/>
        <v>200000</v>
      </c>
      <c r="N191" s="128">
        <f t="shared" si="100"/>
        <v>0</v>
      </c>
      <c r="O191" s="128">
        <f t="shared" si="100"/>
        <v>0</v>
      </c>
      <c r="P191" s="128">
        <f t="shared" si="100"/>
        <v>0</v>
      </c>
      <c r="Q191" s="128">
        <f t="shared" si="100"/>
        <v>0</v>
      </c>
      <c r="R191" s="128">
        <f>SUM(R192)</f>
        <v>200000</v>
      </c>
    </row>
    <row r="192" spans="2:18" s="13" customFormat="1" ht="33" customHeight="1" x14ac:dyDescent="0.3">
      <c r="B192" s="35"/>
      <c r="C192" s="1661" t="s">
        <v>69</v>
      </c>
      <c r="D192" s="1661"/>
      <c r="E192" s="1661"/>
      <c r="F192" s="1661"/>
      <c r="G192" s="1661"/>
      <c r="H192" s="1661"/>
      <c r="I192" s="1661"/>
      <c r="J192" s="86">
        <f>SUM(J193+J200+J217)</f>
        <v>0</v>
      </c>
      <c r="K192" s="86">
        <f>SUM(K193+K200+K217)</f>
        <v>0</v>
      </c>
      <c r="L192" s="86">
        <f t="shared" ref="L192:Q192" si="101">SUM(L193+L200+L217)</f>
        <v>0</v>
      </c>
      <c r="M192" s="86">
        <f t="shared" si="101"/>
        <v>200000</v>
      </c>
      <c r="N192" s="86">
        <f t="shared" si="101"/>
        <v>0</v>
      </c>
      <c r="O192" s="86">
        <f t="shared" si="101"/>
        <v>0</v>
      </c>
      <c r="P192" s="86">
        <f t="shared" si="101"/>
        <v>0</v>
      </c>
      <c r="Q192" s="86">
        <f t="shared" si="101"/>
        <v>0</v>
      </c>
      <c r="R192" s="86">
        <f>SUM(R193+R200+R217)</f>
        <v>200000</v>
      </c>
    </row>
    <row r="193" spans="2:18" s="13" customFormat="1" hidden="1" x14ac:dyDescent="0.3">
      <c r="B193" s="35"/>
      <c r="C193" s="37"/>
      <c r="D193" s="36" t="s">
        <v>70</v>
      </c>
      <c r="E193" s="34"/>
      <c r="F193" s="70"/>
      <c r="G193" s="33"/>
      <c r="H193" s="14"/>
      <c r="I193" s="56"/>
      <c r="J193" s="86">
        <f>SUM(J194)</f>
        <v>0</v>
      </c>
      <c r="K193" s="86">
        <f t="shared" ref="K193:R193" si="102">SUM(K194)</f>
        <v>0</v>
      </c>
      <c r="L193" s="86">
        <f t="shared" si="102"/>
        <v>0</v>
      </c>
      <c r="M193" s="86">
        <f t="shared" si="102"/>
        <v>0</v>
      </c>
      <c r="N193" s="86">
        <f t="shared" si="102"/>
        <v>0</v>
      </c>
      <c r="O193" s="86">
        <f t="shared" si="102"/>
        <v>0</v>
      </c>
      <c r="P193" s="86">
        <f t="shared" si="102"/>
        <v>0</v>
      </c>
      <c r="Q193" s="86">
        <f t="shared" si="102"/>
        <v>0</v>
      </c>
      <c r="R193" s="86">
        <f t="shared" si="102"/>
        <v>0</v>
      </c>
    </row>
    <row r="194" spans="2:18" s="13" customFormat="1" hidden="1" x14ac:dyDescent="0.3">
      <c r="B194" s="35"/>
      <c r="C194" s="37"/>
      <c r="D194" s="37"/>
      <c r="E194" s="36" t="s">
        <v>71</v>
      </c>
      <c r="F194" s="72"/>
      <c r="G194" s="64"/>
      <c r="H194" s="64"/>
      <c r="I194" s="64"/>
      <c r="J194" s="86">
        <f>SUM(J195:J199)</f>
        <v>0</v>
      </c>
      <c r="K194" s="86">
        <f>SUM(K195:K199)</f>
        <v>0</v>
      </c>
      <c r="L194" s="86">
        <f t="shared" ref="L194:R194" si="103">SUM(L195:L199)</f>
        <v>0</v>
      </c>
      <c r="M194" s="86">
        <f t="shared" si="103"/>
        <v>0</v>
      </c>
      <c r="N194" s="86">
        <f t="shared" si="103"/>
        <v>0</v>
      </c>
      <c r="O194" s="86">
        <f>SUM(O195:O199)</f>
        <v>0</v>
      </c>
      <c r="P194" s="86">
        <f>SUM(P195:P199)</f>
        <v>0</v>
      </c>
      <c r="Q194" s="86">
        <f>SUM(Q195:Q199)</f>
        <v>0</v>
      </c>
      <c r="R194" s="86">
        <f t="shared" si="103"/>
        <v>0</v>
      </c>
    </row>
    <row r="195" spans="2:18" ht="24.75" hidden="1" customHeight="1" x14ac:dyDescent="0.3">
      <c r="B195" s="38"/>
      <c r="C195" s="39"/>
      <c r="D195" s="39"/>
      <c r="E195" s="40"/>
      <c r="F195" s="29">
        <v>108</v>
      </c>
      <c r="G195" s="15"/>
      <c r="H195" s="15"/>
      <c r="I195" s="61"/>
      <c r="J195" s="16"/>
      <c r="K195" s="16"/>
      <c r="L195" s="16"/>
      <c r="M195" s="16"/>
      <c r="N195" s="16"/>
      <c r="O195" s="16"/>
      <c r="P195" s="16"/>
      <c r="Q195" s="16"/>
      <c r="R195" s="84">
        <f t="shared" ref="R195:R198" si="104">SUM(J195:Q195)</f>
        <v>0</v>
      </c>
    </row>
    <row r="196" spans="2:18" ht="24.75" hidden="1" customHeight="1" x14ac:dyDescent="0.3">
      <c r="B196" s="28"/>
      <c r="C196" s="45"/>
      <c r="D196" s="31"/>
      <c r="E196" s="32"/>
      <c r="F196" s="29">
        <v>109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4"/>
        <v>0</v>
      </c>
    </row>
    <row r="197" spans="2:18" ht="25.5" hidden="1" customHeight="1" x14ac:dyDescent="0.3">
      <c r="B197" s="28"/>
      <c r="C197" s="45"/>
      <c r="D197" s="31"/>
      <c r="E197" s="32"/>
      <c r="F197" s="29">
        <v>110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4"/>
        <v>0</v>
      </c>
    </row>
    <row r="198" spans="2:18" ht="24.75" hidden="1" customHeight="1" x14ac:dyDescent="0.3">
      <c r="B198" s="28"/>
      <c r="C198" s="45"/>
      <c r="D198" s="31"/>
      <c r="E198" s="32"/>
      <c r="F198" s="29">
        <v>111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104"/>
        <v>0</v>
      </c>
    </row>
    <row r="199" spans="2:18" ht="25.5" hidden="1" customHeight="1" x14ac:dyDescent="0.3">
      <c r="B199" s="67"/>
      <c r="C199" s="68"/>
      <c r="D199" s="62"/>
      <c r="E199" s="21"/>
      <c r="F199" s="29">
        <v>112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s="13" customFormat="1" ht="33" hidden="1" customHeight="1" x14ac:dyDescent="0.3">
      <c r="B200" s="35"/>
      <c r="C200" s="37"/>
      <c r="D200" s="1661" t="s">
        <v>72</v>
      </c>
      <c r="E200" s="1661"/>
      <c r="F200" s="1661"/>
      <c r="G200" s="1661"/>
      <c r="H200" s="1661"/>
      <c r="I200" s="1661"/>
      <c r="J200" s="86">
        <f>SUM(J201+J205+J209+J213)</f>
        <v>0</v>
      </c>
      <c r="K200" s="86">
        <f t="shared" ref="K200:R200" si="105">SUM(K201+K205+K209+K213)</f>
        <v>0</v>
      </c>
      <c r="L200" s="86">
        <f t="shared" si="105"/>
        <v>0</v>
      </c>
      <c r="M200" s="86">
        <f t="shared" si="105"/>
        <v>0</v>
      </c>
      <c r="N200" s="86">
        <f t="shared" si="105"/>
        <v>0</v>
      </c>
      <c r="O200" s="86">
        <f t="shared" si="105"/>
        <v>0</v>
      </c>
      <c r="P200" s="86">
        <f t="shared" si="105"/>
        <v>0</v>
      </c>
      <c r="Q200" s="86">
        <f t="shared" si="105"/>
        <v>0</v>
      </c>
      <c r="R200" s="86">
        <f t="shared" si="105"/>
        <v>0</v>
      </c>
    </row>
    <row r="201" spans="2:18" s="13" customFormat="1" ht="30.75" hidden="1" customHeight="1" x14ac:dyDescent="0.3">
      <c r="B201" s="35"/>
      <c r="C201" s="37"/>
      <c r="D201" s="37"/>
      <c r="E201" s="1662" t="s">
        <v>73</v>
      </c>
      <c r="F201" s="1662"/>
      <c r="G201" s="1662"/>
      <c r="H201" s="1662"/>
      <c r="I201" s="1662"/>
      <c r="J201" s="86">
        <f>SUM(J202:J204)</f>
        <v>0</v>
      </c>
      <c r="K201" s="86">
        <f t="shared" ref="K201:R201" si="106">SUM(K202:K204)</f>
        <v>0</v>
      </c>
      <c r="L201" s="86">
        <f t="shared" si="106"/>
        <v>0</v>
      </c>
      <c r="M201" s="86">
        <f t="shared" si="106"/>
        <v>0</v>
      </c>
      <c r="N201" s="86">
        <f t="shared" si="106"/>
        <v>0</v>
      </c>
      <c r="O201" s="86">
        <f t="shared" si="106"/>
        <v>0</v>
      </c>
      <c r="P201" s="86">
        <f t="shared" si="106"/>
        <v>0</v>
      </c>
      <c r="Q201" s="86">
        <f t="shared" si="106"/>
        <v>0</v>
      </c>
      <c r="R201" s="86">
        <f t="shared" si="106"/>
        <v>0</v>
      </c>
    </row>
    <row r="202" spans="2:18" ht="24.75" hidden="1" customHeight="1" x14ac:dyDescent="0.3">
      <c r="B202" s="38"/>
      <c r="C202" s="39"/>
      <c r="D202" s="39"/>
      <c r="E202" s="40"/>
      <c r="F202" s="29">
        <v>113</v>
      </c>
      <c r="G202" s="15"/>
      <c r="H202" s="15"/>
      <c r="I202" s="61"/>
      <c r="J202" s="16"/>
      <c r="K202" s="16"/>
      <c r="L202" s="16"/>
      <c r="M202" s="16"/>
      <c r="N202" s="16"/>
      <c r="O202" s="16"/>
      <c r="P202" s="16"/>
      <c r="Q202" s="16"/>
      <c r="R202" s="84">
        <f t="shared" ref="R202:R203" si="107">SUM(J202:Q202)</f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114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107"/>
        <v>0</v>
      </c>
    </row>
    <row r="204" spans="2:18" ht="24.75" hidden="1" customHeight="1" x14ac:dyDescent="0.3">
      <c r="B204" s="28"/>
      <c r="C204" s="45"/>
      <c r="D204" s="31"/>
      <c r="E204" s="32"/>
      <c r="F204" s="29">
        <v>115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>SUM(J204:Q204)</f>
        <v>0</v>
      </c>
    </row>
    <row r="205" spans="2:18" s="13" customFormat="1" hidden="1" x14ac:dyDescent="0.3">
      <c r="B205" s="35"/>
      <c r="C205" s="37"/>
      <c r="D205" s="37"/>
      <c r="E205" s="1663" t="s">
        <v>74</v>
      </c>
      <c r="F205" s="1663"/>
      <c r="G205" s="1663"/>
      <c r="H205" s="1663"/>
      <c r="I205" s="1663"/>
      <c r="J205" s="86">
        <f>SUM(J206:J208)</f>
        <v>0</v>
      </c>
      <c r="K205" s="86">
        <f t="shared" ref="K205:R205" si="108">SUM(K206:K208)</f>
        <v>0</v>
      </c>
      <c r="L205" s="86">
        <f t="shared" si="108"/>
        <v>0</v>
      </c>
      <c r="M205" s="86">
        <f t="shared" si="108"/>
        <v>0</v>
      </c>
      <c r="N205" s="86">
        <f t="shared" si="108"/>
        <v>0</v>
      </c>
      <c r="O205" s="86">
        <f t="shared" si="108"/>
        <v>0</v>
      </c>
      <c r="P205" s="86">
        <f t="shared" si="108"/>
        <v>0</v>
      </c>
      <c r="Q205" s="86">
        <f t="shared" si="108"/>
        <v>0</v>
      </c>
      <c r="R205" s="86">
        <f t="shared" si="108"/>
        <v>0</v>
      </c>
    </row>
    <row r="206" spans="2:18" ht="23.25" hidden="1" customHeight="1" x14ac:dyDescent="0.3">
      <c r="B206" s="38"/>
      <c r="C206" s="39"/>
      <c r="D206" s="39"/>
      <c r="E206" s="40"/>
      <c r="F206" s="29">
        <v>116</v>
      </c>
      <c r="G206" s="15"/>
      <c r="H206" s="15"/>
      <c r="I206" s="61"/>
      <c r="J206" s="16"/>
      <c r="K206" s="16"/>
      <c r="L206" s="16"/>
      <c r="M206" s="16"/>
      <c r="N206" s="16"/>
      <c r="O206" s="16"/>
      <c r="P206" s="16"/>
      <c r="Q206" s="16"/>
      <c r="R206" s="84">
        <f t="shared" ref="R206:R207" si="109">SUM(J206:Q206)</f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117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 t="shared" si="109"/>
        <v>0</v>
      </c>
    </row>
    <row r="208" spans="2:18" ht="23.25" hidden="1" customHeight="1" x14ac:dyDescent="0.3">
      <c r="B208" s="28"/>
      <c r="C208" s="45"/>
      <c r="D208" s="31"/>
      <c r="E208" s="32"/>
      <c r="F208" s="29">
        <v>118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84">
        <f>SUM(J208:Q208)</f>
        <v>0</v>
      </c>
    </row>
    <row r="209" spans="2:18" s="13" customFormat="1" hidden="1" x14ac:dyDescent="0.3">
      <c r="B209" s="35"/>
      <c r="C209" s="37"/>
      <c r="D209" s="37"/>
      <c r="E209" s="36" t="s">
        <v>75</v>
      </c>
      <c r="F209" s="70"/>
      <c r="G209" s="33"/>
      <c r="H209" s="14"/>
      <c r="I209" s="56"/>
      <c r="J209" s="86">
        <f>SUM(J210:J212)</f>
        <v>0</v>
      </c>
      <c r="K209" s="86">
        <f t="shared" ref="K209:Q209" si="110">SUM(K210:K212)</f>
        <v>0</v>
      </c>
      <c r="L209" s="86">
        <f t="shared" si="110"/>
        <v>0</v>
      </c>
      <c r="M209" s="86">
        <f t="shared" si="110"/>
        <v>0</v>
      </c>
      <c r="N209" s="86">
        <f t="shared" si="110"/>
        <v>0</v>
      </c>
      <c r="O209" s="86">
        <f t="shared" si="110"/>
        <v>0</v>
      </c>
      <c r="P209" s="86">
        <f t="shared" si="110"/>
        <v>0</v>
      </c>
      <c r="Q209" s="86">
        <f t="shared" si="110"/>
        <v>0</v>
      </c>
      <c r="R209" s="86"/>
    </row>
    <row r="210" spans="2:18" ht="23.25" hidden="1" customHeight="1" x14ac:dyDescent="0.3">
      <c r="B210" s="38"/>
      <c r="C210" s="39"/>
      <c r="D210" s="39"/>
      <c r="E210" s="40"/>
      <c r="F210" s="29">
        <v>119</v>
      </c>
      <c r="G210" s="15"/>
      <c r="H210" s="15"/>
      <c r="I210" s="61"/>
      <c r="J210" s="16"/>
      <c r="K210" s="16"/>
      <c r="L210" s="16"/>
      <c r="M210" s="16"/>
      <c r="N210" s="16"/>
      <c r="O210" s="16"/>
      <c r="P210" s="16"/>
      <c r="Q210" s="16"/>
      <c r="R210" s="84">
        <f t="shared" ref="R210:R211" si="111">SUM(J210:Q210)</f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120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11"/>
        <v>0</v>
      </c>
    </row>
    <row r="212" spans="2:18" ht="23.25" hidden="1" customHeight="1" x14ac:dyDescent="0.3">
      <c r="B212" s="28"/>
      <c r="C212" s="45"/>
      <c r="D212" s="31"/>
      <c r="E212" s="32"/>
      <c r="F212" s="29">
        <v>121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>SUM(J212:Q212)</f>
        <v>0</v>
      </c>
    </row>
    <row r="213" spans="2:18" s="13" customFormat="1" hidden="1" x14ac:dyDescent="0.3">
      <c r="B213" s="35"/>
      <c r="C213" s="37"/>
      <c r="D213" s="37"/>
      <c r="E213" s="36" t="s">
        <v>76</v>
      </c>
      <c r="F213" s="70"/>
      <c r="G213" s="33"/>
      <c r="H213" s="14"/>
      <c r="I213" s="56"/>
      <c r="J213" s="86">
        <f>SUM(J214:J216)</f>
        <v>0</v>
      </c>
      <c r="K213" s="86">
        <f t="shared" ref="K213:Q213" si="112">SUM(K214:K216)</f>
        <v>0</v>
      </c>
      <c r="L213" s="86">
        <f t="shared" si="112"/>
        <v>0</v>
      </c>
      <c r="M213" s="86">
        <f t="shared" si="112"/>
        <v>0</v>
      </c>
      <c r="N213" s="86">
        <f t="shared" si="112"/>
        <v>0</v>
      </c>
      <c r="O213" s="86">
        <f t="shared" si="112"/>
        <v>0</v>
      </c>
      <c r="P213" s="86">
        <f t="shared" si="112"/>
        <v>0</v>
      </c>
      <c r="Q213" s="86">
        <f t="shared" si="112"/>
        <v>0</v>
      </c>
      <c r="R213" s="86">
        <f>SUM(R214:R216)</f>
        <v>0</v>
      </c>
    </row>
    <row r="214" spans="2:18" ht="21.75" hidden="1" customHeight="1" x14ac:dyDescent="0.3">
      <c r="B214" s="38"/>
      <c r="C214" s="39"/>
      <c r="D214" s="39"/>
      <c r="E214" s="40"/>
      <c r="F214" s="29">
        <v>122</v>
      </c>
      <c r="G214" s="15"/>
      <c r="H214" s="15"/>
      <c r="I214" s="61"/>
      <c r="J214" s="16"/>
      <c r="K214" s="16"/>
      <c r="L214" s="16"/>
      <c r="M214" s="16"/>
      <c r="N214" s="16"/>
      <c r="O214" s="16"/>
      <c r="P214" s="16"/>
      <c r="Q214" s="16"/>
      <c r="R214" s="84">
        <f t="shared" ref="R214:R215" si="113">SUM(J214:Q214)</f>
        <v>0</v>
      </c>
    </row>
    <row r="215" spans="2:18" ht="21.75" hidden="1" customHeight="1" x14ac:dyDescent="0.3">
      <c r="B215" s="28"/>
      <c r="C215" s="45"/>
      <c r="D215" s="31"/>
      <c r="E215" s="32"/>
      <c r="F215" s="29">
        <v>123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 t="shared" si="113"/>
        <v>0</v>
      </c>
    </row>
    <row r="216" spans="2:18" ht="21.75" hidden="1" customHeight="1" x14ac:dyDescent="0.3">
      <c r="B216" s="67"/>
      <c r="C216" s="68"/>
      <c r="D216" s="62"/>
      <c r="E216" s="21"/>
      <c r="F216" s="29">
        <v>124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>SUM(J216:Q216)</f>
        <v>0</v>
      </c>
    </row>
    <row r="217" spans="2:18" s="13" customFormat="1" ht="16.5" customHeight="1" x14ac:dyDescent="0.3">
      <c r="B217" s="35"/>
      <c r="C217" s="37"/>
      <c r="D217" s="37"/>
      <c r="E217" s="47" t="s">
        <v>104</v>
      </c>
      <c r="F217" s="72"/>
      <c r="G217" s="64"/>
      <c r="H217" s="64"/>
      <c r="I217" s="64"/>
      <c r="J217" s="86">
        <f t="shared" ref="J217:R217" si="114">SUM(J218:J218)</f>
        <v>0</v>
      </c>
      <c r="K217" s="86">
        <f t="shared" si="114"/>
        <v>0</v>
      </c>
      <c r="L217" s="86">
        <f t="shared" si="114"/>
        <v>0</v>
      </c>
      <c r="M217" s="86">
        <f t="shared" si="114"/>
        <v>200000</v>
      </c>
      <c r="N217" s="86">
        <f t="shared" si="114"/>
        <v>0</v>
      </c>
      <c r="O217" s="86">
        <f t="shared" si="114"/>
        <v>0</v>
      </c>
      <c r="P217" s="86">
        <f t="shared" si="114"/>
        <v>0</v>
      </c>
      <c r="Q217" s="86">
        <f t="shared" si="114"/>
        <v>0</v>
      </c>
      <c r="R217" s="86">
        <f t="shared" si="114"/>
        <v>200000</v>
      </c>
    </row>
    <row r="218" spans="2:18" ht="36" customHeight="1" x14ac:dyDescent="0.3">
      <c r="B218" s="89"/>
      <c r="C218" s="90"/>
      <c r="D218" s="90"/>
      <c r="E218" s="214"/>
      <c r="F218" s="60">
        <v>5</v>
      </c>
      <c r="G218" s="61" t="s">
        <v>366</v>
      </c>
      <c r="H218" s="93" t="s">
        <v>361</v>
      </c>
      <c r="I218" s="16" t="s">
        <v>112</v>
      </c>
      <c r="J218" s="16"/>
      <c r="K218" s="92"/>
      <c r="L218" s="92"/>
      <c r="M218" s="92">
        <v>200000</v>
      </c>
      <c r="N218" s="16"/>
      <c r="O218" s="16"/>
      <c r="P218" s="16"/>
      <c r="Q218" s="16"/>
      <c r="R218" s="84">
        <f>SUM(J218:Q218)</f>
        <v>200000</v>
      </c>
    </row>
  </sheetData>
  <mergeCells count="71">
    <mergeCell ref="E205:I205"/>
    <mergeCell ref="D181:I181"/>
    <mergeCell ref="B191:I191"/>
    <mergeCell ref="C192:I192"/>
    <mergeCell ref="D200:I200"/>
    <mergeCell ref="E201:I201"/>
    <mergeCell ref="E164:I164"/>
    <mergeCell ref="D168:I168"/>
    <mergeCell ref="B174:I174"/>
    <mergeCell ref="C175:I175"/>
    <mergeCell ref="E177:I177"/>
    <mergeCell ref="E156:I156"/>
    <mergeCell ref="B122:I122"/>
    <mergeCell ref="C123:I123"/>
    <mergeCell ref="D124:I124"/>
    <mergeCell ref="E125:I125"/>
    <mergeCell ref="D129:I129"/>
    <mergeCell ref="E142:I142"/>
    <mergeCell ref="B148:I148"/>
    <mergeCell ref="B149:I149"/>
    <mergeCell ref="C150:I150"/>
    <mergeCell ref="D151:I151"/>
    <mergeCell ref="E152:I152"/>
    <mergeCell ref="B121:I121"/>
    <mergeCell ref="E95:I95"/>
    <mergeCell ref="D99:I99"/>
    <mergeCell ref="E100:I100"/>
    <mergeCell ref="B104:I104"/>
    <mergeCell ref="B105:I105"/>
    <mergeCell ref="C106:I106"/>
    <mergeCell ref="D107:I107"/>
    <mergeCell ref="E108:I108"/>
    <mergeCell ref="E112:I112"/>
    <mergeCell ref="D116:I116"/>
    <mergeCell ref="E117:I117"/>
    <mergeCell ref="D94:I94"/>
    <mergeCell ref="E64:I64"/>
    <mergeCell ref="B69:I69"/>
    <mergeCell ref="C70:I70"/>
    <mergeCell ref="D71:I71"/>
    <mergeCell ref="D78:I78"/>
    <mergeCell ref="E79:I79"/>
    <mergeCell ref="B86:I86"/>
    <mergeCell ref="B87:I87"/>
    <mergeCell ref="C88:I88"/>
    <mergeCell ref="D89:I89"/>
    <mergeCell ref="E90:I90"/>
    <mergeCell ref="E60:I60"/>
    <mergeCell ref="C29:I29"/>
    <mergeCell ref="D30:I30"/>
    <mergeCell ref="E31:I31"/>
    <mergeCell ref="D43:I43"/>
    <mergeCell ref="E44:I44"/>
    <mergeCell ref="C48:I48"/>
    <mergeCell ref="D49:I49"/>
    <mergeCell ref="E50:I50"/>
    <mergeCell ref="D54:I54"/>
    <mergeCell ref="E55:I55"/>
    <mergeCell ref="D59:I59"/>
    <mergeCell ref="B28:I28"/>
    <mergeCell ref="B1:R1"/>
    <mergeCell ref="B3:G3"/>
    <mergeCell ref="B4:G4"/>
    <mergeCell ref="B5:I5"/>
    <mergeCell ref="B6:I6"/>
    <mergeCell ref="C7:I7"/>
    <mergeCell ref="D8:I8"/>
    <mergeCell ref="E9:I9"/>
    <mergeCell ref="D13:I13"/>
    <mergeCell ref="E14:I14"/>
    <mergeCell ref="B27:I27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I20"/>
  <sheetViews>
    <sheetView workbookViewId="0">
      <selection activeCell="N23" sqref="N23"/>
    </sheetView>
  </sheetViews>
  <sheetFormatPr defaultRowHeight="14.25" x14ac:dyDescent="0.2"/>
  <sheetData>
    <row r="20" spans="1:9" s="490" customFormat="1" ht="51" customHeight="1" x14ac:dyDescent="0.55000000000000004">
      <c r="A20" s="1686" t="s">
        <v>1754</v>
      </c>
      <c r="B20" s="1686"/>
      <c r="C20" s="1686"/>
      <c r="D20" s="1686"/>
      <c r="E20" s="1686"/>
      <c r="F20" s="1686"/>
      <c r="G20" s="1686"/>
      <c r="H20" s="1686"/>
      <c r="I20" s="1686"/>
    </row>
  </sheetData>
  <mergeCells count="1">
    <mergeCell ref="A20:I20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218"/>
  <sheetViews>
    <sheetView zoomScaleNormal="100" workbookViewId="0">
      <pane ySplit="4" topLeftCell="A5" activePane="bottomLeft" state="frozen"/>
      <selection activeCell="N23" sqref="N23"/>
      <selection pane="bottomLeft" activeCell="N23" sqref="N23"/>
    </sheetView>
  </sheetViews>
  <sheetFormatPr defaultRowHeight="18.75" x14ac:dyDescent="0.3"/>
  <cols>
    <col min="1" max="1" width="0.875" style="7" customWidth="1"/>
    <col min="2" max="2" width="2" style="22" customWidth="1"/>
    <col min="3" max="3" width="1.75" style="22" customWidth="1"/>
    <col min="4" max="4" width="2.375" style="22" customWidth="1"/>
    <col min="5" max="5" width="2.125" style="22" customWidth="1"/>
    <col min="6" max="6" width="3.875" style="73" customWidth="1"/>
    <col min="7" max="7" width="25.125" style="23" customWidth="1"/>
    <col min="8" max="8" width="9.625" style="6" customWidth="1"/>
    <col min="9" max="9" width="9.125" style="24" customWidth="1"/>
    <col min="10" max="18" width="9.125" style="87" customWidth="1"/>
    <col min="19" max="16384" width="9" style="7"/>
  </cols>
  <sheetData>
    <row r="1" spans="2:18" s="1" customFormat="1" ht="21" x14ac:dyDescent="0.35">
      <c r="B1" s="1673" t="s">
        <v>1750</v>
      </c>
      <c r="C1" s="1673"/>
      <c r="D1" s="1673"/>
      <c r="E1" s="1673"/>
      <c r="F1" s="1673"/>
      <c r="G1" s="1673"/>
      <c r="H1" s="1673"/>
      <c r="I1" s="1673"/>
      <c r="J1" s="1673"/>
      <c r="K1" s="1673"/>
      <c r="L1" s="1673"/>
      <c r="M1" s="1673"/>
      <c r="N1" s="1673"/>
      <c r="O1" s="1673"/>
      <c r="P1" s="1673"/>
      <c r="Q1" s="1673"/>
      <c r="R1" s="1673"/>
    </row>
    <row r="2" spans="2:18" ht="1.5" customHeight="1" x14ac:dyDescent="0.3">
      <c r="B2" s="2"/>
      <c r="C2" s="2"/>
      <c r="D2" s="2"/>
      <c r="E2" s="2"/>
      <c r="F2" s="69"/>
      <c r="G2" s="4"/>
      <c r="H2" s="5"/>
      <c r="I2" s="6"/>
      <c r="J2" s="3"/>
      <c r="K2" s="3"/>
      <c r="L2" s="3"/>
      <c r="M2" s="3"/>
      <c r="N2" s="3"/>
      <c r="O2" s="3"/>
      <c r="P2" s="3"/>
      <c r="Q2" s="3"/>
      <c r="R2" s="3"/>
    </row>
    <row r="3" spans="2:18" s="12" customFormat="1" ht="33" customHeight="1" x14ac:dyDescent="0.2">
      <c r="B3" s="1677" t="s">
        <v>1</v>
      </c>
      <c r="C3" s="1770"/>
      <c r="D3" s="1770"/>
      <c r="E3" s="1770"/>
      <c r="F3" s="1770"/>
      <c r="G3" s="1678"/>
      <c r="H3" s="8" t="s">
        <v>85</v>
      </c>
      <c r="I3" s="9" t="s">
        <v>2</v>
      </c>
      <c r="J3" s="10" t="s">
        <v>3</v>
      </c>
      <c r="K3" s="11" t="s">
        <v>4</v>
      </c>
      <c r="L3" s="11" t="s">
        <v>5</v>
      </c>
      <c r="M3" s="11" t="s">
        <v>6</v>
      </c>
      <c r="N3" s="11" t="s">
        <v>11</v>
      </c>
      <c r="O3" s="10" t="s">
        <v>103</v>
      </c>
      <c r="P3" s="11" t="s">
        <v>7</v>
      </c>
      <c r="Q3" s="11" t="s">
        <v>8</v>
      </c>
      <c r="R3" s="10" t="s">
        <v>9</v>
      </c>
    </row>
    <row r="4" spans="2:18" s="43" customFormat="1" ht="24" customHeight="1" x14ac:dyDescent="0.2">
      <c r="B4" s="1792" t="s">
        <v>1749</v>
      </c>
      <c r="C4" s="1793"/>
      <c r="D4" s="1793"/>
      <c r="E4" s="1793"/>
      <c r="F4" s="1793"/>
      <c r="G4" s="1794"/>
      <c r="H4" s="103"/>
      <c r="I4" s="104"/>
      <c r="J4" s="53">
        <f t="shared" ref="J4:R4" si="0">SUM(J5+J27+J68+J86+J104+J121+J148+J173+J190)</f>
        <v>0</v>
      </c>
      <c r="K4" s="53">
        <f t="shared" si="0"/>
        <v>80000</v>
      </c>
      <c r="L4" s="53">
        <f t="shared" si="0"/>
        <v>30000</v>
      </c>
      <c r="M4" s="53">
        <f t="shared" si="0"/>
        <v>20000</v>
      </c>
      <c r="N4" s="53">
        <f t="shared" si="0"/>
        <v>0</v>
      </c>
      <c r="O4" s="53">
        <f t="shared" si="0"/>
        <v>0</v>
      </c>
      <c r="P4" s="53">
        <f t="shared" si="0"/>
        <v>0</v>
      </c>
      <c r="Q4" s="53">
        <f t="shared" si="0"/>
        <v>0</v>
      </c>
      <c r="R4" s="53">
        <f t="shared" si="0"/>
        <v>130000</v>
      </c>
    </row>
    <row r="5" spans="2:18" s="12" customFormat="1" ht="31.5" hidden="1" customHeight="1" x14ac:dyDescent="0.2">
      <c r="B5" s="1665" t="s">
        <v>79</v>
      </c>
      <c r="C5" s="1666"/>
      <c r="D5" s="1666"/>
      <c r="E5" s="1666"/>
      <c r="F5" s="1666"/>
      <c r="G5" s="1666"/>
      <c r="H5" s="1666"/>
      <c r="I5" s="1666"/>
      <c r="J5" s="41">
        <f>SUM(J6)</f>
        <v>0</v>
      </c>
      <c r="K5" s="41">
        <f t="shared" ref="K5:R6" si="1">SUM(K6)</f>
        <v>0</v>
      </c>
      <c r="L5" s="41">
        <f t="shared" si="1"/>
        <v>0</v>
      </c>
      <c r="M5" s="41">
        <f t="shared" si="1"/>
        <v>0</v>
      </c>
      <c r="N5" s="41">
        <f t="shared" si="1"/>
        <v>0</v>
      </c>
      <c r="O5" s="41">
        <f t="shared" si="1"/>
        <v>0</v>
      </c>
      <c r="P5" s="41">
        <f t="shared" si="1"/>
        <v>0</v>
      </c>
      <c r="Q5" s="41">
        <f t="shared" si="1"/>
        <v>0</v>
      </c>
      <c r="R5" s="41">
        <f t="shared" si="1"/>
        <v>0</v>
      </c>
    </row>
    <row r="6" spans="2:18" s="12" customFormat="1" ht="48" hidden="1" customHeight="1" x14ac:dyDescent="0.2">
      <c r="B6" s="1799" t="s">
        <v>114</v>
      </c>
      <c r="C6" s="1661"/>
      <c r="D6" s="1661"/>
      <c r="E6" s="1661"/>
      <c r="F6" s="1661"/>
      <c r="G6" s="1661"/>
      <c r="H6" s="1661"/>
      <c r="I6" s="1661"/>
      <c r="J6" s="25">
        <f>SUM(J7)</f>
        <v>0</v>
      </c>
      <c r="K6" s="25">
        <f t="shared" si="1"/>
        <v>0</v>
      </c>
      <c r="L6" s="25">
        <f t="shared" si="1"/>
        <v>0</v>
      </c>
      <c r="M6" s="25">
        <f t="shared" si="1"/>
        <v>0</v>
      </c>
      <c r="N6" s="25">
        <f t="shared" si="1"/>
        <v>0</v>
      </c>
      <c r="O6" s="25">
        <f t="shared" si="1"/>
        <v>0</v>
      </c>
      <c r="P6" s="25">
        <f t="shared" si="1"/>
        <v>0</v>
      </c>
      <c r="Q6" s="25">
        <f t="shared" si="1"/>
        <v>0</v>
      </c>
      <c r="R6" s="25">
        <f t="shared" si="1"/>
        <v>0</v>
      </c>
    </row>
    <row r="7" spans="2:18" s="13" customFormat="1" ht="47.25" hidden="1" customHeight="1" x14ac:dyDescent="0.3">
      <c r="B7" s="35"/>
      <c r="C7" s="1661" t="s">
        <v>12</v>
      </c>
      <c r="D7" s="1661"/>
      <c r="E7" s="1661"/>
      <c r="F7" s="1661"/>
      <c r="G7" s="1661"/>
      <c r="H7" s="1661"/>
      <c r="I7" s="1661"/>
      <c r="J7" s="86">
        <f>SUM(J8+J13)</f>
        <v>0</v>
      </c>
      <c r="K7" s="86">
        <f t="shared" ref="K7:R7" si="2">SUM(K8+K13)</f>
        <v>0</v>
      </c>
      <c r="L7" s="86">
        <f t="shared" si="2"/>
        <v>0</v>
      </c>
      <c r="M7" s="86">
        <f t="shared" si="2"/>
        <v>0</v>
      </c>
      <c r="N7" s="86">
        <f t="shared" si="2"/>
        <v>0</v>
      </c>
      <c r="O7" s="86">
        <f t="shared" si="2"/>
        <v>0</v>
      </c>
      <c r="P7" s="86">
        <f t="shared" si="2"/>
        <v>0</v>
      </c>
      <c r="Q7" s="86">
        <f t="shared" si="2"/>
        <v>0</v>
      </c>
      <c r="R7" s="86">
        <f t="shared" si="2"/>
        <v>0</v>
      </c>
    </row>
    <row r="8" spans="2:18" s="13" customFormat="1" ht="30.75" hidden="1" customHeight="1" x14ac:dyDescent="0.3">
      <c r="B8" s="35"/>
      <c r="C8" s="37"/>
      <c r="D8" s="1661" t="s">
        <v>13</v>
      </c>
      <c r="E8" s="1661"/>
      <c r="F8" s="1661"/>
      <c r="G8" s="1661"/>
      <c r="H8" s="1661"/>
      <c r="I8" s="1661"/>
      <c r="J8" s="86">
        <f>SUM(J9)</f>
        <v>0</v>
      </c>
      <c r="K8" s="86">
        <f t="shared" ref="K8:R8" si="3">SUM(K9)</f>
        <v>0</v>
      </c>
      <c r="L8" s="86">
        <f t="shared" si="3"/>
        <v>0</v>
      </c>
      <c r="M8" s="86">
        <f t="shared" si="3"/>
        <v>0</v>
      </c>
      <c r="N8" s="86">
        <f t="shared" si="3"/>
        <v>0</v>
      </c>
      <c r="O8" s="86">
        <f t="shared" si="3"/>
        <v>0</v>
      </c>
      <c r="P8" s="86">
        <f t="shared" si="3"/>
        <v>0</v>
      </c>
      <c r="Q8" s="86">
        <f t="shared" si="3"/>
        <v>0</v>
      </c>
      <c r="R8" s="86">
        <f t="shared" si="3"/>
        <v>0</v>
      </c>
    </row>
    <row r="9" spans="2:18" s="13" customFormat="1" ht="48.75" hidden="1" customHeight="1" x14ac:dyDescent="0.3">
      <c r="B9" s="54"/>
      <c r="C9" s="55"/>
      <c r="D9" s="55"/>
      <c r="E9" s="1684" t="s">
        <v>14</v>
      </c>
      <c r="F9" s="1684"/>
      <c r="G9" s="1684"/>
      <c r="H9" s="1684"/>
      <c r="I9" s="1684"/>
      <c r="J9" s="83">
        <f>SUM(J10:J12)</f>
        <v>0</v>
      </c>
      <c r="K9" s="83">
        <f t="shared" ref="K9:Q9" si="4">SUM(K10:K12)</f>
        <v>0</v>
      </c>
      <c r="L9" s="83">
        <f t="shared" si="4"/>
        <v>0</v>
      </c>
      <c r="M9" s="83">
        <f t="shared" si="4"/>
        <v>0</v>
      </c>
      <c r="N9" s="83">
        <f t="shared" si="4"/>
        <v>0</v>
      </c>
      <c r="O9" s="83">
        <f t="shared" si="4"/>
        <v>0</v>
      </c>
      <c r="P9" s="83">
        <f t="shared" si="4"/>
        <v>0</v>
      </c>
      <c r="Q9" s="83">
        <f t="shared" si="4"/>
        <v>0</v>
      </c>
      <c r="R9" s="83">
        <f>SUM(R10:R12)</f>
        <v>0</v>
      </c>
    </row>
    <row r="10" spans="2:18" ht="18.75" hidden="1" customHeight="1" x14ac:dyDescent="0.3">
      <c r="B10" s="38"/>
      <c r="C10" s="39"/>
      <c r="D10" s="39"/>
      <c r="E10" s="40"/>
      <c r="F10" s="29">
        <v>1</v>
      </c>
      <c r="G10" s="15"/>
      <c r="H10" s="15"/>
      <c r="I10" s="61"/>
      <c r="J10" s="16"/>
      <c r="K10" s="16"/>
      <c r="L10" s="16"/>
      <c r="M10" s="16"/>
      <c r="N10" s="16"/>
      <c r="O10" s="16"/>
      <c r="P10" s="16"/>
      <c r="Q10" s="16"/>
      <c r="R10" s="84">
        <f>SUM(J10:Q10)</f>
        <v>0</v>
      </c>
    </row>
    <row r="11" spans="2:18" ht="18.75" hidden="1" customHeight="1" x14ac:dyDescent="0.3">
      <c r="B11" s="57"/>
      <c r="C11" s="58"/>
      <c r="D11" s="58"/>
      <c r="E11" s="59"/>
      <c r="F11" s="29">
        <v>2</v>
      </c>
      <c r="G11" s="15"/>
      <c r="H11" s="15"/>
      <c r="I11" s="61"/>
      <c r="J11" s="16"/>
      <c r="K11" s="16"/>
      <c r="L11" s="16"/>
      <c r="M11" s="16"/>
      <c r="N11" s="16"/>
      <c r="O11" s="16"/>
      <c r="P11" s="16"/>
      <c r="Q11" s="16"/>
      <c r="R11" s="84">
        <f>SUM(J11:Q11)</f>
        <v>0</v>
      </c>
    </row>
    <row r="12" spans="2:18" ht="18.75" hidden="1" customHeight="1" x14ac:dyDescent="0.3">
      <c r="B12" s="28"/>
      <c r="C12" s="45"/>
      <c r="D12" s="31"/>
      <c r="E12" s="32"/>
      <c r="F12" s="29">
        <v>3</v>
      </c>
      <c r="G12" s="15"/>
      <c r="H12" s="16"/>
      <c r="I12" s="17"/>
      <c r="J12" s="27"/>
      <c r="K12" s="27"/>
      <c r="L12" s="27"/>
      <c r="M12" s="27"/>
      <c r="N12" s="27"/>
      <c r="O12" s="27"/>
      <c r="P12" s="27"/>
      <c r="Q12" s="27"/>
      <c r="R12" s="84">
        <f>SUM(J12:Q12)</f>
        <v>0</v>
      </c>
    </row>
    <row r="13" spans="2:18" s="43" customFormat="1" ht="51" hidden="1" customHeight="1" x14ac:dyDescent="0.2">
      <c r="B13" s="42"/>
      <c r="C13" s="46"/>
      <c r="D13" s="1661" t="s">
        <v>77</v>
      </c>
      <c r="E13" s="1661"/>
      <c r="F13" s="1661"/>
      <c r="G13" s="1661"/>
      <c r="H13" s="1661"/>
      <c r="I13" s="1661"/>
      <c r="J13" s="85">
        <f t="shared" ref="J13:R13" si="5">SUM(J14+J19)</f>
        <v>0</v>
      </c>
      <c r="K13" s="85">
        <f t="shared" si="5"/>
        <v>0</v>
      </c>
      <c r="L13" s="85">
        <f t="shared" si="5"/>
        <v>0</v>
      </c>
      <c r="M13" s="85">
        <f t="shared" si="5"/>
        <v>0</v>
      </c>
      <c r="N13" s="85">
        <f t="shared" si="5"/>
        <v>0</v>
      </c>
      <c r="O13" s="85">
        <f t="shared" si="5"/>
        <v>0</v>
      </c>
      <c r="P13" s="85">
        <f t="shared" si="5"/>
        <v>0</v>
      </c>
      <c r="Q13" s="85">
        <f t="shared" si="5"/>
        <v>0</v>
      </c>
      <c r="R13" s="85">
        <f t="shared" si="5"/>
        <v>0</v>
      </c>
    </row>
    <row r="14" spans="2:18" s="13" customFormat="1" ht="31.5" hidden="1" customHeight="1" x14ac:dyDescent="0.3">
      <c r="B14" s="65"/>
      <c r="C14" s="66"/>
      <c r="D14" s="66"/>
      <c r="E14" s="1664" t="s">
        <v>15</v>
      </c>
      <c r="F14" s="1661"/>
      <c r="G14" s="1661"/>
      <c r="H14" s="1661"/>
      <c r="I14" s="1661"/>
      <c r="J14" s="86">
        <f t="shared" ref="J14:R14" si="6">SUM(J15:J18)</f>
        <v>0</v>
      </c>
      <c r="K14" s="86">
        <f t="shared" si="6"/>
        <v>0</v>
      </c>
      <c r="L14" s="86">
        <f t="shared" si="6"/>
        <v>0</v>
      </c>
      <c r="M14" s="86">
        <f t="shared" si="6"/>
        <v>0</v>
      </c>
      <c r="N14" s="86">
        <f t="shared" si="6"/>
        <v>0</v>
      </c>
      <c r="O14" s="86">
        <f t="shared" si="6"/>
        <v>0</v>
      </c>
      <c r="P14" s="86">
        <f t="shared" si="6"/>
        <v>0</v>
      </c>
      <c r="Q14" s="86">
        <f t="shared" si="6"/>
        <v>0</v>
      </c>
      <c r="R14" s="86">
        <f t="shared" si="6"/>
        <v>0</v>
      </c>
    </row>
    <row r="15" spans="2:18" ht="31.5" hidden="1" customHeight="1" x14ac:dyDescent="0.3">
      <c r="B15" s="38"/>
      <c r="C15" s="39"/>
      <c r="D15" s="39"/>
      <c r="E15" s="40"/>
      <c r="F15" s="60"/>
      <c r="G15" s="15"/>
      <c r="H15" s="93"/>
      <c r="I15" s="140"/>
      <c r="J15" s="16"/>
      <c r="K15" s="92"/>
      <c r="L15" s="92"/>
      <c r="M15" s="92"/>
      <c r="N15" s="16"/>
      <c r="O15" s="16"/>
      <c r="P15" s="16"/>
      <c r="Q15" s="16"/>
      <c r="R15" s="84"/>
    </row>
    <row r="16" spans="2:18" ht="31.5" hidden="1" customHeight="1" x14ac:dyDescent="0.3">
      <c r="B16" s="57"/>
      <c r="C16" s="58"/>
      <c r="D16" s="58"/>
      <c r="E16" s="59"/>
      <c r="F16" s="60"/>
      <c r="G16" s="15"/>
      <c r="H16" s="93"/>
      <c r="I16" s="140"/>
      <c r="J16" s="16"/>
      <c r="K16" s="92"/>
      <c r="L16" s="92"/>
      <c r="M16" s="92"/>
      <c r="N16" s="16"/>
      <c r="O16" s="16"/>
      <c r="P16" s="16"/>
      <c r="Q16" s="16"/>
      <c r="R16" s="84"/>
    </row>
    <row r="17" spans="2:18" ht="63" hidden="1" customHeight="1" x14ac:dyDescent="0.3">
      <c r="B17" s="57"/>
      <c r="C17" s="58"/>
      <c r="D17" s="58"/>
      <c r="E17" s="59"/>
      <c r="F17" s="60"/>
      <c r="G17" s="15"/>
      <c r="H17" s="93"/>
      <c r="I17" s="140"/>
      <c r="J17" s="16"/>
      <c r="K17" s="92"/>
      <c r="L17" s="92"/>
      <c r="M17" s="92"/>
      <c r="N17" s="16"/>
      <c r="O17" s="16"/>
      <c r="P17" s="16"/>
      <c r="Q17" s="16"/>
      <c r="R17" s="84"/>
    </row>
    <row r="18" spans="2:18" ht="46.5" hidden="1" customHeight="1" x14ac:dyDescent="0.3">
      <c r="B18" s="28"/>
      <c r="C18" s="45"/>
      <c r="D18" s="31"/>
      <c r="E18" s="32"/>
      <c r="F18" s="60"/>
      <c r="G18" s="15"/>
      <c r="H18" s="93"/>
      <c r="I18" s="140"/>
      <c r="J18" s="27"/>
      <c r="K18" s="27"/>
      <c r="L18" s="27"/>
      <c r="M18" s="27"/>
      <c r="N18" s="27"/>
      <c r="O18" s="27"/>
      <c r="P18" s="27"/>
      <c r="Q18" s="27"/>
      <c r="R18" s="84"/>
    </row>
    <row r="19" spans="2:18" s="13" customFormat="1" ht="21" hidden="1" customHeight="1" x14ac:dyDescent="0.3">
      <c r="B19" s="76"/>
      <c r="C19" s="77"/>
      <c r="D19" s="77"/>
      <c r="E19" s="78" t="s">
        <v>16</v>
      </c>
      <c r="F19" s="70"/>
      <c r="G19" s="33"/>
      <c r="H19" s="14"/>
      <c r="I19" s="56"/>
      <c r="J19" s="86">
        <f>SUM(J20:J22)</f>
        <v>0</v>
      </c>
      <c r="K19" s="86">
        <f t="shared" ref="K19:R19" si="7">SUM(K20:K22)</f>
        <v>0</v>
      </c>
      <c r="L19" s="86">
        <f t="shared" si="7"/>
        <v>0</v>
      </c>
      <c r="M19" s="86">
        <f t="shared" si="7"/>
        <v>0</v>
      </c>
      <c r="N19" s="86">
        <f t="shared" si="7"/>
        <v>0</v>
      </c>
      <c r="O19" s="86">
        <f t="shared" si="7"/>
        <v>0</v>
      </c>
      <c r="P19" s="86">
        <f t="shared" si="7"/>
        <v>0</v>
      </c>
      <c r="Q19" s="86">
        <f t="shared" si="7"/>
        <v>0</v>
      </c>
      <c r="R19" s="86">
        <f t="shared" si="7"/>
        <v>0</v>
      </c>
    </row>
    <row r="20" spans="2:18" ht="19.5" hidden="1" customHeight="1" x14ac:dyDescent="0.3">
      <c r="B20" s="38"/>
      <c r="C20" s="39"/>
      <c r="D20" s="39"/>
      <c r="E20" s="40"/>
      <c r="F20" s="29">
        <v>7</v>
      </c>
      <c r="G20" s="15"/>
      <c r="H20" s="15"/>
      <c r="I20" s="61"/>
      <c r="J20" s="16"/>
      <c r="K20" s="16"/>
      <c r="L20" s="16"/>
      <c r="M20" s="16"/>
      <c r="N20" s="16"/>
      <c r="O20" s="16"/>
      <c r="P20" s="16"/>
      <c r="Q20" s="16"/>
      <c r="R20" s="84">
        <f>SUM(J20:Q20)</f>
        <v>0</v>
      </c>
    </row>
    <row r="21" spans="2:18" ht="19.5" hidden="1" customHeight="1" x14ac:dyDescent="0.3">
      <c r="B21" s="57"/>
      <c r="C21" s="58"/>
      <c r="D21" s="58"/>
      <c r="E21" s="59"/>
      <c r="F21" s="29">
        <v>8</v>
      </c>
      <c r="G21" s="15"/>
      <c r="H21" s="15"/>
      <c r="I21" s="61"/>
      <c r="J21" s="16"/>
      <c r="K21" s="16"/>
      <c r="L21" s="16"/>
      <c r="M21" s="16"/>
      <c r="N21" s="16"/>
      <c r="O21" s="16"/>
      <c r="P21" s="16"/>
      <c r="Q21" s="16"/>
      <c r="R21" s="84">
        <f t="shared" ref="R21" si="8">SUM(J21:Q21)</f>
        <v>0</v>
      </c>
    </row>
    <row r="22" spans="2:18" ht="19.5" hidden="1" customHeight="1" x14ac:dyDescent="0.3">
      <c r="B22" s="67"/>
      <c r="C22" s="68"/>
      <c r="D22" s="62"/>
      <c r="E22" s="21"/>
      <c r="F22" s="29">
        <v>9</v>
      </c>
      <c r="G22" s="15"/>
      <c r="H22" s="16"/>
      <c r="I22" s="17"/>
      <c r="J22" s="27"/>
      <c r="K22" s="27"/>
      <c r="L22" s="27"/>
      <c r="M22" s="27"/>
      <c r="N22" s="27"/>
      <c r="O22" s="27"/>
      <c r="P22" s="27"/>
      <c r="Q22" s="27"/>
      <c r="R22" s="84">
        <f>SUM(J22:Q22)</f>
        <v>0</v>
      </c>
    </row>
    <row r="23" spans="2:18" s="13" customFormat="1" ht="21" hidden="1" customHeight="1" x14ac:dyDescent="0.3">
      <c r="B23" s="76"/>
      <c r="C23" s="77"/>
      <c r="D23" s="77"/>
      <c r="E23" s="78" t="s">
        <v>99</v>
      </c>
      <c r="F23" s="80"/>
      <c r="G23" s="33"/>
      <c r="H23" s="14"/>
      <c r="I23" s="56"/>
      <c r="J23" s="86">
        <f>SUM(J24:J26)</f>
        <v>0</v>
      </c>
      <c r="K23" s="86">
        <f t="shared" ref="K23:R23" si="9">SUM(K24:K26)</f>
        <v>0</v>
      </c>
      <c r="L23" s="86">
        <f t="shared" si="9"/>
        <v>0</v>
      </c>
      <c r="M23" s="86">
        <f t="shared" si="9"/>
        <v>0</v>
      </c>
      <c r="N23" s="86">
        <f t="shared" si="9"/>
        <v>0</v>
      </c>
      <c r="O23" s="86">
        <f t="shared" si="9"/>
        <v>0</v>
      </c>
      <c r="P23" s="86">
        <f t="shared" si="9"/>
        <v>0</v>
      </c>
      <c r="Q23" s="86">
        <f t="shared" si="9"/>
        <v>0</v>
      </c>
      <c r="R23" s="86">
        <f t="shared" si="9"/>
        <v>0</v>
      </c>
    </row>
    <row r="24" spans="2:18" ht="19.5" hidden="1" customHeight="1" x14ac:dyDescent="0.3">
      <c r="B24" s="38"/>
      <c r="C24" s="39"/>
      <c r="D24" s="39"/>
      <c r="E24" s="40"/>
      <c r="F24" s="29">
        <v>10</v>
      </c>
      <c r="G24" s="15"/>
      <c r="H24" s="15"/>
      <c r="I24" s="61"/>
      <c r="J24" s="16"/>
      <c r="K24" s="16"/>
      <c r="L24" s="16"/>
      <c r="M24" s="16"/>
      <c r="N24" s="16"/>
      <c r="O24" s="16"/>
      <c r="P24" s="16"/>
      <c r="Q24" s="16"/>
      <c r="R24" s="84">
        <f>SUM(J24:Q24)</f>
        <v>0</v>
      </c>
    </row>
    <row r="25" spans="2:18" ht="19.5" hidden="1" customHeight="1" x14ac:dyDescent="0.3">
      <c r="B25" s="57"/>
      <c r="C25" s="58"/>
      <c r="D25" s="58"/>
      <c r="E25" s="59"/>
      <c r="F25" s="29">
        <v>11</v>
      </c>
      <c r="G25" s="15"/>
      <c r="H25" s="15"/>
      <c r="I25" s="61"/>
      <c r="J25" s="16"/>
      <c r="K25" s="16"/>
      <c r="L25" s="16"/>
      <c r="M25" s="16"/>
      <c r="N25" s="16"/>
      <c r="O25" s="16"/>
      <c r="P25" s="16"/>
      <c r="Q25" s="16"/>
      <c r="R25" s="84">
        <f>SUM(J25:Q25)</f>
        <v>0</v>
      </c>
    </row>
    <row r="26" spans="2:18" ht="21.75" hidden="1" customHeight="1" x14ac:dyDescent="0.3">
      <c r="B26" s="28"/>
      <c r="C26" s="45"/>
      <c r="D26" s="31"/>
      <c r="E26" s="32"/>
      <c r="F26" s="29">
        <v>12</v>
      </c>
      <c r="G26" s="15"/>
      <c r="H26" s="16"/>
      <c r="I26" s="17"/>
      <c r="J26" s="27"/>
      <c r="K26" s="27"/>
      <c r="L26" s="27"/>
      <c r="M26" s="27"/>
      <c r="N26" s="27"/>
      <c r="O26" s="27"/>
      <c r="P26" s="27"/>
      <c r="Q26" s="27"/>
      <c r="R26" s="84">
        <f>SUM(J26:Q26)</f>
        <v>0</v>
      </c>
    </row>
    <row r="27" spans="2:18" s="12" customFormat="1" ht="33" hidden="1" customHeight="1" x14ac:dyDescent="0.2">
      <c r="B27" s="1665" t="s">
        <v>81</v>
      </c>
      <c r="C27" s="1666"/>
      <c r="D27" s="1666"/>
      <c r="E27" s="1666"/>
      <c r="F27" s="1666"/>
      <c r="G27" s="1666"/>
      <c r="H27" s="1666"/>
      <c r="I27" s="1666"/>
      <c r="J27" s="41">
        <f>SUM(J28)</f>
        <v>0</v>
      </c>
      <c r="K27" s="41">
        <f t="shared" ref="K27:R27" si="10">SUM(K28)</f>
        <v>0</v>
      </c>
      <c r="L27" s="41">
        <f t="shared" si="10"/>
        <v>0</v>
      </c>
      <c r="M27" s="41">
        <f t="shared" si="10"/>
        <v>0</v>
      </c>
      <c r="N27" s="41">
        <f t="shared" si="10"/>
        <v>0</v>
      </c>
      <c r="O27" s="41">
        <f t="shared" si="10"/>
        <v>0</v>
      </c>
      <c r="P27" s="41">
        <f t="shared" si="10"/>
        <v>0</v>
      </c>
      <c r="Q27" s="41">
        <f t="shared" si="10"/>
        <v>0</v>
      </c>
      <c r="R27" s="41">
        <f t="shared" si="10"/>
        <v>0</v>
      </c>
    </row>
    <row r="28" spans="2:18" s="12" customFormat="1" ht="45.75" hidden="1" customHeight="1" x14ac:dyDescent="0.2">
      <c r="B28" s="1799" t="s">
        <v>115</v>
      </c>
      <c r="C28" s="1661"/>
      <c r="D28" s="1661"/>
      <c r="E28" s="1661"/>
      <c r="F28" s="1661"/>
      <c r="G28" s="1661"/>
      <c r="H28" s="1661"/>
      <c r="I28" s="1661"/>
      <c r="J28" s="25">
        <f>SUM(J29+J48)</f>
        <v>0</v>
      </c>
      <c r="K28" s="25">
        <f t="shared" ref="K28:R28" si="11">SUM(K29+K48)</f>
        <v>0</v>
      </c>
      <c r="L28" s="25">
        <f t="shared" si="11"/>
        <v>0</v>
      </c>
      <c r="M28" s="25">
        <f t="shared" si="11"/>
        <v>0</v>
      </c>
      <c r="N28" s="25">
        <f t="shared" si="11"/>
        <v>0</v>
      </c>
      <c r="O28" s="25">
        <f t="shared" si="11"/>
        <v>0</v>
      </c>
      <c r="P28" s="25">
        <f t="shared" si="11"/>
        <v>0</v>
      </c>
      <c r="Q28" s="25">
        <f t="shared" si="11"/>
        <v>0</v>
      </c>
      <c r="R28" s="25">
        <f t="shared" si="11"/>
        <v>0</v>
      </c>
    </row>
    <row r="29" spans="2:18" s="13" customFormat="1" ht="50.25" hidden="1" customHeight="1" x14ac:dyDescent="0.3">
      <c r="B29" s="35"/>
      <c r="C29" s="1661" t="s">
        <v>26</v>
      </c>
      <c r="D29" s="1661"/>
      <c r="E29" s="1661"/>
      <c r="F29" s="1661"/>
      <c r="G29" s="1661"/>
      <c r="H29" s="1661"/>
      <c r="I29" s="1661"/>
      <c r="J29" s="86">
        <f>SUM(J30+J43)</f>
        <v>0</v>
      </c>
      <c r="K29" s="86">
        <f t="shared" ref="K29:R29" si="12">SUM(K30+K43)</f>
        <v>0</v>
      </c>
      <c r="L29" s="86">
        <f t="shared" si="12"/>
        <v>0</v>
      </c>
      <c r="M29" s="86">
        <f t="shared" si="12"/>
        <v>0</v>
      </c>
      <c r="N29" s="86">
        <f t="shared" si="12"/>
        <v>0</v>
      </c>
      <c r="O29" s="86">
        <f t="shared" si="12"/>
        <v>0</v>
      </c>
      <c r="P29" s="86">
        <f t="shared" si="12"/>
        <v>0</v>
      </c>
      <c r="Q29" s="86">
        <f t="shared" si="12"/>
        <v>0</v>
      </c>
      <c r="R29" s="86">
        <f t="shared" si="12"/>
        <v>0</v>
      </c>
    </row>
    <row r="30" spans="2:18" s="13" customFormat="1" ht="35.25" hidden="1" customHeight="1" x14ac:dyDescent="0.3">
      <c r="B30" s="35"/>
      <c r="C30" s="37"/>
      <c r="D30" s="1661" t="s">
        <v>17</v>
      </c>
      <c r="E30" s="1661"/>
      <c r="F30" s="1661"/>
      <c r="G30" s="1661"/>
      <c r="H30" s="1661"/>
      <c r="I30" s="1661"/>
      <c r="J30" s="86">
        <f>SUM(J31+J35+J39)</f>
        <v>0</v>
      </c>
      <c r="K30" s="86">
        <f t="shared" ref="K30:R30" si="13">SUM(K31+K35+K39)</f>
        <v>0</v>
      </c>
      <c r="L30" s="86">
        <f t="shared" si="13"/>
        <v>0</v>
      </c>
      <c r="M30" s="86">
        <f t="shared" si="13"/>
        <v>0</v>
      </c>
      <c r="N30" s="86">
        <f t="shared" si="13"/>
        <v>0</v>
      </c>
      <c r="O30" s="86">
        <f t="shared" si="13"/>
        <v>0</v>
      </c>
      <c r="P30" s="86">
        <f t="shared" si="13"/>
        <v>0</v>
      </c>
      <c r="Q30" s="86">
        <f t="shared" si="13"/>
        <v>0</v>
      </c>
      <c r="R30" s="86">
        <f t="shared" si="13"/>
        <v>0</v>
      </c>
    </row>
    <row r="31" spans="2:18" s="13" customFormat="1" ht="48.75" hidden="1" customHeight="1" x14ac:dyDescent="0.3">
      <c r="B31" s="35"/>
      <c r="C31" s="37"/>
      <c r="D31" s="37"/>
      <c r="E31" s="1661" t="s">
        <v>18</v>
      </c>
      <c r="F31" s="1661"/>
      <c r="G31" s="1661"/>
      <c r="H31" s="1661"/>
      <c r="I31" s="1661"/>
      <c r="J31" s="86">
        <f>SUM(J32:J34)</f>
        <v>0</v>
      </c>
      <c r="K31" s="86">
        <f t="shared" ref="K31:R31" si="14">SUM(K32:K34)</f>
        <v>0</v>
      </c>
      <c r="L31" s="86">
        <f t="shared" si="14"/>
        <v>0</v>
      </c>
      <c r="M31" s="86">
        <f t="shared" si="14"/>
        <v>0</v>
      </c>
      <c r="N31" s="86">
        <f t="shared" si="14"/>
        <v>0</v>
      </c>
      <c r="O31" s="86">
        <f t="shared" si="14"/>
        <v>0</v>
      </c>
      <c r="P31" s="86">
        <f t="shared" si="14"/>
        <v>0</v>
      </c>
      <c r="Q31" s="86">
        <f t="shared" si="14"/>
        <v>0</v>
      </c>
      <c r="R31" s="86">
        <f t="shared" si="14"/>
        <v>0</v>
      </c>
    </row>
    <row r="32" spans="2:18" ht="23.25" hidden="1" customHeight="1" x14ac:dyDescent="0.3">
      <c r="B32" s="119"/>
      <c r="C32" s="105"/>
      <c r="D32" s="105"/>
      <c r="E32" s="106"/>
      <c r="F32" s="107">
        <v>13</v>
      </c>
      <c r="G32" s="108"/>
      <c r="H32" s="108"/>
      <c r="I32" s="109"/>
      <c r="J32" s="14"/>
      <c r="K32" s="14"/>
      <c r="L32" s="14"/>
      <c r="M32" s="14"/>
      <c r="N32" s="14"/>
      <c r="O32" s="14"/>
      <c r="P32" s="14"/>
      <c r="Q32" s="14"/>
      <c r="R32" s="110">
        <f t="shared" ref="R32:R33" si="15">SUM(J32:Q32)</f>
        <v>0</v>
      </c>
    </row>
    <row r="33" spans="2:18" ht="23.25" hidden="1" customHeight="1" x14ac:dyDescent="0.3">
      <c r="B33" s="120"/>
      <c r="C33" s="111"/>
      <c r="D33" s="112"/>
      <c r="E33" s="113"/>
      <c r="F33" s="107">
        <v>14</v>
      </c>
      <c r="G33" s="108"/>
      <c r="H33" s="14"/>
      <c r="I33" s="114"/>
      <c r="J33" s="115"/>
      <c r="K33" s="115"/>
      <c r="L33" s="115"/>
      <c r="M33" s="115"/>
      <c r="N33" s="115"/>
      <c r="O33" s="115"/>
      <c r="P33" s="115"/>
      <c r="Q33" s="115"/>
      <c r="R33" s="110">
        <f t="shared" si="15"/>
        <v>0</v>
      </c>
    </row>
    <row r="34" spans="2:18" ht="23.25" hidden="1" customHeight="1" x14ac:dyDescent="0.3">
      <c r="B34" s="121"/>
      <c r="C34" s="116"/>
      <c r="D34" s="117"/>
      <c r="E34" s="118"/>
      <c r="F34" s="107">
        <v>15</v>
      </c>
      <c r="G34" s="108"/>
      <c r="H34" s="14"/>
      <c r="I34" s="114"/>
      <c r="J34" s="115"/>
      <c r="K34" s="115"/>
      <c r="L34" s="115"/>
      <c r="M34" s="115"/>
      <c r="N34" s="115"/>
      <c r="O34" s="115"/>
      <c r="P34" s="115"/>
      <c r="Q34" s="115"/>
      <c r="R34" s="110">
        <f>SUM(J34:Q34)</f>
        <v>0</v>
      </c>
    </row>
    <row r="35" spans="2:18" s="13" customFormat="1" ht="23.25" hidden="1" customHeight="1" x14ac:dyDescent="0.3">
      <c r="B35" s="35"/>
      <c r="C35" s="37"/>
      <c r="D35" s="37"/>
      <c r="E35" s="469" t="s">
        <v>19</v>
      </c>
      <c r="F35" s="70"/>
      <c r="G35" s="33"/>
      <c r="H35" s="14"/>
      <c r="I35" s="56"/>
      <c r="J35" s="86">
        <f>SUM(J36:J38)</f>
        <v>0</v>
      </c>
      <c r="K35" s="86">
        <f t="shared" ref="K35:R35" si="16">SUM(K36:K38)</f>
        <v>0</v>
      </c>
      <c r="L35" s="86">
        <f t="shared" si="16"/>
        <v>0</v>
      </c>
      <c r="M35" s="86">
        <f t="shared" si="16"/>
        <v>0</v>
      </c>
      <c r="N35" s="86">
        <f t="shared" si="16"/>
        <v>0</v>
      </c>
      <c r="O35" s="86">
        <f t="shared" si="16"/>
        <v>0</v>
      </c>
      <c r="P35" s="86">
        <f t="shared" si="16"/>
        <v>0</v>
      </c>
      <c r="Q35" s="86">
        <f t="shared" si="16"/>
        <v>0</v>
      </c>
      <c r="R35" s="86">
        <f t="shared" si="16"/>
        <v>0</v>
      </c>
    </row>
    <row r="36" spans="2:18" ht="23.25" hidden="1" customHeight="1" x14ac:dyDescent="0.3">
      <c r="B36" s="119"/>
      <c r="C36" s="105"/>
      <c r="D36" s="105"/>
      <c r="E36" s="106"/>
      <c r="F36" s="107">
        <v>16</v>
      </c>
      <c r="G36" s="108"/>
      <c r="H36" s="108"/>
      <c r="I36" s="109"/>
      <c r="J36" s="14"/>
      <c r="K36" s="14"/>
      <c r="L36" s="14"/>
      <c r="M36" s="14"/>
      <c r="N36" s="14"/>
      <c r="O36" s="14"/>
      <c r="P36" s="14"/>
      <c r="Q36" s="14"/>
      <c r="R36" s="110">
        <f t="shared" ref="R36:R37" si="17">SUM(J36:Q36)</f>
        <v>0</v>
      </c>
    </row>
    <row r="37" spans="2:18" ht="23.25" hidden="1" customHeight="1" x14ac:dyDescent="0.3">
      <c r="B37" s="120"/>
      <c r="C37" s="111"/>
      <c r="D37" s="112"/>
      <c r="E37" s="113"/>
      <c r="F37" s="107">
        <v>17</v>
      </c>
      <c r="G37" s="108"/>
      <c r="H37" s="14"/>
      <c r="I37" s="114"/>
      <c r="J37" s="115"/>
      <c r="K37" s="115"/>
      <c r="L37" s="115"/>
      <c r="M37" s="115"/>
      <c r="N37" s="115"/>
      <c r="O37" s="115"/>
      <c r="P37" s="115"/>
      <c r="Q37" s="115"/>
      <c r="R37" s="110">
        <f t="shared" si="17"/>
        <v>0</v>
      </c>
    </row>
    <row r="38" spans="2:18" ht="23.25" hidden="1" customHeight="1" x14ac:dyDescent="0.3">
      <c r="B38" s="121"/>
      <c r="C38" s="116"/>
      <c r="D38" s="117"/>
      <c r="E38" s="118"/>
      <c r="F38" s="107">
        <v>18</v>
      </c>
      <c r="G38" s="108"/>
      <c r="H38" s="14"/>
      <c r="I38" s="114"/>
      <c r="J38" s="115"/>
      <c r="K38" s="115"/>
      <c r="L38" s="115"/>
      <c r="M38" s="115"/>
      <c r="N38" s="115"/>
      <c r="O38" s="115"/>
      <c r="P38" s="115"/>
      <c r="Q38" s="115"/>
      <c r="R38" s="110">
        <f>SUM(J38:Q38)</f>
        <v>0</v>
      </c>
    </row>
    <row r="39" spans="2:18" s="13" customFormat="1" ht="23.25" hidden="1" customHeight="1" x14ac:dyDescent="0.3">
      <c r="B39" s="35"/>
      <c r="C39" s="37"/>
      <c r="D39" s="37"/>
      <c r="E39" s="469" t="s">
        <v>20</v>
      </c>
      <c r="F39" s="70"/>
      <c r="G39" s="33"/>
      <c r="H39" s="14"/>
      <c r="I39" s="56"/>
      <c r="J39" s="86">
        <f>SUM(J40:J42)</f>
        <v>0</v>
      </c>
      <c r="K39" s="86">
        <f t="shared" ref="K39:R39" si="18">SUM(K40:K42)</f>
        <v>0</v>
      </c>
      <c r="L39" s="86">
        <f t="shared" si="18"/>
        <v>0</v>
      </c>
      <c r="M39" s="86">
        <f t="shared" si="18"/>
        <v>0</v>
      </c>
      <c r="N39" s="86">
        <f t="shared" si="18"/>
        <v>0</v>
      </c>
      <c r="O39" s="86">
        <f t="shared" si="18"/>
        <v>0</v>
      </c>
      <c r="P39" s="86">
        <f t="shared" si="18"/>
        <v>0</v>
      </c>
      <c r="Q39" s="86">
        <f t="shared" si="18"/>
        <v>0</v>
      </c>
      <c r="R39" s="86">
        <f t="shared" si="18"/>
        <v>0</v>
      </c>
    </row>
    <row r="40" spans="2:18" ht="23.25" hidden="1" customHeight="1" x14ac:dyDescent="0.3">
      <c r="B40" s="119"/>
      <c r="C40" s="105"/>
      <c r="D40" s="105"/>
      <c r="E40" s="106"/>
      <c r="F40" s="107">
        <v>19</v>
      </c>
      <c r="G40" s="108"/>
      <c r="H40" s="108"/>
      <c r="I40" s="109"/>
      <c r="J40" s="14"/>
      <c r="K40" s="14"/>
      <c r="L40" s="14"/>
      <c r="M40" s="14"/>
      <c r="N40" s="14"/>
      <c r="O40" s="14"/>
      <c r="P40" s="14"/>
      <c r="Q40" s="14"/>
      <c r="R40" s="110">
        <f t="shared" ref="R40:R41" si="19">SUM(J40:Q40)</f>
        <v>0</v>
      </c>
    </row>
    <row r="41" spans="2:18" ht="23.25" hidden="1" customHeight="1" x14ac:dyDescent="0.3">
      <c r="B41" s="120"/>
      <c r="C41" s="111"/>
      <c r="D41" s="112"/>
      <c r="E41" s="113"/>
      <c r="F41" s="107">
        <v>20</v>
      </c>
      <c r="G41" s="108"/>
      <c r="H41" s="14"/>
      <c r="I41" s="114"/>
      <c r="J41" s="115"/>
      <c r="K41" s="115"/>
      <c r="L41" s="115"/>
      <c r="M41" s="115"/>
      <c r="N41" s="115"/>
      <c r="O41" s="115"/>
      <c r="P41" s="115"/>
      <c r="Q41" s="115"/>
      <c r="R41" s="110">
        <f t="shared" si="19"/>
        <v>0</v>
      </c>
    </row>
    <row r="42" spans="2:18" ht="23.25" hidden="1" customHeight="1" x14ac:dyDescent="0.3">
      <c r="B42" s="120"/>
      <c r="C42" s="111"/>
      <c r="D42" s="112"/>
      <c r="E42" s="113"/>
      <c r="F42" s="107">
        <v>21</v>
      </c>
      <c r="G42" s="108"/>
      <c r="H42" s="14"/>
      <c r="I42" s="114"/>
      <c r="J42" s="115"/>
      <c r="K42" s="115"/>
      <c r="L42" s="115"/>
      <c r="M42" s="115"/>
      <c r="N42" s="115"/>
      <c r="O42" s="115"/>
      <c r="P42" s="115"/>
      <c r="Q42" s="115"/>
      <c r="R42" s="110">
        <f>SUM(J42:Q42)</f>
        <v>0</v>
      </c>
    </row>
    <row r="43" spans="2:18" s="43" customFormat="1" ht="49.5" hidden="1" customHeight="1" x14ac:dyDescent="0.2">
      <c r="B43" s="42"/>
      <c r="C43" s="46"/>
      <c r="D43" s="1661" t="s">
        <v>21</v>
      </c>
      <c r="E43" s="1661"/>
      <c r="F43" s="1661"/>
      <c r="G43" s="1661"/>
      <c r="H43" s="1661"/>
      <c r="I43" s="1661"/>
      <c r="J43" s="85">
        <f>SUM(J44)</f>
        <v>0</v>
      </c>
      <c r="K43" s="85">
        <f t="shared" ref="K43:R43" si="20">SUM(K44)</f>
        <v>0</v>
      </c>
      <c r="L43" s="85">
        <f t="shared" si="20"/>
        <v>0</v>
      </c>
      <c r="M43" s="85">
        <f t="shared" si="20"/>
        <v>0</v>
      </c>
      <c r="N43" s="85">
        <f t="shared" si="20"/>
        <v>0</v>
      </c>
      <c r="O43" s="85">
        <f t="shared" si="20"/>
        <v>0</v>
      </c>
      <c r="P43" s="85">
        <f t="shared" si="20"/>
        <v>0</v>
      </c>
      <c r="Q43" s="85">
        <f t="shared" si="20"/>
        <v>0</v>
      </c>
      <c r="R43" s="85">
        <f t="shared" si="20"/>
        <v>0</v>
      </c>
    </row>
    <row r="44" spans="2:18" s="13" customFormat="1" ht="36" hidden="1" customHeight="1" x14ac:dyDescent="0.3">
      <c r="B44" s="96"/>
      <c r="C44" s="37"/>
      <c r="D44" s="37"/>
      <c r="E44" s="1661" t="s">
        <v>22</v>
      </c>
      <c r="F44" s="1661"/>
      <c r="G44" s="1661"/>
      <c r="H44" s="1661"/>
      <c r="I44" s="1661"/>
      <c r="J44" s="86">
        <f>SUM(J45:J47)</f>
        <v>0</v>
      </c>
      <c r="K44" s="86">
        <f t="shared" ref="K44:R44" si="21">SUM(K45:K47)</f>
        <v>0</v>
      </c>
      <c r="L44" s="86">
        <f t="shared" si="21"/>
        <v>0</v>
      </c>
      <c r="M44" s="86">
        <f t="shared" si="21"/>
        <v>0</v>
      </c>
      <c r="N44" s="86">
        <f t="shared" si="21"/>
        <v>0</v>
      </c>
      <c r="O44" s="86">
        <f t="shared" si="21"/>
        <v>0</v>
      </c>
      <c r="P44" s="86">
        <f t="shared" si="21"/>
        <v>0</v>
      </c>
      <c r="Q44" s="86">
        <f t="shared" si="21"/>
        <v>0</v>
      </c>
      <c r="R44" s="86">
        <f t="shared" si="21"/>
        <v>0</v>
      </c>
    </row>
    <row r="45" spans="2:18" ht="20.25" hidden="1" customHeight="1" x14ac:dyDescent="0.3">
      <c r="B45" s="101"/>
      <c r="C45" s="105"/>
      <c r="D45" s="105"/>
      <c r="E45" s="106"/>
      <c r="F45" s="107">
        <v>22</v>
      </c>
      <c r="G45" s="108"/>
      <c r="H45" s="108"/>
      <c r="I45" s="109"/>
      <c r="J45" s="14"/>
      <c r="K45" s="14"/>
      <c r="L45" s="14"/>
      <c r="M45" s="14"/>
      <c r="N45" s="14"/>
      <c r="O45" s="14"/>
      <c r="P45" s="14"/>
      <c r="Q45" s="14"/>
      <c r="R45" s="110">
        <f t="shared" ref="R45:R46" si="22">SUM(J45:Q45)</f>
        <v>0</v>
      </c>
    </row>
    <row r="46" spans="2:18" ht="20.25" hidden="1" customHeight="1" x14ac:dyDescent="0.3">
      <c r="B46" s="102"/>
      <c r="C46" s="111"/>
      <c r="D46" s="112"/>
      <c r="E46" s="113"/>
      <c r="F46" s="107">
        <v>23</v>
      </c>
      <c r="G46" s="108"/>
      <c r="H46" s="14"/>
      <c r="I46" s="114"/>
      <c r="J46" s="115"/>
      <c r="K46" s="115"/>
      <c r="L46" s="115"/>
      <c r="M46" s="115"/>
      <c r="N46" s="115"/>
      <c r="O46" s="115"/>
      <c r="P46" s="115"/>
      <c r="Q46" s="115"/>
      <c r="R46" s="110">
        <f t="shared" si="22"/>
        <v>0</v>
      </c>
    </row>
    <row r="47" spans="2:18" ht="20.25" hidden="1" customHeight="1" x14ac:dyDescent="0.3">
      <c r="B47" s="102"/>
      <c r="C47" s="111"/>
      <c r="D47" s="112"/>
      <c r="E47" s="113"/>
      <c r="F47" s="107">
        <v>24</v>
      </c>
      <c r="G47" s="108"/>
      <c r="H47" s="14"/>
      <c r="I47" s="114"/>
      <c r="J47" s="115"/>
      <c r="K47" s="115"/>
      <c r="L47" s="115"/>
      <c r="M47" s="115"/>
      <c r="N47" s="115"/>
      <c r="O47" s="115"/>
      <c r="P47" s="115"/>
      <c r="Q47" s="115"/>
      <c r="R47" s="110">
        <f>SUM(J47:Q47)</f>
        <v>0</v>
      </c>
    </row>
    <row r="48" spans="2:18" s="13" customFormat="1" ht="30.75" hidden="1" customHeight="1" x14ac:dyDescent="0.3">
      <c r="B48" s="35"/>
      <c r="C48" s="1662" t="s">
        <v>25</v>
      </c>
      <c r="D48" s="1662"/>
      <c r="E48" s="1662"/>
      <c r="F48" s="1662"/>
      <c r="G48" s="1662"/>
      <c r="H48" s="1662"/>
      <c r="I48" s="1662"/>
      <c r="J48" s="86">
        <f>SUM(J49+J54+J59)</f>
        <v>0</v>
      </c>
      <c r="K48" s="86">
        <f t="shared" ref="K48:R48" si="23">SUM(K49+K54+K59)</f>
        <v>0</v>
      </c>
      <c r="L48" s="86">
        <f t="shared" si="23"/>
        <v>0</v>
      </c>
      <c r="M48" s="86">
        <f t="shared" si="23"/>
        <v>0</v>
      </c>
      <c r="N48" s="86">
        <f t="shared" si="23"/>
        <v>0</v>
      </c>
      <c r="O48" s="86">
        <f t="shared" si="23"/>
        <v>0</v>
      </c>
      <c r="P48" s="86">
        <f t="shared" si="23"/>
        <v>0</v>
      </c>
      <c r="Q48" s="86">
        <f t="shared" si="23"/>
        <v>0</v>
      </c>
      <c r="R48" s="86">
        <f t="shared" si="23"/>
        <v>0</v>
      </c>
    </row>
    <row r="49" spans="2:18" s="13" customFormat="1" ht="49.5" hidden="1" customHeight="1" x14ac:dyDescent="0.3">
      <c r="B49" s="35"/>
      <c r="C49" s="37"/>
      <c r="D49" s="1662" t="s">
        <v>24</v>
      </c>
      <c r="E49" s="1662"/>
      <c r="F49" s="1662"/>
      <c r="G49" s="1662"/>
      <c r="H49" s="1662"/>
      <c r="I49" s="1662"/>
      <c r="J49" s="86">
        <f>SUM(J50)</f>
        <v>0</v>
      </c>
      <c r="K49" s="86">
        <f t="shared" ref="K49:R49" si="24">SUM(K50)</f>
        <v>0</v>
      </c>
      <c r="L49" s="86">
        <f t="shared" si="24"/>
        <v>0</v>
      </c>
      <c r="M49" s="86">
        <f t="shared" si="24"/>
        <v>0</v>
      </c>
      <c r="N49" s="86">
        <f t="shared" si="24"/>
        <v>0</v>
      </c>
      <c r="O49" s="86">
        <f t="shared" si="24"/>
        <v>0</v>
      </c>
      <c r="P49" s="86">
        <f t="shared" si="24"/>
        <v>0</v>
      </c>
      <c r="Q49" s="86">
        <f t="shared" si="24"/>
        <v>0</v>
      </c>
      <c r="R49" s="86">
        <f t="shared" si="24"/>
        <v>0</v>
      </c>
    </row>
    <row r="50" spans="2:18" s="13" customFormat="1" ht="33" hidden="1" customHeight="1" x14ac:dyDescent="0.3">
      <c r="B50" s="35"/>
      <c r="C50" s="37"/>
      <c r="D50" s="37"/>
      <c r="E50" s="1661" t="s">
        <v>23</v>
      </c>
      <c r="F50" s="1661"/>
      <c r="G50" s="1661"/>
      <c r="H50" s="1661"/>
      <c r="I50" s="1661"/>
      <c r="J50" s="86">
        <f>SUM(J51:J53)</f>
        <v>0</v>
      </c>
      <c r="K50" s="86">
        <f t="shared" ref="K50:R50" si="25">SUM(K51:K53)</f>
        <v>0</v>
      </c>
      <c r="L50" s="86">
        <f t="shared" si="25"/>
        <v>0</v>
      </c>
      <c r="M50" s="86">
        <f t="shared" si="25"/>
        <v>0</v>
      </c>
      <c r="N50" s="86">
        <f t="shared" si="25"/>
        <v>0</v>
      </c>
      <c r="O50" s="86">
        <f t="shared" si="25"/>
        <v>0</v>
      </c>
      <c r="P50" s="86">
        <f t="shared" si="25"/>
        <v>0</v>
      </c>
      <c r="Q50" s="86">
        <f t="shared" si="25"/>
        <v>0</v>
      </c>
      <c r="R50" s="86">
        <f t="shared" si="25"/>
        <v>0</v>
      </c>
    </row>
    <row r="51" spans="2:18" ht="21.75" hidden="1" customHeight="1" x14ac:dyDescent="0.3">
      <c r="B51" s="38"/>
      <c r="C51" s="39"/>
      <c r="D51" s="39"/>
      <c r="E51" s="40"/>
      <c r="F51" s="29">
        <v>25</v>
      </c>
      <c r="G51" s="15"/>
      <c r="H51" s="15"/>
      <c r="I51" s="61"/>
      <c r="J51" s="16"/>
      <c r="K51" s="16"/>
      <c r="L51" s="16"/>
      <c r="M51" s="16"/>
      <c r="N51" s="16"/>
      <c r="O51" s="16"/>
      <c r="P51" s="16"/>
      <c r="Q51" s="16"/>
      <c r="R51" s="84">
        <f t="shared" ref="R51:R52" si="26">SUM(J51:Q51)</f>
        <v>0</v>
      </c>
    </row>
    <row r="52" spans="2:18" ht="21.75" hidden="1" customHeight="1" x14ac:dyDescent="0.3">
      <c r="B52" s="28"/>
      <c r="C52" s="45"/>
      <c r="D52" s="31"/>
      <c r="E52" s="32"/>
      <c r="F52" s="29">
        <v>26</v>
      </c>
      <c r="G52" s="15"/>
      <c r="H52" s="16"/>
      <c r="I52" s="17"/>
      <c r="J52" s="27"/>
      <c r="K52" s="27"/>
      <c r="L52" s="27"/>
      <c r="M52" s="27"/>
      <c r="N52" s="27"/>
      <c r="O52" s="27"/>
      <c r="P52" s="27"/>
      <c r="Q52" s="27"/>
      <c r="R52" s="84">
        <f t="shared" si="26"/>
        <v>0</v>
      </c>
    </row>
    <row r="53" spans="2:18" ht="39" hidden="1" customHeight="1" x14ac:dyDescent="0.3">
      <c r="B53" s="67"/>
      <c r="C53" s="68"/>
      <c r="D53" s="62"/>
      <c r="E53" s="21"/>
      <c r="F53" s="29">
        <v>27</v>
      </c>
      <c r="G53" s="15"/>
      <c r="H53" s="16"/>
      <c r="I53" s="17"/>
      <c r="J53" s="27"/>
      <c r="K53" s="27"/>
      <c r="L53" s="27"/>
      <c r="M53" s="27"/>
      <c r="N53" s="27"/>
      <c r="O53" s="27"/>
      <c r="P53" s="27"/>
      <c r="Q53" s="27"/>
      <c r="R53" s="84">
        <f>SUM(J53:Q53)</f>
        <v>0</v>
      </c>
    </row>
    <row r="54" spans="2:18" s="13" customFormat="1" ht="48.75" hidden="1" customHeight="1" x14ac:dyDescent="0.3">
      <c r="B54" s="35"/>
      <c r="C54" s="37"/>
      <c r="D54" s="1661" t="s">
        <v>27</v>
      </c>
      <c r="E54" s="1661"/>
      <c r="F54" s="1661"/>
      <c r="G54" s="1661"/>
      <c r="H54" s="1661"/>
      <c r="I54" s="1661"/>
      <c r="J54" s="86">
        <f>SUM(J55)</f>
        <v>0</v>
      </c>
      <c r="K54" s="86">
        <f t="shared" ref="K54:R54" si="27">SUM(K55)</f>
        <v>0</v>
      </c>
      <c r="L54" s="86">
        <f t="shared" si="27"/>
        <v>0</v>
      </c>
      <c r="M54" s="86">
        <f t="shared" si="27"/>
        <v>0</v>
      </c>
      <c r="N54" s="86">
        <f t="shared" si="27"/>
        <v>0</v>
      </c>
      <c r="O54" s="86">
        <f t="shared" si="27"/>
        <v>0</v>
      </c>
      <c r="P54" s="86">
        <f t="shared" si="27"/>
        <v>0</v>
      </c>
      <c r="Q54" s="86">
        <f t="shared" si="27"/>
        <v>0</v>
      </c>
      <c r="R54" s="86">
        <f t="shared" si="27"/>
        <v>0</v>
      </c>
    </row>
    <row r="55" spans="2:18" s="13" customFormat="1" ht="32.25" hidden="1" customHeight="1" x14ac:dyDescent="0.3">
      <c r="B55" s="35"/>
      <c r="C55" s="37"/>
      <c r="D55" s="37"/>
      <c r="E55" s="1661" t="s">
        <v>28</v>
      </c>
      <c r="F55" s="1661"/>
      <c r="G55" s="1661"/>
      <c r="H55" s="1661"/>
      <c r="I55" s="1661"/>
      <c r="J55" s="86">
        <f>SUM(J56:J58)</f>
        <v>0</v>
      </c>
      <c r="K55" s="86">
        <f t="shared" ref="K55:R55" si="28">SUM(K56:K58)</f>
        <v>0</v>
      </c>
      <c r="L55" s="86">
        <f t="shared" si="28"/>
        <v>0</v>
      </c>
      <c r="M55" s="86">
        <f t="shared" si="28"/>
        <v>0</v>
      </c>
      <c r="N55" s="86">
        <f t="shared" si="28"/>
        <v>0</v>
      </c>
      <c r="O55" s="86">
        <f t="shared" si="28"/>
        <v>0</v>
      </c>
      <c r="P55" s="86">
        <f t="shared" si="28"/>
        <v>0</v>
      </c>
      <c r="Q55" s="86">
        <f t="shared" si="28"/>
        <v>0</v>
      </c>
      <c r="R55" s="86">
        <f t="shared" si="28"/>
        <v>0</v>
      </c>
    </row>
    <row r="56" spans="2:18" ht="20.25" hidden="1" customHeight="1" x14ac:dyDescent="0.3">
      <c r="B56" s="38"/>
      <c r="C56" s="39"/>
      <c r="D56" s="39"/>
      <c r="E56" s="40"/>
      <c r="F56" s="29">
        <v>28</v>
      </c>
      <c r="G56" s="15"/>
      <c r="H56" s="15"/>
      <c r="I56" s="61"/>
      <c r="J56" s="16"/>
      <c r="K56" s="16"/>
      <c r="L56" s="16"/>
      <c r="M56" s="16"/>
      <c r="N56" s="16"/>
      <c r="O56" s="16"/>
      <c r="P56" s="16"/>
      <c r="Q56" s="16"/>
      <c r="R56" s="84">
        <f t="shared" ref="R56:R57" si="29">SUM(J56:Q56)</f>
        <v>0</v>
      </c>
    </row>
    <row r="57" spans="2:18" ht="20.25" hidden="1" customHeight="1" x14ac:dyDescent="0.3">
      <c r="B57" s="28"/>
      <c r="C57" s="45"/>
      <c r="D57" s="31"/>
      <c r="E57" s="32"/>
      <c r="F57" s="29">
        <v>29</v>
      </c>
      <c r="G57" s="15"/>
      <c r="H57" s="16"/>
      <c r="I57" s="17"/>
      <c r="J57" s="27"/>
      <c r="K57" s="27"/>
      <c r="L57" s="27"/>
      <c r="M57" s="27"/>
      <c r="N57" s="27"/>
      <c r="O57" s="27"/>
      <c r="P57" s="27"/>
      <c r="Q57" s="27"/>
      <c r="R57" s="84">
        <f t="shared" si="29"/>
        <v>0</v>
      </c>
    </row>
    <row r="58" spans="2:18" ht="20.25" hidden="1" customHeight="1" x14ac:dyDescent="0.3">
      <c r="B58" s="28"/>
      <c r="C58" s="45"/>
      <c r="D58" s="31"/>
      <c r="E58" s="32"/>
      <c r="F58" s="29">
        <v>30</v>
      </c>
      <c r="G58" s="15"/>
      <c r="H58" s="16"/>
      <c r="I58" s="17"/>
      <c r="J58" s="27"/>
      <c r="K58" s="27"/>
      <c r="L58" s="27"/>
      <c r="M58" s="27"/>
      <c r="N58" s="27"/>
      <c r="O58" s="27"/>
      <c r="P58" s="27"/>
      <c r="Q58" s="27"/>
      <c r="R58" s="84">
        <f>SUM(J58:Q58)</f>
        <v>0</v>
      </c>
    </row>
    <row r="59" spans="2:18" s="13" customFormat="1" ht="33.75" hidden="1" customHeight="1" x14ac:dyDescent="0.3">
      <c r="B59" s="35"/>
      <c r="C59" s="37"/>
      <c r="D59" s="1661" t="s">
        <v>29</v>
      </c>
      <c r="E59" s="1661"/>
      <c r="F59" s="1661"/>
      <c r="G59" s="1661"/>
      <c r="H59" s="1661"/>
      <c r="I59" s="1661"/>
      <c r="J59" s="86">
        <f>SUM(J60+J64)</f>
        <v>0</v>
      </c>
      <c r="K59" s="86">
        <f t="shared" ref="K59:R59" si="30">SUM(K60+K64)</f>
        <v>0</v>
      </c>
      <c r="L59" s="86">
        <f t="shared" si="30"/>
        <v>0</v>
      </c>
      <c r="M59" s="86">
        <f t="shared" si="30"/>
        <v>0</v>
      </c>
      <c r="N59" s="86">
        <f t="shared" si="30"/>
        <v>0</v>
      </c>
      <c r="O59" s="86">
        <f t="shared" si="30"/>
        <v>0</v>
      </c>
      <c r="P59" s="86">
        <f t="shared" si="30"/>
        <v>0</v>
      </c>
      <c r="Q59" s="86">
        <f t="shared" si="30"/>
        <v>0</v>
      </c>
      <c r="R59" s="86">
        <f t="shared" si="30"/>
        <v>0</v>
      </c>
    </row>
    <row r="60" spans="2:18" s="13" customFormat="1" ht="33.75" hidden="1" customHeight="1" x14ac:dyDescent="0.3">
      <c r="B60" s="35"/>
      <c r="C60" s="37"/>
      <c r="D60" s="37"/>
      <c r="E60" s="1661" t="s">
        <v>30</v>
      </c>
      <c r="F60" s="1661"/>
      <c r="G60" s="1661"/>
      <c r="H60" s="1661"/>
      <c r="I60" s="1661"/>
      <c r="J60" s="86">
        <f>SUM(J61:J63)</f>
        <v>0</v>
      </c>
      <c r="K60" s="86">
        <f t="shared" ref="K60:R60" si="31">SUM(K61:K63)</f>
        <v>0</v>
      </c>
      <c r="L60" s="86">
        <f t="shared" si="31"/>
        <v>0</v>
      </c>
      <c r="M60" s="86">
        <f t="shared" si="31"/>
        <v>0</v>
      </c>
      <c r="N60" s="86">
        <f t="shared" si="31"/>
        <v>0</v>
      </c>
      <c r="O60" s="86">
        <f t="shared" si="31"/>
        <v>0</v>
      </c>
      <c r="P60" s="86">
        <f t="shared" si="31"/>
        <v>0</v>
      </c>
      <c r="Q60" s="86">
        <f t="shared" si="31"/>
        <v>0</v>
      </c>
      <c r="R60" s="86">
        <f t="shared" si="31"/>
        <v>0</v>
      </c>
    </row>
    <row r="61" spans="2:18" ht="21" hidden="1" customHeight="1" x14ac:dyDescent="0.3">
      <c r="B61" s="38"/>
      <c r="C61" s="39"/>
      <c r="D61" s="39"/>
      <c r="E61" s="40"/>
      <c r="F61" s="29">
        <v>31</v>
      </c>
      <c r="G61" s="15"/>
      <c r="H61" s="15"/>
      <c r="I61" s="61"/>
      <c r="J61" s="16"/>
      <c r="K61" s="16"/>
      <c r="L61" s="16"/>
      <c r="M61" s="16"/>
      <c r="N61" s="16"/>
      <c r="O61" s="16"/>
      <c r="P61" s="16"/>
      <c r="Q61" s="16"/>
      <c r="R61" s="84">
        <f t="shared" ref="R61:R62" si="32">SUM(J61:Q61)</f>
        <v>0</v>
      </c>
    </row>
    <row r="62" spans="2:18" ht="21" hidden="1" customHeight="1" x14ac:dyDescent="0.3">
      <c r="B62" s="28"/>
      <c r="C62" s="45"/>
      <c r="D62" s="31"/>
      <c r="E62" s="32"/>
      <c r="F62" s="29">
        <v>32</v>
      </c>
      <c r="G62" s="15"/>
      <c r="H62" s="16"/>
      <c r="I62" s="17"/>
      <c r="J62" s="27"/>
      <c r="K62" s="27"/>
      <c r="L62" s="27"/>
      <c r="M62" s="27"/>
      <c r="N62" s="27"/>
      <c r="O62" s="27"/>
      <c r="P62" s="27"/>
      <c r="Q62" s="27"/>
      <c r="R62" s="84">
        <f t="shared" si="32"/>
        <v>0</v>
      </c>
    </row>
    <row r="63" spans="2:18" ht="21" hidden="1" customHeight="1" x14ac:dyDescent="0.3">
      <c r="B63" s="28"/>
      <c r="C63" s="45"/>
      <c r="D63" s="31"/>
      <c r="E63" s="32"/>
      <c r="F63" s="29">
        <v>33</v>
      </c>
      <c r="G63" s="15"/>
      <c r="H63" s="16"/>
      <c r="I63" s="17"/>
      <c r="J63" s="27"/>
      <c r="K63" s="27"/>
      <c r="L63" s="27"/>
      <c r="M63" s="27"/>
      <c r="N63" s="27"/>
      <c r="O63" s="27"/>
      <c r="P63" s="27"/>
      <c r="Q63" s="27"/>
      <c r="R63" s="84">
        <f>SUM(J63:Q63)</f>
        <v>0</v>
      </c>
    </row>
    <row r="64" spans="2:18" s="13" customFormat="1" ht="33" hidden="1" customHeight="1" x14ac:dyDescent="0.3">
      <c r="B64" s="35"/>
      <c r="C64" s="37"/>
      <c r="D64" s="37"/>
      <c r="E64" s="1662" t="s">
        <v>31</v>
      </c>
      <c r="F64" s="1662"/>
      <c r="G64" s="1662"/>
      <c r="H64" s="1662"/>
      <c r="I64" s="1662"/>
      <c r="J64" s="86">
        <f t="shared" ref="J64:R64" si="33">SUM(J65:J67)</f>
        <v>0</v>
      </c>
      <c r="K64" s="86">
        <f t="shared" si="33"/>
        <v>0</v>
      </c>
      <c r="L64" s="86">
        <f t="shared" si="33"/>
        <v>0</v>
      </c>
      <c r="M64" s="86">
        <f t="shared" si="33"/>
        <v>0</v>
      </c>
      <c r="N64" s="86">
        <f t="shared" si="33"/>
        <v>0</v>
      </c>
      <c r="O64" s="86">
        <f t="shared" si="33"/>
        <v>0</v>
      </c>
      <c r="P64" s="86">
        <f t="shared" si="33"/>
        <v>0</v>
      </c>
      <c r="Q64" s="86">
        <f t="shared" si="33"/>
        <v>0</v>
      </c>
      <c r="R64" s="86">
        <f t="shared" si="33"/>
        <v>0</v>
      </c>
    </row>
    <row r="65" spans="2:18" ht="23.25" hidden="1" customHeight="1" x14ac:dyDescent="0.3">
      <c r="B65" s="38"/>
      <c r="C65" s="39"/>
      <c r="D65" s="39"/>
      <c r="E65" s="40"/>
      <c r="F65" s="29">
        <v>34</v>
      </c>
      <c r="G65" s="15"/>
      <c r="H65" s="15"/>
      <c r="I65" s="61"/>
      <c r="J65" s="27"/>
      <c r="K65" s="27"/>
      <c r="L65" s="27"/>
      <c r="M65" s="27"/>
      <c r="N65" s="27"/>
      <c r="O65" s="27"/>
      <c r="P65" s="27"/>
      <c r="Q65" s="27"/>
      <c r="R65" s="84">
        <f>SUM(J65:Q65)</f>
        <v>0</v>
      </c>
    </row>
    <row r="66" spans="2:18" ht="23.25" hidden="1" customHeight="1" x14ac:dyDescent="0.3">
      <c r="B66" s="57"/>
      <c r="C66" s="58"/>
      <c r="D66" s="58"/>
      <c r="E66" s="59"/>
      <c r="F66" s="29">
        <v>35</v>
      </c>
      <c r="G66" s="15"/>
      <c r="H66" s="15"/>
      <c r="I66" s="61"/>
      <c r="J66" s="16"/>
      <c r="K66" s="16"/>
      <c r="L66" s="16"/>
      <c r="M66" s="16"/>
      <c r="N66" s="16"/>
      <c r="O66" s="16"/>
      <c r="P66" s="16"/>
      <c r="Q66" s="16"/>
      <c r="R66" s="84">
        <f t="shared" ref="R66:R67" si="34">SUM(J66:Q66)</f>
        <v>0</v>
      </c>
    </row>
    <row r="67" spans="2:18" ht="18.75" hidden="1" customHeight="1" x14ac:dyDescent="0.3">
      <c r="B67" s="19"/>
      <c r="C67" s="20"/>
      <c r="D67" s="20"/>
      <c r="E67" s="79"/>
      <c r="F67" s="29">
        <v>36</v>
      </c>
      <c r="G67" s="15"/>
      <c r="H67" s="15"/>
      <c r="I67" s="61"/>
      <c r="J67" s="16"/>
      <c r="K67" s="16"/>
      <c r="L67" s="16"/>
      <c r="M67" s="16"/>
      <c r="N67" s="16"/>
      <c r="O67" s="16"/>
      <c r="P67" s="16"/>
      <c r="Q67" s="16"/>
      <c r="R67" s="84">
        <f t="shared" si="34"/>
        <v>0</v>
      </c>
    </row>
    <row r="68" spans="2:18" s="12" customFormat="1" ht="18.75" hidden="1" customHeight="1" x14ac:dyDescent="0.2">
      <c r="B68" s="137" t="s">
        <v>83</v>
      </c>
      <c r="C68" s="44"/>
      <c r="D68" s="135"/>
      <c r="E68" s="135"/>
      <c r="F68" s="136"/>
      <c r="G68" s="135"/>
      <c r="H68" s="135"/>
      <c r="I68" s="135"/>
      <c r="J68" s="41">
        <f>SUM(J69)</f>
        <v>0</v>
      </c>
      <c r="K68" s="41">
        <f t="shared" ref="K68:R69" si="35">SUM(K69)</f>
        <v>0</v>
      </c>
      <c r="L68" s="41">
        <f t="shared" si="35"/>
        <v>0</v>
      </c>
      <c r="M68" s="41">
        <f t="shared" si="35"/>
        <v>0</v>
      </c>
      <c r="N68" s="41">
        <f t="shared" si="35"/>
        <v>0</v>
      </c>
      <c r="O68" s="41">
        <f t="shared" si="35"/>
        <v>0</v>
      </c>
      <c r="P68" s="41">
        <f t="shared" si="35"/>
        <v>0</v>
      </c>
      <c r="Q68" s="41">
        <f t="shared" si="35"/>
        <v>0</v>
      </c>
      <c r="R68" s="41">
        <f t="shared" si="35"/>
        <v>0</v>
      </c>
    </row>
    <row r="69" spans="2:18" s="12" customFormat="1" ht="33" hidden="1" customHeight="1" x14ac:dyDescent="0.2">
      <c r="B69" s="1799" t="s">
        <v>116</v>
      </c>
      <c r="C69" s="1661"/>
      <c r="D69" s="1661"/>
      <c r="E69" s="1661"/>
      <c r="F69" s="1661"/>
      <c r="G69" s="1661"/>
      <c r="H69" s="1661"/>
      <c r="I69" s="1661"/>
      <c r="J69" s="25">
        <f>SUM(J70)</f>
        <v>0</v>
      </c>
      <c r="K69" s="25">
        <f t="shared" si="35"/>
        <v>0</v>
      </c>
      <c r="L69" s="25">
        <f t="shared" si="35"/>
        <v>0</v>
      </c>
      <c r="M69" s="25">
        <f t="shared" si="35"/>
        <v>0</v>
      </c>
      <c r="N69" s="25">
        <f t="shared" si="35"/>
        <v>0</v>
      </c>
      <c r="O69" s="25">
        <f t="shared" si="35"/>
        <v>0</v>
      </c>
      <c r="P69" s="25">
        <f t="shared" si="35"/>
        <v>0</v>
      </c>
      <c r="Q69" s="25">
        <f t="shared" si="35"/>
        <v>0</v>
      </c>
      <c r="R69" s="25">
        <f t="shared" si="35"/>
        <v>0</v>
      </c>
    </row>
    <row r="70" spans="2:18" s="13" customFormat="1" ht="33" hidden="1" customHeight="1" x14ac:dyDescent="0.3">
      <c r="B70" s="35"/>
      <c r="C70" s="1661" t="s">
        <v>32</v>
      </c>
      <c r="D70" s="1661"/>
      <c r="E70" s="1661"/>
      <c r="F70" s="1661"/>
      <c r="G70" s="1661"/>
      <c r="H70" s="1661"/>
      <c r="I70" s="1661"/>
      <c r="J70" s="86">
        <f t="shared" ref="J70:R70" si="36">SUM(J71+J78)</f>
        <v>0</v>
      </c>
      <c r="K70" s="86">
        <f t="shared" si="36"/>
        <v>0</v>
      </c>
      <c r="L70" s="86">
        <f t="shared" si="36"/>
        <v>0</v>
      </c>
      <c r="M70" s="86">
        <f t="shared" si="36"/>
        <v>0</v>
      </c>
      <c r="N70" s="86">
        <f t="shared" si="36"/>
        <v>0</v>
      </c>
      <c r="O70" s="86">
        <f t="shared" si="36"/>
        <v>0</v>
      </c>
      <c r="P70" s="86">
        <f t="shared" si="36"/>
        <v>0</v>
      </c>
      <c r="Q70" s="86">
        <f t="shared" si="36"/>
        <v>0</v>
      </c>
      <c r="R70" s="86">
        <f t="shared" si="36"/>
        <v>0</v>
      </c>
    </row>
    <row r="71" spans="2:18" s="13" customFormat="1" ht="34.5" hidden="1" customHeight="1" x14ac:dyDescent="0.3">
      <c r="B71" s="35"/>
      <c r="C71" s="37"/>
      <c r="D71" s="1661" t="s">
        <v>33</v>
      </c>
      <c r="E71" s="1661"/>
      <c r="F71" s="1661"/>
      <c r="G71" s="1661"/>
      <c r="H71" s="1661"/>
      <c r="I71" s="1661"/>
      <c r="J71" s="86">
        <f>SUM(J72)</f>
        <v>0</v>
      </c>
      <c r="K71" s="86">
        <f t="shared" ref="K71:R71" si="37">SUM(K72)</f>
        <v>0</v>
      </c>
      <c r="L71" s="86">
        <f t="shared" si="37"/>
        <v>0</v>
      </c>
      <c r="M71" s="86">
        <f t="shared" si="37"/>
        <v>0</v>
      </c>
      <c r="N71" s="86">
        <f t="shared" si="37"/>
        <v>0</v>
      </c>
      <c r="O71" s="86">
        <f t="shared" si="37"/>
        <v>0</v>
      </c>
      <c r="P71" s="86">
        <f t="shared" si="37"/>
        <v>0</v>
      </c>
      <c r="Q71" s="86">
        <f t="shared" si="37"/>
        <v>0</v>
      </c>
      <c r="R71" s="86">
        <f t="shared" si="37"/>
        <v>0</v>
      </c>
    </row>
    <row r="72" spans="2:18" s="13" customFormat="1" hidden="1" x14ac:dyDescent="0.3">
      <c r="B72" s="35"/>
      <c r="C72" s="37"/>
      <c r="D72" s="37"/>
      <c r="E72" s="469" t="s">
        <v>34</v>
      </c>
      <c r="F72" s="70"/>
      <c r="G72" s="33"/>
      <c r="H72" s="14"/>
      <c r="I72" s="56"/>
      <c r="J72" s="86">
        <f>SUM(J73:J77)</f>
        <v>0</v>
      </c>
      <c r="K72" s="86">
        <f t="shared" ref="K72:R72" si="38">SUM(K73:K77)</f>
        <v>0</v>
      </c>
      <c r="L72" s="86">
        <f t="shared" si="38"/>
        <v>0</v>
      </c>
      <c r="M72" s="86">
        <f t="shared" si="38"/>
        <v>0</v>
      </c>
      <c r="N72" s="86">
        <f t="shared" si="38"/>
        <v>0</v>
      </c>
      <c r="O72" s="86">
        <f t="shared" si="38"/>
        <v>0</v>
      </c>
      <c r="P72" s="86">
        <f t="shared" si="38"/>
        <v>0</v>
      </c>
      <c r="Q72" s="86">
        <f t="shared" si="38"/>
        <v>0</v>
      </c>
      <c r="R72" s="86">
        <f t="shared" si="38"/>
        <v>0</v>
      </c>
    </row>
    <row r="73" spans="2:18" ht="25.5" hidden="1" customHeight="1" x14ac:dyDescent="0.3">
      <c r="B73" s="38"/>
      <c r="C73" s="39"/>
      <c r="D73" s="39"/>
      <c r="E73" s="40"/>
      <c r="F73" s="29">
        <v>37</v>
      </c>
      <c r="G73" s="15"/>
      <c r="H73" s="15"/>
      <c r="I73" s="61"/>
      <c r="J73" s="16"/>
      <c r="K73" s="16"/>
      <c r="L73" s="16"/>
      <c r="M73" s="16"/>
      <c r="N73" s="16"/>
      <c r="O73" s="16"/>
      <c r="P73" s="16"/>
      <c r="Q73" s="16"/>
      <c r="R73" s="84">
        <f>SUM(J73:Q73)</f>
        <v>0</v>
      </c>
    </row>
    <row r="74" spans="2:18" ht="25.5" hidden="1" customHeight="1" x14ac:dyDescent="0.3">
      <c r="B74" s="28"/>
      <c r="C74" s="45"/>
      <c r="D74" s="31"/>
      <c r="E74" s="32"/>
      <c r="F74" s="29">
        <v>38</v>
      </c>
      <c r="G74" s="15"/>
      <c r="H74" s="16"/>
      <c r="I74" s="17"/>
      <c r="J74" s="27"/>
      <c r="K74" s="27"/>
      <c r="L74" s="27"/>
      <c r="M74" s="27"/>
      <c r="N74" s="27"/>
      <c r="O74" s="27"/>
      <c r="P74" s="27"/>
      <c r="Q74" s="27"/>
      <c r="R74" s="84">
        <f>SUM(J74:Q74)</f>
        <v>0</v>
      </c>
    </row>
    <row r="75" spans="2:18" ht="25.5" hidden="1" customHeight="1" x14ac:dyDescent="0.3">
      <c r="B75" s="28"/>
      <c r="C75" s="45"/>
      <c r="D75" s="31"/>
      <c r="E75" s="32"/>
      <c r="F75" s="29">
        <v>39</v>
      </c>
      <c r="G75" s="15"/>
      <c r="H75" s="16"/>
      <c r="I75" s="17"/>
      <c r="J75" s="16"/>
      <c r="K75" s="16"/>
      <c r="L75" s="16"/>
      <c r="M75" s="16"/>
      <c r="N75" s="16"/>
      <c r="O75" s="16"/>
      <c r="P75" s="16"/>
      <c r="Q75" s="16"/>
      <c r="R75" s="84">
        <f>SUM(J75:Q75)</f>
        <v>0</v>
      </c>
    </row>
    <row r="76" spans="2:18" ht="25.5" hidden="1" customHeight="1" x14ac:dyDescent="0.3">
      <c r="B76" s="57"/>
      <c r="C76" s="58"/>
      <c r="D76" s="58"/>
      <c r="E76" s="59"/>
      <c r="F76" s="29">
        <v>40</v>
      </c>
      <c r="G76" s="15"/>
      <c r="H76" s="15"/>
      <c r="I76" s="61"/>
      <c r="J76" s="16"/>
      <c r="K76" s="16"/>
      <c r="L76" s="16"/>
      <c r="M76" s="16"/>
      <c r="N76" s="16"/>
      <c r="O76" s="16"/>
      <c r="P76" s="16"/>
      <c r="Q76" s="16"/>
      <c r="R76" s="84">
        <f t="shared" ref="R76" si="39">SUM(J76:Q76)</f>
        <v>0</v>
      </c>
    </row>
    <row r="77" spans="2:18" ht="25.5" hidden="1" customHeight="1" x14ac:dyDescent="0.3">
      <c r="B77" s="57"/>
      <c r="C77" s="58"/>
      <c r="D77" s="58"/>
      <c r="E77" s="59"/>
      <c r="F77" s="29">
        <v>41</v>
      </c>
      <c r="G77" s="15"/>
      <c r="H77" s="15"/>
      <c r="I77" s="61"/>
      <c r="J77" s="16"/>
      <c r="K77" s="16"/>
      <c r="L77" s="16"/>
      <c r="M77" s="16"/>
      <c r="N77" s="16"/>
      <c r="O77" s="16"/>
      <c r="P77" s="16"/>
      <c r="Q77" s="16"/>
      <c r="R77" s="84">
        <f>SUM(J77:Q77)</f>
        <v>0</v>
      </c>
    </row>
    <row r="78" spans="2:18" s="13" customFormat="1" ht="21" hidden="1" customHeight="1" x14ac:dyDescent="0.3">
      <c r="B78" s="35"/>
      <c r="C78" s="37"/>
      <c r="D78" s="1663" t="s">
        <v>35</v>
      </c>
      <c r="E78" s="1663"/>
      <c r="F78" s="1663"/>
      <c r="G78" s="1663"/>
      <c r="H78" s="1663"/>
      <c r="I78" s="1663"/>
      <c r="J78" s="86">
        <f>SUM(J79)</f>
        <v>0</v>
      </c>
      <c r="K78" s="86">
        <f t="shared" ref="K78:Q78" si="40">SUM(K79)</f>
        <v>0</v>
      </c>
      <c r="L78" s="86">
        <f t="shared" si="40"/>
        <v>0</v>
      </c>
      <c r="M78" s="86">
        <f t="shared" si="40"/>
        <v>0</v>
      </c>
      <c r="N78" s="86">
        <f t="shared" si="40"/>
        <v>0</v>
      </c>
      <c r="O78" s="86">
        <f t="shared" si="40"/>
        <v>0</v>
      </c>
      <c r="P78" s="86">
        <f t="shared" si="40"/>
        <v>0</v>
      </c>
      <c r="Q78" s="86">
        <f t="shared" si="40"/>
        <v>0</v>
      </c>
      <c r="R78" s="86">
        <f>SUM(R79)</f>
        <v>0</v>
      </c>
    </row>
    <row r="79" spans="2:18" s="13" customFormat="1" ht="21" hidden="1" customHeight="1" x14ac:dyDescent="0.3">
      <c r="B79" s="35"/>
      <c r="C79" s="37"/>
      <c r="D79" s="37"/>
      <c r="E79" s="1662" t="s">
        <v>36</v>
      </c>
      <c r="F79" s="1662"/>
      <c r="G79" s="1662"/>
      <c r="H79" s="1662"/>
      <c r="I79" s="1662"/>
      <c r="J79" s="86">
        <f>SUM(J80:J85)</f>
        <v>0</v>
      </c>
      <c r="K79" s="86">
        <f t="shared" ref="K79:R79" si="41">SUM(K80:K85)</f>
        <v>0</v>
      </c>
      <c r="L79" s="86">
        <f t="shared" si="41"/>
        <v>0</v>
      </c>
      <c r="M79" s="86">
        <f t="shared" si="41"/>
        <v>0</v>
      </c>
      <c r="N79" s="86">
        <f t="shared" si="41"/>
        <v>0</v>
      </c>
      <c r="O79" s="86">
        <f t="shared" si="41"/>
        <v>0</v>
      </c>
      <c r="P79" s="86">
        <f t="shared" si="41"/>
        <v>0</v>
      </c>
      <c r="Q79" s="86">
        <f t="shared" si="41"/>
        <v>0</v>
      </c>
      <c r="R79" s="86">
        <f t="shared" si="41"/>
        <v>0</v>
      </c>
    </row>
    <row r="80" spans="2:18" ht="25.5" hidden="1" customHeight="1" x14ac:dyDescent="0.3">
      <c r="B80" s="38"/>
      <c r="C80" s="39"/>
      <c r="D80" s="39"/>
      <c r="E80" s="40"/>
      <c r="F80" s="29">
        <v>42</v>
      </c>
      <c r="G80" s="15"/>
      <c r="H80" s="15"/>
      <c r="I80" s="61"/>
      <c r="J80" s="16"/>
      <c r="K80" s="16"/>
      <c r="L80" s="16"/>
      <c r="M80" s="16"/>
      <c r="N80" s="16"/>
      <c r="O80" s="16"/>
      <c r="P80" s="16"/>
      <c r="Q80" s="16"/>
      <c r="R80" s="84">
        <f>SUM(J80:Q80)</f>
        <v>0</v>
      </c>
    </row>
    <row r="81" spans="2:18" ht="25.5" hidden="1" customHeight="1" x14ac:dyDescent="0.3">
      <c r="B81" s="57"/>
      <c r="C81" s="58"/>
      <c r="D81" s="58"/>
      <c r="E81" s="59"/>
      <c r="F81" s="29">
        <v>43</v>
      </c>
      <c r="G81" s="15"/>
      <c r="H81" s="15"/>
      <c r="I81" s="61"/>
      <c r="J81" s="16"/>
      <c r="K81" s="16"/>
      <c r="L81" s="16"/>
      <c r="M81" s="16"/>
      <c r="N81" s="16"/>
      <c r="O81" s="16"/>
      <c r="P81" s="16"/>
      <c r="Q81" s="16"/>
      <c r="R81" s="84">
        <f t="shared" ref="R81:R85" si="42">SUM(J81:Q81)</f>
        <v>0</v>
      </c>
    </row>
    <row r="82" spans="2:18" ht="25.5" hidden="1" customHeight="1" x14ac:dyDescent="0.3">
      <c r="B82" s="57"/>
      <c r="C82" s="58"/>
      <c r="D82" s="58"/>
      <c r="E82" s="59"/>
      <c r="F82" s="29">
        <v>44</v>
      </c>
      <c r="G82" s="15"/>
      <c r="H82" s="15"/>
      <c r="I82" s="61"/>
      <c r="J82" s="16"/>
      <c r="K82" s="16"/>
      <c r="L82" s="16"/>
      <c r="M82" s="16"/>
      <c r="N82" s="16"/>
      <c r="O82" s="16"/>
      <c r="P82" s="16"/>
      <c r="Q82" s="16"/>
      <c r="R82" s="84">
        <f t="shared" si="42"/>
        <v>0</v>
      </c>
    </row>
    <row r="83" spans="2:18" ht="25.5" hidden="1" customHeight="1" x14ac:dyDescent="0.3">
      <c r="B83" s="57"/>
      <c r="C83" s="58"/>
      <c r="D83" s="58"/>
      <c r="E83" s="59"/>
      <c r="F83" s="29">
        <v>45</v>
      </c>
      <c r="G83" s="15"/>
      <c r="H83" s="15"/>
      <c r="I83" s="61"/>
      <c r="J83" s="16"/>
      <c r="K83" s="16"/>
      <c r="L83" s="16"/>
      <c r="M83" s="16"/>
      <c r="N83" s="16"/>
      <c r="O83" s="16"/>
      <c r="P83" s="16"/>
      <c r="Q83" s="16"/>
      <c r="R83" s="84">
        <f t="shared" si="42"/>
        <v>0</v>
      </c>
    </row>
    <row r="84" spans="2:18" ht="25.5" hidden="1" customHeight="1" x14ac:dyDescent="0.3">
      <c r="B84" s="57"/>
      <c r="C84" s="58"/>
      <c r="D84" s="58"/>
      <c r="E84" s="59"/>
      <c r="F84" s="29">
        <v>46</v>
      </c>
      <c r="G84" s="15"/>
      <c r="H84" s="15"/>
      <c r="I84" s="61"/>
      <c r="J84" s="16"/>
      <c r="K84" s="16"/>
      <c r="L84" s="16"/>
      <c r="M84" s="16"/>
      <c r="N84" s="16"/>
      <c r="O84" s="16"/>
      <c r="P84" s="16"/>
      <c r="Q84" s="16"/>
      <c r="R84" s="84">
        <f t="shared" si="42"/>
        <v>0</v>
      </c>
    </row>
    <row r="85" spans="2:18" ht="25.5" hidden="1" customHeight="1" x14ac:dyDescent="0.3">
      <c r="B85" s="19"/>
      <c r="C85" s="20"/>
      <c r="D85" s="20"/>
      <c r="E85" s="79"/>
      <c r="F85" s="29">
        <v>47</v>
      </c>
      <c r="G85" s="15"/>
      <c r="H85" s="15"/>
      <c r="I85" s="61"/>
      <c r="J85" s="16"/>
      <c r="K85" s="16"/>
      <c r="L85" s="16"/>
      <c r="M85" s="16"/>
      <c r="N85" s="16"/>
      <c r="O85" s="16"/>
      <c r="P85" s="16"/>
      <c r="Q85" s="16"/>
      <c r="R85" s="84">
        <f t="shared" si="42"/>
        <v>0</v>
      </c>
    </row>
    <row r="86" spans="2:18" s="12" customFormat="1" ht="34.5" hidden="1" customHeight="1" x14ac:dyDescent="0.2">
      <c r="B86" s="1665" t="s">
        <v>86</v>
      </c>
      <c r="C86" s="1666"/>
      <c r="D86" s="1666"/>
      <c r="E86" s="1666"/>
      <c r="F86" s="1666"/>
      <c r="G86" s="1666"/>
      <c r="H86" s="1666"/>
      <c r="I86" s="1666"/>
      <c r="J86" s="41">
        <f>SUM(J87)</f>
        <v>0</v>
      </c>
      <c r="K86" s="41">
        <f t="shared" ref="K86:R87" si="43">SUM(K87)</f>
        <v>0</v>
      </c>
      <c r="L86" s="41">
        <f t="shared" si="43"/>
        <v>0</v>
      </c>
      <c r="M86" s="41">
        <f t="shared" si="43"/>
        <v>0</v>
      </c>
      <c r="N86" s="41">
        <f t="shared" si="43"/>
        <v>0</v>
      </c>
      <c r="O86" s="41">
        <f t="shared" si="43"/>
        <v>0</v>
      </c>
      <c r="P86" s="41">
        <f t="shared" si="43"/>
        <v>0</v>
      </c>
      <c r="Q86" s="41">
        <f t="shared" si="43"/>
        <v>0</v>
      </c>
      <c r="R86" s="41">
        <f t="shared" si="43"/>
        <v>0</v>
      </c>
    </row>
    <row r="87" spans="2:18" s="12" customFormat="1" ht="49.5" hidden="1" customHeight="1" x14ac:dyDescent="0.2">
      <c r="B87" s="1798" t="s">
        <v>117</v>
      </c>
      <c r="C87" s="1774"/>
      <c r="D87" s="1774"/>
      <c r="E87" s="1774"/>
      <c r="F87" s="1774"/>
      <c r="G87" s="1774"/>
      <c r="H87" s="1774"/>
      <c r="I87" s="1774"/>
      <c r="J87" s="25">
        <f>SUM(J88)</f>
        <v>0</v>
      </c>
      <c r="K87" s="25">
        <f t="shared" si="43"/>
        <v>0</v>
      </c>
      <c r="L87" s="25">
        <f t="shared" si="43"/>
        <v>0</v>
      </c>
      <c r="M87" s="25">
        <f t="shared" si="43"/>
        <v>0</v>
      </c>
      <c r="N87" s="25">
        <f t="shared" si="43"/>
        <v>0</v>
      </c>
      <c r="O87" s="25">
        <f t="shared" si="43"/>
        <v>0</v>
      </c>
      <c r="P87" s="25">
        <f t="shared" si="43"/>
        <v>0</v>
      </c>
      <c r="Q87" s="25">
        <f t="shared" si="43"/>
        <v>0</v>
      </c>
      <c r="R87" s="25">
        <f t="shared" si="43"/>
        <v>0</v>
      </c>
    </row>
    <row r="88" spans="2:18" s="13" customFormat="1" ht="36.75" hidden="1" customHeight="1" x14ac:dyDescent="0.3">
      <c r="B88" s="35"/>
      <c r="C88" s="1661" t="s">
        <v>37</v>
      </c>
      <c r="D88" s="1661"/>
      <c r="E88" s="1661"/>
      <c r="F88" s="1661"/>
      <c r="G88" s="1661"/>
      <c r="H88" s="1661"/>
      <c r="I88" s="1661"/>
      <c r="J88" s="86">
        <f>SUM(J89+J94+J99)</f>
        <v>0</v>
      </c>
      <c r="K88" s="86">
        <f t="shared" ref="K88:R88" si="44">SUM(K89+K94+K99)</f>
        <v>0</v>
      </c>
      <c r="L88" s="86">
        <f t="shared" si="44"/>
        <v>0</v>
      </c>
      <c r="M88" s="86">
        <f t="shared" si="44"/>
        <v>0</v>
      </c>
      <c r="N88" s="86">
        <f t="shared" si="44"/>
        <v>0</v>
      </c>
      <c r="O88" s="86">
        <f t="shared" si="44"/>
        <v>0</v>
      </c>
      <c r="P88" s="86">
        <f t="shared" si="44"/>
        <v>0</v>
      </c>
      <c r="Q88" s="86">
        <f t="shared" si="44"/>
        <v>0</v>
      </c>
      <c r="R88" s="86">
        <f t="shared" si="44"/>
        <v>0</v>
      </c>
    </row>
    <row r="89" spans="2:18" s="13" customFormat="1" ht="47.25" hidden="1" customHeight="1" x14ac:dyDescent="0.3">
      <c r="B89" s="35"/>
      <c r="C89" s="37"/>
      <c r="D89" s="1661" t="s">
        <v>38</v>
      </c>
      <c r="E89" s="1661"/>
      <c r="F89" s="1661"/>
      <c r="G89" s="1661"/>
      <c r="H89" s="1661"/>
      <c r="I89" s="1661"/>
      <c r="J89" s="86">
        <f>SUM(J90)</f>
        <v>0</v>
      </c>
      <c r="K89" s="86">
        <f t="shared" ref="K89:R89" si="45">SUM(K90)</f>
        <v>0</v>
      </c>
      <c r="L89" s="86">
        <f t="shared" si="45"/>
        <v>0</v>
      </c>
      <c r="M89" s="86">
        <f t="shared" si="45"/>
        <v>0</v>
      </c>
      <c r="N89" s="86">
        <f t="shared" si="45"/>
        <v>0</v>
      </c>
      <c r="O89" s="86">
        <f t="shared" si="45"/>
        <v>0</v>
      </c>
      <c r="P89" s="86">
        <f t="shared" si="45"/>
        <v>0</v>
      </c>
      <c r="Q89" s="86">
        <f t="shared" si="45"/>
        <v>0</v>
      </c>
      <c r="R89" s="86">
        <f t="shared" si="45"/>
        <v>0</v>
      </c>
    </row>
    <row r="90" spans="2:18" s="13" customFormat="1" ht="32.25" hidden="1" customHeight="1" x14ac:dyDescent="0.3">
      <c r="B90" s="35"/>
      <c r="C90" s="37"/>
      <c r="D90" s="37"/>
      <c r="E90" s="1661" t="s">
        <v>39</v>
      </c>
      <c r="F90" s="1661"/>
      <c r="G90" s="1661"/>
      <c r="H90" s="1661"/>
      <c r="I90" s="1661"/>
      <c r="J90" s="86">
        <f>SUM(J91:J93)</f>
        <v>0</v>
      </c>
      <c r="K90" s="86">
        <f t="shared" ref="K90:R90" si="46">SUM(K91:K93)</f>
        <v>0</v>
      </c>
      <c r="L90" s="86">
        <f t="shared" si="46"/>
        <v>0</v>
      </c>
      <c r="M90" s="86">
        <f t="shared" si="46"/>
        <v>0</v>
      </c>
      <c r="N90" s="86">
        <f t="shared" si="46"/>
        <v>0</v>
      </c>
      <c r="O90" s="86">
        <f t="shared" si="46"/>
        <v>0</v>
      </c>
      <c r="P90" s="86">
        <f t="shared" si="46"/>
        <v>0</v>
      </c>
      <c r="Q90" s="86">
        <f t="shared" si="46"/>
        <v>0</v>
      </c>
      <c r="R90" s="86">
        <f t="shared" si="46"/>
        <v>0</v>
      </c>
    </row>
    <row r="91" spans="2:18" ht="22.5" hidden="1" customHeight="1" x14ac:dyDescent="0.3">
      <c r="B91" s="38"/>
      <c r="C91" s="39"/>
      <c r="D91" s="39"/>
      <c r="E91" s="40"/>
      <c r="F91" s="29">
        <v>48</v>
      </c>
      <c r="G91" s="15"/>
      <c r="H91" s="15"/>
      <c r="I91" s="61"/>
      <c r="J91" s="16"/>
      <c r="K91" s="16"/>
      <c r="L91" s="16"/>
      <c r="M91" s="16"/>
      <c r="N91" s="16"/>
      <c r="O91" s="16"/>
      <c r="P91" s="16"/>
      <c r="Q91" s="16"/>
      <c r="R91" s="84">
        <f t="shared" ref="R91" si="47">SUM(J91:Q91)</f>
        <v>0</v>
      </c>
    </row>
    <row r="92" spans="2:18" ht="22.5" hidden="1" customHeight="1" x14ac:dyDescent="0.3">
      <c r="B92" s="28"/>
      <c r="C92" s="45"/>
      <c r="D92" s="31"/>
      <c r="E92" s="32"/>
      <c r="F92" s="29">
        <v>49</v>
      </c>
      <c r="G92" s="15"/>
      <c r="H92" s="16"/>
      <c r="I92" s="17"/>
      <c r="J92" s="27"/>
      <c r="K92" s="27"/>
      <c r="L92" s="27"/>
      <c r="M92" s="27"/>
      <c r="N92" s="27"/>
      <c r="O92" s="27"/>
      <c r="P92" s="27"/>
      <c r="Q92" s="27"/>
      <c r="R92" s="84">
        <f>SUM(J92:Q92)</f>
        <v>0</v>
      </c>
    </row>
    <row r="93" spans="2:18" ht="22.5" hidden="1" customHeight="1" x14ac:dyDescent="0.3">
      <c r="B93" s="28"/>
      <c r="C93" s="45"/>
      <c r="D93" s="31"/>
      <c r="E93" s="32"/>
      <c r="F93" s="29">
        <v>50</v>
      </c>
      <c r="G93" s="15"/>
      <c r="H93" s="16"/>
      <c r="I93" s="17"/>
      <c r="J93" s="27"/>
      <c r="K93" s="27"/>
      <c r="L93" s="27"/>
      <c r="M93" s="27"/>
      <c r="N93" s="27"/>
      <c r="O93" s="27"/>
      <c r="P93" s="27"/>
      <c r="Q93" s="27"/>
      <c r="R93" s="84">
        <f>SUM(J93:Q93)</f>
        <v>0</v>
      </c>
    </row>
    <row r="94" spans="2:18" s="13" customFormat="1" ht="47.25" hidden="1" customHeight="1" x14ac:dyDescent="0.3">
      <c r="B94" s="35"/>
      <c r="C94" s="37"/>
      <c r="D94" s="1661" t="s">
        <v>40</v>
      </c>
      <c r="E94" s="1661"/>
      <c r="F94" s="1661"/>
      <c r="G94" s="1661"/>
      <c r="H94" s="1661"/>
      <c r="I94" s="1661"/>
      <c r="J94" s="86">
        <f>SUM(J95)</f>
        <v>0</v>
      </c>
      <c r="K94" s="86">
        <f t="shared" ref="K94:R94" si="48">SUM(K95)</f>
        <v>0</v>
      </c>
      <c r="L94" s="86">
        <f t="shared" si="48"/>
        <v>0</v>
      </c>
      <c r="M94" s="86">
        <f t="shared" si="48"/>
        <v>0</v>
      </c>
      <c r="N94" s="86">
        <f t="shared" si="48"/>
        <v>0</v>
      </c>
      <c r="O94" s="86">
        <f t="shared" si="48"/>
        <v>0</v>
      </c>
      <c r="P94" s="86">
        <f t="shared" si="48"/>
        <v>0</v>
      </c>
      <c r="Q94" s="86">
        <f t="shared" si="48"/>
        <v>0</v>
      </c>
      <c r="R94" s="86">
        <f t="shared" si="48"/>
        <v>0</v>
      </c>
    </row>
    <row r="95" spans="2:18" s="13" customFormat="1" ht="34.5" hidden="1" customHeight="1" x14ac:dyDescent="0.3">
      <c r="B95" s="35"/>
      <c r="C95" s="37"/>
      <c r="D95" s="37"/>
      <c r="E95" s="1661" t="s">
        <v>41</v>
      </c>
      <c r="F95" s="1661"/>
      <c r="G95" s="1661"/>
      <c r="H95" s="1661"/>
      <c r="I95" s="1661"/>
      <c r="J95" s="86">
        <f>SUM(J96:J98)</f>
        <v>0</v>
      </c>
      <c r="K95" s="86">
        <f t="shared" ref="K95:R95" si="49">SUM(K96:K98)</f>
        <v>0</v>
      </c>
      <c r="L95" s="86">
        <f t="shared" si="49"/>
        <v>0</v>
      </c>
      <c r="M95" s="86">
        <f t="shared" si="49"/>
        <v>0</v>
      </c>
      <c r="N95" s="86">
        <f t="shared" si="49"/>
        <v>0</v>
      </c>
      <c r="O95" s="86">
        <f t="shared" si="49"/>
        <v>0</v>
      </c>
      <c r="P95" s="86">
        <f t="shared" si="49"/>
        <v>0</v>
      </c>
      <c r="Q95" s="86">
        <f t="shared" si="49"/>
        <v>0</v>
      </c>
      <c r="R95" s="86">
        <f t="shared" si="49"/>
        <v>0</v>
      </c>
    </row>
    <row r="96" spans="2:18" ht="24.75" hidden="1" customHeight="1" x14ac:dyDescent="0.3">
      <c r="B96" s="38"/>
      <c r="C96" s="39"/>
      <c r="D96" s="39"/>
      <c r="E96" s="40"/>
      <c r="F96" s="29">
        <v>51</v>
      </c>
      <c r="G96" s="15"/>
      <c r="H96" s="15"/>
      <c r="I96" s="61"/>
      <c r="J96" s="16"/>
      <c r="K96" s="16"/>
      <c r="L96" s="16"/>
      <c r="M96" s="16"/>
      <c r="N96" s="16"/>
      <c r="O96" s="16"/>
      <c r="P96" s="16"/>
      <c r="Q96" s="16"/>
      <c r="R96" s="84">
        <f t="shared" ref="R96:R97" si="50">SUM(J96:Q96)</f>
        <v>0</v>
      </c>
    </row>
    <row r="97" spans="2:18" ht="24.75" hidden="1" customHeight="1" x14ac:dyDescent="0.3">
      <c r="B97" s="28"/>
      <c r="C97" s="45"/>
      <c r="D97" s="31"/>
      <c r="E97" s="32"/>
      <c r="F97" s="29">
        <v>52</v>
      </c>
      <c r="G97" s="15"/>
      <c r="H97" s="16"/>
      <c r="I97" s="17"/>
      <c r="J97" s="27"/>
      <c r="K97" s="27"/>
      <c r="L97" s="27"/>
      <c r="M97" s="27"/>
      <c r="N97" s="27"/>
      <c r="O97" s="27"/>
      <c r="P97" s="27"/>
      <c r="Q97" s="27"/>
      <c r="R97" s="84">
        <f t="shared" si="50"/>
        <v>0</v>
      </c>
    </row>
    <row r="98" spans="2:18" ht="34.5" hidden="1" customHeight="1" x14ac:dyDescent="0.3">
      <c r="B98" s="67"/>
      <c r="C98" s="68"/>
      <c r="D98" s="62"/>
      <c r="E98" s="21"/>
      <c r="F98" s="29">
        <v>53</v>
      </c>
      <c r="G98" s="15"/>
      <c r="H98" s="16"/>
      <c r="I98" s="17"/>
      <c r="J98" s="27"/>
      <c r="K98" s="27"/>
      <c r="L98" s="27"/>
      <c r="M98" s="27"/>
      <c r="N98" s="27"/>
      <c r="O98" s="27"/>
      <c r="P98" s="27"/>
      <c r="Q98" s="27"/>
      <c r="R98" s="84">
        <f>SUM(J98:Q98)</f>
        <v>0</v>
      </c>
    </row>
    <row r="99" spans="2:18" s="13" customFormat="1" ht="31.5" hidden="1" customHeight="1" x14ac:dyDescent="0.3">
      <c r="B99" s="35"/>
      <c r="C99" s="37"/>
      <c r="D99" s="1661" t="s">
        <v>42</v>
      </c>
      <c r="E99" s="1661"/>
      <c r="F99" s="1661"/>
      <c r="G99" s="1661"/>
      <c r="H99" s="1661"/>
      <c r="I99" s="1661"/>
      <c r="J99" s="86">
        <f>SUM(J100)</f>
        <v>0</v>
      </c>
      <c r="K99" s="86">
        <f t="shared" ref="K99:R99" si="51">SUM(K100)</f>
        <v>0</v>
      </c>
      <c r="L99" s="86">
        <f t="shared" si="51"/>
        <v>0</v>
      </c>
      <c r="M99" s="86">
        <f t="shared" si="51"/>
        <v>0</v>
      </c>
      <c r="N99" s="86">
        <f t="shared" si="51"/>
        <v>0</v>
      </c>
      <c r="O99" s="86">
        <f t="shared" si="51"/>
        <v>0</v>
      </c>
      <c r="P99" s="86">
        <f t="shared" si="51"/>
        <v>0</v>
      </c>
      <c r="Q99" s="86">
        <f t="shared" si="51"/>
        <v>0</v>
      </c>
      <c r="R99" s="86">
        <f t="shared" si="51"/>
        <v>0</v>
      </c>
    </row>
    <row r="100" spans="2:18" s="13" customFormat="1" ht="34.5" hidden="1" customHeight="1" x14ac:dyDescent="0.3">
      <c r="B100" s="35"/>
      <c r="C100" s="37"/>
      <c r="D100" s="37"/>
      <c r="E100" s="1661" t="s">
        <v>43</v>
      </c>
      <c r="F100" s="1661"/>
      <c r="G100" s="1661"/>
      <c r="H100" s="1661"/>
      <c r="I100" s="1661"/>
      <c r="J100" s="86">
        <f>SUM(J101:J103)</f>
        <v>0</v>
      </c>
      <c r="K100" s="86">
        <f t="shared" ref="K100:R100" si="52">SUM(K101:K103)</f>
        <v>0</v>
      </c>
      <c r="L100" s="86">
        <f t="shared" si="52"/>
        <v>0</v>
      </c>
      <c r="M100" s="86">
        <f t="shared" si="52"/>
        <v>0</v>
      </c>
      <c r="N100" s="86">
        <f t="shared" si="52"/>
        <v>0</v>
      </c>
      <c r="O100" s="86">
        <f t="shared" si="52"/>
        <v>0</v>
      </c>
      <c r="P100" s="86">
        <f t="shared" si="52"/>
        <v>0</v>
      </c>
      <c r="Q100" s="86">
        <f t="shared" si="52"/>
        <v>0</v>
      </c>
      <c r="R100" s="86">
        <f t="shared" si="52"/>
        <v>0</v>
      </c>
    </row>
    <row r="101" spans="2:18" ht="20.25" hidden="1" customHeight="1" x14ac:dyDescent="0.3">
      <c r="B101" s="38"/>
      <c r="C101" s="39"/>
      <c r="D101" s="39"/>
      <c r="E101" s="40"/>
      <c r="F101" s="29">
        <v>54</v>
      </c>
      <c r="G101" s="15"/>
      <c r="H101" s="15"/>
      <c r="I101" s="61"/>
      <c r="J101" s="16"/>
      <c r="K101" s="16"/>
      <c r="L101" s="16"/>
      <c r="M101" s="16"/>
      <c r="N101" s="16"/>
      <c r="O101" s="16"/>
      <c r="P101" s="16"/>
      <c r="Q101" s="16"/>
      <c r="R101" s="84">
        <f t="shared" ref="R101:R102" si="53">SUM(J101:Q101)</f>
        <v>0</v>
      </c>
    </row>
    <row r="102" spans="2:18" ht="20.25" hidden="1" customHeight="1" x14ac:dyDescent="0.3">
      <c r="B102" s="28"/>
      <c r="C102" s="45"/>
      <c r="D102" s="31"/>
      <c r="E102" s="32"/>
      <c r="F102" s="29">
        <v>55</v>
      </c>
      <c r="G102" s="15"/>
      <c r="H102" s="16"/>
      <c r="I102" s="17"/>
      <c r="J102" s="27"/>
      <c r="K102" s="27"/>
      <c r="L102" s="27"/>
      <c r="M102" s="27"/>
      <c r="N102" s="27"/>
      <c r="O102" s="27"/>
      <c r="P102" s="27"/>
      <c r="Q102" s="27"/>
      <c r="R102" s="84">
        <f t="shared" si="53"/>
        <v>0</v>
      </c>
    </row>
    <row r="103" spans="2:18" ht="20.25" hidden="1" customHeight="1" x14ac:dyDescent="0.3">
      <c r="B103" s="28"/>
      <c r="C103" s="45"/>
      <c r="D103" s="31"/>
      <c r="E103" s="32"/>
      <c r="F103" s="29">
        <v>56</v>
      </c>
      <c r="G103" s="15"/>
      <c r="H103" s="16"/>
      <c r="I103" s="17"/>
      <c r="J103" s="27"/>
      <c r="K103" s="27"/>
      <c r="L103" s="27"/>
      <c r="M103" s="27"/>
      <c r="N103" s="27"/>
      <c r="O103" s="27"/>
      <c r="P103" s="27"/>
      <c r="Q103" s="27"/>
      <c r="R103" s="84">
        <f>SUM(J103:Q103)</f>
        <v>0</v>
      </c>
    </row>
    <row r="104" spans="2:18" s="12" customFormat="1" ht="33" hidden="1" customHeight="1" x14ac:dyDescent="0.2">
      <c r="B104" s="1665" t="s">
        <v>88</v>
      </c>
      <c r="C104" s="1666"/>
      <c r="D104" s="1666"/>
      <c r="E104" s="1666"/>
      <c r="F104" s="1666"/>
      <c r="G104" s="1666"/>
      <c r="H104" s="1666"/>
      <c r="I104" s="1666"/>
      <c r="J104" s="41">
        <f>SUM(J105)</f>
        <v>0</v>
      </c>
      <c r="K104" s="41">
        <f t="shared" ref="K104:Q105" si="54">SUM(K105)</f>
        <v>0</v>
      </c>
      <c r="L104" s="41">
        <f t="shared" si="54"/>
        <v>0</v>
      </c>
      <c r="M104" s="41">
        <f t="shared" si="54"/>
        <v>0</v>
      </c>
      <c r="N104" s="41">
        <f t="shared" si="54"/>
        <v>0</v>
      </c>
      <c r="O104" s="41">
        <f t="shared" si="54"/>
        <v>0</v>
      </c>
      <c r="P104" s="41">
        <f t="shared" si="54"/>
        <v>0</v>
      </c>
      <c r="Q104" s="41">
        <f t="shared" si="54"/>
        <v>0</v>
      </c>
      <c r="R104" s="41">
        <f>SUM(R105)</f>
        <v>0</v>
      </c>
    </row>
    <row r="105" spans="2:18" s="12" customFormat="1" ht="32.25" hidden="1" customHeight="1" x14ac:dyDescent="0.2">
      <c r="B105" s="1796" t="s">
        <v>118</v>
      </c>
      <c r="C105" s="1797"/>
      <c r="D105" s="1797"/>
      <c r="E105" s="1797"/>
      <c r="F105" s="1797"/>
      <c r="G105" s="1797"/>
      <c r="H105" s="1797"/>
      <c r="I105" s="1797"/>
      <c r="J105" s="25">
        <f>SUM(J106)</f>
        <v>0</v>
      </c>
      <c r="K105" s="25">
        <f>SUM(K106)</f>
        <v>0</v>
      </c>
      <c r="L105" s="25">
        <f t="shared" si="54"/>
        <v>0</v>
      </c>
      <c r="M105" s="25">
        <f t="shared" si="54"/>
        <v>0</v>
      </c>
      <c r="N105" s="25">
        <f t="shared" si="54"/>
        <v>0</v>
      </c>
      <c r="O105" s="25">
        <f t="shared" si="54"/>
        <v>0</v>
      </c>
      <c r="P105" s="25">
        <f t="shared" si="54"/>
        <v>0</v>
      </c>
      <c r="Q105" s="25">
        <f t="shared" si="54"/>
        <v>0</v>
      </c>
      <c r="R105" s="25">
        <f>SUM(R106)</f>
        <v>0</v>
      </c>
    </row>
    <row r="106" spans="2:18" s="13" customFormat="1" ht="48.75" hidden="1" customHeight="1" x14ac:dyDescent="0.3">
      <c r="B106" s="35"/>
      <c r="C106" s="1661" t="s">
        <v>44</v>
      </c>
      <c r="D106" s="1661"/>
      <c r="E106" s="1661"/>
      <c r="F106" s="1661"/>
      <c r="G106" s="1661"/>
      <c r="H106" s="1661"/>
      <c r="I106" s="1661"/>
      <c r="J106" s="86">
        <f>SUM(J107+J116)</f>
        <v>0</v>
      </c>
      <c r="K106" s="86">
        <f t="shared" ref="K106:O106" si="55">SUM(K107+K116)</f>
        <v>0</v>
      </c>
      <c r="L106" s="86">
        <f>SUM(L107+L116)</f>
        <v>0</v>
      </c>
      <c r="M106" s="86">
        <f t="shared" si="55"/>
        <v>0</v>
      </c>
      <c r="N106" s="86">
        <f>SUM(N107+N116)</f>
        <v>0</v>
      </c>
      <c r="O106" s="86">
        <f t="shared" si="55"/>
        <v>0</v>
      </c>
      <c r="P106" s="86">
        <f>SUM(P107+P116)</f>
        <v>0</v>
      </c>
      <c r="Q106" s="86">
        <f>SUM(Q107+Q116)</f>
        <v>0</v>
      </c>
      <c r="R106" s="86">
        <f>SUM(R107+R116)</f>
        <v>0</v>
      </c>
    </row>
    <row r="107" spans="2:18" s="13" customFormat="1" ht="32.25" hidden="1" customHeight="1" x14ac:dyDescent="0.3">
      <c r="B107" s="35"/>
      <c r="C107" s="37"/>
      <c r="D107" s="1661" t="s">
        <v>45</v>
      </c>
      <c r="E107" s="1661"/>
      <c r="F107" s="1661"/>
      <c r="G107" s="1661"/>
      <c r="H107" s="1661"/>
      <c r="I107" s="1661"/>
      <c r="J107" s="86">
        <f>SUM(J108+J112)</f>
        <v>0</v>
      </c>
      <c r="K107" s="86">
        <f t="shared" ref="K107:Q107" si="56">SUM(K108+K112)</f>
        <v>0</v>
      </c>
      <c r="L107" s="86">
        <f t="shared" si="56"/>
        <v>0</v>
      </c>
      <c r="M107" s="86">
        <f t="shared" si="56"/>
        <v>0</v>
      </c>
      <c r="N107" s="86">
        <f t="shared" si="56"/>
        <v>0</v>
      </c>
      <c r="O107" s="86">
        <f t="shared" si="56"/>
        <v>0</v>
      </c>
      <c r="P107" s="86">
        <f t="shared" si="56"/>
        <v>0</v>
      </c>
      <c r="Q107" s="86">
        <f t="shared" si="56"/>
        <v>0</v>
      </c>
      <c r="R107" s="86">
        <f>SUM(R108+R112)</f>
        <v>0</v>
      </c>
    </row>
    <row r="108" spans="2:18" s="13" customFormat="1" ht="35.25" hidden="1" customHeight="1" x14ac:dyDescent="0.3">
      <c r="B108" s="35"/>
      <c r="C108" s="37"/>
      <c r="D108" s="37"/>
      <c r="E108" s="1661" t="s">
        <v>46</v>
      </c>
      <c r="F108" s="1661"/>
      <c r="G108" s="1661"/>
      <c r="H108" s="1661"/>
      <c r="I108" s="1661"/>
      <c r="J108" s="86">
        <f>SUM(J109:J111)</f>
        <v>0</v>
      </c>
      <c r="K108" s="86">
        <f t="shared" ref="K108:Q108" si="57">SUM(K109:K111)</f>
        <v>0</v>
      </c>
      <c r="L108" s="86">
        <f t="shared" si="57"/>
        <v>0</v>
      </c>
      <c r="M108" s="86">
        <f t="shared" si="57"/>
        <v>0</v>
      </c>
      <c r="N108" s="86">
        <f t="shared" si="57"/>
        <v>0</v>
      </c>
      <c r="O108" s="86">
        <f t="shared" si="57"/>
        <v>0</v>
      </c>
      <c r="P108" s="86">
        <f t="shared" si="57"/>
        <v>0</v>
      </c>
      <c r="Q108" s="86">
        <f t="shared" si="57"/>
        <v>0</v>
      </c>
      <c r="R108" s="86">
        <f>SUM(R109:R111)</f>
        <v>0</v>
      </c>
    </row>
    <row r="109" spans="2:18" ht="19.5" hidden="1" customHeight="1" x14ac:dyDescent="0.3">
      <c r="B109" s="38"/>
      <c r="C109" s="39"/>
      <c r="D109" s="39"/>
      <c r="E109" s="40"/>
      <c r="F109" s="29">
        <v>57</v>
      </c>
      <c r="G109" s="15"/>
      <c r="H109" s="15"/>
      <c r="I109" s="61"/>
      <c r="J109" s="16"/>
      <c r="K109" s="16"/>
      <c r="L109" s="16"/>
      <c r="M109" s="16"/>
      <c r="N109" s="16"/>
      <c r="O109" s="16"/>
      <c r="P109" s="16"/>
      <c r="Q109" s="16"/>
      <c r="R109" s="84">
        <f t="shared" ref="R109:R110" si="58">SUM(J109:Q109)</f>
        <v>0</v>
      </c>
    </row>
    <row r="110" spans="2:18" ht="19.5" hidden="1" customHeight="1" x14ac:dyDescent="0.3">
      <c r="B110" s="28"/>
      <c r="C110" s="45"/>
      <c r="D110" s="31"/>
      <c r="E110" s="32"/>
      <c r="F110" s="29">
        <v>58</v>
      </c>
      <c r="G110" s="15"/>
      <c r="H110" s="16"/>
      <c r="I110" s="17"/>
      <c r="J110" s="27"/>
      <c r="K110" s="27"/>
      <c r="L110" s="27"/>
      <c r="M110" s="27"/>
      <c r="N110" s="27"/>
      <c r="O110" s="27"/>
      <c r="P110" s="27"/>
      <c r="Q110" s="27"/>
      <c r="R110" s="84">
        <f t="shared" si="58"/>
        <v>0</v>
      </c>
    </row>
    <row r="111" spans="2:18" ht="19.5" hidden="1" customHeight="1" x14ac:dyDescent="0.3">
      <c r="B111" s="67"/>
      <c r="C111" s="68"/>
      <c r="D111" s="62"/>
      <c r="E111" s="21"/>
      <c r="F111" s="29">
        <v>59</v>
      </c>
      <c r="G111" s="15"/>
      <c r="H111" s="16"/>
      <c r="I111" s="17"/>
      <c r="J111" s="27"/>
      <c r="K111" s="27"/>
      <c r="L111" s="27"/>
      <c r="M111" s="27"/>
      <c r="N111" s="27"/>
      <c r="O111" s="27"/>
      <c r="P111" s="27"/>
      <c r="Q111" s="27"/>
      <c r="R111" s="84">
        <f>SUM(J111:Q111)</f>
        <v>0</v>
      </c>
    </row>
    <row r="112" spans="2:18" s="13" customFormat="1" ht="34.5" hidden="1" customHeight="1" x14ac:dyDescent="0.3">
      <c r="B112" s="35"/>
      <c r="C112" s="37"/>
      <c r="D112" s="37"/>
      <c r="E112" s="1661" t="s">
        <v>47</v>
      </c>
      <c r="F112" s="1661"/>
      <c r="G112" s="1661"/>
      <c r="H112" s="1661"/>
      <c r="I112" s="1661"/>
      <c r="J112" s="86">
        <f>SUM(J113:J115)</f>
        <v>0</v>
      </c>
      <c r="K112" s="86">
        <f t="shared" ref="K112:R112" si="59">SUM(K113:K115)</f>
        <v>0</v>
      </c>
      <c r="L112" s="86">
        <f t="shared" si="59"/>
        <v>0</v>
      </c>
      <c r="M112" s="86">
        <f t="shared" si="59"/>
        <v>0</v>
      </c>
      <c r="N112" s="86">
        <f t="shared" si="59"/>
        <v>0</v>
      </c>
      <c r="O112" s="86">
        <f t="shared" si="59"/>
        <v>0</v>
      </c>
      <c r="P112" s="86">
        <f t="shared" si="59"/>
        <v>0</v>
      </c>
      <c r="Q112" s="86">
        <f t="shared" si="59"/>
        <v>0</v>
      </c>
      <c r="R112" s="86">
        <f t="shared" si="59"/>
        <v>0</v>
      </c>
    </row>
    <row r="113" spans="2:18" ht="19.5" hidden="1" customHeight="1" x14ac:dyDescent="0.3">
      <c r="B113" s="38"/>
      <c r="C113" s="39"/>
      <c r="D113" s="39"/>
      <c r="E113" s="40"/>
      <c r="F113" s="29">
        <v>60</v>
      </c>
      <c r="G113" s="15"/>
      <c r="H113" s="15"/>
      <c r="I113" s="61"/>
      <c r="J113" s="16"/>
      <c r="K113" s="16"/>
      <c r="L113" s="16"/>
      <c r="M113" s="16"/>
      <c r="N113" s="16"/>
      <c r="O113" s="16"/>
      <c r="P113" s="16"/>
      <c r="Q113" s="16"/>
      <c r="R113" s="84">
        <f t="shared" ref="R113:R114" si="60">SUM(J113:Q113)</f>
        <v>0</v>
      </c>
    </row>
    <row r="114" spans="2:18" ht="19.5" hidden="1" customHeight="1" x14ac:dyDescent="0.3">
      <c r="B114" s="28"/>
      <c r="C114" s="45"/>
      <c r="D114" s="31"/>
      <c r="E114" s="32"/>
      <c r="F114" s="29">
        <v>61</v>
      </c>
      <c r="G114" s="15"/>
      <c r="H114" s="16"/>
      <c r="I114" s="17"/>
      <c r="J114" s="27"/>
      <c r="K114" s="27"/>
      <c r="L114" s="27"/>
      <c r="M114" s="27"/>
      <c r="N114" s="27"/>
      <c r="O114" s="27"/>
      <c r="P114" s="27"/>
      <c r="Q114" s="27"/>
      <c r="R114" s="84">
        <f t="shared" si="60"/>
        <v>0</v>
      </c>
    </row>
    <row r="115" spans="2:18" ht="19.5" hidden="1" customHeight="1" x14ac:dyDescent="0.3">
      <c r="B115" s="67"/>
      <c r="C115" s="68"/>
      <c r="D115" s="62"/>
      <c r="E115" s="21"/>
      <c r="F115" s="29">
        <v>62</v>
      </c>
      <c r="G115" s="15"/>
      <c r="H115" s="16"/>
      <c r="I115" s="17"/>
      <c r="J115" s="27"/>
      <c r="K115" s="27"/>
      <c r="L115" s="27"/>
      <c r="M115" s="27"/>
      <c r="N115" s="27"/>
      <c r="O115" s="27"/>
      <c r="P115" s="27"/>
      <c r="Q115" s="27"/>
      <c r="R115" s="84">
        <f>SUM(J115:Q115)</f>
        <v>0</v>
      </c>
    </row>
    <row r="116" spans="2:18" s="13" customFormat="1" ht="34.5" hidden="1" customHeight="1" x14ac:dyDescent="0.3">
      <c r="B116" s="35"/>
      <c r="C116" s="37"/>
      <c r="D116" s="1662" t="s">
        <v>48</v>
      </c>
      <c r="E116" s="1662"/>
      <c r="F116" s="1662"/>
      <c r="G116" s="1662"/>
      <c r="H116" s="1662"/>
      <c r="I116" s="1662"/>
      <c r="J116" s="86">
        <f>SUM(J117)</f>
        <v>0</v>
      </c>
      <c r="K116" s="86">
        <f t="shared" ref="K116:R116" si="61">SUM(K117)</f>
        <v>0</v>
      </c>
      <c r="L116" s="86">
        <f t="shared" si="61"/>
        <v>0</v>
      </c>
      <c r="M116" s="86">
        <f t="shared" si="61"/>
        <v>0</v>
      </c>
      <c r="N116" s="86">
        <f t="shared" si="61"/>
        <v>0</v>
      </c>
      <c r="O116" s="86">
        <f t="shared" si="61"/>
        <v>0</v>
      </c>
      <c r="P116" s="86">
        <f t="shared" si="61"/>
        <v>0</v>
      </c>
      <c r="Q116" s="86">
        <f t="shared" si="61"/>
        <v>0</v>
      </c>
      <c r="R116" s="86">
        <f t="shared" si="61"/>
        <v>0</v>
      </c>
    </row>
    <row r="117" spans="2:18" s="13" customFormat="1" ht="49.5" hidden="1" customHeight="1" x14ac:dyDescent="0.3">
      <c r="B117" s="35"/>
      <c r="C117" s="37"/>
      <c r="D117" s="37"/>
      <c r="E117" s="1661" t="s">
        <v>49</v>
      </c>
      <c r="F117" s="1661"/>
      <c r="G117" s="1661"/>
      <c r="H117" s="1661"/>
      <c r="I117" s="1661"/>
      <c r="J117" s="86">
        <f>SUM(J118:J120)</f>
        <v>0</v>
      </c>
      <c r="K117" s="86">
        <f t="shared" ref="K117:P117" si="62">SUM(K118:K120)</f>
        <v>0</v>
      </c>
      <c r="L117" s="86">
        <f t="shared" si="62"/>
        <v>0</v>
      </c>
      <c r="M117" s="86">
        <f t="shared" si="62"/>
        <v>0</v>
      </c>
      <c r="N117" s="86">
        <f t="shared" si="62"/>
        <v>0</v>
      </c>
      <c r="O117" s="86">
        <f t="shared" si="62"/>
        <v>0</v>
      </c>
      <c r="P117" s="86">
        <f t="shared" si="62"/>
        <v>0</v>
      </c>
      <c r="Q117" s="86">
        <f>SUM(Q118:Q120)</f>
        <v>0</v>
      </c>
      <c r="R117" s="86">
        <f>SUM(R118:R120)</f>
        <v>0</v>
      </c>
    </row>
    <row r="118" spans="2:18" ht="21.75" hidden="1" customHeight="1" x14ac:dyDescent="0.3">
      <c r="B118" s="38"/>
      <c r="C118" s="39"/>
      <c r="D118" s="39"/>
      <c r="E118" s="40"/>
      <c r="F118" s="29">
        <v>63</v>
      </c>
      <c r="G118" s="15"/>
      <c r="H118" s="15"/>
      <c r="I118" s="61"/>
      <c r="J118" s="16"/>
      <c r="K118" s="16"/>
      <c r="L118" s="16"/>
      <c r="M118" s="16"/>
      <c r="N118" s="16"/>
      <c r="O118" s="16"/>
      <c r="P118" s="16"/>
      <c r="Q118" s="16"/>
      <c r="R118" s="84">
        <f t="shared" ref="R118:R119" si="63">SUM(J118:Q118)</f>
        <v>0</v>
      </c>
    </row>
    <row r="119" spans="2:18" ht="21.75" hidden="1" customHeight="1" x14ac:dyDescent="0.3">
      <c r="B119" s="28"/>
      <c r="C119" s="45"/>
      <c r="D119" s="31"/>
      <c r="E119" s="32"/>
      <c r="F119" s="29">
        <v>64</v>
      </c>
      <c r="G119" s="15"/>
      <c r="H119" s="16"/>
      <c r="I119" s="17"/>
      <c r="J119" s="27"/>
      <c r="K119" s="27"/>
      <c r="L119" s="27"/>
      <c r="M119" s="27"/>
      <c r="N119" s="27"/>
      <c r="O119" s="27"/>
      <c r="P119" s="27"/>
      <c r="Q119" s="27"/>
      <c r="R119" s="84">
        <f t="shared" si="63"/>
        <v>0</v>
      </c>
    </row>
    <row r="120" spans="2:18" ht="21.75" hidden="1" customHeight="1" x14ac:dyDescent="0.3">
      <c r="B120" s="28"/>
      <c r="C120" s="45"/>
      <c r="D120" s="31"/>
      <c r="E120" s="32"/>
      <c r="F120" s="29">
        <v>65</v>
      </c>
      <c r="G120" s="15"/>
      <c r="H120" s="16"/>
      <c r="I120" s="17"/>
      <c r="J120" s="27"/>
      <c r="K120" s="27"/>
      <c r="L120" s="27"/>
      <c r="M120" s="27"/>
      <c r="N120" s="27"/>
      <c r="O120" s="27"/>
      <c r="P120" s="27"/>
      <c r="Q120" s="27"/>
      <c r="R120" s="84">
        <f>SUM(J120:Q120)</f>
        <v>0</v>
      </c>
    </row>
    <row r="121" spans="2:18" s="12" customFormat="1" ht="34.5" hidden="1" customHeight="1" x14ac:dyDescent="0.2">
      <c r="B121" s="1665" t="s">
        <v>91</v>
      </c>
      <c r="C121" s="1666"/>
      <c r="D121" s="1666"/>
      <c r="E121" s="1666"/>
      <c r="F121" s="1666"/>
      <c r="G121" s="1666"/>
      <c r="H121" s="1666"/>
      <c r="I121" s="1666"/>
      <c r="J121" s="41">
        <f>SUM(J122)</f>
        <v>0</v>
      </c>
      <c r="K121" s="41">
        <f t="shared" ref="K121:R122" si="64">SUM(K122)</f>
        <v>0</v>
      </c>
      <c r="L121" s="41">
        <f t="shared" si="64"/>
        <v>0</v>
      </c>
      <c r="M121" s="41">
        <f t="shared" si="64"/>
        <v>0</v>
      </c>
      <c r="N121" s="41">
        <f t="shared" si="64"/>
        <v>0</v>
      </c>
      <c r="O121" s="41">
        <f t="shared" si="64"/>
        <v>0</v>
      </c>
      <c r="P121" s="41">
        <f t="shared" si="64"/>
        <v>0</v>
      </c>
      <c r="Q121" s="41">
        <f t="shared" si="64"/>
        <v>0</v>
      </c>
      <c r="R121" s="41">
        <f t="shared" si="64"/>
        <v>0</v>
      </c>
    </row>
    <row r="122" spans="2:18" s="12" customFormat="1" ht="48" hidden="1" customHeight="1" x14ac:dyDescent="0.2">
      <c r="B122" s="1785" t="s">
        <v>119</v>
      </c>
      <c r="C122" s="1724"/>
      <c r="D122" s="1724"/>
      <c r="E122" s="1724"/>
      <c r="F122" s="1724"/>
      <c r="G122" s="1724"/>
      <c r="H122" s="1724"/>
      <c r="I122" s="1724"/>
      <c r="J122" s="25">
        <f>SUM(J123)</f>
        <v>0</v>
      </c>
      <c r="K122" s="25">
        <f t="shared" si="64"/>
        <v>0</v>
      </c>
      <c r="L122" s="25">
        <f t="shared" si="64"/>
        <v>0</v>
      </c>
      <c r="M122" s="25">
        <f t="shared" si="64"/>
        <v>0</v>
      </c>
      <c r="N122" s="25">
        <f t="shared" si="64"/>
        <v>0</v>
      </c>
      <c r="O122" s="25">
        <f t="shared" si="64"/>
        <v>0</v>
      </c>
      <c r="P122" s="25">
        <f t="shared" si="64"/>
        <v>0</v>
      </c>
      <c r="Q122" s="25">
        <f t="shared" si="64"/>
        <v>0</v>
      </c>
      <c r="R122" s="25">
        <f>SUM(R123)</f>
        <v>0</v>
      </c>
    </row>
    <row r="123" spans="2:18" s="13" customFormat="1" ht="49.5" hidden="1" customHeight="1" x14ac:dyDescent="0.3">
      <c r="B123" s="35"/>
      <c r="C123" s="1661" t="s">
        <v>50</v>
      </c>
      <c r="D123" s="1661"/>
      <c r="E123" s="1661"/>
      <c r="F123" s="1661"/>
      <c r="G123" s="1661"/>
      <c r="H123" s="1661"/>
      <c r="I123" s="1661"/>
      <c r="J123" s="86">
        <f>SUM(J124+J129)</f>
        <v>0</v>
      </c>
      <c r="K123" s="86">
        <f t="shared" ref="K123:R123" si="65">SUM(K124+K129)</f>
        <v>0</v>
      </c>
      <c r="L123" s="86">
        <f t="shared" si="65"/>
        <v>0</v>
      </c>
      <c r="M123" s="86">
        <f t="shared" si="65"/>
        <v>0</v>
      </c>
      <c r="N123" s="86">
        <f t="shared" si="65"/>
        <v>0</v>
      </c>
      <c r="O123" s="86">
        <f t="shared" si="65"/>
        <v>0</v>
      </c>
      <c r="P123" s="86">
        <f t="shared" si="65"/>
        <v>0</v>
      </c>
      <c r="Q123" s="86">
        <f t="shared" si="65"/>
        <v>0</v>
      </c>
      <c r="R123" s="86">
        <f t="shared" si="65"/>
        <v>0</v>
      </c>
    </row>
    <row r="124" spans="2:18" s="13" customFormat="1" ht="36" hidden="1" customHeight="1" x14ac:dyDescent="0.3">
      <c r="B124" s="35"/>
      <c r="C124" s="37"/>
      <c r="D124" s="1662" t="s">
        <v>51</v>
      </c>
      <c r="E124" s="1662"/>
      <c r="F124" s="1662"/>
      <c r="G124" s="1662"/>
      <c r="H124" s="1662"/>
      <c r="I124" s="1662"/>
      <c r="J124" s="86">
        <f>SUM(J125)</f>
        <v>0</v>
      </c>
      <c r="K124" s="86">
        <f t="shared" ref="K124:R124" si="66">SUM(K125)</f>
        <v>0</v>
      </c>
      <c r="L124" s="86">
        <f t="shared" si="66"/>
        <v>0</v>
      </c>
      <c r="M124" s="86">
        <f t="shared" si="66"/>
        <v>0</v>
      </c>
      <c r="N124" s="86">
        <f t="shared" si="66"/>
        <v>0</v>
      </c>
      <c r="O124" s="86">
        <f t="shared" si="66"/>
        <v>0</v>
      </c>
      <c r="P124" s="86">
        <f t="shared" si="66"/>
        <v>0</v>
      </c>
      <c r="Q124" s="86">
        <f t="shared" si="66"/>
        <v>0</v>
      </c>
      <c r="R124" s="86">
        <f t="shared" si="66"/>
        <v>0</v>
      </c>
    </row>
    <row r="125" spans="2:18" s="13" customFormat="1" ht="32.25" hidden="1" customHeight="1" x14ac:dyDescent="0.3">
      <c r="B125" s="35"/>
      <c r="C125" s="37"/>
      <c r="D125" s="37"/>
      <c r="E125" s="1662" t="s">
        <v>52</v>
      </c>
      <c r="F125" s="1662"/>
      <c r="G125" s="1662"/>
      <c r="H125" s="1662"/>
      <c r="I125" s="1662"/>
      <c r="J125" s="86">
        <f>SUM(J126:J128)</f>
        <v>0</v>
      </c>
      <c r="K125" s="86">
        <f t="shared" ref="K125:R125" si="67">SUM(K126:K128)</f>
        <v>0</v>
      </c>
      <c r="L125" s="86">
        <f t="shared" si="67"/>
        <v>0</v>
      </c>
      <c r="M125" s="86">
        <f t="shared" si="67"/>
        <v>0</v>
      </c>
      <c r="N125" s="86">
        <f t="shared" si="67"/>
        <v>0</v>
      </c>
      <c r="O125" s="86">
        <f t="shared" si="67"/>
        <v>0</v>
      </c>
      <c r="P125" s="86">
        <f t="shared" si="67"/>
        <v>0</v>
      </c>
      <c r="Q125" s="86">
        <f t="shared" si="67"/>
        <v>0</v>
      </c>
      <c r="R125" s="86">
        <f t="shared" si="67"/>
        <v>0</v>
      </c>
    </row>
    <row r="126" spans="2:18" ht="22.5" hidden="1" customHeight="1" x14ac:dyDescent="0.3">
      <c r="B126" s="38"/>
      <c r="C126" s="39"/>
      <c r="D126" s="39"/>
      <c r="E126" s="40"/>
      <c r="F126" s="29">
        <v>66</v>
      </c>
      <c r="G126" s="15"/>
      <c r="H126" s="15"/>
      <c r="I126" s="61"/>
      <c r="J126" s="16"/>
      <c r="K126" s="16"/>
      <c r="L126" s="16"/>
      <c r="M126" s="16"/>
      <c r="N126" s="16"/>
      <c r="O126" s="16"/>
      <c r="P126" s="16"/>
      <c r="Q126" s="16"/>
      <c r="R126" s="84">
        <f t="shared" ref="R126:R127" si="68">SUM(J126:Q126)</f>
        <v>0</v>
      </c>
    </row>
    <row r="127" spans="2:18" ht="22.5" hidden="1" customHeight="1" x14ac:dyDescent="0.3">
      <c r="B127" s="28"/>
      <c r="C127" s="45"/>
      <c r="D127" s="31"/>
      <c r="E127" s="32"/>
      <c r="F127" s="29">
        <v>67</v>
      </c>
      <c r="G127" s="15"/>
      <c r="H127" s="16"/>
      <c r="I127" s="17"/>
      <c r="J127" s="27"/>
      <c r="K127" s="27"/>
      <c r="L127" s="27"/>
      <c r="M127" s="27"/>
      <c r="N127" s="27"/>
      <c r="O127" s="27"/>
      <c r="P127" s="27"/>
      <c r="Q127" s="27"/>
      <c r="R127" s="84">
        <f t="shared" si="68"/>
        <v>0</v>
      </c>
    </row>
    <row r="128" spans="2:18" ht="33.75" hidden="1" customHeight="1" x14ac:dyDescent="0.3">
      <c r="B128" s="67"/>
      <c r="C128" s="68"/>
      <c r="D128" s="62"/>
      <c r="E128" s="21"/>
      <c r="F128" s="29">
        <v>68</v>
      </c>
      <c r="G128" s="15"/>
      <c r="H128" s="16"/>
      <c r="I128" s="17"/>
      <c r="J128" s="27"/>
      <c r="K128" s="27"/>
      <c r="L128" s="27"/>
      <c r="M128" s="27"/>
      <c r="N128" s="27"/>
      <c r="O128" s="27"/>
      <c r="P128" s="27"/>
      <c r="Q128" s="27"/>
      <c r="R128" s="84">
        <f>SUM(J128:Q128)</f>
        <v>0</v>
      </c>
    </row>
    <row r="129" spans="2:18" s="13" customFormat="1" ht="46.5" hidden="1" customHeight="1" x14ac:dyDescent="0.3">
      <c r="B129" s="35"/>
      <c r="C129" s="37"/>
      <c r="D129" s="1662" t="s">
        <v>53</v>
      </c>
      <c r="E129" s="1662"/>
      <c r="F129" s="1662"/>
      <c r="G129" s="1662"/>
      <c r="H129" s="1662"/>
      <c r="I129" s="1662"/>
      <c r="J129" s="86">
        <f t="shared" ref="J129:R129" si="69">SUM(J130+J136+J142)</f>
        <v>0</v>
      </c>
      <c r="K129" s="86">
        <f t="shared" si="69"/>
        <v>0</v>
      </c>
      <c r="L129" s="86">
        <f t="shared" si="69"/>
        <v>0</v>
      </c>
      <c r="M129" s="86">
        <f t="shared" si="69"/>
        <v>0</v>
      </c>
      <c r="N129" s="86">
        <f t="shared" si="69"/>
        <v>0</v>
      </c>
      <c r="O129" s="86">
        <f t="shared" si="69"/>
        <v>0</v>
      </c>
      <c r="P129" s="86">
        <f t="shared" si="69"/>
        <v>0</v>
      </c>
      <c r="Q129" s="86">
        <f t="shared" si="69"/>
        <v>0</v>
      </c>
      <c r="R129" s="86">
        <f t="shared" si="69"/>
        <v>0</v>
      </c>
    </row>
    <row r="130" spans="2:18" s="13" customFormat="1" hidden="1" x14ac:dyDescent="0.3">
      <c r="B130" s="35"/>
      <c r="C130" s="37"/>
      <c r="D130" s="37"/>
      <c r="E130" s="469" t="s">
        <v>54</v>
      </c>
      <c r="F130" s="70"/>
      <c r="G130" s="33"/>
      <c r="H130" s="14"/>
      <c r="I130" s="56"/>
      <c r="J130" s="86">
        <f>SUM(J131:J135)</f>
        <v>0</v>
      </c>
      <c r="K130" s="86">
        <f>SUM(K131:K135)</f>
        <v>0</v>
      </c>
      <c r="L130" s="86">
        <f t="shared" ref="L130:Q130" si="70">SUM(L131:L135)</f>
        <v>0</v>
      </c>
      <c r="M130" s="86">
        <f t="shared" si="70"/>
        <v>0</v>
      </c>
      <c r="N130" s="86">
        <f t="shared" si="70"/>
        <v>0</v>
      </c>
      <c r="O130" s="86">
        <f t="shared" si="70"/>
        <v>0</v>
      </c>
      <c r="P130" s="86">
        <f t="shared" si="70"/>
        <v>0</v>
      </c>
      <c r="Q130" s="86">
        <f t="shared" si="70"/>
        <v>0</v>
      </c>
      <c r="R130" s="86">
        <f>SUM(R131:R135)</f>
        <v>0</v>
      </c>
    </row>
    <row r="131" spans="2:18" ht="19.5" hidden="1" customHeight="1" x14ac:dyDescent="0.3">
      <c r="B131" s="38"/>
      <c r="C131" s="39"/>
      <c r="D131" s="39"/>
      <c r="E131" s="40"/>
      <c r="F131" s="29">
        <v>69</v>
      </c>
      <c r="G131" s="15"/>
      <c r="H131" s="15"/>
      <c r="I131" s="61"/>
      <c r="J131" s="16"/>
      <c r="K131" s="16"/>
      <c r="L131" s="16"/>
      <c r="M131" s="16"/>
      <c r="N131" s="16"/>
      <c r="O131" s="16"/>
      <c r="P131" s="16"/>
      <c r="Q131" s="16"/>
      <c r="R131" s="84">
        <f t="shared" ref="R131:R134" si="71">SUM(J131:Q131)</f>
        <v>0</v>
      </c>
    </row>
    <row r="132" spans="2:18" ht="19.5" hidden="1" customHeight="1" x14ac:dyDescent="0.3">
      <c r="B132" s="28"/>
      <c r="C132" s="45"/>
      <c r="D132" s="31"/>
      <c r="E132" s="32"/>
      <c r="F132" s="29">
        <v>70</v>
      </c>
      <c r="G132" s="15"/>
      <c r="H132" s="16"/>
      <c r="I132" s="17"/>
      <c r="J132" s="27"/>
      <c r="K132" s="27"/>
      <c r="L132" s="27"/>
      <c r="M132" s="27"/>
      <c r="N132" s="27"/>
      <c r="O132" s="27"/>
      <c r="P132" s="27"/>
      <c r="Q132" s="27"/>
      <c r="R132" s="84">
        <f t="shared" si="71"/>
        <v>0</v>
      </c>
    </row>
    <row r="133" spans="2:18" ht="19.5" hidden="1" customHeight="1" x14ac:dyDescent="0.3">
      <c r="B133" s="28"/>
      <c r="C133" s="45"/>
      <c r="D133" s="31"/>
      <c r="E133" s="32"/>
      <c r="F133" s="29">
        <v>71</v>
      </c>
      <c r="G133" s="15"/>
      <c r="H133" s="16"/>
      <c r="I133" s="17"/>
      <c r="J133" s="27"/>
      <c r="K133" s="27"/>
      <c r="L133" s="27"/>
      <c r="M133" s="27"/>
      <c r="N133" s="27"/>
      <c r="O133" s="27"/>
      <c r="P133" s="27"/>
      <c r="Q133" s="27"/>
      <c r="R133" s="84">
        <f t="shared" si="71"/>
        <v>0</v>
      </c>
    </row>
    <row r="134" spans="2:18" ht="22.5" hidden="1" customHeight="1" x14ac:dyDescent="0.3">
      <c r="B134" s="57"/>
      <c r="C134" s="58"/>
      <c r="D134" s="58"/>
      <c r="E134" s="59"/>
      <c r="F134" s="29">
        <v>72</v>
      </c>
      <c r="G134" s="15"/>
      <c r="H134" s="15"/>
      <c r="I134" s="61"/>
      <c r="J134" s="16"/>
      <c r="K134" s="16"/>
      <c r="L134" s="16"/>
      <c r="M134" s="16"/>
      <c r="N134" s="16"/>
      <c r="O134" s="16"/>
      <c r="P134" s="16"/>
      <c r="Q134" s="16"/>
      <c r="R134" s="84">
        <f t="shared" si="71"/>
        <v>0</v>
      </c>
    </row>
    <row r="135" spans="2:18" ht="22.5" hidden="1" customHeight="1" x14ac:dyDescent="0.3">
      <c r="B135" s="28"/>
      <c r="C135" s="45"/>
      <c r="D135" s="31"/>
      <c r="E135" s="32"/>
      <c r="F135" s="29">
        <v>73</v>
      </c>
      <c r="G135" s="15"/>
      <c r="H135" s="16"/>
      <c r="I135" s="17"/>
      <c r="J135" s="27"/>
      <c r="K135" s="27"/>
      <c r="L135" s="27"/>
      <c r="M135" s="27"/>
      <c r="N135" s="27"/>
      <c r="O135" s="27"/>
      <c r="P135" s="27"/>
      <c r="Q135" s="27"/>
      <c r="R135" s="84">
        <f>SUM(J135:Q135)</f>
        <v>0</v>
      </c>
    </row>
    <row r="136" spans="2:18" s="13" customFormat="1" hidden="1" x14ac:dyDescent="0.3">
      <c r="B136" s="35"/>
      <c r="C136" s="37"/>
      <c r="D136" s="37"/>
      <c r="E136" s="469" t="s">
        <v>55</v>
      </c>
      <c r="F136" s="70"/>
      <c r="G136" s="33"/>
      <c r="H136" s="14"/>
      <c r="I136" s="56"/>
      <c r="J136" s="86">
        <f>SUM(J137:J141)</f>
        <v>0</v>
      </c>
      <c r="K136" s="86">
        <f t="shared" ref="K136:R136" si="72">SUM(K137:K141)</f>
        <v>0</v>
      </c>
      <c r="L136" s="86">
        <f t="shared" si="72"/>
        <v>0</v>
      </c>
      <c r="M136" s="86">
        <f t="shared" si="72"/>
        <v>0</v>
      </c>
      <c r="N136" s="86">
        <f t="shared" si="72"/>
        <v>0</v>
      </c>
      <c r="O136" s="86">
        <f t="shared" si="72"/>
        <v>0</v>
      </c>
      <c r="P136" s="86">
        <f t="shared" si="72"/>
        <v>0</v>
      </c>
      <c r="Q136" s="86">
        <f t="shared" si="72"/>
        <v>0</v>
      </c>
      <c r="R136" s="86">
        <f t="shared" si="72"/>
        <v>0</v>
      </c>
    </row>
    <row r="137" spans="2:18" ht="22.5" hidden="1" customHeight="1" x14ac:dyDescent="0.3">
      <c r="B137" s="38"/>
      <c r="C137" s="39"/>
      <c r="D137" s="39"/>
      <c r="E137" s="40"/>
      <c r="F137" s="29">
        <v>74</v>
      </c>
      <c r="G137" s="15"/>
      <c r="H137" s="15"/>
      <c r="I137" s="61"/>
      <c r="J137" s="16"/>
      <c r="K137" s="16"/>
      <c r="L137" s="16"/>
      <c r="M137" s="16"/>
      <c r="N137" s="16"/>
      <c r="O137" s="16"/>
      <c r="P137" s="16"/>
      <c r="Q137" s="16"/>
      <c r="R137" s="84">
        <f t="shared" ref="R137:R140" si="73">SUM(J137:Q137)</f>
        <v>0</v>
      </c>
    </row>
    <row r="138" spans="2:18" ht="22.5" hidden="1" customHeight="1" x14ac:dyDescent="0.3">
      <c r="B138" s="28"/>
      <c r="C138" s="45"/>
      <c r="D138" s="31"/>
      <c r="E138" s="32"/>
      <c r="F138" s="29">
        <v>75</v>
      </c>
      <c r="G138" s="15"/>
      <c r="H138" s="16"/>
      <c r="I138" s="17"/>
      <c r="J138" s="27"/>
      <c r="K138" s="27"/>
      <c r="L138" s="27"/>
      <c r="M138" s="27"/>
      <c r="N138" s="27"/>
      <c r="O138" s="27"/>
      <c r="P138" s="27"/>
      <c r="Q138" s="27"/>
      <c r="R138" s="84">
        <f t="shared" si="73"/>
        <v>0</v>
      </c>
    </row>
    <row r="139" spans="2:18" ht="22.5" hidden="1" customHeight="1" x14ac:dyDescent="0.3">
      <c r="B139" s="28"/>
      <c r="C139" s="45"/>
      <c r="D139" s="31"/>
      <c r="E139" s="32"/>
      <c r="F139" s="29">
        <v>76</v>
      </c>
      <c r="G139" s="15"/>
      <c r="H139" s="16"/>
      <c r="I139" s="17"/>
      <c r="J139" s="27"/>
      <c r="K139" s="27"/>
      <c r="L139" s="27"/>
      <c r="M139" s="27"/>
      <c r="N139" s="27"/>
      <c r="O139" s="27"/>
      <c r="P139" s="27"/>
      <c r="Q139" s="27"/>
      <c r="R139" s="84">
        <f t="shared" si="73"/>
        <v>0</v>
      </c>
    </row>
    <row r="140" spans="2:18" ht="22.5" hidden="1" customHeight="1" x14ac:dyDescent="0.3">
      <c r="B140" s="57"/>
      <c r="C140" s="58"/>
      <c r="D140" s="58"/>
      <c r="E140" s="59"/>
      <c r="F140" s="29">
        <v>77</v>
      </c>
      <c r="G140" s="15"/>
      <c r="H140" s="15"/>
      <c r="I140" s="61"/>
      <c r="J140" s="16"/>
      <c r="K140" s="16"/>
      <c r="L140" s="16"/>
      <c r="M140" s="16"/>
      <c r="N140" s="16"/>
      <c r="O140" s="16"/>
      <c r="P140" s="16"/>
      <c r="Q140" s="16"/>
      <c r="R140" s="84">
        <f t="shared" si="73"/>
        <v>0</v>
      </c>
    </row>
    <row r="141" spans="2:18" ht="22.5" hidden="1" customHeight="1" x14ac:dyDescent="0.3">
      <c r="B141" s="28"/>
      <c r="C141" s="45"/>
      <c r="D141" s="31"/>
      <c r="E141" s="32"/>
      <c r="F141" s="29">
        <v>78</v>
      </c>
      <c r="G141" s="15"/>
      <c r="H141" s="16"/>
      <c r="I141" s="17"/>
      <c r="J141" s="27"/>
      <c r="K141" s="27"/>
      <c r="L141" s="27"/>
      <c r="M141" s="27"/>
      <c r="N141" s="27"/>
      <c r="O141" s="27"/>
      <c r="P141" s="27"/>
      <c r="Q141" s="27"/>
      <c r="R141" s="84">
        <f>SUM(J141:Q141)</f>
        <v>0</v>
      </c>
    </row>
    <row r="142" spans="2:18" s="13" customFormat="1" ht="30.75" hidden="1" customHeight="1" x14ac:dyDescent="0.3">
      <c r="B142" s="35"/>
      <c r="C142" s="37"/>
      <c r="D142" s="37"/>
      <c r="E142" s="1661" t="s">
        <v>90</v>
      </c>
      <c r="F142" s="1661"/>
      <c r="G142" s="1661"/>
      <c r="H142" s="1661"/>
      <c r="I142" s="1661"/>
      <c r="J142" s="86">
        <f t="shared" ref="J142:R142" si="74">SUM(J143:J147)</f>
        <v>0</v>
      </c>
      <c r="K142" s="86">
        <f t="shared" si="74"/>
        <v>0</v>
      </c>
      <c r="L142" s="86">
        <f t="shared" si="74"/>
        <v>0</v>
      </c>
      <c r="M142" s="86">
        <f t="shared" si="74"/>
        <v>0</v>
      </c>
      <c r="N142" s="86">
        <f t="shared" si="74"/>
        <v>0</v>
      </c>
      <c r="O142" s="86">
        <f t="shared" si="74"/>
        <v>0</v>
      </c>
      <c r="P142" s="86">
        <f t="shared" si="74"/>
        <v>0</v>
      </c>
      <c r="Q142" s="86">
        <f t="shared" si="74"/>
        <v>0</v>
      </c>
      <c r="R142" s="86">
        <f t="shared" si="74"/>
        <v>0</v>
      </c>
    </row>
    <row r="143" spans="2:18" ht="22.5" hidden="1" customHeight="1" x14ac:dyDescent="0.3">
      <c r="B143" s="38"/>
      <c r="C143" s="39"/>
      <c r="D143" s="39"/>
      <c r="E143" s="40"/>
      <c r="F143" s="29">
        <v>79</v>
      </c>
      <c r="G143" s="15"/>
      <c r="H143" s="15"/>
      <c r="I143" s="61"/>
      <c r="J143" s="16"/>
      <c r="K143" s="16"/>
      <c r="L143" s="16"/>
      <c r="M143" s="16"/>
      <c r="N143" s="16"/>
      <c r="O143" s="16"/>
      <c r="P143" s="16"/>
      <c r="Q143" s="16"/>
      <c r="R143" s="84">
        <f t="shared" ref="R143:R146" si="75">SUM(J143:Q143)</f>
        <v>0</v>
      </c>
    </row>
    <row r="144" spans="2:18" ht="22.5" hidden="1" customHeight="1" x14ac:dyDescent="0.3">
      <c r="B144" s="28"/>
      <c r="C144" s="45"/>
      <c r="D144" s="31"/>
      <c r="E144" s="32"/>
      <c r="F144" s="29">
        <v>80</v>
      </c>
      <c r="G144" s="15"/>
      <c r="H144" s="16"/>
      <c r="I144" s="17"/>
      <c r="J144" s="27"/>
      <c r="K144" s="27"/>
      <c r="L144" s="27"/>
      <c r="M144" s="27"/>
      <c r="N144" s="27"/>
      <c r="O144" s="27"/>
      <c r="P144" s="27"/>
      <c r="Q144" s="27"/>
      <c r="R144" s="84">
        <f t="shared" si="75"/>
        <v>0</v>
      </c>
    </row>
    <row r="145" spans="2:18" ht="22.5" hidden="1" customHeight="1" x14ac:dyDescent="0.3">
      <c r="B145" s="28"/>
      <c r="C145" s="45"/>
      <c r="D145" s="31"/>
      <c r="E145" s="32"/>
      <c r="F145" s="29">
        <v>81</v>
      </c>
      <c r="G145" s="15"/>
      <c r="H145" s="16"/>
      <c r="I145" s="17"/>
      <c r="J145" s="27"/>
      <c r="K145" s="27"/>
      <c r="L145" s="27"/>
      <c r="M145" s="27"/>
      <c r="N145" s="27"/>
      <c r="O145" s="27"/>
      <c r="P145" s="27"/>
      <c r="Q145" s="27"/>
      <c r="R145" s="84">
        <f t="shared" si="75"/>
        <v>0</v>
      </c>
    </row>
    <row r="146" spans="2:18" ht="22.5" hidden="1" customHeight="1" x14ac:dyDescent="0.3">
      <c r="B146" s="57"/>
      <c r="C146" s="58"/>
      <c r="D146" s="58"/>
      <c r="E146" s="59"/>
      <c r="F146" s="29">
        <v>82</v>
      </c>
      <c r="G146" s="15"/>
      <c r="H146" s="15"/>
      <c r="I146" s="61"/>
      <c r="J146" s="16"/>
      <c r="K146" s="16"/>
      <c r="L146" s="16"/>
      <c r="M146" s="16"/>
      <c r="N146" s="16"/>
      <c r="O146" s="16"/>
      <c r="P146" s="16"/>
      <c r="Q146" s="16"/>
      <c r="R146" s="84">
        <f t="shared" si="75"/>
        <v>0</v>
      </c>
    </row>
    <row r="147" spans="2:18" ht="22.5" hidden="1" customHeight="1" x14ac:dyDescent="0.3">
      <c r="B147" s="67"/>
      <c r="C147" s="68"/>
      <c r="D147" s="62"/>
      <c r="E147" s="21"/>
      <c r="F147" s="29">
        <v>83</v>
      </c>
      <c r="G147" s="15"/>
      <c r="H147" s="16"/>
      <c r="I147" s="17"/>
      <c r="J147" s="27"/>
      <c r="K147" s="27"/>
      <c r="L147" s="27"/>
      <c r="M147" s="27"/>
      <c r="N147" s="27"/>
      <c r="O147" s="27"/>
      <c r="P147" s="27"/>
      <c r="Q147" s="27"/>
      <c r="R147" s="84">
        <f>SUM(J147:Q147)</f>
        <v>0</v>
      </c>
    </row>
    <row r="148" spans="2:18" s="12" customFormat="1" ht="33.75" customHeight="1" x14ac:dyDescent="0.2">
      <c r="B148" s="1665" t="s">
        <v>93</v>
      </c>
      <c r="C148" s="1666"/>
      <c r="D148" s="1666"/>
      <c r="E148" s="1666"/>
      <c r="F148" s="1666"/>
      <c r="G148" s="1666"/>
      <c r="H148" s="1666"/>
      <c r="I148" s="1666"/>
      <c r="J148" s="41">
        <f>SUM(J149)</f>
        <v>0</v>
      </c>
      <c r="K148" s="41">
        <f t="shared" ref="K148:R149" si="76">SUM(K149)</f>
        <v>0</v>
      </c>
      <c r="L148" s="41">
        <f t="shared" si="76"/>
        <v>20000</v>
      </c>
      <c r="M148" s="41">
        <f t="shared" si="76"/>
        <v>0</v>
      </c>
      <c r="N148" s="41">
        <f t="shared" si="76"/>
        <v>0</v>
      </c>
      <c r="O148" s="41">
        <f t="shared" si="76"/>
        <v>0</v>
      </c>
      <c r="P148" s="41">
        <f t="shared" si="76"/>
        <v>0</v>
      </c>
      <c r="Q148" s="41">
        <f t="shared" si="76"/>
        <v>0</v>
      </c>
      <c r="R148" s="41">
        <f t="shared" si="76"/>
        <v>20000</v>
      </c>
    </row>
    <row r="149" spans="2:18" s="12" customFormat="1" ht="48.75" customHeight="1" x14ac:dyDescent="0.2">
      <c r="B149" s="1785" t="s">
        <v>120</v>
      </c>
      <c r="C149" s="1724"/>
      <c r="D149" s="1724"/>
      <c r="E149" s="1724"/>
      <c r="F149" s="1724"/>
      <c r="G149" s="1724"/>
      <c r="H149" s="1724"/>
      <c r="I149" s="1724"/>
      <c r="J149" s="25">
        <f>SUM(J150)</f>
        <v>0</v>
      </c>
      <c r="K149" s="25">
        <f t="shared" si="76"/>
        <v>0</v>
      </c>
      <c r="L149" s="25">
        <f t="shared" si="76"/>
        <v>20000</v>
      </c>
      <c r="M149" s="25">
        <f t="shared" si="76"/>
        <v>0</v>
      </c>
      <c r="N149" s="25">
        <f t="shared" si="76"/>
        <v>0</v>
      </c>
      <c r="O149" s="25">
        <f t="shared" si="76"/>
        <v>0</v>
      </c>
      <c r="P149" s="25">
        <f t="shared" si="76"/>
        <v>0</v>
      </c>
      <c r="Q149" s="25">
        <f t="shared" si="76"/>
        <v>0</v>
      </c>
      <c r="R149" s="25">
        <f>SUM(R150)</f>
        <v>20000</v>
      </c>
    </row>
    <row r="150" spans="2:18" s="13" customFormat="1" ht="32.25" customHeight="1" x14ac:dyDescent="0.3">
      <c r="B150" s="35"/>
      <c r="C150" s="1661" t="s">
        <v>56</v>
      </c>
      <c r="D150" s="1661"/>
      <c r="E150" s="1661"/>
      <c r="F150" s="1661"/>
      <c r="G150" s="1661"/>
      <c r="H150" s="1661"/>
      <c r="I150" s="1661"/>
      <c r="J150" s="86">
        <f>SUM(J151+J168)</f>
        <v>0</v>
      </c>
      <c r="K150" s="86">
        <f t="shared" ref="K150:Q150" si="77">SUM(K151+K168)</f>
        <v>0</v>
      </c>
      <c r="L150" s="86">
        <f t="shared" si="77"/>
        <v>20000</v>
      </c>
      <c r="M150" s="86">
        <f t="shared" si="77"/>
        <v>0</v>
      </c>
      <c r="N150" s="86">
        <f t="shared" si="77"/>
        <v>0</v>
      </c>
      <c r="O150" s="86">
        <f t="shared" si="77"/>
        <v>0</v>
      </c>
      <c r="P150" s="86">
        <f t="shared" si="77"/>
        <v>0</v>
      </c>
      <c r="Q150" s="86">
        <f t="shared" si="77"/>
        <v>0</v>
      </c>
      <c r="R150" s="86">
        <f>SUM(R151+R168)</f>
        <v>20000</v>
      </c>
    </row>
    <row r="151" spans="2:18" s="13" customFormat="1" ht="50.25" customHeight="1" x14ac:dyDescent="0.3">
      <c r="B151" s="35"/>
      <c r="C151" s="37"/>
      <c r="D151" s="1661" t="s">
        <v>78</v>
      </c>
      <c r="E151" s="1661"/>
      <c r="F151" s="1661"/>
      <c r="G151" s="1661"/>
      <c r="H151" s="1661"/>
      <c r="I151" s="1661"/>
      <c r="J151" s="86">
        <f>SUM(J152+J156+J160+J164)</f>
        <v>0</v>
      </c>
      <c r="K151" s="86">
        <f t="shared" ref="K151:R151" si="78">SUM(K152+K156+K160+K164)</f>
        <v>0</v>
      </c>
      <c r="L151" s="86">
        <f t="shared" si="78"/>
        <v>20000</v>
      </c>
      <c r="M151" s="86">
        <f t="shared" si="78"/>
        <v>0</v>
      </c>
      <c r="N151" s="86">
        <f t="shared" si="78"/>
        <v>0</v>
      </c>
      <c r="O151" s="86">
        <f t="shared" si="78"/>
        <v>0</v>
      </c>
      <c r="P151" s="86">
        <f t="shared" si="78"/>
        <v>0</v>
      </c>
      <c r="Q151" s="86">
        <f t="shared" si="78"/>
        <v>0</v>
      </c>
      <c r="R151" s="86">
        <f t="shared" si="78"/>
        <v>20000</v>
      </c>
    </row>
    <row r="152" spans="2:18" s="13" customFormat="1" ht="32.25" customHeight="1" x14ac:dyDescent="0.3">
      <c r="B152" s="35"/>
      <c r="C152" s="37"/>
      <c r="D152" s="37"/>
      <c r="E152" s="1661" t="s">
        <v>57</v>
      </c>
      <c r="F152" s="1661"/>
      <c r="G152" s="1661"/>
      <c r="H152" s="1661"/>
      <c r="I152" s="1661"/>
      <c r="J152" s="86">
        <f>SUM(J153:J155)</f>
        <v>0</v>
      </c>
      <c r="K152" s="86">
        <f t="shared" ref="K152:R152" si="79">SUM(K153:K155)</f>
        <v>0</v>
      </c>
      <c r="L152" s="86">
        <f t="shared" si="79"/>
        <v>20000</v>
      </c>
      <c r="M152" s="86">
        <f t="shared" si="79"/>
        <v>0</v>
      </c>
      <c r="N152" s="86">
        <f t="shared" si="79"/>
        <v>0</v>
      </c>
      <c r="O152" s="86">
        <f t="shared" si="79"/>
        <v>0</v>
      </c>
      <c r="P152" s="86">
        <f t="shared" si="79"/>
        <v>0</v>
      </c>
      <c r="Q152" s="86">
        <f t="shared" si="79"/>
        <v>0</v>
      </c>
      <c r="R152" s="86">
        <f t="shared" si="79"/>
        <v>20000</v>
      </c>
    </row>
    <row r="153" spans="2:18" ht="35.25" customHeight="1" x14ac:dyDescent="0.3">
      <c r="B153" s="38"/>
      <c r="C153" s="39"/>
      <c r="D153" s="39"/>
      <c r="E153" s="39"/>
      <c r="F153" s="60">
        <v>1</v>
      </c>
      <c r="G153" s="15" t="s">
        <v>1748</v>
      </c>
      <c r="H153" s="16" t="s">
        <v>1747</v>
      </c>
      <c r="I153" s="16" t="s">
        <v>112</v>
      </c>
      <c r="J153" s="16"/>
      <c r="K153" s="16"/>
      <c r="L153" s="16">
        <v>20000</v>
      </c>
      <c r="M153" s="16"/>
      <c r="N153" s="16"/>
      <c r="O153" s="16"/>
      <c r="P153" s="16"/>
      <c r="Q153" s="16"/>
      <c r="R153" s="84">
        <f t="shared" ref="R153:R154" si="80">SUM(J153:Q153)</f>
        <v>20000</v>
      </c>
    </row>
    <row r="154" spans="2:18" ht="20.25" hidden="1" customHeight="1" x14ac:dyDescent="0.3">
      <c r="B154" s="28"/>
      <c r="C154" s="45"/>
      <c r="D154" s="31"/>
      <c r="E154" s="32"/>
      <c r="F154" s="29">
        <v>85</v>
      </c>
      <c r="G154" s="15"/>
      <c r="H154" s="16"/>
      <c r="I154" s="17"/>
      <c r="J154" s="27"/>
      <c r="K154" s="27"/>
      <c r="L154" s="27"/>
      <c r="M154" s="27"/>
      <c r="N154" s="27"/>
      <c r="O154" s="27"/>
      <c r="P154" s="27"/>
      <c r="Q154" s="27"/>
      <c r="R154" s="84">
        <f t="shared" si="80"/>
        <v>0</v>
      </c>
    </row>
    <row r="155" spans="2:18" ht="20.25" hidden="1" customHeight="1" x14ac:dyDescent="0.3">
      <c r="B155" s="28"/>
      <c r="C155" s="45"/>
      <c r="D155" s="31"/>
      <c r="E155" s="32"/>
      <c r="F155" s="29">
        <v>86</v>
      </c>
      <c r="G155" s="15"/>
      <c r="H155" s="16"/>
      <c r="I155" s="17"/>
      <c r="J155" s="27"/>
      <c r="K155" s="27"/>
      <c r="L155" s="27"/>
      <c r="M155" s="27"/>
      <c r="N155" s="27"/>
      <c r="O155" s="27"/>
      <c r="P155" s="27"/>
      <c r="Q155" s="27"/>
      <c r="R155" s="84">
        <f>SUM(J155:Q155)</f>
        <v>0</v>
      </c>
    </row>
    <row r="156" spans="2:18" s="13" customFormat="1" ht="33.75" hidden="1" customHeight="1" x14ac:dyDescent="0.3">
      <c r="B156" s="35"/>
      <c r="C156" s="37"/>
      <c r="D156" s="37"/>
      <c r="E156" s="1661" t="s">
        <v>58</v>
      </c>
      <c r="F156" s="1661"/>
      <c r="G156" s="1661"/>
      <c r="H156" s="1661"/>
      <c r="I156" s="1661"/>
      <c r="J156" s="86">
        <f>SUM(J157:J159)</f>
        <v>0</v>
      </c>
      <c r="K156" s="86">
        <f t="shared" ref="K156:R156" si="81">SUM(K157:K159)</f>
        <v>0</v>
      </c>
      <c r="L156" s="86">
        <f t="shared" si="81"/>
        <v>0</v>
      </c>
      <c r="M156" s="86">
        <f t="shared" si="81"/>
        <v>0</v>
      </c>
      <c r="N156" s="86">
        <f t="shared" si="81"/>
        <v>0</v>
      </c>
      <c r="O156" s="86">
        <f t="shared" si="81"/>
        <v>0</v>
      </c>
      <c r="P156" s="86">
        <f t="shared" si="81"/>
        <v>0</v>
      </c>
      <c r="Q156" s="86">
        <f t="shared" si="81"/>
        <v>0</v>
      </c>
      <c r="R156" s="86">
        <f t="shared" si="81"/>
        <v>0</v>
      </c>
    </row>
    <row r="157" spans="2:18" ht="21" hidden="1" customHeight="1" x14ac:dyDescent="0.3">
      <c r="B157" s="38"/>
      <c r="C157" s="39"/>
      <c r="D157" s="39"/>
      <c r="E157" s="40"/>
      <c r="F157" s="29">
        <v>87</v>
      </c>
      <c r="G157" s="15"/>
      <c r="H157" s="15"/>
      <c r="I157" s="61"/>
      <c r="J157" s="16"/>
      <c r="K157" s="16"/>
      <c r="L157" s="16"/>
      <c r="M157" s="16"/>
      <c r="N157" s="16"/>
      <c r="O157" s="16"/>
      <c r="P157" s="16"/>
      <c r="Q157" s="16"/>
      <c r="R157" s="84">
        <f t="shared" ref="R157:R158" si="82">SUM(J157:Q157)</f>
        <v>0</v>
      </c>
    </row>
    <row r="158" spans="2:18" ht="21" hidden="1" customHeight="1" x14ac:dyDescent="0.3">
      <c r="B158" s="28"/>
      <c r="C158" s="45"/>
      <c r="D158" s="31"/>
      <c r="E158" s="32"/>
      <c r="F158" s="29">
        <v>88</v>
      </c>
      <c r="G158" s="15"/>
      <c r="H158" s="16"/>
      <c r="I158" s="17"/>
      <c r="J158" s="27"/>
      <c r="K158" s="27"/>
      <c r="L158" s="27"/>
      <c r="M158" s="27"/>
      <c r="N158" s="27"/>
      <c r="O158" s="27"/>
      <c r="P158" s="27"/>
      <c r="Q158" s="27"/>
      <c r="R158" s="84">
        <f t="shared" si="82"/>
        <v>0</v>
      </c>
    </row>
    <row r="159" spans="2:18" ht="21" hidden="1" customHeight="1" x14ac:dyDescent="0.3">
      <c r="B159" s="28"/>
      <c r="C159" s="45"/>
      <c r="D159" s="31"/>
      <c r="E159" s="32"/>
      <c r="F159" s="29">
        <v>89</v>
      </c>
      <c r="G159" s="15"/>
      <c r="H159" s="16"/>
      <c r="I159" s="17"/>
      <c r="J159" s="27"/>
      <c r="K159" s="27"/>
      <c r="L159" s="27"/>
      <c r="M159" s="27"/>
      <c r="N159" s="27"/>
      <c r="O159" s="27"/>
      <c r="P159" s="27"/>
      <c r="Q159" s="27"/>
      <c r="R159" s="84">
        <f>SUM(J159:Q159)</f>
        <v>0</v>
      </c>
    </row>
    <row r="160" spans="2:18" s="13" customFormat="1" hidden="1" x14ac:dyDescent="0.3">
      <c r="B160" s="35"/>
      <c r="C160" s="37"/>
      <c r="D160" s="37"/>
      <c r="E160" s="469" t="s">
        <v>59</v>
      </c>
      <c r="F160" s="70"/>
      <c r="G160" s="33"/>
      <c r="H160" s="14"/>
      <c r="I160" s="56"/>
      <c r="J160" s="86">
        <f>SUM(J161:J163)</f>
        <v>0</v>
      </c>
      <c r="K160" s="86">
        <f t="shared" ref="K160:R160" si="83">SUM(K161:K163)</f>
        <v>0</v>
      </c>
      <c r="L160" s="86">
        <f t="shared" si="83"/>
        <v>0</v>
      </c>
      <c r="M160" s="86">
        <f t="shared" si="83"/>
        <v>0</v>
      </c>
      <c r="N160" s="86">
        <f t="shared" si="83"/>
        <v>0</v>
      </c>
      <c r="O160" s="86">
        <f t="shared" si="83"/>
        <v>0</v>
      </c>
      <c r="P160" s="86">
        <f t="shared" si="83"/>
        <v>0</v>
      </c>
      <c r="Q160" s="86">
        <f t="shared" si="83"/>
        <v>0</v>
      </c>
      <c r="R160" s="86">
        <f t="shared" si="83"/>
        <v>0</v>
      </c>
    </row>
    <row r="161" spans="2:18" ht="24.75" hidden="1" customHeight="1" x14ac:dyDescent="0.3">
      <c r="B161" s="38"/>
      <c r="C161" s="39"/>
      <c r="D161" s="39"/>
      <c r="E161" s="40"/>
      <c r="F161" s="29">
        <v>90</v>
      </c>
      <c r="G161" s="15"/>
      <c r="H161" s="15"/>
      <c r="I161" s="61"/>
      <c r="J161" s="16"/>
      <c r="K161" s="16"/>
      <c r="L161" s="16"/>
      <c r="M161" s="16"/>
      <c r="N161" s="16"/>
      <c r="O161" s="16"/>
      <c r="P161" s="16"/>
      <c r="Q161" s="16"/>
      <c r="R161" s="84">
        <f t="shared" ref="R161:R162" si="84">SUM(J161:Q161)</f>
        <v>0</v>
      </c>
    </row>
    <row r="162" spans="2:18" ht="24.75" hidden="1" customHeight="1" x14ac:dyDescent="0.3">
      <c r="B162" s="28"/>
      <c r="C162" s="45"/>
      <c r="D162" s="31"/>
      <c r="E162" s="32"/>
      <c r="F162" s="29">
        <v>91</v>
      </c>
      <c r="G162" s="15"/>
      <c r="H162" s="16"/>
      <c r="I162" s="17"/>
      <c r="J162" s="27"/>
      <c r="K162" s="27"/>
      <c r="L162" s="27"/>
      <c r="M162" s="27"/>
      <c r="N162" s="27"/>
      <c r="O162" s="27"/>
      <c r="P162" s="27"/>
      <c r="Q162" s="27"/>
      <c r="R162" s="84">
        <f t="shared" si="84"/>
        <v>0</v>
      </c>
    </row>
    <row r="163" spans="2:18" ht="24.75" hidden="1" customHeight="1" x14ac:dyDescent="0.3">
      <c r="B163" s="67"/>
      <c r="C163" s="68"/>
      <c r="D163" s="62"/>
      <c r="E163" s="21"/>
      <c r="F163" s="29">
        <v>92</v>
      </c>
      <c r="G163" s="15"/>
      <c r="H163" s="16"/>
      <c r="I163" s="17"/>
      <c r="J163" s="27"/>
      <c r="K163" s="27"/>
      <c r="L163" s="27"/>
      <c r="M163" s="27"/>
      <c r="N163" s="27"/>
      <c r="O163" s="27"/>
      <c r="P163" s="27"/>
      <c r="Q163" s="27"/>
      <c r="R163" s="84">
        <f>SUM(J163:Q163)</f>
        <v>0</v>
      </c>
    </row>
    <row r="164" spans="2:18" s="13" customFormat="1" ht="30.75" hidden="1" customHeight="1" x14ac:dyDescent="0.3">
      <c r="B164" s="35"/>
      <c r="C164" s="37"/>
      <c r="D164" s="37"/>
      <c r="E164" s="1662" t="s">
        <v>60</v>
      </c>
      <c r="F164" s="1662"/>
      <c r="G164" s="1662"/>
      <c r="H164" s="1662"/>
      <c r="I164" s="1662"/>
      <c r="J164" s="86">
        <f>SUM(J165:J167)</f>
        <v>0</v>
      </c>
      <c r="K164" s="86">
        <f t="shared" ref="K164:R164" si="85">SUM(K165:K167)</f>
        <v>0</v>
      </c>
      <c r="L164" s="86">
        <f t="shared" si="85"/>
        <v>0</v>
      </c>
      <c r="M164" s="86">
        <f t="shared" si="85"/>
        <v>0</v>
      </c>
      <c r="N164" s="86">
        <f t="shared" si="85"/>
        <v>0</v>
      </c>
      <c r="O164" s="86">
        <f t="shared" si="85"/>
        <v>0</v>
      </c>
      <c r="P164" s="86">
        <f t="shared" si="85"/>
        <v>0</v>
      </c>
      <c r="Q164" s="86">
        <f t="shared" si="85"/>
        <v>0</v>
      </c>
      <c r="R164" s="86">
        <f t="shared" si="85"/>
        <v>0</v>
      </c>
    </row>
    <row r="165" spans="2:18" ht="22.5" hidden="1" customHeight="1" x14ac:dyDescent="0.3">
      <c r="B165" s="38"/>
      <c r="C165" s="39"/>
      <c r="D165" s="39"/>
      <c r="E165" s="40"/>
      <c r="F165" s="29">
        <v>93</v>
      </c>
      <c r="G165" s="15"/>
      <c r="H165" s="15"/>
      <c r="I165" s="61"/>
      <c r="J165" s="16"/>
      <c r="K165" s="16"/>
      <c r="L165" s="16"/>
      <c r="M165" s="16"/>
      <c r="N165" s="16"/>
      <c r="O165" s="16"/>
      <c r="P165" s="16"/>
      <c r="Q165" s="16"/>
      <c r="R165" s="84">
        <f t="shared" ref="R165:R166" si="86">SUM(J165:Q165)</f>
        <v>0</v>
      </c>
    </row>
    <row r="166" spans="2:18" ht="22.5" hidden="1" customHeight="1" x14ac:dyDescent="0.3">
      <c r="B166" s="28"/>
      <c r="C166" s="45"/>
      <c r="D166" s="31"/>
      <c r="E166" s="32"/>
      <c r="F166" s="29">
        <v>94</v>
      </c>
      <c r="G166" s="15"/>
      <c r="H166" s="16"/>
      <c r="I166" s="17"/>
      <c r="J166" s="27"/>
      <c r="K166" s="27"/>
      <c r="L166" s="27"/>
      <c r="M166" s="27"/>
      <c r="N166" s="27"/>
      <c r="O166" s="27"/>
      <c r="P166" s="27"/>
      <c r="Q166" s="27"/>
      <c r="R166" s="84">
        <f t="shared" si="86"/>
        <v>0</v>
      </c>
    </row>
    <row r="167" spans="2:18" ht="22.5" hidden="1" customHeight="1" x14ac:dyDescent="0.3">
      <c r="B167" s="28"/>
      <c r="C167" s="45"/>
      <c r="D167" s="31"/>
      <c r="E167" s="32"/>
      <c r="F167" s="29">
        <v>95</v>
      </c>
      <c r="G167" s="15"/>
      <c r="H167" s="16"/>
      <c r="I167" s="17"/>
      <c r="J167" s="27"/>
      <c r="K167" s="27"/>
      <c r="L167" s="27"/>
      <c r="M167" s="27"/>
      <c r="N167" s="27"/>
      <c r="O167" s="27"/>
      <c r="P167" s="27"/>
      <c r="Q167" s="27"/>
      <c r="R167" s="84">
        <f>SUM(J167:Q167)</f>
        <v>0</v>
      </c>
    </row>
    <row r="168" spans="2:18" s="13" customFormat="1" ht="33.75" hidden="1" customHeight="1" x14ac:dyDescent="0.3">
      <c r="B168" s="35"/>
      <c r="C168" s="37"/>
      <c r="D168" s="1661" t="s">
        <v>61</v>
      </c>
      <c r="E168" s="1661"/>
      <c r="F168" s="1661"/>
      <c r="G168" s="1661"/>
      <c r="H168" s="1661"/>
      <c r="I168" s="1661"/>
      <c r="J168" s="86">
        <f>SUM(J169)</f>
        <v>0</v>
      </c>
      <c r="K168" s="86">
        <f t="shared" ref="K168:R168" si="87">SUM(K169)</f>
        <v>0</v>
      </c>
      <c r="L168" s="86">
        <f t="shared" si="87"/>
        <v>0</v>
      </c>
      <c r="M168" s="86">
        <f t="shared" si="87"/>
        <v>0</v>
      </c>
      <c r="N168" s="86">
        <f t="shared" si="87"/>
        <v>0</v>
      </c>
      <c r="O168" s="86">
        <f t="shared" si="87"/>
        <v>0</v>
      </c>
      <c r="P168" s="86">
        <f t="shared" si="87"/>
        <v>0</v>
      </c>
      <c r="Q168" s="86">
        <f t="shared" si="87"/>
        <v>0</v>
      </c>
      <c r="R168" s="86">
        <f t="shared" si="87"/>
        <v>0</v>
      </c>
    </row>
    <row r="169" spans="2:18" s="13" customFormat="1" hidden="1" x14ac:dyDescent="0.3">
      <c r="B169" s="35"/>
      <c r="C169" s="37"/>
      <c r="D169" s="37"/>
      <c r="E169" s="469" t="s">
        <v>62</v>
      </c>
      <c r="F169" s="70"/>
      <c r="G169" s="33"/>
      <c r="H169" s="14"/>
      <c r="I169" s="56"/>
      <c r="J169" s="86">
        <f>SUM(J170:J172)</f>
        <v>0</v>
      </c>
      <c r="K169" s="86">
        <f t="shared" ref="K169:Q169" si="88">SUM(K170:K172)</f>
        <v>0</v>
      </c>
      <c r="L169" s="86">
        <f t="shared" si="88"/>
        <v>0</v>
      </c>
      <c r="M169" s="86">
        <f t="shared" si="88"/>
        <v>0</v>
      </c>
      <c r="N169" s="86">
        <f t="shared" si="88"/>
        <v>0</v>
      </c>
      <c r="O169" s="86">
        <f t="shared" si="88"/>
        <v>0</v>
      </c>
      <c r="P169" s="86">
        <f t="shared" si="88"/>
        <v>0</v>
      </c>
      <c r="Q169" s="86">
        <f t="shared" si="88"/>
        <v>0</v>
      </c>
      <c r="R169" s="86">
        <f>SUM(R170:R172)</f>
        <v>0</v>
      </c>
    </row>
    <row r="170" spans="2:18" ht="22.5" hidden="1" customHeight="1" x14ac:dyDescent="0.3">
      <c r="B170" s="38"/>
      <c r="C170" s="39"/>
      <c r="D170" s="39"/>
      <c r="E170" s="40"/>
      <c r="F170" s="29">
        <v>96</v>
      </c>
      <c r="G170" s="15"/>
      <c r="H170" s="15"/>
      <c r="I170" s="61"/>
      <c r="J170" s="16"/>
      <c r="K170" s="16"/>
      <c r="L170" s="16"/>
      <c r="M170" s="16"/>
      <c r="N170" s="16"/>
      <c r="O170" s="16"/>
      <c r="P170" s="16"/>
      <c r="Q170" s="16"/>
      <c r="R170" s="84">
        <f>SUM(J170:Q170)</f>
        <v>0</v>
      </c>
    </row>
    <row r="171" spans="2:18" ht="22.5" hidden="1" customHeight="1" x14ac:dyDescent="0.3">
      <c r="B171" s="28"/>
      <c r="C171" s="45"/>
      <c r="D171" s="31"/>
      <c r="E171" s="32"/>
      <c r="F171" s="29">
        <v>97</v>
      </c>
      <c r="G171" s="15"/>
      <c r="H171" s="16"/>
      <c r="I171" s="17"/>
      <c r="J171" s="27"/>
      <c r="K171" s="27"/>
      <c r="L171" s="27"/>
      <c r="M171" s="27"/>
      <c r="N171" s="27"/>
      <c r="O171" s="27"/>
      <c r="P171" s="27"/>
      <c r="Q171" s="27"/>
      <c r="R171" s="84">
        <f>SUM(J171:Q171)</f>
        <v>0</v>
      </c>
    </row>
    <row r="172" spans="2:18" ht="2.25" hidden="1" customHeight="1" x14ac:dyDescent="0.3">
      <c r="B172" s="28"/>
      <c r="C172" s="45"/>
      <c r="D172" s="31"/>
      <c r="E172" s="32"/>
      <c r="F172" s="29">
        <v>98</v>
      </c>
      <c r="G172" s="15"/>
      <c r="H172" s="16"/>
      <c r="I172" s="17"/>
      <c r="J172" s="27"/>
      <c r="K172" s="27"/>
      <c r="L172" s="27"/>
      <c r="M172" s="27"/>
      <c r="N172" s="27"/>
      <c r="O172" s="27"/>
      <c r="P172" s="27"/>
      <c r="Q172" s="27"/>
      <c r="R172" s="84">
        <f>SUM(J172:Q172)</f>
        <v>0</v>
      </c>
    </row>
    <row r="173" spans="2:18" s="12" customFormat="1" ht="18.75" hidden="1" customHeight="1" x14ac:dyDescent="0.2">
      <c r="B173" s="137" t="s">
        <v>95</v>
      </c>
      <c r="C173" s="44"/>
      <c r="D173" s="135"/>
      <c r="E173" s="135"/>
      <c r="F173" s="136"/>
      <c r="G173" s="135"/>
      <c r="H173" s="135"/>
      <c r="I173" s="135"/>
      <c r="J173" s="41">
        <f>SUM(J174)</f>
        <v>0</v>
      </c>
      <c r="K173" s="41">
        <f t="shared" ref="K173:R174" si="89">SUM(K174)</f>
        <v>0</v>
      </c>
      <c r="L173" s="41">
        <f t="shared" si="89"/>
        <v>0</v>
      </c>
      <c r="M173" s="41">
        <f t="shared" si="89"/>
        <v>0</v>
      </c>
      <c r="N173" s="41">
        <f t="shared" si="89"/>
        <v>0</v>
      </c>
      <c r="O173" s="41">
        <f t="shared" si="89"/>
        <v>0</v>
      </c>
      <c r="P173" s="41">
        <f t="shared" si="89"/>
        <v>0</v>
      </c>
      <c r="Q173" s="41">
        <f t="shared" si="89"/>
        <v>0</v>
      </c>
      <c r="R173" s="41">
        <f t="shared" si="89"/>
        <v>0</v>
      </c>
    </row>
    <row r="174" spans="2:18" s="12" customFormat="1" ht="46.5" hidden="1" customHeight="1" x14ac:dyDescent="0.2">
      <c r="B174" s="1785" t="s">
        <v>121</v>
      </c>
      <c r="C174" s="1724"/>
      <c r="D174" s="1724"/>
      <c r="E174" s="1724"/>
      <c r="F174" s="1724"/>
      <c r="G174" s="1724"/>
      <c r="H174" s="1724"/>
      <c r="I174" s="1724"/>
      <c r="J174" s="25">
        <f>SUM(J175)</f>
        <v>0</v>
      </c>
      <c r="K174" s="25">
        <f t="shared" si="89"/>
        <v>0</v>
      </c>
      <c r="L174" s="25">
        <f t="shared" si="89"/>
        <v>0</v>
      </c>
      <c r="M174" s="25">
        <f t="shared" si="89"/>
        <v>0</v>
      </c>
      <c r="N174" s="25">
        <f t="shared" si="89"/>
        <v>0</v>
      </c>
      <c r="O174" s="25">
        <f t="shared" si="89"/>
        <v>0</v>
      </c>
      <c r="P174" s="25">
        <f t="shared" si="89"/>
        <v>0</v>
      </c>
      <c r="Q174" s="25">
        <f t="shared" si="89"/>
        <v>0</v>
      </c>
      <c r="R174" s="25">
        <f t="shared" si="89"/>
        <v>0</v>
      </c>
    </row>
    <row r="175" spans="2:18" s="13" customFormat="1" ht="31.5" hidden="1" customHeight="1" x14ac:dyDescent="0.3">
      <c r="B175" s="35"/>
      <c r="C175" s="1661" t="s">
        <v>63</v>
      </c>
      <c r="D175" s="1661"/>
      <c r="E175" s="1661"/>
      <c r="F175" s="1661"/>
      <c r="G175" s="1661"/>
      <c r="H175" s="1661"/>
      <c r="I175" s="1661"/>
      <c r="J175" s="86">
        <f>SUM(J176+J181)</f>
        <v>0</v>
      </c>
      <c r="K175" s="86">
        <f t="shared" ref="K175:R175" si="90">SUM(K176+K181)</f>
        <v>0</v>
      </c>
      <c r="L175" s="86">
        <f t="shared" si="90"/>
        <v>0</v>
      </c>
      <c r="M175" s="86">
        <f t="shared" si="90"/>
        <v>0</v>
      </c>
      <c r="N175" s="86">
        <f t="shared" si="90"/>
        <v>0</v>
      </c>
      <c r="O175" s="86">
        <f t="shared" si="90"/>
        <v>0</v>
      </c>
      <c r="P175" s="86">
        <f t="shared" si="90"/>
        <v>0</v>
      </c>
      <c r="Q175" s="86">
        <f t="shared" si="90"/>
        <v>0</v>
      </c>
      <c r="R175" s="86">
        <f t="shared" si="90"/>
        <v>0</v>
      </c>
    </row>
    <row r="176" spans="2:18" s="13" customFormat="1" hidden="1" x14ac:dyDescent="0.3">
      <c r="B176" s="35"/>
      <c r="C176" s="37"/>
      <c r="D176" s="469" t="s">
        <v>64</v>
      </c>
      <c r="E176" s="34"/>
      <c r="F176" s="70"/>
      <c r="G176" s="33"/>
      <c r="H176" s="14"/>
      <c r="I176" s="56"/>
      <c r="J176" s="86">
        <f>SUM(J177)</f>
        <v>0</v>
      </c>
      <c r="K176" s="86">
        <f t="shared" ref="K176:R176" si="91">SUM(K177)</f>
        <v>0</v>
      </c>
      <c r="L176" s="86">
        <f t="shared" si="91"/>
        <v>0</v>
      </c>
      <c r="M176" s="86">
        <f t="shared" si="91"/>
        <v>0</v>
      </c>
      <c r="N176" s="86">
        <f t="shared" si="91"/>
        <v>0</v>
      </c>
      <c r="O176" s="86">
        <f t="shared" si="91"/>
        <v>0</v>
      </c>
      <c r="P176" s="86">
        <f t="shared" si="91"/>
        <v>0</v>
      </c>
      <c r="Q176" s="86">
        <f t="shared" si="91"/>
        <v>0</v>
      </c>
      <c r="R176" s="86">
        <f t="shared" si="91"/>
        <v>0</v>
      </c>
    </row>
    <row r="177" spans="2:18" s="13" customFormat="1" ht="31.5" hidden="1" customHeight="1" x14ac:dyDescent="0.3">
      <c r="B177" s="35"/>
      <c r="C177" s="37"/>
      <c r="D177" s="37"/>
      <c r="E177" s="1662" t="s">
        <v>65</v>
      </c>
      <c r="F177" s="1662"/>
      <c r="G177" s="1662"/>
      <c r="H177" s="1662"/>
      <c r="I177" s="1662"/>
      <c r="J177" s="86">
        <f>SUM(J178:J180)</f>
        <v>0</v>
      </c>
      <c r="K177" s="86">
        <f>SUM(K178:K180)</f>
        <v>0</v>
      </c>
      <c r="L177" s="86">
        <f t="shared" ref="L177:R177" si="92">SUM(L178:L180)</f>
        <v>0</v>
      </c>
      <c r="M177" s="86">
        <f t="shared" si="92"/>
        <v>0</v>
      </c>
      <c r="N177" s="86">
        <f t="shared" si="92"/>
        <v>0</v>
      </c>
      <c r="O177" s="86">
        <f t="shared" si="92"/>
        <v>0</v>
      </c>
      <c r="P177" s="86">
        <f t="shared" si="92"/>
        <v>0</v>
      </c>
      <c r="Q177" s="86">
        <f t="shared" si="92"/>
        <v>0</v>
      </c>
      <c r="R177" s="86">
        <f t="shared" si="92"/>
        <v>0</v>
      </c>
    </row>
    <row r="178" spans="2:18" ht="33" hidden="1" customHeight="1" x14ac:dyDescent="0.3">
      <c r="B178" s="38"/>
      <c r="C178" s="39"/>
      <c r="D178" s="39"/>
      <c r="E178" s="39"/>
      <c r="F178" s="60">
        <v>1</v>
      </c>
      <c r="G178" s="61"/>
      <c r="H178" s="16"/>
      <c r="I178" s="148"/>
      <c r="J178" s="16"/>
      <c r="K178" s="92"/>
      <c r="L178" s="92"/>
      <c r="M178" s="92"/>
      <c r="N178" s="16"/>
      <c r="O178" s="16"/>
      <c r="P178" s="16"/>
      <c r="Q178" s="16"/>
      <c r="R178" s="84">
        <f>SUM(J178:Q178)</f>
        <v>0</v>
      </c>
    </row>
    <row r="179" spans="2:18" ht="23.25" hidden="1" customHeight="1" x14ac:dyDescent="0.3">
      <c r="B179" s="28"/>
      <c r="C179" s="45"/>
      <c r="D179" s="31"/>
      <c r="E179" s="32"/>
      <c r="F179" s="29">
        <v>100</v>
      </c>
      <c r="G179" s="15"/>
      <c r="H179" s="16"/>
      <c r="I179" s="17"/>
      <c r="J179" s="27"/>
      <c r="K179" s="27"/>
      <c r="L179" s="27"/>
      <c r="M179" s="27"/>
      <c r="N179" s="27"/>
      <c r="O179" s="27"/>
      <c r="P179" s="27"/>
      <c r="Q179" s="27"/>
      <c r="R179" s="84">
        <f t="shared" ref="R179" si="93">SUM(J179:Q179)</f>
        <v>0</v>
      </c>
    </row>
    <row r="180" spans="2:18" ht="23.25" hidden="1" customHeight="1" x14ac:dyDescent="0.3">
      <c r="B180" s="67"/>
      <c r="C180" s="68"/>
      <c r="D180" s="62"/>
      <c r="E180" s="21"/>
      <c r="F180" s="29">
        <v>101</v>
      </c>
      <c r="G180" s="15"/>
      <c r="H180" s="16"/>
      <c r="I180" s="17"/>
      <c r="J180" s="27"/>
      <c r="K180" s="27"/>
      <c r="L180" s="27"/>
      <c r="M180" s="27"/>
      <c r="N180" s="27"/>
      <c r="O180" s="27"/>
      <c r="P180" s="27"/>
      <c r="Q180" s="27"/>
      <c r="R180" s="84">
        <f>SUM(J180:Q180)</f>
        <v>0</v>
      </c>
    </row>
    <row r="181" spans="2:18" s="13" customFormat="1" ht="36" hidden="1" customHeight="1" x14ac:dyDescent="0.3">
      <c r="B181" s="35"/>
      <c r="C181" s="37"/>
      <c r="D181" s="1661" t="s">
        <v>66</v>
      </c>
      <c r="E181" s="1661"/>
      <c r="F181" s="1661"/>
      <c r="G181" s="1661"/>
      <c r="H181" s="1661"/>
      <c r="I181" s="1661"/>
      <c r="J181" s="86">
        <f>SUM(J182+J186)</f>
        <v>0</v>
      </c>
      <c r="K181" s="86">
        <f t="shared" ref="K181:R181" si="94">SUM(K182+K186)</f>
        <v>0</v>
      </c>
      <c r="L181" s="86">
        <f t="shared" si="94"/>
        <v>0</v>
      </c>
      <c r="M181" s="86">
        <f t="shared" si="94"/>
        <v>0</v>
      </c>
      <c r="N181" s="86">
        <f t="shared" si="94"/>
        <v>0</v>
      </c>
      <c r="O181" s="86">
        <f>SUM(O182+O186)</f>
        <v>0</v>
      </c>
      <c r="P181" s="86">
        <f t="shared" si="94"/>
        <v>0</v>
      </c>
      <c r="Q181" s="86">
        <f t="shared" si="94"/>
        <v>0</v>
      </c>
      <c r="R181" s="86">
        <f t="shared" si="94"/>
        <v>0</v>
      </c>
    </row>
    <row r="182" spans="2:18" s="13" customFormat="1" hidden="1" x14ac:dyDescent="0.3">
      <c r="B182" s="35"/>
      <c r="C182" s="37"/>
      <c r="D182" s="37"/>
      <c r="E182" s="469" t="s">
        <v>67</v>
      </c>
      <c r="F182" s="70"/>
      <c r="G182" s="33"/>
      <c r="H182" s="14"/>
      <c r="I182" s="56"/>
      <c r="J182" s="86">
        <f>SUM(J183:J185)</f>
        <v>0</v>
      </c>
      <c r="K182" s="86">
        <f t="shared" ref="K182:R182" si="95">SUM(K183:K185)</f>
        <v>0</v>
      </c>
      <c r="L182" s="86">
        <f t="shared" si="95"/>
        <v>0</v>
      </c>
      <c r="M182" s="86">
        <f t="shared" si="95"/>
        <v>0</v>
      </c>
      <c r="N182" s="86">
        <f t="shared" si="95"/>
        <v>0</v>
      </c>
      <c r="O182" s="86">
        <f t="shared" si="95"/>
        <v>0</v>
      </c>
      <c r="P182" s="86">
        <f t="shared" si="95"/>
        <v>0</v>
      </c>
      <c r="Q182" s="86">
        <f t="shared" si="95"/>
        <v>0</v>
      </c>
      <c r="R182" s="86">
        <f t="shared" si="95"/>
        <v>0</v>
      </c>
    </row>
    <row r="183" spans="2:18" ht="21" hidden="1" customHeight="1" x14ac:dyDescent="0.3">
      <c r="B183" s="38"/>
      <c r="C183" s="39"/>
      <c r="D183" s="39"/>
      <c r="E183" s="40"/>
      <c r="F183" s="29">
        <v>102</v>
      </c>
      <c r="G183" s="15"/>
      <c r="H183" s="15"/>
      <c r="I183" s="61"/>
      <c r="J183" s="16"/>
      <c r="K183" s="16"/>
      <c r="L183" s="16"/>
      <c r="M183" s="16"/>
      <c r="N183" s="16"/>
      <c r="O183" s="16"/>
      <c r="P183" s="16"/>
      <c r="Q183" s="16"/>
      <c r="R183" s="84">
        <f t="shared" ref="R183:R184" si="96">SUM(J183:Q183)</f>
        <v>0</v>
      </c>
    </row>
    <row r="184" spans="2:18" ht="21" hidden="1" customHeight="1" x14ac:dyDescent="0.3">
      <c r="B184" s="28"/>
      <c r="C184" s="45"/>
      <c r="D184" s="31"/>
      <c r="E184" s="32"/>
      <c r="F184" s="29">
        <v>103</v>
      </c>
      <c r="G184" s="15"/>
      <c r="H184" s="16"/>
      <c r="I184" s="17"/>
      <c r="J184" s="27"/>
      <c r="K184" s="27"/>
      <c r="L184" s="27"/>
      <c r="M184" s="27"/>
      <c r="N184" s="27"/>
      <c r="O184" s="27"/>
      <c r="P184" s="27"/>
      <c r="Q184" s="27"/>
      <c r="R184" s="84">
        <f t="shared" si="96"/>
        <v>0</v>
      </c>
    </row>
    <row r="185" spans="2:18" ht="21" hidden="1" customHeight="1" x14ac:dyDescent="0.3">
      <c r="B185" s="28"/>
      <c r="C185" s="45"/>
      <c r="D185" s="31"/>
      <c r="E185" s="32"/>
      <c r="F185" s="29">
        <v>104</v>
      </c>
      <c r="G185" s="15"/>
      <c r="H185" s="16"/>
      <c r="I185" s="17"/>
      <c r="J185" s="27"/>
      <c r="K185" s="27"/>
      <c r="L185" s="27"/>
      <c r="M185" s="27"/>
      <c r="N185" s="27"/>
      <c r="O185" s="27"/>
      <c r="P185" s="27"/>
      <c r="Q185" s="27"/>
      <c r="R185" s="84">
        <f>SUM(J185:Q185)</f>
        <v>0</v>
      </c>
    </row>
    <row r="186" spans="2:18" s="13" customFormat="1" hidden="1" x14ac:dyDescent="0.3">
      <c r="B186" s="35"/>
      <c r="C186" s="37"/>
      <c r="D186" s="37"/>
      <c r="E186" s="469" t="s">
        <v>68</v>
      </c>
      <c r="F186" s="70"/>
      <c r="G186" s="33"/>
      <c r="H186" s="14"/>
      <c r="I186" s="56"/>
      <c r="J186" s="86">
        <f>SUM(J187:J189)</f>
        <v>0</v>
      </c>
      <c r="K186" s="86">
        <f t="shared" ref="K186:Q186" si="97">SUM(K187:K189)</f>
        <v>0</v>
      </c>
      <c r="L186" s="86">
        <f t="shared" si="97"/>
        <v>0</v>
      </c>
      <c r="M186" s="86">
        <f t="shared" si="97"/>
        <v>0</v>
      </c>
      <c r="N186" s="86">
        <f t="shared" si="97"/>
        <v>0</v>
      </c>
      <c r="O186" s="86">
        <f t="shared" si="97"/>
        <v>0</v>
      </c>
      <c r="P186" s="86">
        <f t="shared" si="97"/>
        <v>0</v>
      </c>
      <c r="Q186" s="86">
        <f t="shared" si="97"/>
        <v>0</v>
      </c>
      <c r="R186" s="86">
        <f>SUM(R187:R189)</f>
        <v>0</v>
      </c>
    </row>
    <row r="187" spans="2:18" ht="21" hidden="1" customHeight="1" x14ac:dyDescent="0.3">
      <c r="B187" s="38"/>
      <c r="C187" s="39"/>
      <c r="D187" s="39"/>
      <c r="E187" s="40"/>
      <c r="F187" s="29">
        <v>105</v>
      </c>
      <c r="G187" s="15"/>
      <c r="H187" s="15"/>
      <c r="I187" s="61"/>
      <c r="J187" s="16"/>
      <c r="K187" s="16"/>
      <c r="L187" s="16"/>
      <c r="M187" s="16"/>
      <c r="N187" s="16"/>
      <c r="O187" s="16"/>
      <c r="P187" s="16"/>
      <c r="Q187" s="16"/>
      <c r="R187" s="84">
        <f t="shared" ref="R187:R188" si="98">SUM(J187:Q187)</f>
        <v>0</v>
      </c>
    </row>
    <row r="188" spans="2:18" ht="21" hidden="1" customHeight="1" x14ac:dyDescent="0.3">
      <c r="B188" s="28"/>
      <c r="C188" s="45"/>
      <c r="D188" s="31"/>
      <c r="E188" s="32"/>
      <c r="F188" s="29">
        <v>106</v>
      </c>
      <c r="G188" s="15"/>
      <c r="H188" s="16"/>
      <c r="I188" s="17"/>
      <c r="J188" s="27"/>
      <c r="K188" s="27"/>
      <c r="L188" s="27"/>
      <c r="M188" s="27"/>
      <c r="N188" s="27"/>
      <c r="O188" s="27"/>
      <c r="P188" s="27"/>
      <c r="Q188" s="27"/>
      <c r="R188" s="84">
        <f t="shared" si="98"/>
        <v>0</v>
      </c>
    </row>
    <row r="189" spans="2:18" ht="21" hidden="1" customHeight="1" x14ac:dyDescent="0.3">
      <c r="B189" s="28"/>
      <c r="C189" s="45"/>
      <c r="D189" s="31"/>
      <c r="E189" s="32"/>
      <c r="F189" s="29">
        <v>107</v>
      </c>
      <c r="G189" s="15"/>
      <c r="H189" s="16"/>
      <c r="I189" s="17"/>
      <c r="J189" s="27"/>
      <c r="K189" s="27"/>
      <c r="L189" s="27"/>
      <c r="M189" s="27"/>
      <c r="N189" s="27"/>
      <c r="O189" s="27"/>
      <c r="P189" s="27"/>
      <c r="Q189" s="27"/>
      <c r="R189" s="84">
        <f>SUM(J189:Q189)</f>
        <v>0</v>
      </c>
    </row>
    <row r="190" spans="2:18" s="12" customFormat="1" ht="18.75" customHeight="1" x14ac:dyDescent="0.2">
      <c r="B190" s="137" t="s">
        <v>97</v>
      </c>
      <c r="C190" s="44"/>
      <c r="D190" s="135"/>
      <c r="E190" s="135"/>
      <c r="F190" s="136"/>
      <c r="G190" s="135"/>
      <c r="H190" s="135"/>
      <c r="I190" s="135"/>
      <c r="J190" s="95">
        <f>SUM(J191)</f>
        <v>0</v>
      </c>
      <c r="K190" s="95">
        <f>SUM(K191)</f>
        <v>80000</v>
      </c>
      <c r="L190" s="95">
        <f t="shared" ref="L190:R191" si="99">SUM(L191)</f>
        <v>10000</v>
      </c>
      <c r="M190" s="95">
        <f t="shared" si="99"/>
        <v>20000</v>
      </c>
      <c r="N190" s="95">
        <f t="shared" si="99"/>
        <v>0</v>
      </c>
      <c r="O190" s="95">
        <f t="shared" si="99"/>
        <v>0</v>
      </c>
      <c r="P190" s="95">
        <f t="shared" si="99"/>
        <v>0</v>
      </c>
      <c r="Q190" s="95">
        <f t="shared" si="99"/>
        <v>0</v>
      </c>
      <c r="R190" s="95">
        <f t="shared" si="99"/>
        <v>110000</v>
      </c>
    </row>
    <row r="191" spans="2:18" s="12" customFormat="1" ht="48.75" customHeight="1" x14ac:dyDescent="0.2">
      <c r="B191" s="1785" t="s">
        <v>145</v>
      </c>
      <c r="C191" s="1724"/>
      <c r="D191" s="1724"/>
      <c r="E191" s="1724"/>
      <c r="F191" s="1724"/>
      <c r="G191" s="1724"/>
      <c r="H191" s="1724"/>
      <c r="I191" s="1724"/>
      <c r="J191" s="128">
        <f>SUM(J192)</f>
        <v>0</v>
      </c>
      <c r="K191" s="128">
        <f>SUM(K192)</f>
        <v>80000</v>
      </c>
      <c r="L191" s="128">
        <f t="shared" si="99"/>
        <v>10000</v>
      </c>
      <c r="M191" s="128">
        <f t="shared" si="99"/>
        <v>20000</v>
      </c>
      <c r="N191" s="128">
        <f t="shared" si="99"/>
        <v>0</v>
      </c>
      <c r="O191" s="128">
        <f t="shared" si="99"/>
        <v>0</v>
      </c>
      <c r="P191" s="128">
        <f t="shared" si="99"/>
        <v>0</v>
      </c>
      <c r="Q191" s="128">
        <f t="shared" si="99"/>
        <v>0</v>
      </c>
      <c r="R191" s="128">
        <f>SUM(R192)</f>
        <v>110000</v>
      </c>
    </row>
    <row r="192" spans="2:18" s="13" customFormat="1" ht="33" customHeight="1" x14ac:dyDescent="0.3">
      <c r="B192" s="35"/>
      <c r="C192" s="1661" t="s">
        <v>69</v>
      </c>
      <c r="D192" s="1661"/>
      <c r="E192" s="1661"/>
      <c r="F192" s="1661"/>
      <c r="G192" s="1661"/>
      <c r="H192" s="1661"/>
      <c r="I192" s="1661"/>
      <c r="J192" s="86">
        <f>SUM(J193+J200+J217)</f>
        <v>0</v>
      </c>
      <c r="K192" s="86">
        <f>SUM(K193+K200+K217)</f>
        <v>80000</v>
      </c>
      <c r="L192" s="86">
        <f t="shared" ref="L192:Q192" si="100">SUM(L193+L200+L217)</f>
        <v>10000</v>
      </c>
      <c r="M192" s="86">
        <f t="shared" si="100"/>
        <v>20000</v>
      </c>
      <c r="N192" s="86">
        <f t="shared" si="100"/>
        <v>0</v>
      </c>
      <c r="O192" s="86">
        <f t="shared" si="100"/>
        <v>0</v>
      </c>
      <c r="P192" s="86">
        <f t="shared" si="100"/>
        <v>0</v>
      </c>
      <c r="Q192" s="86">
        <f t="shared" si="100"/>
        <v>0</v>
      </c>
      <c r="R192" s="86">
        <f>SUM(R193+R200+R217)</f>
        <v>110000</v>
      </c>
    </row>
    <row r="193" spans="2:18" s="13" customFormat="1" hidden="1" x14ac:dyDescent="0.3">
      <c r="B193" s="35"/>
      <c r="C193" s="37"/>
      <c r="D193" s="469" t="s">
        <v>70</v>
      </c>
      <c r="E193" s="34"/>
      <c r="F193" s="70"/>
      <c r="G193" s="33"/>
      <c r="H193" s="14"/>
      <c r="I193" s="56"/>
      <c r="J193" s="86">
        <f>SUM(J194)</f>
        <v>0</v>
      </c>
      <c r="K193" s="86">
        <f t="shared" ref="K193:R193" si="101">SUM(K194)</f>
        <v>0</v>
      </c>
      <c r="L193" s="86">
        <f t="shared" si="101"/>
        <v>0</v>
      </c>
      <c r="M193" s="86">
        <f t="shared" si="101"/>
        <v>0</v>
      </c>
      <c r="N193" s="86">
        <f t="shared" si="101"/>
        <v>0</v>
      </c>
      <c r="O193" s="86">
        <f t="shared" si="101"/>
        <v>0</v>
      </c>
      <c r="P193" s="86">
        <f t="shared" si="101"/>
        <v>0</v>
      </c>
      <c r="Q193" s="86">
        <f t="shared" si="101"/>
        <v>0</v>
      </c>
      <c r="R193" s="86">
        <f t="shared" si="101"/>
        <v>0</v>
      </c>
    </row>
    <row r="194" spans="2:18" s="13" customFormat="1" hidden="1" x14ac:dyDescent="0.3">
      <c r="B194" s="35"/>
      <c r="C194" s="37"/>
      <c r="D194" s="37"/>
      <c r="E194" s="469" t="s">
        <v>71</v>
      </c>
      <c r="F194" s="72"/>
      <c r="G194" s="64"/>
      <c r="H194" s="64"/>
      <c r="I194" s="64"/>
      <c r="J194" s="86">
        <f>SUM(J195:J199)</f>
        <v>0</v>
      </c>
      <c r="K194" s="86">
        <f>SUM(K195:K199)</f>
        <v>0</v>
      </c>
      <c r="L194" s="86">
        <f t="shared" ref="L194:R194" si="102">SUM(L195:L199)</f>
        <v>0</v>
      </c>
      <c r="M194" s="86">
        <f t="shared" si="102"/>
        <v>0</v>
      </c>
      <c r="N194" s="86">
        <f t="shared" si="102"/>
        <v>0</v>
      </c>
      <c r="O194" s="86">
        <f>SUM(O195:O199)</f>
        <v>0</v>
      </c>
      <c r="P194" s="86">
        <f>SUM(P195:P199)</f>
        <v>0</v>
      </c>
      <c r="Q194" s="86">
        <f>SUM(Q195:Q199)</f>
        <v>0</v>
      </c>
      <c r="R194" s="86">
        <f t="shared" si="102"/>
        <v>0</v>
      </c>
    </row>
    <row r="195" spans="2:18" ht="24.75" hidden="1" customHeight="1" x14ac:dyDescent="0.3">
      <c r="B195" s="38"/>
      <c r="C195" s="39"/>
      <c r="D195" s="39"/>
      <c r="E195" s="40"/>
      <c r="F195" s="29">
        <v>108</v>
      </c>
      <c r="G195" s="15"/>
      <c r="H195" s="15"/>
      <c r="I195" s="61"/>
      <c r="J195" s="16"/>
      <c r="K195" s="16"/>
      <c r="L195" s="16"/>
      <c r="M195" s="16"/>
      <c r="N195" s="16"/>
      <c r="O195" s="16"/>
      <c r="P195" s="16"/>
      <c r="Q195" s="16"/>
      <c r="R195" s="84">
        <f t="shared" ref="R195:R198" si="103">SUM(J195:Q195)</f>
        <v>0</v>
      </c>
    </row>
    <row r="196" spans="2:18" ht="24.75" hidden="1" customHeight="1" x14ac:dyDescent="0.3">
      <c r="B196" s="28"/>
      <c r="C196" s="45"/>
      <c r="D196" s="31"/>
      <c r="E196" s="32"/>
      <c r="F196" s="29">
        <v>109</v>
      </c>
      <c r="G196" s="15"/>
      <c r="H196" s="16"/>
      <c r="I196" s="17"/>
      <c r="J196" s="27"/>
      <c r="K196" s="27"/>
      <c r="L196" s="27"/>
      <c r="M196" s="27"/>
      <c r="N196" s="27"/>
      <c r="O196" s="27"/>
      <c r="P196" s="27"/>
      <c r="Q196" s="27"/>
      <c r="R196" s="84">
        <f t="shared" si="103"/>
        <v>0</v>
      </c>
    </row>
    <row r="197" spans="2:18" ht="25.5" hidden="1" customHeight="1" x14ac:dyDescent="0.3">
      <c r="B197" s="28"/>
      <c r="C197" s="45"/>
      <c r="D197" s="31"/>
      <c r="E197" s="32"/>
      <c r="F197" s="29">
        <v>110</v>
      </c>
      <c r="G197" s="15"/>
      <c r="H197" s="16"/>
      <c r="I197" s="17"/>
      <c r="J197" s="27"/>
      <c r="K197" s="27"/>
      <c r="L197" s="27"/>
      <c r="M197" s="27"/>
      <c r="N197" s="27"/>
      <c r="O197" s="27"/>
      <c r="P197" s="27"/>
      <c r="Q197" s="27"/>
      <c r="R197" s="84">
        <f t="shared" si="103"/>
        <v>0</v>
      </c>
    </row>
    <row r="198" spans="2:18" ht="24.75" hidden="1" customHeight="1" x14ac:dyDescent="0.3">
      <c r="B198" s="28"/>
      <c r="C198" s="45"/>
      <c r="D198" s="31"/>
      <c r="E198" s="32"/>
      <c r="F198" s="29">
        <v>111</v>
      </c>
      <c r="G198" s="15"/>
      <c r="H198" s="16"/>
      <c r="I198" s="17"/>
      <c r="J198" s="27"/>
      <c r="K198" s="27"/>
      <c r="L198" s="27"/>
      <c r="M198" s="27"/>
      <c r="N198" s="27"/>
      <c r="O198" s="27"/>
      <c r="P198" s="27"/>
      <c r="Q198" s="27"/>
      <c r="R198" s="84">
        <f t="shared" si="103"/>
        <v>0</v>
      </c>
    </row>
    <row r="199" spans="2:18" ht="25.5" hidden="1" customHeight="1" x14ac:dyDescent="0.3">
      <c r="B199" s="67"/>
      <c r="C199" s="68"/>
      <c r="D199" s="62"/>
      <c r="E199" s="21"/>
      <c r="F199" s="29">
        <v>112</v>
      </c>
      <c r="G199" s="15"/>
      <c r="H199" s="16"/>
      <c r="I199" s="17"/>
      <c r="J199" s="27"/>
      <c r="K199" s="27"/>
      <c r="L199" s="27"/>
      <c r="M199" s="27"/>
      <c r="N199" s="27"/>
      <c r="O199" s="27"/>
      <c r="P199" s="27"/>
      <c r="Q199" s="27"/>
      <c r="R199" s="84">
        <f>SUM(J199:Q199)</f>
        <v>0</v>
      </c>
    </row>
    <row r="200" spans="2:18" s="13" customFormat="1" ht="33" hidden="1" customHeight="1" x14ac:dyDescent="0.3">
      <c r="B200" s="35"/>
      <c r="C200" s="37"/>
      <c r="D200" s="1661" t="s">
        <v>72</v>
      </c>
      <c r="E200" s="1661"/>
      <c r="F200" s="1661"/>
      <c r="G200" s="1661"/>
      <c r="H200" s="1661"/>
      <c r="I200" s="1661"/>
      <c r="J200" s="86">
        <f>SUM(J201+J205+J209+J213)</f>
        <v>0</v>
      </c>
      <c r="K200" s="86">
        <f t="shared" ref="K200:R200" si="104">SUM(K201+K205+K209+K213)</f>
        <v>0</v>
      </c>
      <c r="L200" s="86">
        <f t="shared" si="104"/>
        <v>0</v>
      </c>
      <c r="M200" s="86">
        <f t="shared" si="104"/>
        <v>0</v>
      </c>
      <c r="N200" s="86">
        <f t="shared" si="104"/>
        <v>0</v>
      </c>
      <c r="O200" s="86">
        <f t="shared" si="104"/>
        <v>0</v>
      </c>
      <c r="P200" s="86">
        <f t="shared" si="104"/>
        <v>0</v>
      </c>
      <c r="Q200" s="86">
        <f t="shared" si="104"/>
        <v>0</v>
      </c>
      <c r="R200" s="86">
        <f t="shared" si="104"/>
        <v>0</v>
      </c>
    </row>
    <row r="201" spans="2:18" s="13" customFormat="1" ht="30.75" hidden="1" customHeight="1" x14ac:dyDescent="0.3">
      <c r="B201" s="35"/>
      <c r="C201" s="37"/>
      <c r="D201" s="37"/>
      <c r="E201" s="1662" t="s">
        <v>73</v>
      </c>
      <c r="F201" s="1662"/>
      <c r="G201" s="1662"/>
      <c r="H201" s="1662"/>
      <c r="I201" s="1662"/>
      <c r="J201" s="86">
        <f>SUM(J202:J204)</f>
        <v>0</v>
      </c>
      <c r="K201" s="86">
        <f t="shared" ref="K201:R201" si="105">SUM(K202:K204)</f>
        <v>0</v>
      </c>
      <c r="L201" s="86">
        <f t="shared" si="105"/>
        <v>0</v>
      </c>
      <c r="M201" s="86">
        <f t="shared" si="105"/>
        <v>0</v>
      </c>
      <c r="N201" s="86">
        <f t="shared" si="105"/>
        <v>0</v>
      </c>
      <c r="O201" s="86">
        <f t="shared" si="105"/>
        <v>0</v>
      </c>
      <c r="P201" s="86">
        <f t="shared" si="105"/>
        <v>0</v>
      </c>
      <c r="Q201" s="86">
        <f t="shared" si="105"/>
        <v>0</v>
      </c>
      <c r="R201" s="86">
        <f t="shared" si="105"/>
        <v>0</v>
      </c>
    </row>
    <row r="202" spans="2:18" ht="24.75" hidden="1" customHeight="1" x14ac:dyDescent="0.3">
      <c r="B202" s="38"/>
      <c r="C202" s="39"/>
      <c r="D202" s="39"/>
      <c r="E202" s="40"/>
      <c r="F202" s="29">
        <v>113</v>
      </c>
      <c r="G202" s="15"/>
      <c r="H202" s="15"/>
      <c r="I202" s="61"/>
      <c r="J202" s="16"/>
      <c r="K202" s="16"/>
      <c r="L202" s="16"/>
      <c r="M202" s="16"/>
      <c r="N202" s="16"/>
      <c r="O202" s="16"/>
      <c r="P202" s="16"/>
      <c r="Q202" s="16"/>
      <c r="R202" s="84">
        <f t="shared" ref="R202:R203" si="106">SUM(J202:Q202)</f>
        <v>0</v>
      </c>
    </row>
    <row r="203" spans="2:18" ht="24.75" hidden="1" customHeight="1" x14ac:dyDescent="0.3">
      <c r="B203" s="28"/>
      <c r="C203" s="45"/>
      <c r="D203" s="31"/>
      <c r="E203" s="32"/>
      <c r="F203" s="29">
        <v>114</v>
      </c>
      <c r="G203" s="15"/>
      <c r="H203" s="16"/>
      <c r="I203" s="17"/>
      <c r="J203" s="27"/>
      <c r="K203" s="27"/>
      <c r="L203" s="27"/>
      <c r="M203" s="27"/>
      <c r="N203" s="27"/>
      <c r="O203" s="27"/>
      <c r="P203" s="27"/>
      <c r="Q203" s="27"/>
      <c r="R203" s="84">
        <f t="shared" si="106"/>
        <v>0</v>
      </c>
    </row>
    <row r="204" spans="2:18" ht="24.75" hidden="1" customHeight="1" x14ac:dyDescent="0.3">
      <c r="B204" s="28"/>
      <c r="C204" s="45"/>
      <c r="D204" s="31"/>
      <c r="E204" s="32"/>
      <c r="F204" s="29">
        <v>115</v>
      </c>
      <c r="G204" s="15"/>
      <c r="H204" s="16"/>
      <c r="I204" s="17"/>
      <c r="J204" s="27"/>
      <c r="K204" s="27"/>
      <c r="L204" s="27"/>
      <c r="M204" s="27"/>
      <c r="N204" s="27"/>
      <c r="O204" s="27"/>
      <c r="P204" s="27"/>
      <c r="Q204" s="27"/>
      <c r="R204" s="84">
        <f>SUM(J204:Q204)</f>
        <v>0</v>
      </c>
    </row>
    <row r="205" spans="2:18" s="13" customFormat="1" hidden="1" x14ac:dyDescent="0.3">
      <c r="B205" s="35"/>
      <c r="C205" s="37"/>
      <c r="D205" s="37"/>
      <c r="E205" s="1663" t="s">
        <v>74</v>
      </c>
      <c r="F205" s="1663"/>
      <c r="G205" s="1663"/>
      <c r="H205" s="1663"/>
      <c r="I205" s="1663"/>
      <c r="J205" s="86">
        <f>SUM(J206:J208)</f>
        <v>0</v>
      </c>
      <c r="K205" s="86">
        <f t="shared" ref="K205:R205" si="107">SUM(K206:K208)</f>
        <v>0</v>
      </c>
      <c r="L205" s="86">
        <f t="shared" si="107"/>
        <v>0</v>
      </c>
      <c r="M205" s="86">
        <f t="shared" si="107"/>
        <v>0</v>
      </c>
      <c r="N205" s="86">
        <f t="shared" si="107"/>
        <v>0</v>
      </c>
      <c r="O205" s="86">
        <f t="shared" si="107"/>
        <v>0</v>
      </c>
      <c r="P205" s="86">
        <f t="shared" si="107"/>
        <v>0</v>
      </c>
      <c r="Q205" s="86">
        <f t="shared" si="107"/>
        <v>0</v>
      </c>
      <c r="R205" s="86">
        <f t="shared" si="107"/>
        <v>0</v>
      </c>
    </row>
    <row r="206" spans="2:18" ht="23.25" hidden="1" customHeight="1" x14ac:dyDescent="0.3">
      <c r="B206" s="38"/>
      <c r="C206" s="39"/>
      <c r="D206" s="39"/>
      <c r="E206" s="40"/>
      <c r="F206" s="29">
        <v>116</v>
      </c>
      <c r="G206" s="15"/>
      <c r="H206" s="15"/>
      <c r="I206" s="61"/>
      <c r="J206" s="16"/>
      <c r="K206" s="16"/>
      <c r="L206" s="16"/>
      <c r="M206" s="16"/>
      <c r="N206" s="16"/>
      <c r="O206" s="16"/>
      <c r="P206" s="16"/>
      <c r="Q206" s="16"/>
      <c r="R206" s="84">
        <f t="shared" ref="R206:R207" si="108">SUM(J206:Q206)</f>
        <v>0</v>
      </c>
    </row>
    <row r="207" spans="2:18" ht="23.25" hidden="1" customHeight="1" x14ac:dyDescent="0.3">
      <c r="B207" s="28"/>
      <c r="C207" s="45"/>
      <c r="D207" s="31"/>
      <c r="E207" s="32"/>
      <c r="F207" s="29">
        <v>117</v>
      </c>
      <c r="G207" s="15"/>
      <c r="H207" s="16"/>
      <c r="I207" s="17"/>
      <c r="J207" s="27"/>
      <c r="K207" s="27"/>
      <c r="L207" s="27"/>
      <c r="M207" s="27"/>
      <c r="N207" s="27"/>
      <c r="O207" s="27"/>
      <c r="P207" s="27"/>
      <c r="Q207" s="27"/>
      <c r="R207" s="84">
        <f t="shared" si="108"/>
        <v>0</v>
      </c>
    </row>
    <row r="208" spans="2:18" ht="23.25" hidden="1" customHeight="1" x14ac:dyDescent="0.3">
      <c r="B208" s="28"/>
      <c r="C208" s="45"/>
      <c r="D208" s="31"/>
      <c r="E208" s="32"/>
      <c r="F208" s="29">
        <v>118</v>
      </c>
      <c r="G208" s="15"/>
      <c r="H208" s="16"/>
      <c r="I208" s="17"/>
      <c r="J208" s="27"/>
      <c r="K208" s="27"/>
      <c r="L208" s="27"/>
      <c r="M208" s="27"/>
      <c r="N208" s="27"/>
      <c r="O208" s="27"/>
      <c r="P208" s="27"/>
      <c r="Q208" s="27"/>
      <c r="R208" s="84">
        <f>SUM(J208:Q208)</f>
        <v>0</v>
      </c>
    </row>
    <row r="209" spans="2:18" s="13" customFormat="1" hidden="1" x14ac:dyDescent="0.3">
      <c r="B209" s="35"/>
      <c r="C209" s="37"/>
      <c r="D209" s="37"/>
      <c r="E209" s="469" t="s">
        <v>75</v>
      </c>
      <c r="F209" s="70"/>
      <c r="G209" s="33"/>
      <c r="H209" s="14"/>
      <c r="I209" s="56"/>
      <c r="J209" s="86">
        <f>SUM(J210:J212)</f>
        <v>0</v>
      </c>
      <c r="K209" s="86">
        <f t="shared" ref="K209:Q209" si="109">SUM(K210:K212)</f>
        <v>0</v>
      </c>
      <c r="L209" s="86">
        <f t="shared" si="109"/>
        <v>0</v>
      </c>
      <c r="M209" s="86">
        <f t="shared" si="109"/>
        <v>0</v>
      </c>
      <c r="N209" s="86">
        <f t="shared" si="109"/>
        <v>0</v>
      </c>
      <c r="O209" s="86">
        <f t="shared" si="109"/>
        <v>0</v>
      </c>
      <c r="P209" s="86">
        <f t="shared" si="109"/>
        <v>0</v>
      </c>
      <c r="Q209" s="86">
        <f t="shared" si="109"/>
        <v>0</v>
      </c>
      <c r="R209" s="86"/>
    </row>
    <row r="210" spans="2:18" ht="23.25" hidden="1" customHeight="1" x14ac:dyDescent="0.3">
      <c r="B210" s="38"/>
      <c r="C210" s="39"/>
      <c r="D210" s="39"/>
      <c r="E210" s="40"/>
      <c r="F210" s="29">
        <v>119</v>
      </c>
      <c r="G210" s="15"/>
      <c r="H210" s="15"/>
      <c r="I210" s="61"/>
      <c r="J210" s="16"/>
      <c r="K210" s="16"/>
      <c r="L210" s="16"/>
      <c r="M210" s="16"/>
      <c r="N210" s="16"/>
      <c r="O210" s="16"/>
      <c r="P210" s="16"/>
      <c r="Q210" s="16"/>
      <c r="R210" s="84">
        <f t="shared" ref="R210:R211" si="110">SUM(J210:Q210)</f>
        <v>0</v>
      </c>
    </row>
    <row r="211" spans="2:18" ht="23.25" hidden="1" customHeight="1" x14ac:dyDescent="0.3">
      <c r="B211" s="28"/>
      <c r="C211" s="45"/>
      <c r="D211" s="31"/>
      <c r="E211" s="32"/>
      <c r="F211" s="29">
        <v>120</v>
      </c>
      <c r="G211" s="15"/>
      <c r="H211" s="16"/>
      <c r="I211" s="17"/>
      <c r="J211" s="27"/>
      <c r="K211" s="27"/>
      <c r="L211" s="27"/>
      <c r="M211" s="27"/>
      <c r="N211" s="27"/>
      <c r="O211" s="27"/>
      <c r="P211" s="27"/>
      <c r="Q211" s="27"/>
      <c r="R211" s="84">
        <f t="shared" si="110"/>
        <v>0</v>
      </c>
    </row>
    <row r="212" spans="2:18" ht="23.25" hidden="1" customHeight="1" x14ac:dyDescent="0.3">
      <c r="B212" s="28"/>
      <c r="C212" s="45"/>
      <c r="D212" s="31"/>
      <c r="E212" s="32"/>
      <c r="F212" s="29">
        <v>121</v>
      </c>
      <c r="G212" s="15"/>
      <c r="H212" s="16"/>
      <c r="I212" s="17"/>
      <c r="J212" s="27"/>
      <c r="K212" s="27"/>
      <c r="L212" s="27"/>
      <c r="M212" s="27"/>
      <c r="N212" s="27"/>
      <c r="O212" s="27"/>
      <c r="P212" s="27"/>
      <c r="Q212" s="27"/>
      <c r="R212" s="84">
        <f>SUM(J212:Q212)</f>
        <v>0</v>
      </c>
    </row>
    <row r="213" spans="2:18" s="13" customFormat="1" hidden="1" x14ac:dyDescent="0.3">
      <c r="B213" s="35"/>
      <c r="C213" s="37"/>
      <c r="D213" s="37"/>
      <c r="E213" s="469" t="s">
        <v>76</v>
      </c>
      <c r="F213" s="70"/>
      <c r="G213" s="33"/>
      <c r="H213" s="14"/>
      <c r="I213" s="56"/>
      <c r="J213" s="86">
        <f>SUM(J214:J216)</f>
        <v>0</v>
      </c>
      <c r="K213" s="86">
        <f t="shared" ref="K213:Q213" si="111">SUM(K214:K216)</f>
        <v>0</v>
      </c>
      <c r="L213" s="86">
        <f t="shared" si="111"/>
        <v>0</v>
      </c>
      <c r="M213" s="86">
        <f t="shared" si="111"/>
        <v>0</v>
      </c>
      <c r="N213" s="86">
        <f t="shared" si="111"/>
        <v>0</v>
      </c>
      <c r="O213" s="86">
        <f t="shared" si="111"/>
        <v>0</v>
      </c>
      <c r="P213" s="86">
        <f t="shared" si="111"/>
        <v>0</v>
      </c>
      <c r="Q213" s="86">
        <f t="shared" si="111"/>
        <v>0</v>
      </c>
      <c r="R213" s="86">
        <f>SUM(R214:R216)</f>
        <v>0</v>
      </c>
    </row>
    <row r="214" spans="2:18" ht="21.75" hidden="1" customHeight="1" x14ac:dyDescent="0.3">
      <c r="B214" s="38"/>
      <c r="C214" s="39"/>
      <c r="D214" s="39"/>
      <c r="E214" s="40"/>
      <c r="F214" s="29">
        <v>122</v>
      </c>
      <c r="G214" s="15"/>
      <c r="H214" s="15"/>
      <c r="I214" s="61"/>
      <c r="J214" s="16"/>
      <c r="K214" s="16"/>
      <c r="L214" s="16"/>
      <c r="M214" s="16"/>
      <c r="N214" s="16"/>
      <c r="O214" s="16"/>
      <c r="P214" s="16"/>
      <c r="Q214" s="16"/>
      <c r="R214" s="84">
        <f t="shared" ref="R214:R215" si="112">SUM(J214:Q214)</f>
        <v>0</v>
      </c>
    </row>
    <row r="215" spans="2:18" ht="21.75" hidden="1" customHeight="1" x14ac:dyDescent="0.3">
      <c r="B215" s="28"/>
      <c r="C215" s="45"/>
      <c r="D215" s="31"/>
      <c r="E215" s="32"/>
      <c r="F215" s="29">
        <v>123</v>
      </c>
      <c r="G215" s="15"/>
      <c r="H215" s="16"/>
      <c r="I215" s="17"/>
      <c r="J215" s="27"/>
      <c r="K215" s="27"/>
      <c r="L215" s="27"/>
      <c r="M215" s="27"/>
      <c r="N215" s="27"/>
      <c r="O215" s="27"/>
      <c r="P215" s="27"/>
      <c r="Q215" s="27"/>
      <c r="R215" s="84">
        <f t="shared" si="112"/>
        <v>0</v>
      </c>
    </row>
    <row r="216" spans="2:18" ht="21.75" hidden="1" customHeight="1" x14ac:dyDescent="0.3">
      <c r="B216" s="67"/>
      <c r="C216" s="68"/>
      <c r="D216" s="62"/>
      <c r="E216" s="21"/>
      <c r="F216" s="29">
        <v>124</v>
      </c>
      <c r="G216" s="15"/>
      <c r="H216" s="16"/>
      <c r="I216" s="17"/>
      <c r="J216" s="27"/>
      <c r="K216" s="27"/>
      <c r="L216" s="27"/>
      <c r="M216" s="27"/>
      <c r="N216" s="27"/>
      <c r="O216" s="27"/>
      <c r="P216" s="27"/>
      <c r="Q216" s="27"/>
      <c r="R216" s="84">
        <f>SUM(J216:Q216)</f>
        <v>0</v>
      </c>
    </row>
    <row r="217" spans="2:18" s="13" customFormat="1" ht="16.5" customHeight="1" x14ac:dyDescent="0.3">
      <c r="B217" s="35"/>
      <c r="C217" s="37"/>
      <c r="D217" s="37"/>
      <c r="E217" s="47" t="s">
        <v>104</v>
      </c>
      <c r="F217" s="72"/>
      <c r="G217" s="64"/>
      <c r="H217" s="64"/>
      <c r="I217" s="64"/>
      <c r="J217" s="86">
        <f t="shared" ref="J217:R217" si="113">SUM(J218:J218)</f>
        <v>0</v>
      </c>
      <c r="K217" s="86">
        <f t="shared" si="113"/>
        <v>80000</v>
      </c>
      <c r="L217" s="86">
        <f t="shared" si="113"/>
        <v>10000</v>
      </c>
      <c r="M217" s="86">
        <f t="shared" si="113"/>
        <v>20000</v>
      </c>
      <c r="N217" s="86">
        <f t="shared" si="113"/>
        <v>0</v>
      </c>
      <c r="O217" s="86">
        <f t="shared" si="113"/>
        <v>0</v>
      </c>
      <c r="P217" s="86">
        <f t="shared" si="113"/>
        <v>0</v>
      </c>
      <c r="Q217" s="86">
        <f t="shared" si="113"/>
        <v>0</v>
      </c>
      <c r="R217" s="86">
        <f t="shared" si="113"/>
        <v>110000</v>
      </c>
    </row>
    <row r="218" spans="2:18" ht="36" customHeight="1" x14ac:dyDescent="0.3">
      <c r="B218" s="89"/>
      <c r="C218" s="90"/>
      <c r="D218" s="90"/>
      <c r="E218" s="214"/>
      <c r="F218" s="60">
        <v>2</v>
      </c>
      <c r="G218" s="61" t="s">
        <v>1746</v>
      </c>
      <c r="H218" s="16" t="s">
        <v>1747</v>
      </c>
      <c r="I218" s="16" t="s">
        <v>112</v>
      </c>
      <c r="J218" s="16"/>
      <c r="K218" s="92">
        <v>80000</v>
      </c>
      <c r="L218" s="92">
        <v>10000</v>
      </c>
      <c r="M218" s="92">
        <v>20000</v>
      </c>
      <c r="N218" s="16"/>
      <c r="O218" s="16"/>
      <c r="P218" s="16"/>
      <c r="Q218" s="16"/>
      <c r="R218" s="84">
        <f>SUM(J218:Q218)</f>
        <v>110000</v>
      </c>
    </row>
  </sheetData>
  <mergeCells count="71">
    <mergeCell ref="C7:I7"/>
    <mergeCell ref="B1:R1"/>
    <mergeCell ref="B3:G3"/>
    <mergeCell ref="B4:G4"/>
    <mergeCell ref="B5:I5"/>
    <mergeCell ref="B6:I6"/>
    <mergeCell ref="C48:I48"/>
    <mergeCell ref="D8:I8"/>
    <mergeCell ref="E9:I9"/>
    <mergeCell ref="D13:I13"/>
    <mergeCell ref="E14:I14"/>
    <mergeCell ref="B27:I27"/>
    <mergeCell ref="B28:I28"/>
    <mergeCell ref="C29:I29"/>
    <mergeCell ref="D30:I30"/>
    <mergeCell ref="E31:I31"/>
    <mergeCell ref="D43:I43"/>
    <mergeCell ref="E44:I44"/>
    <mergeCell ref="E79:I79"/>
    <mergeCell ref="D49:I49"/>
    <mergeCell ref="E50:I50"/>
    <mergeCell ref="D54:I54"/>
    <mergeCell ref="E55:I55"/>
    <mergeCell ref="D59:I59"/>
    <mergeCell ref="E60:I60"/>
    <mergeCell ref="E64:I64"/>
    <mergeCell ref="B69:I69"/>
    <mergeCell ref="C70:I70"/>
    <mergeCell ref="D71:I71"/>
    <mergeCell ref="D78:I78"/>
    <mergeCell ref="C106:I106"/>
    <mergeCell ref="B86:I86"/>
    <mergeCell ref="B87:I87"/>
    <mergeCell ref="C88:I88"/>
    <mergeCell ref="D89:I89"/>
    <mergeCell ref="E90:I90"/>
    <mergeCell ref="D94:I94"/>
    <mergeCell ref="E95:I95"/>
    <mergeCell ref="D99:I99"/>
    <mergeCell ref="E100:I100"/>
    <mergeCell ref="B104:I104"/>
    <mergeCell ref="B105:I105"/>
    <mergeCell ref="E142:I142"/>
    <mergeCell ref="D107:I107"/>
    <mergeCell ref="E108:I108"/>
    <mergeCell ref="E112:I112"/>
    <mergeCell ref="D116:I116"/>
    <mergeCell ref="E117:I117"/>
    <mergeCell ref="B121:I121"/>
    <mergeCell ref="B122:I122"/>
    <mergeCell ref="C123:I123"/>
    <mergeCell ref="D124:I124"/>
    <mergeCell ref="E125:I125"/>
    <mergeCell ref="D129:I129"/>
    <mergeCell ref="D181:I181"/>
    <mergeCell ref="B148:I148"/>
    <mergeCell ref="B149:I149"/>
    <mergeCell ref="C150:I150"/>
    <mergeCell ref="D151:I151"/>
    <mergeCell ref="E152:I152"/>
    <mergeCell ref="E156:I156"/>
    <mergeCell ref="E164:I164"/>
    <mergeCell ref="D168:I168"/>
    <mergeCell ref="B174:I174"/>
    <mergeCell ref="C175:I175"/>
    <mergeCell ref="E177:I177"/>
    <mergeCell ref="B191:I191"/>
    <mergeCell ref="C192:I192"/>
    <mergeCell ref="D200:I200"/>
    <mergeCell ref="E201:I201"/>
    <mergeCell ref="E205:I20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96</vt:i4>
      </vt:variant>
      <vt:variant>
        <vt:lpstr>ช่วงที่มีชื่อ</vt:lpstr>
      </vt:variant>
      <vt:variant>
        <vt:i4>49</vt:i4>
      </vt:variant>
    </vt:vector>
  </HeadingPairs>
  <TitlesOfParts>
    <vt:vector size="145" baseType="lpstr">
      <vt:lpstr>แบบฟอร์มโครงการ 2566  </vt:lpstr>
      <vt:lpstr>ส่วนที่ 2</vt:lpstr>
      <vt:lpstr>ใบหน้า</vt:lpstr>
      <vt:lpstr>0 รหัส</vt:lpstr>
      <vt:lpstr>โครงสร้างรหัส งบประมาณ</vt:lpstr>
      <vt:lpstr>66A</vt:lpstr>
      <vt:lpstr>คณะครุศาสตร์</vt:lpstr>
      <vt:lpstr>A41</vt:lpstr>
      <vt:lpstr>รร.สาธิต</vt:lpstr>
      <vt:lpstr>66B</vt:lpstr>
      <vt:lpstr>คณะมนุษย์ ฯ</vt:lpstr>
      <vt:lpstr>66C</vt:lpstr>
      <vt:lpstr>คณะการจัดการ </vt:lpstr>
      <vt:lpstr>คณะการจัดการ</vt:lpstr>
      <vt:lpstr>66D</vt:lpstr>
      <vt:lpstr>คณะวิทย์ </vt:lpstr>
      <vt:lpstr>คณะวิทย์</vt:lpstr>
      <vt:lpstr>66E</vt:lpstr>
      <vt:lpstr>คณะเทคโนเกษตร</vt:lpstr>
      <vt:lpstr>คณะเทคโนฯเกษตร</vt:lpstr>
      <vt:lpstr>66F</vt:lpstr>
      <vt:lpstr>คณะเทคโนอุต</vt:lpstr>
      <vt:lpstr>คณะเทคโนฯอุตฯ</vt:lpstr>
      <vt:lpstr>66G</vt:lpstr>
      <vt:lpstr>คณะพยาบาล </vt:lpstr>
      <vt:lpstr>คณะพยาบาล</vt:lpstr>
      <vt:lpstr>คณะมนุษย์ฯ</vt:lpstr>
      <vt:lpstr>66H</vt:lpstr>
      <vt:lpstr>บัณฑิต   </vt:lpstr>
      <vt:lpstr>บัณฑิต </vt:lpstr>
      <vt:lpstr>ใบหน้าสนับสุน</vt:lpstr>
      <vt:lpstr>ใบหน้าอธิการ</vt:lpstr>
      <vt:lpstr>1.</vt:lpstr>
      <vt:lpstr>กองกลาง</vt:lpstr>
      <vt:lpstr>2.</vt:lpstr>
      <vt:lpstr>งานประชาสัมพันธ์</vt:lpstr>
      <vt:lpstr>3.</vt:lpstr>
      <vt:lpstr>งานสวัสดิการ</vt:lpstr>
      <vt:lpstr>4.</vt:lpstr>
      <vt:lpstr>กองประชุม</vt:lpstr>
      <vt:lpstr>5.</vt:lpstr>
      <vt:lpstr>กองบริหารบุคคล</vt:lpstr>
      <vt:lpstr>6.</vt:lpstr>
      <vt:lpstr>กองนโยบาย</vt:lpstr>
      <vt:lpstr>7.</vt:lpstr>
      <vt:lpstr>งานออกแบบ</vt:lpstr>
      <vt:lpstr>8.</vt:lpstr>
      <vt:lpstr>กองพัฒ</vt:lpstr>
      <vt:lpstr>9.</vt:lpstr>
      <vt:lpstr>งานอนามัย</vt:lpstr>
      <vt:lpstr>10.</vt:lpstr>
      <vt:lpstr>กองคลัง</vt:lpstr>
      <vt:lpstr>11.</vt:lpstr>
      <vt:lpstr>กองพัสดุ</vt:lpstr>
      <vt:lpstr>12.</vt:lpstr>
      <vt:lpstr>กองอาคาร</vt:lpstr>
      <vt:lpstr>13.</vt:lpstr>
      <vt:lpstr>งานอนุรักษ์</vt:lpstr>
      <vt:lpstr>14.</vt:lpstr>
      <vt:lpstr>งานยานพาหนะ</vt:lpstr>
      <vt:lpstr>15.</vt:lpstr>
      <vt:lpstr>ประกัน</vt:lpstr>
      <vt:lpstr>16.</vt:lpstr>
      <vt:lpstr>ตรวจสอบภายใน</vt:lpstr>
      <vt:lpstr>17.</vt:lpstr>
      <vt:lpstr>สภามหาวิทยาลัย</vt:lpstr>
      <vt:lpstr>ใบหน้าส่งเสริมฯ</vt:lpstr>
      <vt:lpstr>ใบหน้าวิชาการ</vt:lpstr>
      <vt:lpstr>ฝ่ายวิชาการ</vt:lpstr>
      <vt:lpstr>ใบหน้าส่งเสริมวิชาการ</vt:lpstr>
      <vt:lpstr>สำนักส่งเสริม</vt:lpstr>
      <vt:lpstr>ใบหน้าวิเทศ</vt:lpstr>
      <vt:lpstr>สำนักงานวิเทศ</vt:lpstr>
      <vt:lpstr>ใบหน้าทะเบียน</vt:lpstr>
      <vt:lpstr>ทะเบียน</vt:lpstr>
      <vt:lpstr>ใบหน้าวิทยบริการ</vt:lpstr>
      <vt:lpstr>สำนักวิทยบริการ</vt:lpstr>
      <vt:lpstr>สำนักวิทย</vt:lpstr>
      <vt:lpstr>ศูนย์คอม</vt:lpstr>
      <vt:lpstr>ศูนย์วิทย</vt:lpstr>
      <vt:lpstr>ศูนย์เทคโน</vt:lpstr>
      <vt:lpstr>ใบหน้าบริการวิชาการ</vt:lpstr>
      <vt:lpstr>ใบหน้าบริการ</vt:lpstr>
      <vt:lpstr>บริการวิชาการ</vt:lpstr>
      <vt:lpstr>ใบหน้าหนองขวาง</vt:lpstr>
      <vt:lpstr>ศูนย์หนองขวาง</vt:lpstr>
      <vt:lpstr>ใบหน้างานวิจัยฯ</vt:lpstr>
      <vt:lpstr>ใบหน้าวิจัย</vt:lpstr>
      <vt:lpstr>สถาบันวิจัย</vt:lpstr>
      <vt:lpstr>ใบหน้างานทำนุ</vt:lpstr>
      <vt:lpstr>ใบหน้าศิลปะ</vt:lpstr>
      <vt:lpstr>สำนักสิลปะ</vt:lpstr>
      <vt:lpstr>ใบหน้าศูนย์บูรณ</vt:lpstr>
      <vt:lpstr>ศูนย์บูรณาการ</vt:lpstr>
      <vt:lpstr>ใบหน้าสภาคณาจารย์</vt:lpstr>
      <vt:lpstr>สภาคณาจาร</vt:lpstr>
      <vt:lpstr>กองกลาง!Print_Titles</vt:lpstr>
      <vt:lpstr>กองคลัง!Print_Titles</vt:lpstr>
      <vt:lpstr>กองนโยบาย!Print_Titles</vt:lpstr>
      <vt:lpstr>กองบริหารบุคคล!Print_Titles</vt:lpstr>
      <vt:lpstr>กองประชุม!Print_Titles</vt:lpstr>
      <vt:lpstr>กองพัฒ!Print_Titles</vt:lpstr>
      <vt:lpstr>กองพัสดุ!Print_Titles</vt:lpstr>
      <vt:lpstr>กองอาคาร!Print_Titles</vt:lpstr>
      <vt:lpstr>คณะการจัดการ!Print_Titles</vt:lpstr>
      <vt:lpstr>'คณะการจัดการ '!Print_Titles</vt:lpstr>
      <vt:lpstr>คณะครุศาสตร์!Print_Titles</vt:lpstr>
      <vt:lpstr>คณะเทคโนเกษตร!Print_Titles</vt:lpstr>
      <vt:lpstr>คณะเทคโนอุต!Print_Titles</vt:lpstr>
      <vt:lpstr>คณะเทคโนฯเกษตร!Print_Titles</vt:lpstr>
      <vt:lpstr>คณะเทคโนฯอุตฯ!Print_Titles</vt:lpstr>
      <vt:lpstr>คณะพยาบาล!Print_Titles</vt:lpstr>
      <vt:lpstr>'คณะพยาบาล '!Print_Titles</vt:lpstr>
      <vt:lpstr>'คณะมนุษย์ ฯ'!Print_Titles</vt:lpstr>
      <vt:lpstr>คณะมนุษย์ฯ!Print_Titles</vt:lpstr>
      <vt:lpstr>คณะวิทย์!Print_Titles</vt:lpstr>
      <vt:lpstr>'คณะวิทย์ '!Print_Titles</vt:lpstr>
      <vt:lpstr>งานประชาสัมพันธ์!Print_Titles</vt:lpstr>
      <vt:lpstr>งานยานพาหนะ!Print_Titles</vt:lpstr>
      <vt:lpstr>งานสวัสดิการ!Print_Titles</vt:lpstr>
      <vt:lpstr>งานอนามัย!Print_Titles</vt:lpstr>
      <vt:lpstr>งานอนุรักษ์!Print_Titles</vt:lpstr>
      <vt:lpstr>งานออกแบบ!Print_Titles</vt:lpstr>
      <vt:lpstr>ตรวจสอบภายใน!Print_Titles</vt:lpstr>
      <vt:lpstr>ทะเบียน!Print_Titles</vt:lpstr>
      <vt:lpstr>บริการวิชาการ!Print_Titles</vt:lpstr>
      <vt:lpstr>'บัณฑิต '!Print_Titles</vt:lpstr>
      <vt:lpstr>'บัณฑิต   '!Print_Titles</vt:lpstr>
      <vt:lpstr>'แบบฟอร์มโครงการ 2566  '!Print_Titles</vt:lpstr>
      <vt:lpstr>ประกัน!Print_Titles</vt:lpstr>
      <vt:lpstr>ฝ่ายวิชาการ!Print_Titles</vt:lpstr>
      <vt:lpstr>รร.สาธิต!Print_Titles</vt:lpstr>
      <vt:lpstr>ศูนย์คอม!Print_Titles</vt:lpstr>
      <vt:lpstr>ศูนย์เทคโน!Print_Titles</vt:lpstr>
      <vt:lpstr>ศูนย์บูรณาการ!Print_Titles</vt:lpstr>
      <vt:lpstr>ศูนย์วิทย!Print_Titles</vt:lpstr>
      <vt:lpstr>ศูนย์หนองขวาง!Print_Titles</vt:lpstr>
      <vt:lpstr>สถาบันวิจัย!Print_Titles</vt:lpstr>
      <vt:lpstr>สภาคณาจาร!Print_Titles</vt:lpstr>
      <vt:lpstr>สภามหาวิทยาลัย!Print_Titles</vt:lpstr>
      <vt:lpstr>สำนักงานวิเทศ!Print_Titles</vt:lpstr>
      <vt:lpstr>สำนักวิทย!Print_Titles</vt:lpstr>
      <vt:lpstr>สำนักวิทยบริการ!Print_Titles</vt:lpstr>
      <vt:lpstr>สำนักส่งเสริม!Print_Titles</vt:lpstr>
      <vt:lpstr>สำนักสิลปะ!Print_Titles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Wilawan</dc:creator>
  <cp:lastModifiedBy>Wilawan</cp:lastModifiedBy>
  <cp:lastPrinted>2022-09-24T05:22:11Z</cp:lastPrinted>
  <dcterms:created xsi:type="dcterms:W3CDTF">2019-07-10T01:44:01Z</dcterms:created>
  <dcterms:modified xsi:type="dcterms:W3CDTF">2022-09-24T05:33:09Z</dcterms:modified>
</cp:coreProperties>
</file>