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8_{82C4119D-4372-468F-86E8-C0F160D211D4}" xr6:coauthVersionLast="47" xr6:coauthVersionMax="47" xr10:uidLastSave="{00000000-0000-0000-0000-000000000000}"/>
  <bookViews>
    <workbookView xWindow="-120" yWindow="-120" windowWidth="29040" windowHeight="15840" firstSheet="2" activeTab="10" xr2:uid="{00000000-000D-0000-FFFF-FFFF00000000}"/>
  </bookViews>
  <sheets>
    <sheet name="ปีงบ58" sheetId="1" r:id="rId1"/>
    <sheet name="ปีงบ58.1" sheetId="2" r:id="rId2"/>
    <sheet name="ปีงบ59" sheetId="3" r:id="rId3"/>
    <sheet name="งบปี60" sheetId="4" r:id="rId4"/>
    <sheet name="งบปี61" sheetId="5" r:id="rId5"/>
    <sheet name="งบปี62" sheetId="6" r:id="rId6"/>
    <sheet name="งบปี63" sheetId="7" r:id="rId7"/>
    <sheet name="งบปี2564" sheetId="8" r:id="rId8"/>
    <sheet name="งบปี2565" sheetId="9" r:id="rId9"/>
    <sheet name="งบปี2566" sheetId="10" r:id="rId10"/>
    <sheet name="ปี2567" sheetId="13" r:id="rId11"/>
    <sheet name="ปี2568" sheetId="14" r:id="rId12"/>
  </sheets>
  <definedNames>
    <definedName name="_xlnm.Print_Area" localSheetId="4">งบปี61!$A$1:$O$46</definedName>
    <definedName name="_xlnm.Print_Area" localSheetId="5">งบปี62!$A$1:$O$53</definedName>
  </definedNames>
  <calcPr calcId="191029"/>
</workbook>
</file>

<file path=xl/calcChain.xml><?xml version="1.0" encoding="utf-8"?>
<calcChain xmlns="http://schemas.openxmlformats.org/spreadsheetml/2006/main">
  <c r="Q3" i="13" l="1"/>
  <c r="O3" i="13"/>
  <c r="F23" i="13"/>
  <c r="Q14" i="13"/>
  <c r="Q8" i="13"/>
  <c r="Q13" i="13"/>
  <c r="Q12" i="13"/>
  <c r="Q4" i="13" l="1"/>
  <c r="N3" i="13"/>
  <c r="O19" i="10" l="1"/>
  <c r="O15" i="10"/>
  <c r="O16" i="10"/>
  <c r="O17" i="10"/>
  <c r="O18" i="10"/>
  <c r="O14" i="10"/>
  <c r="O12" i="10"/>
  <c r="O4" i="10"/>
  <c r="O5" i="10"/>
  <c r="O6" i="10"/>
  <c r="O7" i="10"/>
  <c r="O8" i="10"/>
  <c r="O9" i="10"/>
  <c r="O10" i="10"/>
  <c r="O11" i="10"/>
  <c r="O3" i="10"/>
  <c r="B43" i="14"/>
  <c r="B41" i="14"/>
  <c r="Q5" i="13"/>
  <c r="Q6" i="13"/>
  <c r="Q7" i="13"/>
  <c r="Q9" i="13"/>
  <c r="Q10" i="13"/>
  <c r="Q11" i="13"/>
  <c r="I20" i="13"/>
  <c r="L3" i="13"/>
  <c r="R14" i="13"/>
  <c r="R16" i="13" s="1"/>
  <c r="B32" i="13"/>
  <c r="B33" i="13" s="1"/>
  <c r="Q15" i="13" l="1"/>
  <c r="C41" i="14"/>
  <c r="D38" i="14"/>
  <c r="I21" i="13" l="1"/>
  <c r="Q17" i="13"/>
  <c r="D41" i="14"/>
  <c r="B28" i="14" l="1"/>
  <c r="B31" i="14"/>
  <c r="AC5" i="14"/>
  <c r="C24" i="14" s="1"/>
  <c r="AC6" i="14"/>
  <c r="C25" i="14" s="1"/>
  <c r="AC7" i="14"/>
  <c r="C26" i="14" s="1"/>
  <c r="AC8" i="14"/>
  <c r="C27" i="14" s="1"/>
  <c r="AC9" i="14"/>
  <c r="C28" i="14" s="1"/>
  <c r="AC10" i="14"/>
  <c r="C29" i="14" s="1"/>
  <c r="AC11" i="14"/>
  <c r="C30" i="14" s="1"/>
  <c r="AC12" i="14"/>
  <c r="C31" i="14" s="1"/>
  <c r="AC13" i="14"/>
  <c r="C32" i="14" s="1"/>
  <c r="AC14" i="14"/>
  <c r="C33" i="14" s="1"/>
  <c r="AC15" i="14"/>
  <c r="C34" i="14" s="1"/>
  <c r="AC4" i="14"/>
  <c r="C23" i="14" s="1"/>
  <c r="AB5" i="14"/>
  <c r="B24" i="14" s="1"/>
  <c r="D24" i="14" s="1"/>
  <c r="AB6" i="14"/>
  <c r="B25" i="14" s="1"/>
  <c r="D25" i="14" s="1"/>
  <c r="AB7" i="14"/>
  <c r="B26" i="14" s="1"/>
  <c r="D26" i="14" s="1"/>
  <c r="AB8" i="14"/>
  <c r="B27" i="14" s="1"/>
  <c r="AB9" i="14"/>
  <c r="AB10" i="14"/>
  <c r="B29" i="14" s="1"/>
  <c r="AB11" i="14"/>
  <c r="B30" i="14" s="1"/>
  <c r="AB12" i="14"/>
  <c r="AB13" i="14"/>
  <c r="B32" i="14" s="1"/>
  <c r="AB14" i="14"/>
  <c r="B33" i="14" s="1"/>
  <c r="AB15" i="14"/>
  <c r="B34" i="14" s="1"/>
  <c r="AB4" i="14"/>
  <c r="B23" i="14" s="1"/>
  <c r="M3" i="10"/>
  <c r="O11" i="9"/>
  <c r="O8" i="9"/>
  <c r="O17" i="8"/>
  <c r="O10" i="8"/>
  <c r="E33" i="10"/>
  <c r="E34" i="10" s="1"/>
  <c r="B33" i="10"/>
  <c r="D33" i="14" l="1"/>
  <c r="D34" i="14"/>
  <c r="D30" i="14"/>
  <c r="D32" i="14"/>
  <c r="D29" i="14"/>
  <c r="D27" i="14"/>
  <c r="D23" i="14"/>
  <c r="D31" i="14"/>
  <c r="D28" i="14"/>
  <c r="B35" i="14"/>
  <c r="C35" i="14"/>
  <c r="C43" i="14" s="1"/>
  <c r="C44" i="14" s="1"/>
  <c r="E38" i="9"/>
  <c r="E39" i="9" s="1"/>
  <c r="B38" i="9"/>
  <c r="D35" i="14" l="1"/>
  <c r="O11" i="8"/>
  <c r="O12" i="8" s="1"/>
  <c r="O14" i="8" s="1"/>
  <c r="D43" i="14" l="1"/>
  <c r="B44" i="14"/>
  <c r="D44" i="14" s="1"/>
  <c r="D45" i="14" s="1"/>
  <c r="E44" i="8"/>
  <c r="E45" i="8" s="1"/>
  <c r="B44" i="8"/>
  <c r="O7" i="7" l="1"/>
  <c r="P7" i="7" s="1"/>
  <c r="P11" i="6" l="1"/>
  <c r="P7" i="6"/>
  <c r="P3" i="6"/>
  <c r="E25" i="7" l="1"/>
  <c r="E26" i="7" s="1"/>
  <c r="B25" i="7"/>
  <c r="E26" i="6" l="1"/>
  <c r="E27" i="6" s="1"/>
  <c r="O4" i="5" l="1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3" i="5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3" i="4"/>
  <c r="O21" i="5" l="1"/>
  <c r="O21" i="4"/>
  <c r="B26" i="6"/>
  <c r="B23" i="5"/>
  <c r="P16" i="3"/>
  <c r="P17" i="3"/>
  <c r="P18" i="3"/>
  <c r="P15" i="3"/>
  <c r="P12" i="3"/>
  <c r="P11" i="3"/>
  <c r="P10" i="3"/>
  <c r="O10" i="3"/>
  <c r="O9" i="3"/>
  <c r="O8" i="3"/>
  <c r="P7" i="3"/>
  <c r="O7" i="3"/>
  <c r="P6" i="3"/>
  <c r="O6" i="3"/>
  <c r="P5" i="3"/>
  <c r="O5" i="3"/>
  <c r="P4" i="3"/>
  <c r="O4" i="3"/>
  <c r="O3" i="3"/>
  <c r="P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8" authorId="0" shapeId="0" xr:uid="{AAAA37C0-CEE5-4AA4-8E3C-BBCFFC79FBA9}">
      <text>
        <r>
          <rPr>
            <b/>
            <sz val="11"/>
            <color indexed="81"/>
            <rFont val="Tahoma"/>
            <family val="2"/>
          </rPr>
          <t>User:</t>
        </r>
        <r>
          <rPr>
            <sz val="11"/>
            <color indexed="81"/>
            <rFont val="Tahoma"/>
            <family val="2"/>
          </rPr>
          <t xml:space="preserve">
4227.57
203.3
</t>
        </r>
      </text>
    </comment>
    <comment ref="J8" authorId="0" shapeId="0" xr:uid="{7891B448-FC9E-4057-ADE5-BD3DACB3C88A}">
      <text>
        <r>
          <rPr>
            <b/>
            <sz val="11"/>
            <color indexed="81"/>
            <rFont val="Tahoma"/>
            <family val="2"/>
          </rPr>
          <t>User:</t>
        </r>
        <r>
          <rPr>
            <sz val="11"/>
            <color indexed="81"/>
            <rFont val="Tahoma"/>
            <family val="2"/>
          </rPr>
          <t xml:space="preserve">
3,905.50
4,222.65</t>
        </r>
      </text>
    </comment>
  </commentList>
</comments>
</file>

<file path=xl/sharedStrings.xml><?xml version="1.0" encoding="utf-8"?>
<sst xmlns="http://schemas.openxmlformats.org/spreadsheetml/2006/main" count="775" uniqueCount="87">
  <si>
    <t>ทะเบียนคุมเบิกค่าสาธารณูปโภค</t>
  </si>
  <si>
    <t>ต.ค</t>
  </si>
  <si>
    <t>พ.ย.</t>
  </si>
  <si>
    <t xml:space="preserve">ธ.ค. 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</si>
  <si>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</si>
  <si>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</si>
  <si>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</si>
  <si>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</si>
  <si>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</si>
  <si>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</si>
  <si>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</si>
  <si>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</si>
  <si>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</si>
  <si>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ค่าไฟฟ้า (มหาวิทยาลัย)</t>
  </si>
  <si>
    <t>ค่าไปรษณีย์</t>
  </si>
  <si>
    <t>ค่าโทรศัพท์ทีโอที</t>
  </si>
  <si>
    <t>ค่าน้ำ</t>
  </si>
  <si>
    <t>ค่าธรรมเนียมกำจัดขยะ</t>
  </si>
  <si>
    <t>ค่าขนขยะ</t>
  </si>
  <si>
    <t>ค่าบำบัดน้ำเสีย</t>
  </si>
  <si>
    <t>ค่าโทรศัพท์อธิการบดี AIS</t>
  </si>
  <si>
    <t>ทะเบียนคุมเบิกค่าใช้สอย</t>
  </si>
  <si>
    <t>ค่าไฟฟ้า (คูเมือง)</t>
  </si>
  <si>
    <t>ค่าไฟฟ้า (ปะคำ)</t>
  </si>
  <si>
    <t>ค่าโทรศัพท์ทีโอที ปะคำ</t>
  </si>
  <si>
    <t>หมายเหตุ</t>
  </si>
  <si>
    <t>ค่าไปรษณีย์ ก.ค.</t>
  </si>
  <si>
    <t>ค่าไฟฟ้า (โรงสูบน้ำ)</t>
  </si>
  <si>
    <t>ค่าโทรศัพท์ทีโอที ครุ</t>
  </si>
  <si>
    <t>ค่าโทรศัพท์DTAC ครุ</t>
  </si>
  <si>
    <t>ค่าโทรศัพท์ทีโอที UBI</t>
  </si>
  <si>
    <t>ค่าโทรศัพท์ TOT ครุ</t>
  </si>
  <si>
    <t>ค่าโทรศัพท์ DTAC ครุ</t>
  </si>
  <si>
    <t>ค่าโทรศัพท์ UBI</t>
  </si>
  <si>
    <t>สีดำ = งบแผ่นดิน</t>
  </si>
  <si>
    <t>สีแดง=งบนอก</t>
  </si>
  <si>
    <t>-</t>
  </si>
  <si>
    <t>ค่าน้ำประปา</t>
  </si>
  <si>
    <t>รายการ</t>
  </si>
  <si>
    <t>ค่าโทรสารทีโอที ครุ</t>
  </si>
  <si>
    <t>ค่ากำจัดขยะมูลฝอย</t>
  </si>
  <si>
    <t>ค่าโทรศัพท์ทีโอที ม.</t>
  </si>
  <si>
    <t>งบแผ่นดิน</t>
  </si>
  <si>
    <t>งบนอก</t>
  </si>
  <si>
    <t>ทะเบียนคุมเบิกค่าสาธารณูปโภค ปีงบประมาณ 2561</t>
  </si>
  <si>
    <t>ค่าไฟฟ้าเดือนก.ย.</t>
  </si>
  <si>
    <t>ทะเบียนคุมเบิกค่าสาธารณูปโภค ปีงบประมาณ 2562</t>
  </si>
  <si>
    <t>สีน้าเงิน = โอนคืนงบแผ่นดิน</t>
  </si>
  <si>
    <t>ค่าอินเตอร์เนต CAT</t>
  </si>
  <si>
    <t>ค่าเนตแคท</t>
  </si>
  <si>
    <t>จ่าย</t>
  </si>
  <si>
    <t>คงเหลือ</t>
  </si>
  <si>
    <t>จ่ายโอท้อป</t>
  </si>
  <si>
    <t>สีเขียว = โอนคืนงบแผ่นดิน</t>
  </si>
  <si>
    <t>ค่าบำบัดน้ำเสีย 0249595</t>
  </si>
  <si>
    <t>ค่าบำบัดน้ำเสีย 0228037</t>
  </si>
  <si>
    <t>ทะเบียนคุมเบิกค่าสาธารณูปโภค ปีงบประมาณ 2564</t>
  </si>
  <si>
    <t>ค่าธรรมเนียมขนขยะ</t>
  </si>
  <si>
    <t>ค่าโทรศัพท์ พนมพิมาน DTAC</t>
  </si>
  <si>
    <t>ค่าโทรศัพท์ พนมพิมาน 205</t>
  </si>
  <si>
    <t>ค่าโทรศัพท์ พนมพิมาน 206</t>
  </si>
  <si>
    <t>ค่าโทรศัพท์ พนมพิมาน 207</t>
  </si>
  <si>
    <t>ทะเบียนคุมเบิกค่าสาธารณูปโภค ปีงบประมาณ 2563</t>
  </si>
  <si>
    <t>ค่ากำจัดขยะมูลฝอย พนมพิมาน</t>
  </si>
  <si>
    <t>ค่าอินเตอร์เนต พนมพิมาน</t>
  </si>
  <si>
    <t>ค่าอินเตอร์เนต ทีโอที</t>
  </si>
  <si>
    <t>ทะเบียนคุมเบิกค่าใช้สอย ( พนมพิมาน)</t>
  </si>
  <si>
    <t>ทะเบียนคุมเบิกค่าสาธารณูปโภค ปีงบประมาณ 2565</t>
  </si>
  <si>
    <t>ค่าอินเตอร์เนต AIS</t>
  </si>
  <si>
    <t>ทะเบียนคุมเบิกค่าสาธารณูปโภค ปีงบประมาณ 2566</t>
  </si>
  <si>
    <t>ค่าน้ำประปา 9595</t>
  </si>
  <si>
    <t>ค่าน้ำประปา 8037</t>
  </si>
  <si>
    <t>จ่ายปี2566</t>
  </si>
  <si>
    <t>สค</t>
  </si>
  <si>
    <t>ทะเบียนคุมเบิกค่าสาธารณูปโภค ปีงบประมาณ 2567</t>
  </si>
  <si>
    <t>คืนเข้ามหาลัย</t>
  </si>
  <si>
    <t>รวม</t>
  </si>
  <si>
    <t>แผ่นดิน</t>
  </si>
  <si>
    <t>รายได้</t>
  </si>
  <si>
    <t>ยอดตั้งต้น</t>
  </si>
  <si>
    <t>รวมงบประมาณ</t>
  </si>
  <si>
    <t>ค่าใข้จ่าย</t>
  </si>
  <si>
    <t>คงเหลือในระบบ ERP</t>
  </si>
  <si>
    <t>ยอดโอนเพิ่ม</t>
  </si>
  <si>
    <t>งบประมาณ</t>
  </si>
  <si>
    <t>งบแผ่นดินเพิ่ม</t>
  </si>
  <si>
    <t>งบสำรอง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</si>
</sst>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sz val="12"/>
      <color rgb="FFFF0000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4"/>
      <color theme="1"/>
      <name val="Angsana New"/>
      <family val="1"/>
    </font>
    <font>
      <sz val="16"/>
      <color theme="1"/>
      <name val="TH SarabunPSK"/>
      <family val="2"/>
    </font>
    <font>
      <sz val="16"/>
      <color theme="3" tint="0.39997558519241921"/>
      <name val="Angsana New"/>
      <family val="1"/>
    </font>
    <font>
      <sz val="14"/>
      <color rgb="FFFF0000"/>
      <name val="Angsana New"/>
      <family val="1"/>
    </font>
    <font>
      <sz val="12"/>
      <color theme="4" tint="-0.249977111117893"/>
      <name val="Angsana New"/>
      <family val="1"/>
    </font>
    <font>
      <b/>
      <sz val="16"/>
      <name val="Angsana New"/>
      <family val="1"/>
    </font>
    <font>
      <b/>
      <sz val="14"/>
      <name val="Angsana New"/>
      <family val="1"/>
    </font>
    <font>
      <b/>
      <sz val="16"/>
      <name val="TH SarabunPSK"/>
      <family val="2"/>
    </font>
    <font>
      <sz val="14"/>
      <name val="Angsana New"/>
      <family val="1"/>
    </font>
    <font>
      <sz val="16"/>
      <color theme="4"/>
      <name val="Angsana New"/>
      <family val="1"/>
    </font>
    <font>
      <sz val="12"/>
      <color rgb="FF00B050"/>
      <name val="Angsana New"/>
      <family val="1"/>
    </font>
    <font>
      <sz val="16"/>
      <color rgb="FFFF0000"/>
      <name val="TH SarabunPSK"/>
      <family val="2"/>
    </font>
    <font>
      <sz val="16"/>
      <color rgb="FF92D050"/>
      <name val="Angsana New"/>
      <family val="1"/>
    </font>
    <font>
      <sz val="14"/>
      <color rgb="FF92D050"/>
      <name val="Angsana New"/>
      <family val="1"/>
    </font>
    <font>
      <sz val="12"/>
      <color rgb="FF92D050"/>
      <name val="Angsana New"/>
      <family val="1"/>
    </font>
    <font>
      <sz val="16"/>
      <color theme="9"/>
      <name val="Angsana New"/>
      <family val="1"/>
    </font>
    <font>
      <sz val="16"/>
      <color theme="1" tint="4.9989318521683403E-2"/>
      <name val="Angsana New"/>
      <family val="1"/>
    </font>
    <font>
      <sz val="16"/>
      <color rgb="FF7030A0"/>
      <name val="Angsana New"/>
      <family val="1"/>
    </font>
    <font>
      <sz val="10"/>
      <color rgb="FF000000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8"/>
      <name val="TH Sarabun New"/>
      <family val="2"/>
    </font>
    <font>
      <sz val="18"/>
      <color rgb="FFFF0000"/>
      <name val="TH Sarabun New"/>
      <family val="2"/>
    </font>
    <font>
      <sz val="18"/>
      <color rgb="FF92D050"/>
      <name val="TH Sarabun New"/>
      <family val="2"/>
    </font>
    <font>
      <sz val="16"/>
      <color rgb="FF0070C0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2" fillId="0" borderId="1" xfId="1" applyFont="1" applyBorder="1"/>
    <xf numFmtId="43" fontId="2" fillId="0" borderId="0" xfId="1" applyFont="1"/>
    <xf numFmtId="14" fontId="2" fillId="0" borderId="0" xfId="1" applyNumberFormat="1" applyFont="1"/>
    <xf numFmtId="43" fontId="2" fillId="0" borderId="1" xfId="1" applyFont="1" applyBorder="1" applyAlignment="1"/>
    <xf numFmtId="43" fontId="2" fillId="0" borderId="0" xfId="1" applyFont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2" xfId="1" applyFont="1" applyBorder="1"/>
    <xf numFmtId="43" fontId="2" fillId="0" borderId="5" xfId="1" applyFont="1" applyBorder="1" applyAlignment="1">
      <alignment horizontal="center"/>
    </xf>
    <xf numFmtId="43" fontId="2" fillId="0" borderId="5" xfId="1" applyFont="1" applyBorder="1"/>
    <xf numFmtId="43" fontId="2" fillId="2" borderId="1" xfId="1" applyFont="1" applyFill="1" applyBorder="1"/>
    <xf numFmtId="43" fontId="3" fillId="3" borderId="5" xfId="1" applyFont="1" applyFill="1" applyBorder="1"/>
    <xf numFmtId="43" fontId="3" fillId="3" borderId="1" xfId="1" applyFont="1" applyFill="1" applyBorder="1"/>
    <xf numFmtId="43" fontId="3" fillId="3" borderId="1" xfId="1" applyFont="1" applyFill="1" applyBorder="1" applyAlignment="1">
      <alignment horizontal="center"/>
    </xf>
    <xf numFmtId="43" fontId="4" fillId="0" borderId="0" xfId="1" applyFont="1"/>
    <xf numFmtId="43" fontId="2" fillId="0" borderId="0" xfId="1" applyFont="1" applyAlignment="1">
      <alignment horizontal="left"/>
    </xf>
    <xf numFmtId="43" fontId="4" fillId="0" borderId="0" xfId="1" applyFont="1" applyAlignment="1">
      <alignment horizontal="left"/>
    </xf>
    <xf numFmtId="43" fontId="5" fillId="0" borderId="0" xfId="1" applyFont="1" applyAlignment="1">
      <alignment horizontal="left"/>
    </xf>
    <xf numFmtId="43" fontId="4" fillId="0" borderId="0" xfId="1" applyFont="1" applyBorder="1" applyAlignment="1">
      <alignment horizontal="left"/>
    </xf>
    <xf numFmtId="43" fontId="3" fillId="2" borderId="1" xfId="1" applyFont="1" applyFill="1" applyBorder="1"/>
    <xf numFmtId="0" fontId="6" fillId="2" borderId="1" xfId="0" applyFont="1" applyFill="1" applyBorder="1"/>
    <xf numFmtId="43" fontId="6" fillId="2" borderId="1" xfId="1" applyFont="1" applyFill="1" applyBorder="1" applyAlignment="1">
      <alignment horizontal="center"/>
    </xf>
    <xf numFmtId="43" fontId="6" fillId="2" borderId="1" xfId="1" applyFont="1" applyFill="1" applyBorder="1"/>
    <xf numFmtId="43" fontId="6" fillId="2" borderId="2" xfId="1" applyFont="1" applyFill="1" applyBorder="1"/>
    <xf numFmtId="0" fontId="6" fillId="2" borderId="0" xfId="0" applyFont="1" applyFill="1"/>
    <xf numFmtId="43" fontId="2" fillId="2" borderId="1" xfId="1" applyFont="1" applyFill="1" applyBorder="1" applyAlignment="1"/>
    <xf numFmtId="43" fontId="2" fillId="2" borderId="1" xfId="1" applyFont="1" applyFill="1" applyBorder="1" applyAlignment="1">
      <alignment horizontal="center"/>
    </xf>
    <xf numFmtId="43" fontId="2" fillId="2" borderId="2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2" fillId="2" borderId="2" xfId="1" applyFont="1" applyFill="1" applyBorder="1"/>
    <xf numFmtId="43" fontId="7" fillId="2" borderId="1" xfId="1" applyFont="1" applyFill="1" applyBorder="1"/>
    <xf numFmtId="43" fontId="8" fillId="2" borderId="1" xfId="1" applyFont="1" applyFill="1" applyBorder="1" applyAlignment="1">
      <alignment horizontal="center"/>
    </xf>
    <xf numFmtId="43" fontId="8" fillId="0" borderId="1" xfId="1" applyFont="1" applyBorder="1"/>
    <xf numFmtId="43" fontId="8" fillId="2" borderId="1" xfId="1" applyFont="1" applyFill="1" applyBorder="1"/>
    <xf numFmtId="0" fontId="8" fillId="0" borderId="0" xfId="0" applyFont="1"/>
    <xf numFmtId="43" fontId="8" fillId="0" borderId="2" xfId="1" applyFont="1" applyBorder="1"/>
    <xf numFmtId="0" fontId="4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2" borderId="1" xfId="1" applyFont="1" applyFill="1" applyBorder="1" applyAlignment="1"/>
    <xf numFmtId="43" fontId="4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43" fontId="4" fillId="2" borderId="1" xfId="1" applyFont="1" applyFill="1" applyBorder="1"/>
    <xf numFmtId="43" fontId="10" fillId="2" borderId="1" xfId="1" applyFont="1" applyFill="1" applyBorder="1"/>
    <xf numFmtId="43" fontId="4" fillId="0" borderId="1" xfId="1" applyFont="1" applyBorder="1"/>
    <xf numFmtId="43" fontId="10" fillId="0" borderId="1" xfId="1" applyFont="1" applyBorder="1"/>
    <xf numFmtId="43" fontId="10" fillId="0" borderId="2" xfId="1" applyFont="1" applyBorder="1"/>
    <xf numFmtId="43" fontId="4" fillId="0" borderId="0" xfId="1" applyFont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0" fillId="2" borderId="2" xfId="1" applyFont="1" applyFill="1" applyBorder="1"/>
    <xf numFmtId="43" fontId="11" fillId="2" borderId="1" xfId="1" applyFont="1" applyFill="1" applyBorder="1"/>
    <xf numFmtId="0" fontId="2" fillId="0" borderId="1" xfId="0" applyFont="1" applyBorder="1" applyAlignment="1">
      <alignment horizontal="center"/>
    </xf>
    <xf numFmtId="0" fontId="8" fillId="2" borderId="0" xfId="0" applyFont="1" applyFill="1"/>
    <xf numFmtId="43" fontId="3" fillId="2" borderId="2" xfId="1" applyFont="1" applyFill="1" applyBorder="1" applyAlignment="1">
      <alignment horizontal="center"/>
    </xf>
    <xf numFmtId="43" fontId="3" fillId="2" borderId="2" xfId="1" applyFont="1" applyFill="1" applyBorder="1"/>
    <xf numFmtId="0" fontId="8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8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9" fillId="0" borderId="1" xfId="1" applyFont="1" applyBorder="1"/>
    <xf numFmtId="43" fontId="9" fillId="0" borderId="1" xfId="1" applyFont="1" applyFill="1" applyBorder="1"/>
    <xf numFmtId="43" fontId="9" fillId="2" borderId="1" xfId="1" applyFont="1" applyFill="1" applyBorder="1"/>
    <xf numFmtId="43" fontId="10" fillId="0" borderId="0" xfId="1" applyFont="1"/>
    <xf numFmtId="43" fontId="10" fillId="2" borderId="2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/>
    </xf>
    <xf numFmtId="43" fontId="10" fillId="0" borderId="0" xfId="1" applyFont="1" applyAlignment="1">
      <alignment horizontal="center"/>
    </xf>
    <xf numFmtId="43" fontId="12" fillId="0" borderId="1" xfId="1" applyFont="1" applyBorder="1"/>
    <xf numFmtId="43" fontId="2" fillId="0" borderId="0" xfId="0" applyNumberFormat="1" applyFont="1"/>
    <xf numFmtId="43" fontId="10" fillId="4" borderId="1" xfId="1" applyFont="1" applyFill="1" applyBorder="1" applyAlignment="1">
      <alignment horizontal="center"/>
    </xf>
    <xf numFmtId="43" fontId="10" fillId="4" borderId="1" xfId="1" applyFont="1" applyFill="1" applyBorder="1"/>
    <xf numFmtId="43" fontId="10" fillId="4" borderId="2" xfId="1" applyFont="1" applyFill="1" applyBorder="1"/>
    <xf numFmtId="43" fontId="10" fillId="0" borderId="1" xfId="1" applyFont="1" applyFill="1" applyBorder="1" applyAlignment="1">
      <alignment horizontal="center"/>
    </xf>
    <xf numFmtId="43" fontId="10" fillId="0" borderId="1" xfId="1" applyFont="1" applyFill="1" applyBorder="1"/>
    <xf numFmtId="43" fontId="10" fillId="0" borderId="2" xfId="1" applyFont="1" applyFill="1" applyBorder="1"/>
    <xf numFmtId="43" fontId="4" fillId="0" borderId="1" xfId="1" applyFont="1" applyFill="1" applyBorder="1"/>
    <xf numFmtId="43" fontId="12" fillId="0" borderId="1" xfId="1" applyFont="1" applyFill="1" applyBorder="1"/>
    <xf numFmtId="43" fontId="4" fillId="0" borderId="0" xfId="1" applyFont="1" applyFill="1"/>
    <xf numFmtId="43" fontId="4" fillId="0" borderId="1" xfId="1" applyFont="1" applyFill="1" applyBorder="1" applyAlignment="1"/>
    <xf numFmtId="43" fontId="4" fillId="0" borderId="1" xfId="1" applyFont="1" applyFill="1" applyBorder="1" applyAlignment="1">
      <alignment horizontal="center"/>
    </xf>
    <xf numFmtId="43" fontId="11" fillId="0" borderId="1" xfId="1" applyFont="1" applyFill="1" applyBorder="1"/>
    <xf numFmtId="43" fontId="10" fillId="0" borderId="0" xfId="1" applyFont="1" applyFill="1"/>
    <xf numFmtId="43" fontId="12" fillId="0" borderId="1" xfId="0" applyNumberFormat="1" applyFont="1" applyBorder="1"/>
    <xf numFmtId="43" fontId="10" fillId="2" borderId="1" xfId="1" applyFont="1" applyFill="1" applyBorder="1" applyAlignment="1"/>
    <xf numFmtId="43" fontId="13" fillId="0" borderId="1" xfId="1" applyFont="1" applyBorder="1"/>
    <xf numFmtId="43" fontId="14" fillId="0" borderId="0" xfId="1" applyFont="1" applyFill="1"/>
    <xf numFmtId="43" fontId="14" fillId="0" borderId="1" xfId="1" applyFont="1" applyFill="1" applyBorder="1" applyAlignment="1">
      <alignment horizontal="center"/>
    </xf>
    <xf numFmtId="43" fontId="14" fillId="0" borderId="1" xfId="1" applyFont="1" applyFill="1" applyBorder="1"/>
    <xf numFmtId="43" fontId="15" fillId="0" borderId="1" xfId="1" applyFont="1" applyBorder="1"/>
    <xf numFmtId="43" fontId="10" fillId="0" borderId="6" xfId="1" applyFont="1" applyBorder="1" applyAlignment="1">
      <alignment horizontal="center"/>
    </xf>
    <xf numFmtId="43" fontId="14" fillId="0" borderId="2" xfId="1" applyFont="1" applyFill="1" applyBorder="1"/>
    <xf numFmtId="0" fontId="16" fillId="0" borderId="0" xfId="0" applyFont="1"/>
    <xf numFmtId="43" fontId="14" fillId="5" borderId="2" xfId="1" applyFont="1" applyFill="1" applyBorder="1" applyAlignment="1">
      <alignment horizontal="center"/>
    </xf>
    <xf numFmtId="43" fontId="14" fillId="5" borderId="1" xfId="1" applyFont="1" applyFill="1" applyBorder="1"/>
    <xf numFmtId="0" fontId="2" fillId="5" borderId="0" xfId="0" applyFont="1" applyFill="1"/>
    <xf numFmtId="43" fontId="17" fillId="0" borderId="1" xfId="1" applyFont="1" applyFill="1" applyBorder="1"/>
    <xf numFmtId="0" fontId="1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43" fontId="17" fillId="0" borderId="1" xfId="1" applyFont="1" applyFill="1" applyBorder="1" applyAlignment="1"/>
    <xf numFmtId="43" fontId="17" fillId="0" borderId="1" xfId="1" applyFont="1" applyFill="1" applyBorder="1" applyAlignment="1">
      <alignment horizontal="center"/>
    </xf>
    <xf numFmtId="43" fontId="17" fillId="0" borderId="0" xfId="1" applyFont="1" applyFill="1"/>
    <xf numFmtId="43" fontId="18" fillId="0" borderId="1" xfId="0" applyNumberFormat="1" applyFont="1" applyBorder="1"/>
    <xf numFmtId="43" fontId="17" fillId="0" borderId="2" xfId="1" applyFont="1" applyFill="1" applyBorder="1"/>
    <xf numFmtId="43" fontId="18" fillId="0" borderId="1" xfId="1" applyFont="1" applyFill="1" applyBorder="1"/>
    <xf numFmtId="43" fontId="19" fillId="0" borderId="1" xfId="1" applyFont="1" applyBorder="1"/>
    <xf numFmtId="43" fontId="18" fillId="0" borderId="1" xfId="1" applyFont="1" applyBorder="1"/>
    <xf numFmtId="43" fontId="17" fillId="0" borderId="1" xfId="1" applyFont="1" applyBorder="1" applyAlignment="1">
      <alignment horizontal="center"/>
    </xf>
    <xf numFmtId="43" fontId="17" fillId="0" borderId="2" xfId="1" applyFont="1" applyBorder="1" applyAlignment="1">
      <alignment horizontal="center"/>
    </xf>
    <xf numFmtId="43" fontId="17" fillId="0" borderId="1" xfId="1" applyFont="1" applyBorder="1"/>
    <xf numFmtId="43" fontId="17" fillId="0" borderId="2" xfId="1" applyFont="1" applyBorder="1"/>
    <xf numFmtId="43" fontId="17" fillId="2" borderId="1" xfId="1" applyFont="1" applyFill="1" applyBorder="1" applyAlignment="1">
      <alignment horizontal="center"/>
    </xf>
    <xf numFmtId="43" fontId="17" fillId="2" borderId="1" xfId="1" applyFont="1" applyFill="1" applyBorder="1"/>
    <xf numFmtId="43" fontId="17" fillId="2" borderId="2" xfId="1" applyFont="1" applyFill="1" applyBorder="1"/>
    <xf numFmtId="43" fontId="17" fillId="0" borderId="2" xfId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3" fontId="9" fillId="0" borderId="1" xfId="1" applyFont="1" applyFill="1" applyBorder="1" applyAlignment="1"/>
    <xf numFmtId="43" fontId="9" fillId="0" borderId="1" xfId="1" applyFont="1" applyFill="1" applyBorder="1" applyAlignment="1">
      <alignment horizontal="center"/>
    </xf>
    <xf numFmtId="43" fontId="9" fillId="0" borderId="0" xfId="1" applyFont="1" applyFill="1"/>
    <xf numFmtId="43" fontId="9" fillId="0" borderId="2" xfId="1" applyFont="1" applyFill="1" applyBorder="1" applyAlignment="1">
      <alignment horizontal="center"/>
    </xf>
    <xf numFmtId="43" fontId="9" fillId="0" borderId="2" xfId="1" applyFont="1" applyFill="1" applyBorder="1"/>
    <xf numFmtId="43" fontId="20" fillId="0" borderId="1" xfId="1" applyFont="1" applyFill="1" applyBorder="1"/>
    <xf numFmtId="0" fontId="9" fillId="0" borderId="0" xfId="0" applyFont="1" applyAlignment="1">
      <alignment horizontal="center"/>
    </xf>
    <xf numFmtId="43" fontId="9" fillId="0" borderId="0" xfId="1" applyFont="1" applyFill="1" applyAlignment="1">
      <alignment horizontal="center"/>
    </xf>
    <xf numFmtId="43" fontId="21" fillId="0" borderId="1" xfId="1" applyFont="1" applyFill="1" applyBorder="1" applyAlignment="1">
      <alignment horizontal="center"/>
    </xf>
    <xf numFmtId="43" fontId="2" fillId="0" borderId="0" xfId="1" applyFont="1" applyFill="1"/>
    <xf numFmtId="43" fontId="10" fillId="0" borderId="1" xfId="1" applyFont="1" applyFill="1" applyBorder="1" applyAlignment="1"/>
    <xf numFmtId="43" fontId="15" fillId="0" borderId="1" xfId="0" applyNumberFormat="1" applyFont="1" applyBorder="1"/>
    <xf numFmtId="0" fontId="22" fillId="0" borderId="0" xfId="0" applyFont="1"/>
    <xf numFmtId="43" fontId="23" fillId="0" borderId="1" xfId="1" applyFont="1" applyBorder="1"/>
    <xf numFmtId="43" fontId="15" fillId="0" borderId="1" xfId="1" applyFont="1" applyFill="1" applyBorder="1"/>
    <xf numFmtId="43" fontId="4" fillId="0" borderId="2" xfId="1" applyFont="1" applyFill="1" applyBorder="1"/>
    <xf numFmtId="43" fontId="24" fillId="0" borderId="1" xfId="1" applyFont="1" applyFill="1" applyBorder="1" applyAlignment="1">
      <alignment horizontal="center"/>
    </xf>
    <xf numFmtId="43" fontId="24" fillId="0" borderId="2" xfId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43" fontId="10" fillId="2" borderId="7" xfId="1" applyFont="1" applyFill="1" applyBorder="1" applyAlignment="1">
      <alignment horizontal="center"/>
    </xf>
    <xf numFmtId="43" fontId="10" fillId="2" borderId="7" xfId="1" applyFont="1" applyFill="1" applyBorder="1"/>
    <xf numFmtId="43" fontId="10" fillId="2" borderId="8" xfId="1" applyFont="1" applyFill="1" applyBorder="1"/>
    <xf numFmtId="0" fontId="5" fillId="0" borderId="9" xfId="0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10" fillId="0" borderId="0" xfId="1" applyFont="1" applyFill="1" applyBorder="1"/>
    <xf numFmtId="43" fontId="25" fillId="0" borderId="1" xfId="1" applyFont="1" applyBorder="1"/>
    <xf numFmtId="43" fontId="24" fillId="0" borderId="1" xfId="1" applyFont="1" applyFill="1" applyBorder="1"/>
    <xf numFmtId="43" fontId="24" fillId="0" borderId="2" xfId="1" applyFont="1" applyFill="1" applyBorder="1"/>
    <xf numFmtId="43" fontId="24" fillId="0" borderId="1" xfId="0" applyNumberFormat="1" applyFont="1" applyBorder="1"/>
    <xf numFmtId="0" fontId="26" fillId="0" borderId="0" xfId="0" applyFont="1"/>
    <xf numFmtId="43" fontId="24" fillId="0" borderId="0" xfId="1" applyFont="1"/>
    <xf numFmtId="43" fontId="24" fillId="0" borderId="1" xfId="1" applyFont="1" applyBorder="1"/>
    <xf numFmtId="43" fontId="5" fillId="0" borderId="1" xfId="1" applyFont="1" applyFill="1" applyBorder="1"/>
    <xf numFmtId="0" fontId="4" fillId="0" borderId="0" xfId="0" applyFont="1"/>
    <xf numFmtId="43" fontId="4" fillId="0" borderId="0" xfId="0" applyNumberFormat="1" applyFont="1"/>
    <xf numFmtId="43" fontId="10" fillId="0" borderId="1" xfId="0" applyNumberFormat="1" applyFont="1" applyBorder="1"/>
    <xf numFmtId="0" fontId="10" fillId="0" borderId="0" xfId="0" applyFont="1"/>
    <xf numFmtId="0" fontId="24" fillId="0" borderId="0" xfId="0" applyFont="1"/>
    <xf numFmtId="0" fontId="9" fillId="2" borderId="0" xfId="0" applyFont="1" applyFill="1"/>
    <xf numFmtId="43" fontId="10" fillId="0" borderId="2" xfId="1" applyFont="1" applyFill="1" applyBorder="1" applyAlignment="1">
      <alignment horizontal="center"/>
    </xf>
    <xf numFmtId="43" fontId="9" fillId="0" borderId="1" xfId="0" applyNumberFormat="1" applyFont="1" applyBorder="1"/>
    <xf numFmtId="43" fontId="27" fillId="0" borderId="1" xfId="1" applyFont="1" applyBorder="1"/>
    <xf numFmtId="43" fontId="27" fillId="0" borderId="2" xfId="1" applyFont="1" applyBorder="1"/>
    <xf numFmtId="0" fontId="27" fillId="0" borderId="0" xfId="0" applyFont="1"/>
    <xf numFmtId="43" fontId="28" fillId="0" borderId="1" xfId="1" applyFont="1" applyFill="1" applyBorder="1"/>
    <xf numFmtId="43" fontId="29" fillId="0" borderId="1" xfId="1" applyFont="1" applyFill="1" applyBorder="1" applyAlignment="1">
      <alignment horizontal="center"/>
    </xf>
    <xf numFmtId="17" fontId="4" fillId="0" borderId="0" xfId="0" applyNumberFormat="1" applyFont="1" applyAlignment="1">
      <alignment horizontal="center" vertical="center"/>
    </xf>
    <xf numFmtId="4" fontId="30" fillId="0" borderId="0" xfId="0" applyNumberFormat="1" applyFont="1"/>
    <xf numFmtId="17" fontId="5" fillId="0" borderId="1" xfId="0" applyNumberFormat="1" applyFont="1" applyBorder="1" applyAlignment="1">
      <alignment horizontal="center"/>
    </xf>
    <xf numFmtId="43" fontId="10" fillId="0" borderId="4" xfId="1" applyFont="1" applyFill="1" applyBorder="1" applyAlignment="1"/>
    <xf numFmtId="43" fontId="10" fillId="0" borderId="4" xfId="1" applyFont="1" applyBorder="1"/>
    <xf numFmtId="43" fontId="10" fillId="0" borderId="4" xfId="1" applyFont="1" applyFill="1" applyBorder="1" applyAlignment="1">
      <alignment horizontal="center"/>
    </xf>
    <xf numFmtId="43" fontId="10" fillId="2" borderId="4" xfId="1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43" fontId="33" fillId="0" borderId="0" xfId="1" applyFont="1" applyAlignment="1">
      <alignment horizontal="center"/>
    </xf>
    <xf numFmtId="43" fontId="33" fillId="0" borderId="0" xfId="0" applyNumberFormat="1" applyFont="1" applyAlignment="1">
      <alignment horizontal="center"/>
    </xf>
    <xf numFmtId="43" fontId="33" fillId="0" borderId="0" xfId="1" applyFont="1"/>
    <xf numFmtId="43" fontId="33" fillId="0" borderId="11" xfId="1" applyFont="1" applyBorder="1" applyAlignment="1">
      <alignment horizontal="center"/>
    </xf>
    <xf numFmtId="43" fontId="33" fillId="0" borderId="11" xfId="0" applyNumberFormat="1" applyFont="1" applyBorder="1" applyAlignment="1">
      <alignment horizontal="center"/>
    </xf>
    <xf numFmtId="43" fontId="33" fillId="0" borderId="3" xfId="1" applyFont="1" applyBorder="1" applyAlignment="1">
      <alignment horizontal="center"/>
    </xf>
    <xf numFmtId="43" fontId="33" fillId="0" borderId="3" xfId="0" applyNumberFormat="1" applyFont="1" applyBorder="1" applyAlignment="1">
      <alignment horizontal="center"/>
    </xf>
    <xf numFmtId="43" fontId="33" fillId="0" borderId="6" xfId="1" applyFont="1" applyBorder="1"/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17" fontId="34" fillId="6" borderId="1" xfId="0" applyNumberFormat="1" applyFont="1" applyFill="1" applyBorder="1" applyAlignment="1">
      <alignment horizontal="center"/>
    </xf>
    <xf numFmtId="17" fontId="34" fillId="7" borderId="1" xfId="0" applyNumberFormat="1" applyFont="1" applyFill="1" applyBorder="1" applyAlignment="1">
      <alignment horizontal="center"/>
    </xf>
    <xf numFmtId="43" fontId="33" fillId="0" borderId="0" xfId="0" applyNumberFormat="1" applyFont="1"/>
    <xf numFmtId="0" fontId="36" fillId="0" borderId="0" xfId="0" applyFont="1"/>
    <xf numFmtId="0" fontId="37" fillId="0" borderId="0" xfId="0" applyFont="1"/>
    <xf numFmtId="43" fontId="33" fillId="0" borderId="0" xfId="1" applyFont="1" applyFill="1"/>
    <xf numFmtId="43" fontId="36" fillId="6" borderId="1" xfId="1" applyFont="1" applyFill="1" applyBorder="1" applyAlignment="1">
      <alignment vertical="center"/>
    </xf>
    <xf numFmtId="43" fontId="36" fillId="7" borderId="1" xfId="1" applyFont="1" applyFill="1" applyBorder="1" applyAlignment="1">
      <alignment horizontal="center" vertical="center"/>
    </xf>
    <xf numFmtId="0" fontId="35" fillId="2" borderId="0" xfId="0" applyFont="1" applyFill="1"/>
    <xf numFmtId="43" fontId="36" fillId="0" borderId="0" xfId="1" applyFont="1" applyFill="1" applyBorder="1"/>
    <xf numFmtId="43" fontId="33" fillId="6" borderId="1" xfId="1" applyFont="1" applyFill="1" applyBorder="1" applyAlignment="1">
      <alignment horizontal="center"/>
    </xf>
    <xf numFmtId="43" fontId="33" fillId="7" borderId="1" xfId="1" applyFont="1" applyFill="1" applyBorder="1" applyAlignment="1">
      <alignment horizontal="center"/>
    </xf>
    <xf numFmtId="43" fontId="35" fillId="6" borderId="1" xfId="1" applyFont="1" applyFill="1" applyBorder="1" applyAlignment="1">
      <alignment horizontal="center"/>
    </xf>
    <xf numFmtId="43" fontId="35" fillId="7" borderId="1" xfId="1" applyFont="1" applyFill="1" applyBorder="1" applyAlignment="1">
      <alignment horizontal="center"/>
    </xf>
    <xf numFmtId="43" fontId="33" fillId="0" borderId="1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43" fontId="10" fillId="0" borderId="0" xfId="1" applyFont="1" applyFill="1" applyBorder="1" applyAlignment="1">
      <alignment horizontal="center"/>
    </xf>
    <xf numFmtId="43" fontId="10" fillId="0" borderId="0" xfId="1" applyFont="1" applyBorder="1"/>
    <xf numFmtId="43" fontId="5" fillId="0" borderId="0" xfId="1" applyFont="1" applyBorder="1" applyAlignment="1">
      <alignment horizontal="center"/>
    </xf>
    <xf numFmtId="43" fontId="5" fillId="0" borderId="0" xfId="0" applyNumberFormat="1" applyFont="1" applyAlignment="1">
      <alignment horizontal="center"/>
    </xf>
    <xf numFmtId="43" fontId="10" fillId="0" borderId="7" xfId="1" applyFont="1" applyBorder="1" applyAlignment="1">
      <alignment vertical="center"/>
    </xf>
    <xf numFmtId="43" fontId="10" fillId="0" borderId="9" xfId="1" applyFont="1" applyBorder="1" applyAlignment="1">
      <alignment vertical="center"/>
    </xf>
    <xf numFmtId="43" fontId="21" fillId="0" borderId="1" xfId="1" applyFont="1" applyFill="1" applyBorder="1"/>
    <xf numFmtId="43" fontId="38" fillId="2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17" fontId="34" fillId="0" borderId="1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ตารางแสดงค่าไฟฟ้าของมหาวิทยาลัย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ปี2567!$H$2:$O$2</c:f>
              <c:numCache>
                <c:formatCode>mmm\-yy</c:formatCode>
                <c:ptCount val="8"/>
                <c:pt idx="0">
                  <c:v>24473</c:v>
                </c:pt>
                <c:pt idx="1">
                  <c:v>24504</c:v>
                </c:pt>
                <c:pt idx="2">
                  <c:v>24532</c:v>
                </c:pt>
                <c:pt idx="3">
                  <c:v>24563</c:v>
                </c:pt>
                <c:pt idx="4">
                  <c:v>24593</c:v>
                </c:pt>
                <c:pt idx="5">
                  <c:v>24624</c:v>
                </c:pt>
                <c:pt idx="6">
                  <c:v>24654</c:v>
                </c:pt>
                <c:pt idx="7">
                  <c:v>24685</c:v>
                </c:pt>
              </c:numCache>
            </c:numRef>
          </c:cat>
          <c:val>
            <c:numRef>
              <c:f>ปี2567!$H$3:$O$3</c:f>
              <c:numCache>
                <c:formatCode>_(* #,##0.00_);_(* \(#,##0.00\);_(* "-"??_);_(@_)</c:formatCode>
                <c:ptCount val="8"/>
                <c:pt idx="0">
                  <c:v>1626164.93</c:v>
                </c:pt>
                <c:pt idx="1">
                  <c:v>1954770.07</c:v>
                </c:pt>
                <c:pt idx="2">
                  <c:v>1749061.87</c:v>
                </c:pt>
                <c:pt idx="3">
                  <c:v>1627651.63</c:v>
                </c:pt>
                <c:pt idx="4">
                  <c:v>1905515.88</c:v>
                </c:pt>
                <c:pt idx="5">
                  <c:v>2160814.4900000002</c:v>
                </c:pt>
                <c:pt idx="6">
                  <c:v>2081212.82</c:v>
                </c:pt>
                <c:pt idx="7">
                  <c:v>2279873.23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B-4871-8E69-1908B5524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3553839"/>
        <c:axId val="1093540399"/>
      </c:barChart>
      <c:dateAx>
        <c:axId val="10935538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3540399"/>
        <c:crosses val="autoZero"/>
        <c:auto val="1"/>
        <c:lblOffset val="100"/>
        <c:baseTimeUnit val="months"/>
      </c:dateAx>
      <c:valAx>
        <c:axId val="1093540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3553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19</xdr:row>
      <xdr:rowOff>4762</xdr:rowOff>
    </xdr:from>
    <xdr:to>
      <xdr:col>16</xdr:col>
      <xdr:colOff>0</xdr:colOff>
      <xdr:row>29</xdr:row>
      <xdr:rowOff>133350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7DC1987-D133-D7A9-098A-AE1BB719A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workbookViewId="0">
      <pane xSplit="9" ySplit="8" topLeftCell="J16" activePane="bottomRight" state="frozen"/>
      <selection pane="topRight" activeCell="J1" sqref="J1"/>
      <selection pane="bottomLeft" activeCell="A9" sqref="A9"/>
      <selection pane="bottomRight" activeCell="C22" sqref="B22:C22"/>
    </sheetView>
  </sheetViews>
  <sheetFormatPr defaultColWidth="12.5703125" defaultRowHeight="24.75" customHeight="1"/>
  <cols>
    <col min="1" max="1" width="14.42578125" style="1" customWidth="1"/>
    <col min="2" max="2" width="9" style="8" customWidth="1"/>
    <col min="3" max="3" width="8.85546875" style="5" customWidth="1"/>
    <col min="4" max="4" width="8.42578125" style="5" customWidth="1"/>
    <col min="5" max="5" width="9.42578125" style="5" customWidth="1"/>
    <col min="6" max="6" width="8.42578125" style="5" customWidth="1"/>
    <col min="7" max="7" width="8.7109375" style="5" customWidth="1"/>
    <col min="8" max="8" width="9.85546875" style="5" customWidth="1"/>
    <col min="9" max="9" width="9" style="5" customWidth="1"/>
    <col min="10" max="10" width="8.85546875" style="5" customWidth="1"/>
    <col min="11" max="11" width="8.5703125" style="5" customWidth="1"/>
    <col min="12" max="13" width="8.85546875" style="5" customWidth="1"/>
    <col min="14" max="14" width="10.5703125" style="5" customWidth="1"/>
    <col min="15" max="16384" width="12.5703125" style="1"/>
  </cols>
  <sheetData>
    <row r="1" spans="1:14" ht="24.75" customHeight="1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4" ht="24.75" customHeight="1">
      <c r="A2" s="2"/>
      <c r="B2" s="3" t="s">
        <v>12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 ht="24.75" customHeight="1">
      <c r="A3" s="2" t="s">
        <v>13</v>
      </c>
      <c r="B3" s="7">
        <v>2046781.59</v>
      </c>
      <c r="C3" s="3">
        <v>1696104.28</v>
      </c>
      <c r="D3" s="3">
        <v>1730032.31</v>
      </c>
      <c r="E3" s="3">
        <v>1164229.1399999999</v>
      </c>
      <c r="F3" s="3">
        <v>1147140.22</v>
      </c>
      <c r="G3" s="3">
        <v>1436958.52</v>
      </c>
      <c r="H3" s="3">
        <v>1942353.05</v>
      </c>
      <c r="I3" s="3">
        <v>1772647.77</v>
      </c>
      <c r="J3" s="3">
        <v>1834474.38</v>
      </c>
      <c r="K3" s="3">
        <v>1334250.3999999999</v>
      </c>
      <c r="L3" s="3">
        <v>1571627.14</v>
      </c>
      <c r="M3" s="3">
        <v>1935942.56</v>
      </c>
      <c r="N3" s="3">
        <v>1200000</v>
      </c>
    </row>
    <row r="4" spans="1:14" ht="24.75" customHeight="1">
      <c r="A4" s="2" t="s">
        <v>27</v>
      </c>
      <c r="B4" s="7">
        <v>9921.0400000000009</v>
      </c>
      <c r="C4" s="4">
        <v>17744.97</v>
      </c>
      <c r="D4" s="4">
        <v>15397.54</v>
      </c>
      <c r="E4" s="4">
        <v>23258.44</v>
      </c>
      <c r="F4" s="4">
        <v>11996.05</v>
      </c>
      <c r="G4" s="4">
        <v>16559.16</v>
      </c>
      <c r="H4" s="4">
        <v>19562.02</v>
      </c>
      <c r="I4" s="4">
        <v>6244.5</v>
      </c>
      <c r="J4" s="4">
        <v>5155.71</v>
      </c>
      <c r="K4" s="4">
        <v>4083.02</v>
      </c>
      <c r="L4" s="4">
        <v>18110.080000000002</v>
      </c>
      <c r="M4" s="4">
        <v>14549</v>
      </c>
      <c r="N4" s="4"/>
    </row>
    <row r="5" spans="1:14" ht="24.75" customHeight="1">
      <c r="A5" s="2" t="s">
        <v>22</v>
      </c>
      <c r="B5" s="3"/>
      <c r="C5" s="4">
        <v>5263.12</v>
      </c>
      <c r="D5" s="4">
        <v>3625.97</v>
      </c>
      <c r="E5" s="4">
        <v>3168.28</v>
      </c>
      <c r="F5" s="4">
        <v>3408.22</v>
      </c>
      <c r="G5" s="4">
        <v>3734.52</v>
      </c>
      <c r="H5" s="4">
        <v>4284.1000000000004</v>
      </c>
      <c r="I5" s="4">
        <v>9951.49</v>
      </c>
      <c r="J5" s="4">
        <v>4108.1899999999996</v>
      </c>
      <c r="K5" s="4">
        <v>4359.8</v>
      </c>
      <c r="L5" s="4">
        <v>6557.16</v>
      </c>
      <c r="M5" s="4">
        <v>5785.56</v>
      </c>
      <c r="N5" s="4"/>
    </row>
    <row r="6" spans="1:14" ht="24.75" customHeight="1">
      <c r="A6" s="2" t="s">
        <v>23</v>
      </c>
      <c r="B6" s="3">
        <v>5246.82</v>
      </c>
      <c r="C6" s="4">
        <v>7050.32</v>
      </c>
      <c r="D6" s="4">
        <v>5003.8999999999996</v>
      </c>
      <c r="E6" s="4">
        <v>4972.22</v>
      </c>
      <c r="F6" s="4">
        <v>3733.24</v>
      </c>
      <c r="G6" s="4">
        <v>9225.4500000000007</v>
      </c>
      <c r="H6" s="4">
        <v>4929.84</v>
      </c>
      <c r="I6" s="4">
        <v>4784.28</v>
      </c>
      <c r="J6" s="4">
        <v>4454.1400000000003</v>
      </c>
      <c r="K6" s="4">
        <v>4880.62</v>
      </c>
      <c r="L6" s="4">
        <v>3465.34</v>
      </c>
      <c r="M6" s="4"/>
      <c r="N6" s="4">
        <v>5036.54</v>
      </c>
    </row>
    <row r="7" spans="1:14" ht="24.75" customHeight="1">
      <c r="A7" s="2" t="s">
        <v>14</v>
      </c>
      <c r="B7" s="3">
        <v>17626</v>
      </c>
      <c r="C7" s="4">
        <v>18688</v>
      </c>
      <c r="D7" s="4">
        <v>31811</v>
      </c>
      <c r="E7" s="4">
        <v>27155</v>
      </c>
      <c r="F7" s="4">
        <v>53305</v>
      </c>
      <c r="G7" s="4">
        <v>25168</v>
      </c>
      <c r="H7" s="4">
        <v>21152</v>
      </c>
      <c r="I7" s="4">
        <v>17760</v>
      </c>
      <c r="J7" s="4">
        <v>14478</v>
      </c>
      <c r="K7" s="4">
        <v>17342</v>
      </c>
      <c r="L7" s="4">
        <v>59142</v>
      </c>
      <c r="M7" s="4"/>
      <c r="N7" s="4"/>
    </row>
    <row r="8" spans="1:14" ht="24.75" customHeight="1">
      <c r="A8" s="2" t="s">
        <v>15</v>
      </c>
      <c r="B8" s="3">
        <v>7805.81</v>
      </c>
      <c r="C8" s="4">
        <v>7563.14</v>
      </c>
      <c r="D8" s="4">
        <v>8015.69</v>
      </c>
      <c r="E8" s="4">
        <v>7658.9</v>
      </c>
      <c r="F8" s="4">
        <v>8128.53</v>
      </c>
      <c r="G8" s="4">
        <v>7207.57</v>
      </c>
      <c r="H8" s="4">
        <v>7567.41</v>
      </c>
      <c r="I8" s="4">
        <v>6994.11</v>
      </c>
      <c r="J8" s="4"/>
      <c r="K8" s="4">
        <v>7186.23</v>
      </c>
      <c r="L8" s="4">
        <v>7396.65</v>
      </c>
      <c r="M8" s="4"/>
      <c r="N8" s="4"/>
    </row>
    <row r="9" spans="1:14" ht="24.75" customHeight="1">
      <c r="A9" s="2" t="s">
        <v>24</v>
      </c>
      <c r="B9" s="3">
        <v>134.82</v>
      </c>
      <c r="C9" s="4">
        <v>125.19</v>
      </c>
      <c r="D9" s="4">
        <v>99.51</v>
      </c>
      <c r="E9" s="4">
        <v>96.3</v>
      </c>
      <c r="F9" s="4">
        <v>96.3</v>
      </c>
      <c r="G9" s="4">
        <v>96.3</v>
      </c>
      <c r="H9" s="4">
        <v>96.3</v>
      </c>
      <c r="I9" s="4">
        <v>96.3</v>
      </c>
      <c r="J9" s="4"/>
      <c r="K9" s="4">
        <v>96.3</v>
      </c>
      <c r="L9" s="4">
        <v>96.3</v>
      </c>
      <c r="M9" s="4"/>
      <c r="N9" s="4"/>
    </row>
    <row r="10" spans="1:14" ht="24.75" customHeight="1">
      <c r="A10" s="2" t="s">
        <v>16</v>
      </c>
      <c r="B10" s="3"/>
      <c r="C10" s="4">
        <v>48948.06</v>
      </c>
      <c r="D10" s="4">
        <v>23332.69</v>
      </c>
      <c r="E10" s="4">
        <v>45538.13</v>
      </c>
      <c r="F10" s="4">
        <v>77839</v>
      </c>
      <c r="G10" s="4">
        <v>79197.759999999995</v>
      </c>
      <c r="H10" s="4">
        <v>749</v>
      </c>
      <c r="I10" s="4">
        <v>153410.07</v>
      </c>
      <c r="J10" s="4">
        <v>527869.41</v>
      </c>
      <c r="K10" s="4">
        <v>526440</v>
      </c>
      <c r="L10" s="4">
        <v>136983.54</v>
      </c>
      <c r="M10" s="4">
        <v>749</v>
      </c>
      <c r="N10" s="4">
        <v>27367.18</v>
      </c>
    </row>
    <row r="11" spans="1:14" ht="24.75" customHeight="1">
      <c r="A11" s="2" t="s">
        <v>31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4.75" customHeight="1">
      <c r="A12" s="2" t="s">
        <v>32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4.75" customHeight="1">
      <c r="A13" s="2" t="s">
        <v>33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5" spans="1:14" ht="24.75" customHeight="1">
      <c r="A15" s="219" t="s">
        <v>21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1"/>
    </row>
    <row r="16" spans="1:14" ht="24.75" customHeight="1">
      <c r="A16" s="2" t="s">
        <v>17</v>
      </c>
      <c r="B16" s="3">
        <v>11000</v>
      </c>
      <c r="C16" s="4">
        <v>11000</v>
      </c>
      <c r="D16" s="4">
        <v>11000</v>
      </c>
      <c r="E16" s="4">
        <v>11000</v>
      </c>
      <c r="F16" s="4">
        <v>11000</v>
      </c>
      <c r="G16" s="4">
        <v>11000</v>
      </c>
      <c r="H16" s="4">
        <v>11000</v>
      </c>
      <c r="I16" s="4">
        <v>11000</v>
      </c>
      <c r="J16" s="4">
        <v>11000</v>
      </c>
      <c r="K16" s="4">
        <v>11000</v>
      </c>
      <c r="L16" s="4">
        <v>11000</v>
      </c>
      <c r="M16" s="4">
        <v>11000</v>
      </c>
      <c r="N16" s="4">
        <v>11000</v>
      </c>
    </row>
    <row r="17" spans="1:14" ht="24.75" customHeight="1">
      <c r="A17" s="2" t="s">
        <v>18</v>
      </c>
      <c r="B17" s="3">
        <v>5000</v>
      </c>
      <c r="C17" s="3">
        <v>5000</v>
      </c>
      <c r="D17" s="3">
        <v>5000</v>
      </c>
      <c r="E17" s="3">
        <v>5000</v>
      </c>
      <c r="F17" s="3">
        <v>5000</v>
      </c>
      <c r="G17" s="3">
        <v>5000</v>
      </c>
      <c r="H17" s="3">
        <v>5000</v>
      </c>
      <c r="I17" s="3">
        <v>5000</v>
      </c>
      <c r="J17" s="3">
        <v>5000</v>
      </c>
      <c r="K17" s="3">
        <v>5000</v>
      </c>
      <c r="L17" s="3">
        <v>5000</v>
      </c>
      <c r="M17" s="3">
        <v>5000</v>
      </c>
      <c r="N17" s="3">
        <v>5000</v>
      </c>
    </row>
    <row r="18" spans="1:14" ht="24.75" customHeight="1">
      <c r="A18" s="2" t="s">
        <v>19</v>
      </c>
      <c r="B18" s="3"/>
      <c r="C18" s="4">
        <v>1966</v>
      </c>
      <c r="D18" s="4">
        <v>3870</v>
      </c>
      <c r="E18" s="4">
        <v>6632</v>
      </c>
      <c r="F18" s="4">
        <v>6694</v>
      </c>
      <c r="G18" s="4">
        <v>0</v>
      </c>
      <c r="H18" s="4">
        <v>13082</v>
      </c>
      <c r="I18" s="4">
        <v>45042</v>
      </c>
      <c r="J18" s="4">
        <v>44920</v>
      </c>
      <c r="K18" s="4">
        <v>11680</v>
      </c>
      <c r="L18" s="4">
        <v>0</v>
      </c>
      <c r="M18" s="4">
        <v>2312</v>
      </c>
      <c r="N18" s="4"/>
    </row>
    <row r="19" spans="1:14" ht="24.75" customHeight="1">
      <c r="A19" s="2" t="s">
        <v>20</v>
      </c>
      <c r="B19" s="3"/>
      <c r="C19" s="4"/>
      <c r="D19" s="4"/>
      <c r="E19" s="4">
        <v>2226.67</v>
      </c>
      <c r="F19" s="4">
        <v>2246.4699999999998</v>
      </c>
      <c r="G19" s="4">
        <v>1882.13</v>
      </c>
      <c r="H19" s="4">
        <v>1990.74</v>
      </c>
      <c r="I19" s="4">
        <v>2351.33</v>
      </c>
      <c r="J19" s="4">
        <v>1983.78</v>
      </c>
      <c r="K19" s="4">
        <v>1848.96</v>
      </c>
      <c r="L19" s="4">
        <v>2488.8200000000002</v>
      </c>
      <c r="M19" s="4"/>
      <c r="N19" s="4"/>
    </row>
    <row r="20" spans="1:14" ht="24.75" customHeight="1">
      <c r="A20" s="1" t="s">
        <v>25</v>
      </c>
      <c r="B20" s="8" t="s">
        <v>26</v>
      </c>
      <c r="C20" s="5">
        <v>25448</v>
      </c>
      <c r="D20" s="6">
        <v>240276</v>
      </c>
    </row>
  </sheetData>
  <mergeCells count="2">
    <mergeCell ref="A1:N1"/>
    <mergeCell ref="A15:N15"/>
  </mergeCells>
  <pageMargins left="0.39370078740157483" right="0" top="0.74803149606299213" bottom="0.74803149606299213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5"/>
  <sheetViews>
    <sheetView workbookViewId="0">
      <selection activeCell="M3" sqref="M3"/>
    </sheetView>
  </sheetViews>
  <sheetFormatPr defaultColWidth="12.5703125" defaultRowHeight="23.25"/>
  <cols>
    <col min="1" max="1" width="28" style="41" customWidth="1"/>
    <col min="2" max="2" width="15.140625" style="51" customWidth="1"/>
    <col min="3" max="15" width="15.140625" style="17" customWidth="1"/>
    <col min="16" max="16" width="21.85546875" style="155" customWidth="1"/>
    <col min="17" max="16384" width="12.5703125" style="155"/>
  </cols>
  <sheetData>
    <row r="1" spans="1:18" ht="24.75" customHeight="1">
      <c r="A1" s="222" t="s">
        <v>69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08"/>
    </row>
    <row r="2" spans="1:18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  <c r="O2" s="212"/>
      <c r="Q2" s="41" t="s">
        <v>73</v>
      </c>
    </row>
    <row r="3" spans="1:18" ht="24.75" customHeight="1">
      <c r="A3" s="39" t="s">
        <v>13</v>
      </c>
      <c r="B3" s="131">
        <v>2199474.46</v>
      </c>
      <c r="C3" s="85">
        <v>1677420.02</v>
      </c>
      <c r="D3" s="87">
        <v>2000065.74</v>
      </c>
      <c r="E3" s="78">
        <v>1455366.62</v>
      </c>
      <c r="F3" s="78">
        <v>1586263.27</v>
      </c>
      <c r="G3" s="78">
        <v>2154078.59</v>
      </c>
      <c r="H3" s="78">
        <v>2148737.64</v>
      </c>
      <c r="I3" s="78">
        <v>1740946.18</v>
      </c>
      <c r="J3" s="78">
        <v>2175423.9900000002</v>
      </c>
      <c r="K3" s="124">
        <v>2426431.36</v>
      </c>
      <c r="L3" s="122">
        <v>2430800.4300000002</v>
      </c>
      <c r="M3" s="78">
        <f>Q3+Q4</f>
        <v>2474527.4899999998</v>
      </c>
      <c r="N3" s="78"/>
      <c r="O3" s="210">
        <f>SUM(B3:N3)</f>
        <v>24469535.789999995</v>
      </c>
      <c r="P3" s="155" t="s">
        <v>34</v>
      </c>
      <c r="Q3" s="156">
        <v>314337.44</v>
      </c>
    </row>
    <row r="4" spans="1:18" ht="24.75" customHeight="1">
      <c r="A4" s="39" t="s">
        <v>27</v>
      </c>
      <c r="B4" s="157">
        <v>13222.53</v>
      </c>
      <c r="C4" s="81">
        <v>20620.900000000001</v>
      </c>
      <c r="D4" s="79">
        <v>27248.11</v>
      </c>
      <c r="E4" s="79">
        <v>6431.59</v>
      </c>
      <c r="F4" s="79">
        <v>30592.33</v>
      </c>
      <c r="G4" s="69">
        <v>38806.11</v>
      </c>
      <c r="H4" s="79">
        <v>30911.48</v>
      </c>
      <c r="I4" s="79">
        <v>15959.14</v>
      </c>
      <c r="J4" s="79">
        <v>19707.61</v>
      </c>
      <c r="K4" s="125">
        <v>19743.84</v>
      </c>
      <c r="L4" s="67">
        <v>30051.26</v>
      </c>
      <c r="M4" s="79">
        <v>16304.21</v>
      </c>
      <c r="N4" s="79"/>
      <c r="O4" s="210">
        <f t="shared" ref="O4:O11" si="0">SUM(B4:N4)</f>
        <v>269599.11</v>
      </c>
      <c r="P4" s="158" t="s">
        <v>35</v>
      </c>
      <c r="Q4" s="156">
        <v>2160190.0499999998</v>
      </c>
    </row>
    <row r="5" spans="1:18" ht="24.75" customHeight="1">
      <c r="A5" s="39" t="s">
        <v>22</v>
      </c>
      <c r="B5" s="78">
        <v>11319.73</v>
      </c>
      <c r="C5" s="81">
        <v>11236.82</v>
      </c>
      <c r="D5" s="79">
        <v>10946.64</v>
      </c>
      <c r="E5" s="49">
        <v>11278.27</v>
      </c>
      <c r="F5" s="79">
        <v>13555.51</v>
      </c>
      <c r="G5" s="79">
        <v>13135.04</v>
      </c>
      <c r="H5" s="79">
        <v>14863.64</v>
      </c>
      <c r="I5" s="79">
        <v>19722.38</v>
      </c>
      <c r="J5" s="79">
        <v>17458.439999999999</v>
      </c>
      <c r="K5" s="125">
        <v>11805.343000000001</v>
      </c>
      <c r="L5" s="67">
        <v>15188.95</v>
      </c>
      <c r="M5" s="79">
        <v>17169.59</v>
      </c>
      <c r="N5" s="79"/>
      <c r="O5" s="210">
        <f t="shared" si="0"/>
        <v>167680.35300000003</v>
      </c>
      <c r="P5" s="159" t="s">
        <v>53</v>
      </c>
      <c r="Q5" s="83"/>
    </row>
    <row r="6" spans="1:18" ht="24.75" customHeight="1">
      <c r="A6" s="39" t="s">
        <v>23</v>
      </c>
      <c r="B6" s="78">
        <v>3797.95</v>
      </c>
      <c r="C6" s="79">
        <v>6297.73</v>
      </c>
      <c r="D6" s="81">
        <v>10211.35</v>
      </c>
      <c r="E6" s="49">
        <v>10520.4</v>
      </c>
      <c r="F6" s="79">
        <v>8272.93</v>
      </c>
      <c r="G6" s="79">
        <v>9770.92</v>
      </c>
      <c r="H6" s="79">
        <v>9591.44</v>
      </c>
      <c r="I6" s="79">
        <v>11405.83</v>
      </c>
      <c r="J6" s="79">
        <v>9134.75</v>
      </c>
      <c r="K6" s="162">
        <v>8854.51</v>
      </c>
      <c r="L6" s="67">
        <v>6007.99</v>
      </c>
      <c r="M6" s="79">
        <v>5435.15</v>
      </c>
      <c r="N6" s="81"/>
      <c r="O6" s="210">
        <f t="shared" si="0"/>
        <v>99300.95</v>
      </c>
      <c r="P6" s="156"/>
      <c r="Q6" s="156"/>
    </row>
    <row r="7" spans="1:18" ht="24.75" customHeight="1">
      <c r="A7" s="39" t="s">
        <v>14</v>
      </c>
      <c r="B7" s="78">
        <v>15417</v>
      </c>
      <c r="C7" s="79">
        <v>21411</v>
      </c>
      <c r="D7" s="79">
        <v>50632</v>
      </c>
      <c r="E7" s="79">
        <v>15766</v>
      </c>
      <c r="F7" s="79">
        <v>18038</v>
      </c>
      <c r="G7" s="79">
        <v>29863</v>
      </c>
      <c r="H7" s="79">
        <v>11950</v>
      </c>
      <c r="I7" s="79">
        <v>8263</v>
      </c>
      <c r="J7" s="79">
        <v>17704</v>
      </c>
      <c r="K7" s="80">
        <v>48426</v>
      </c>
      <c r="L7" s="79"/>
      <c r="M7" s="79">
        <v>27279</v>
      </c>
      <c r="N7" s="79"/>
      <c r="O7" s="210">
        <f t="shared" si="0"/>
        <v>264749</v>
      </c>
      <c r="P7" s="156"/>
      <c r="Q7" s="156"/>
      <c r="R7" s="156"/>
    </row>
    <row r="8" spans="1:18" ht="24.75" customHeight="1">
      <c r="A8" s="39" t="s">
        <v>15</v>
      </c>
      <c r="B8" s="78">
        <v>4240.41</v>
      </c>
      <c r="C8" s="79">
        <v>4219.01</v>
      </c>
      <c r="D8" s="134">
        <v>4238.2700000000004</v>
      </c>
      <c r="E8" s="134">
        <v>4242.58</v>
      </c>
      <c r="F8" s="134">
        <v>4253.25</v>
      </c>
      <c r="G8" s="79">
        <v>4212.59</v>
      </c>
      <c r="H8" s="79">
        <v>4214.7299999999996</v>
      </c>
      <c r="I8" s="79"/>
      <c r="J8" s="79"/>
      <c r="K8" s="80"/>
      <c r="L8" s="79">
        <v>4221.1499999999996</v>
      </c>
      <c r="M8" s="79"/>
      <c r="N8" s="79"/>
      <c r="O8" s="210">
        <f t="shared" si="0"/>
        <v>33841.99</v>
      </c>
      <c r="Q8" s="156"/>
    </row>
    <row r="9" spans="1:18" ht="24.75" customHeight="1">
      <c r="A9" s="39" t="s">
        <v>70</v>
      </c>
      <c r="B9" s="85"/>
      <c r="C9" s="79">
        <v>136350.85</v>
      </c>
      <c r="D9" s="79">
        <v>124868.68</v>
      </c>
      <c r="E9" s="79">
        <v>81025.539999999994</v>
      </c>
      <c r="F9" s="79">
        <v>76948.19</v>
      </c>
      <c r="G9" s="79">
        <v>59702.63</v>
      </c>
      <c r="H9" s="79">
        <v>51823.74</v>
      </c>
      <c r="I9" s="79">
        <v>77673.17</v>
      </c>
      <c r="J9" s="79">
        <v>50841.8</v>
      </c>
      <c r="K9" s="80">
        <v>85829.3</v>
      </c>
      <c r="L9" s="79"/>
      <c r="M9" s="79">
        <v>62508.17</v>
      </c>
      <c r="N9" s="79">
        <v>85126.31</v>
      </c>
      <c r="O9" s="210">
        <f t="shared" si="0"/>
        <v>892698.38000000012</v>
      </c>
      <c r="P9" s="83"/>
      <c r="Q9" s="83"/>
      <c r="R9" s="156"/>
    </row>
    <row r="10" spans="1:18" ht="24.75" customHeight="1">
      <c r="A10" s="39" t="s">
        <v>71</v>
      </c>
      <c r="B10" s="85"/>
      <c r="C10" s="49">
        <v>749</v>
      </c>
      <c r="D10" s="79">
        <v>749</v>
      </c>
      <c r="E10" s="79">
        <v>749</v>
      </c>
      <c r="F10" s="79">
        <v>60731.33</v>
      </c>
      <c r="G10" s="79">
        <v>40453.06</v>
      </c>
      <c r="H10" s="79">
        <v>35624.58</v>
      </c>
      <c r="I10" s="79">
        <v>43000.95</v>
      </c>
      <c r="J10" s="79">
        <v>49251.99</v>
      </c>
      <c r="K10" s="80">
        <v>80181.95</v>
      </c>
      <c r="L10" s="79"/>
      <c r="M10" s="79">
        <v>55354.04</v>
      </c>
      <c r="N10" s="79">
        <v>64004.46</v>
      </c>
      <c r="O10" s="210">
        <f t="shared" si="0"/>
        <v>430849.36</v>
      </c>
      <c r="P10" s="83"/>
      <c r="Q10" s="83"/>
      <c r="R10" s="156"/>
    </row>
    <row r="11" spans="1:18" ht="24.75" customHeight="1">
      <c r="A11" s="39" t="s">
        <v>68</v>
      </c>
      <c r="B11" s="78">
        <v>22400</v>
      </c>
      <c r="C11" s="78">
        <v>22400</v>
      </c>
      <c r="D11" s="79">
        <v>22400</v>
      </c>
      <c r="E11" s="79">
        <v>22400</v>
      </c>
      <c r="F11" s="79">
        <v>22400</v>
      </c>
      <c r="G11" s="79">
        <v>22400</v>
      </c>
      <c r="H11" s="79">
        <v>22400</v>
      </c>
      <c r="I11" s="79">
        <v>22400</v>
      </c>
      <c r="J11" s="79"/>
      <c r="K11" s="80"/>
      <c r="L11" s="79"/>
      <c r="M11" s="79"/>
      <c r="N11" s="79"/>
      <c r="O11" s="210">
        <f t="shared" si="0"/>
        <v>179200</v>
      </c>
      <c r="P11" s="17"/>
      <c r="Q11" s="17"/>
      <c r="R11" s="156"/>
    </row>
    <row r="12" spans="1:18" ht="24.75" customHeight="1">
      <c r="A12" s="223" t="s">
        <v>21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5"/>
      <c r="O12" s="213">
        <f>SUM(O3:O11)</f>
        <v>26807454.932999991</v>
      </c>
      <c r="Q12" s="156"/>
    </row>
    <row r="13" spans="1:18" ht="24.75" customHeight="1">
      <c r="A13" s="52" t="s">
        <v>38</v>
      </c>
      <c r="B13" s="53" t="s">
        <v>12</v>
      </c>
      <c r="C13" s="53" t="s">
        <v>1</v>
      </c>
      <c r="D13" s="53" t="s">
        <v>2</v>
      </c>
      <c r="E13" s="53" t="s">
        <v>3</v>
      </c>
      <c r="F13" s="53" t="s">
        <v>4</v>
      </c>
      <c r="G13" s="53" t="s">
        <v>5</v>
      </c>
      <c r="H13" s="53" t="s">
        <v>6</v>
      </c>
      <c r="I13" s="53" t="s">
        <v>7</v>
      </c>
      <c r="J13" s="53" t="s">
        <v>8</v>
      </c>
      <c r="K13" s="54" t="s">
        <v>9</v>
      </c>
      <c r="L13" s="53" t="s">
        <v>10</v>
      </c>
      <c r="M13" s="53" t="s">
        <v>11</v>
      </c>
      <c r="N13" s="53" t="s">
        <v>12</v>
      </c>
      <c r="O13" s="212"/>
    </row>
    <row r="14" spans="1:18" ht="24.75" customHeight="1">
      <c r="A14" s="39" t="s">
        <v>57</v>
      </c>
      <c r="B14" s="55"/>
      <c r="C14" s="49">
        <v>11000</v>
      </c>
      <c r="D14" s="49">
        <v>11000</v>
      </c>
      <c r="E14" s="49">
        <v>11000</v>
      </c>
      <c r="F14" s="49">
        <v>11000</v>
      </c>
      <c r="G14" s="49">
        <v>11000</v>
      </c>
      <c r="H14" s="49">
        <v>11000</v>
      </c>
      <c r="I14" s="49">
        <v>11000</v>
      </c>
      <c r="J14" s="49">
        <v>11000</v>
      </c>
      <c r="K14" s="49">
        <v>11000</v>
      </c>
      <c r="L14" s="49">
        <v>11000</v>
      </c>
      <c r="M14" s="49">
        <v>11000</v>
      </c>
      <c r="N14" s="49">
        <v>11000</v>
      </c>
      <c r="O14" s="211">
        <f>SUM(C14:N14)</f>
        <v>132000</v>
      </c>
    </row>
    <row r="15" spans="1:18" ht="24.75" customHeight="1">
      <c r="A15" s="39" t="s">
        <v>40</v>
      </c>
      <c r="B15" s="55"/>
      <c r="C15" s="49">
        <v>22000</v>
      </c>
      <c r="D15" s="49">
        <v>22000</v>
      </c>
      <c r="E15" s="49">
        <v>22000</v>
      </c>
      <c r="F15" s="49">
        <v>22000</v>
      </c>
      <c r="G15" s="49">
        <v>22000</v>
      </c>
      <c r="H15" s="49">
        <v>22000</v>
      </c>
      <c r="I15" s="49">
        <v>22000</v>
      </c>
      <c r="J15" s="49">
        <v>22000</v>
      </c>
      <c r="K15" s="49">
        <v>22000</v>
      </c>
      <c r="L15" s="49">
        <v>22000</v>
      </c>
      <c r="M15" s="49">
        <v>22000</v>
      </c>
      <c r="N15" s="49">
        <v>22000</v>
      </c>
      <c r="O15" s="211">
        <f t="shared" ref="O15:O18" si="1">SUM(C15:N15)</f>
        <v>264000</v>
      </c>
    </row>
    <row r="16" spans="1:18" ht="24.75" customHeight="1">
      <c r="A16" s="39" t="s">
        <v>54</v>
      </c>
      <c r="B16" s="55">
        <v>16228</v>
      </c>
      <c r="C16" s="49">
        <v>11626</v>
      </c>
      <c r="D16" s="49">
        <v>10646</v>
      </c>
      <c r="E16" s="49">
        <v>6904</v>
      </c>
      <c r="F16" s="49">
        <v>6556</v>
      </c>
      <c r="G16" s="49">
        <v>5082</v>
      </c>
      <c r="H16" s="49">
        <v>4408</v>
      </c>
      <c r="I16" s="49">
        <v>4902</v>
      </c>
      <c r="J16" s="49">
        <v>4324</v>
      </c>
      <c r="K16" s="50">
        <v>7314</v>
      </c>
      <c r="L16" s="49"/>
      <c r="M16" s="49"/>
      <c r="N16" s="49"/>
      <c r="O16" s="211">
        <f t="shared" si="1"/>
        <v>61762</v>
      </c>
    </row>
    <row r="17" spans="1:18" ht="24.75" customHeight="1">
      <c r="A17" s="39" t="s">
        <v>55</v>
      </c>
      <c r="B17" s="55"/>
      <c r="C17" s="49"/>
      <c r="D17" s="49"/>
      <c r="E17" s="49"/>
      <c r="F17" s="49">
        <v>5170</v>
      </c>
      <c r="G17" s="49">
        <v>3434</v>
      </c>
      <c r="H17" s="49">
        <v>3020</v>
      </c>
      <c r="I17" s="49">
        <v>3662</v>
      </c>
      <c r="J17" s="49">
        <v>4188</v>
      </c>
      <c r="K17" s="50">
        <v>6832</v>
      </c>
      <c r="L17" s="49"/>
      <c r="M17" s="49"/>
      <c r="N17" s="49"/>
      <c r="O17" s="211">
        <f t="shared" si="1"/>
        <v>26306</v>
      </c>
    </row>
    <row r="18" spans="1:18" s="160" customFormat="1" ht="24.75" customHeight="1">
      <c r="A18" s="139" t="s">
        <v>20</v>
      </c>
      <c r="B18" s="140">
        <v>1550.43</v>
      </c>
      <c r="C18" s="141">
        <v>1545.08</v>
      </c>
      <c r="D18" s="141">
        <v>1550.43</v>
      </c>
      <c r="E18" s="141">
        <v>1555.78</v>
      </c>
      <c r="F18" s="141">
        <v>1566.48</v>
      </c>
      <c r="G18" s="141">
        <v>1539.73</v>
      </c>
      <c r="H18" s="141">
        <v>1555.78</v>
      </c>
      <c r="I18" s="141">
        <v>1550.43</v>
      </c>
      <c r="J18" s="141"/>
      <c r="K18" s="142">
        <v>1550.43</v>
      </c>
      <c r="L18" s="141">
        <v>1566.48</v>
      </c>
      <c r="M18" s="141"/>
      <c r="N18" s="141"/>
      <c r="O18" s="211">
        <f t="shared" si="1"/>
        <v>13980.62</v>
      </c>
      <c r="P18" s="155"/>
      <c r="Q18" s="155"/>
      <c r="R18" s="155"/>
    </row>
    <row r="19" spans="1:18" s="160" customFormat="1" ht="24.75" customHeight="1">
      <c r="A19" s="223" t="s">
        <v>66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5"/>
      <c r="O19" s="213">
        <f>SUM(O14:O18)</f>
        <v>498048.62</v>
      </c>
      <c r="P19" s="155"/>
      <c r="Q19" s="155"/>
      <c r="R19" s="155"/>
    </row>
    <row r="20" spans="1:18" ht="24.75" customHeight="1">
      <c r="A20" s="143" t="s">
        <v>38</v>
      </c>
      <c r="B20" s="144" t="s">
        <v>12</v>
      </c>
      <c r="C20" s="144" t="s">
        <v>1</v>
      </c>
      <c r="D20" s="144" t="s">
        <v>2</v>
      </c>
      <c r="E20" s="144" t="s">
        <v>3</v>
      </c>
      <c r="F20" s="144" t="s">
        <v>4</v>
      </c>
      <c r="G20" s="144" t="s">
        <v>5</v>
      </c>
      <c r="H20" s="144" t="s">
        <v>6</v>
      </c>
      <c r="I20" s="144" t="s">
        <v>7</v>
      </c>
      <c r="J20" s="144" t="s">
        <v>8</v>
      </c>
      <c r="K20" s="145" t="s">
        <v>9</v>
      </c>
      <c r="L20" s="144" t="s">
        <v>10</v>
      </c>
      <c r="M20" s="144" t="s">
        <v>11</v>
      </c>
      <c r="N20" s="144" t="s">
        <v>12</v>
      </c>
      <c r="O20" s="212"/>
    </row>
    <row r="21" spans="1:18" ht="24.75" customHeight="1">
      <c r="A21" s="39" t="s">
        <v>63</v>
      </c>
      <c r="B21" s="55"/>
      <c r="C21" s="49">
        <v>600</v>
      </c>
      <c r="D21" s="49">
        <v>600</v>
      </c>
      <c r="E21" s="49">
        <v>600</v>
      </c>
      <c r="F21" s="49">
        <v>600</v>
      </c>
      <c r="G21" s="49">
        <v>600</v>
      </c>
      <c r="H21" s="49">
        <v>600</v>
      </c>
      <c r="I21" s="49">
        <v>600</v>
      </c>
      <c r="J21" s="49">
        <v>600</v>
      </c>
      <c r="K21" s="49">
        <v>600</v>
      </c>
      <c r="L21" s="49"/>
      <c r="M21" s="49"/>
      <c r="N21" s="49"/>
      <c r="O21" s="211"/>
    </row>
    <row r="22" spans="1:18" ht="24.75" customHeight="1">
      <c r="A22" s="39" t="s">
        <v>58</v>
      </c>
      <c r="B22" s="79"/>
      <c r="C22" s="79">
        <v>747.93</v>
      </c>
      <c r="D22" s="79">
        <v>747.93</v>
      </c>
      <c r="E22" s="79">
        <v>747.93</v>
      </c>
      <c r="F22" s="79">
        <v>747.93</v>
      </c>
      <c r="G22" s="79">
        <v>751.14</v>
      </c>
      <c r="H22" s="79">
        <v>751.14</v>
      </c>
      <c r="I22" s="80">
        <v>751.14</v>
      </c>
      <c r="J22" s="80">
        <v>751.14</v>
      </c>
      <c r="K22" s="80">
        <v>753.28</v>
      </c>
      <c r="L22" s="79"/>
      <c r="M22" s="79"/>
      <c r="N22" s="79"/>
      <c r="O22" s="146"/>
      <c r="Q22" s="17"/>
      <c r="R22" s="156"/>
    </row>
    <row r="23" spans="1:18" ht="24.75" customHeight="1">
      <c r="A23" s="39" t="s">
        <v>59</v>
      </c>
      <c r="B23" s="79"/>
      <c r="C23" s="79">
        <v>139.1</v>
      </c>
      <c r="D23" s="79">
        <v>139.1</v>
      </c>
      <c r="E23" s="79">
        <v>139.1</v>
      </c>
      <c r="F23" s="79">
        <v>139.1</v>
      </c>
      <c r="G23" s="79">
        <v>139.1</v>
      </c>
      <c r="H23" s="79">
        <v>139.1</v>
      </c>
      <c r="I23" s="80">
        <v>139.1</v>
      </c>
      <c r="J23" s="80">
        <v>142.31</v>
      </c>
      <c r="K23" s="80">
        <v>139.1</v>
      </c>
      <c r="L23" s="79"/>
      <c r="M23" s="79"/>
      <c r="N23" s="79"/>
      <c r="O23" s="146"/>
      <c r="Q23" s="17"/>
      <c r="R23" s="156"/>
    </row>
    <row r="24" spans="1:18" ht="24.75" customHeight="1">
      <c r="A24" s="39" t="s">
        <v>60</v>
      </c>
      <c r="B24" s="79"/>
      <c r="C24" s="79">
        <v>140.16999999999999</v>
      </c>
      <c r="D24" s="79">
        <v>161.57</v>
      </c>
      <c r="E24" s="79">
        <v>161.57</v>
      </c>
      <c r="F24" s="79">
        <v>161.57</v>
      </c>
      <c r="G24" s="79">
        <v>140.16999999999999</v>
      </c>
      <c r="H24" s="79">
        <v>139.1</v>
      </c>
      <c r="I24" s="80">
        <v>139.1</v>
      </c>
      <c r="J24" s="80">
        <v>139.1</v>
      </c>
      <c r="K24" s="80">
        <v>139.1</v>
      </c>
      <c r="L24" s="79"/>
      <c r="M24" s="79"/>
      <c r="N24" s="79"/>
      <c r="O24" s="146"/>
      <c r="Q24" s="17"/>
      <c r="R24" s="156"/>
    </row>
    <row r="25" spans="1:18" ht="24.75" customHeight="1">
      <c r="A25" s="39" t="s">
        <v>61</v>
      </c>
      <c r="B25" s="79"/>
      <c r="C25" s="79">
        <v>139.1</v>
      </c>
      <c r="D25" s="79">
        <v>139.1</v>
      </c>
      <c r="E25" s="79">
        <v>139.1</v>
      </c>
      <c r="F25" s="79">
        <v>139.1</v>
      </c>
      <c r="G25" s="79">
        <v>139.1</v>
      </c>
      <c r="H25" s="79">
        <v>139.1</v>
      </c>
      <c r="I25" s="80">
        <v>139.1</v>
      </c>
      <c r="J25" s="80">
        <v>139.1</v>
      </c>
      <c r="K25" s="80">
        <v>139.1</v>
      </c>
      <c r="L25" s="79"/>
      <c r="M25" s="79"/>
      <c r="N25" s="79"/>
      <c r="O25" s="146"/>
      <c r="Q25" s="17"/>
      <c r="R25" s="156"/>
    </row>
    <row r="26" spans="1:18" ht="24.75" customHeight="1">
      <c r="A26" s="39" t="s">
        <v>64</v>
      </c>
      <c r="B26" s="79"/>
      <c r="C26" s="79">
        <v>1284</v>
      </c>
      <c r="D26" s="79">
        <v>1284</v>
      </c>
      <c r="E26" s="79">
        <v>1284</v>
      </c>
      <c r="F26" s="79">
        <v>1284</v>
      </c>
      <c r="G26" s="79">
        <v>1284</v>
      </c>
      <c r="H26" s="79">
        <v>1284</v>
      </c>
      <c r="I26" s="79">
        <v>1284</v>
      </c>
      <c r="J26" s="79">
        <v>1284</v>
      </c>
      <c r="K26" s="79">
        <v>1284</v>
      </c>
      <c r="L26" s="79">
        <v>1284</v>
      </c>
      <c r="M26" s="79"/>
      <c r="N26" s="79"/>
      <c r="O26" s="146"/>
      <c r="Q26" s="17"/>
      <c r="R26" s="156"/>
    </row>
    <row r="27" spans="1:18" ht="24.75" customHeight="1"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Q27" s="17"/>
      <c r="R27" s="156"/>
    </row>
    <row r="28" spans="1:18" ht="24.75" customHeight="1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Q28" s="17"/>
      <c r="R28" s="156"/>
    </row>
    <row r="29" spans="1:18" ht="24.75" customHeight="1"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Q29" s="17"/>
      <c r="R29" s="156"/>
    </row>
    <row r="30" spans="1:18" ht="24.75" customHeight="1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Q30" s="17"/>
      <c r="R30" s="156"/>
    </row>
    <row r="31" spans="1:18" ht="24.75" customHeight="1">
      <c r="P31" s="160"/>
      <c r="Q31" s="160"/>
      <c r="R31" s="160"/>
    </row>
    <row r="32" spans="1:18" ht="24.75" customHeight="1">
      <c r="A32" s="41" t="s">
        <v>45</v>
      </c>
      <c r="B32" s="72">
        <v>2100000</v>
      </c>
      <c r="D32" s="41" t="s">
        <v>49</v>
      </c>
      <c r="E32" s="51">
        <v>0</v>
      </c>
    </row>
    <row r="33" spans="2:5" ht="24.75" customHeight="1">
      <c r="B33" s="51">
        <f>B3-B32</f>
        <v>99474.459999999963</v>
      </c>
      <c r="D33" s="41" t="s">
        <v>50</v>
      </c>
      <c r="E33" s="51" t="e">
        <f>SUM(#REF!)</f>
        <v>#REF!</v>
      </c>
    </row>
    <row r="34" spans="2:5" ht="24.75" customHeight="1" thickBot="1">
      <c r="D34" s="41" t="s">
        <v>51</v>
      </c>
      <c r="E34" s="95" t="e">
        <f>E32-E33</f>
        <v>#REF!</v>
      </c>
    </row>
    <row r="35" spans="2:5" ht="24.75" customHeight="1" thickTop="1"/>
  </sheetData>
  <mergeCells count="3">
    <mergeCell ref="A1:N1"/>
    <mergeCell ref="A12:N12"/>
    <mergeCell ref="A19:N1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21D8-7011-4D76-8390-85FF9F1E7A1A}">
  <sheetPr>
    <pageSetUpPr fitToPage="1"/>
  </sheetPr>
  <dimension ref="A1:T34"/>
  <sheetViews>
    <sheetView tabSelected="1" topLeftCell="A7" workbookViewId="0">
      <selection activeCell="R17" sqref="R17"/>
    </sheetView>
  </sheetViews>
  <sheetFormatPr defaultColWidth="12.5703125" defaultRowHeight="23.25"/>
  <cols>
    <col min="1" max="1" width="28" style="41" customWidth="1"/>
    <col min="2" max="2" width="13.28515625" style="41" bestFit="1" customWidth="1"/>
    <col min="3" max="3" width="13.5703125" style="41" customWidth="1"/>
    <col min="4" max="4" width="13.5703125" style="51" customWidth="1"/>
    <col min="5" max="17" width="13.5703125" style="17" customWidth="1"/>
    <col min="18" max="18" width="21.85546875" style="155" customWidth="1"/>
    <col min="19" max="16384" width="12.5703125" style="155"/>
  </cols>
  <sheetData>
    <row r="1" spans="1:20" ht="24.75" customHeight="1">
      <c r="A1" s="222" t="s">
        <v>74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08"/>
    </row>
    <row r="2" spans="1:20" ht="24.75" customHeight="1">
      <c r="A2" s="52" t="s">
        <v>38</v>
      </c>
      <c r="B2" s="170">
        <v>24289</v>
      </c>
      <c r="C2" s="170">
        <v>24320</v>
      </c>
      <c r="D2" s="170">
        <v>24351</v>
      </c>
      <c r="E2" s="170">
        <v>24381</v>
      </c>
      <c r="F2" s="170">
        <v>24412</v>
      </c>
      <c r="G2" s="170">
        <v>24442</v>
      </c>
      <c r="H2" s="170">
        <v>24473</v>
      </c>
      <c r="I2" s="170">
        <v>24504</v>
      </c>
      <c r="J2" s="170">
        <v>24532</v>
      </c>
      <c r="K2" s="170">
        <v>24563</v>
      </c>
      <c r="L2" s="170">
        <v>24593</v>
      </c>
      <c r="M2" s="170">
        <v>24624</v>
      </c>
      <c r="N2" s="170">
        <v>24654</v>
      </c>
      <c r="O2" s="170">
        <v>24685</v>
      </c>
      <c r="P2" s="170">
        <v>24716</v>
      </c>
      <c r="Q2" s="209"/>
      <c r="S2" s="41"/>
    </row>
    <row r="3" spans="1:20" ht="24.75" customHeight="1">
      <c r="A3" s="39" t="s">
        <v>13</v>
      </c>
      <c r="B3" s="39"/>
      <c r="C3" s="39"/>
      <c r="D3" s="171">
        <v>1937970.59</v>
      </c>
      <c r="E3" s="85">
        <v>1597019.12</v>
      </c>
      <c r="F3" s="83">
        <v>1611389.95</v>
      </c>
      <c r="G3" s="78">
        <v>1350733.81</v>
      </c>
      <c r="H3" s="78">
        <v>1626164.93</v>
      </c>
      <c r="I3" s="78">
        <v>1954770.07</v>
      </c>
      <c r="J3" s="78">
        <v>1749061.87</v>
      </c>
      <c r="K3" s="85">
        <v>1627651.63</v>
      </c>
      <c r="L3" s="167">
        <f>D21+D22</f>
        <v>1905515.88</v>
      </c>
      <c r="M3" s="124">
        <v>2160814.4900000002</v>
      </c>
      <c r="N3" s="167">
        <f>E22+E21</f>
        <v>2081212.82</v>
      </c>
      <c r="O3" s="78">
        <f>F23</f>
        <v>2279873.23</v>
      </c>
      <c r="P3" s="78"/>
      <c r="Q3" s="210">
        <f>SUM(B3:P3)</f>
        <v>21882178.389999997</v>
      </c>
      <c r="R3" s="155" t="s">
        <v>34</v>
      </c>
      <c r="S3" s="156"/>
    </row>
    <row r="4" spans="1:20" ht="24.75" customHeight="1">
      <c r="A4" s="39" t="s">
        <v>27</v>
      </c>
      <c r="B4" s="39"/>
      <c r="C4" s="39"/>
      <c r="D4" s="69">
        <v>26495.94</v>
      </c>
      <c r="E4" s="81">
        <v>20294.41</v>
      </c>
      <c r="F4" s="81">
        <v>19827.21</v>
      </c>
      <c r="G4" s="81">
        <v>20114.14</v>
      </c>
      <c r="H4" s="166">
        <v>16229.67</v>
      </c>
      <c r="I4" s="48">
        <v>21295.87</v>
      </c>
      <c r="J4" s="81">
        <v>13249.94</v>
      </c>
      <c r="K4" s="81">
        <v>16298.06</v>
      </c>
      <c r="L4" s="79">
        <v>19610.650000000001</v>
      </c>
      <c r="M4" s="80">
        <v>25931.73</v>
      </c>
      <c r="N4" s="67">
        <v>6809.98</v>
      </c>
      <c r="O4" s="79">
        <v>16849.09</v>
      </c>
      <c r="P4" s="79"/>
      <c r="Q4" s="210">
        <f>SUM(B4:P4)</f>
        <v>223006.69</v>
      </c>
      <c r="R4" s="158" t="s">
        <v>35</v>
      </c>
      <c r="S4" s="156"/>
    </row>
    <row r="5" spans="1:20" ht="24.75" customHeight="1">
      <c r="A5" s="39" t="s">
        <v>22</v>
      </c>
      <c r="B5" s="39"/>
      <c r="C5" s="39"/>
      <c r="D5" s="172">
        <v>6020.02</v>
      </c>
      <c r="E5" s="81">
        <v>9629.7199999999993</v>
      </c>
      <c r="F5" s="81">
        <v>10580.42</v>
      </c>
      <c r="G5" s="48">
        <v>14031.06</v>
      </c>
      <c r="H5" s="166">
        <v>12054.83</v>
      </c>
      <c r="I5" s="42">
        <v>12681.42</v>
      </c>
      <c r="J5" s="81">
        <v>14303.15</v>
      </c>
      <c r="K5" s="81">
        <v>16293.46</v>
      </c>
      <c r="L5" s="79">
        <v>8009.71</v>
      </c>
      <c r="M5" s="80">
        <v>15261.45</v>
      </c>
      <c r="N5" s="67">
        <v>18173.189999999999</v>
      </c>
      <c r="O5" s="79">
        <v>17804.62</v>
      </c>
      <c r="P5" s="79"/>
      <c r="Q5" s="210">
        <f t="shared" ref="Q5:Q11" si="0">SUM(B5:P5)</f>
        <v>154843.04999999999</v>
      </c>
      <c r="R5" s="159" t="s">
        <v>53</v>
      </c>
      <c r="S5" s="83"/>
    </row>
    <row r="6" spans="1:20" ht="24.75" customHeight="1">
      <c r="A6" s="39" t="s">
        <v>23</v>
      </c>
      <c r="B6" s="39"/>
      <c r="C6" s="39"/>
      <c r="D6" s="173">
        <v>12094.47</v>
      </c>
      <c r="E6" s="81">
        <v>6013.65</v>
      </c>
      <c r="F6" s="81">
        <v>16666.89</v>
      </c>
      <c r="G6" s="48">
        <v>15009.35</v>
      </c>
      <c r="H6" s="67">
        <v>7762.8</v>
      </c>
      <c r="I6" s="67">
        <v>6605.3</v>
      </c>
      <c r="J6" s="81">
        <v>7286.07</v>
      </c>
      <c r="K6" s="79">
        <v>8715.2999999999993</v>
      </c>
      <c r="L6" s="81">
        <v>9975.86</v>
      </c>
      <c r="M6" s="157">
        <v>8446.73</v>
      </c>
      <c r="N6" s="67">
        <v>7026.99</v>
      </c>
      <c r="O6" s="79"/>
      <c r="P6" s="81"/>
      <c r="Q6" s="210">
        <f t="shared" si="0"/>
        <v>105603.41</v>
      </c>
      <c r="R6" s="156"/>
      <c r="S6" s="156"/>
    </row>
    <row r="7" spans="1:20" ht="24.75" customHeight="1">
      <c r="A7" s="39" t="s">
        <v>14</v>
      </c>
      <c r="B7" s="39"/>
      <c r="C7" s="39"/>
      <c r="D7" s="173">
        <v>25259</v>
      </c>
      <c r="E7" s="79">
        <v>14155</v>
      </c>
      <c r="F7" s="79">
        <v>55213</v>
      </c>
      <c r="G7" s="79">
        <v>18451</v>
      </c>
      <c r="H7" s="69">
        <v>21836</v>
      </c>
      <c r="I7" s="79">
        <v>16323</v>
      </c>
      <c r="J7" s="79">
        <v>16245</v>
      </c>
      <c r="K7" s="79">
        <v>8822</v>
      </c>
      <c r="L7" s="79">
        <v>38547</v>
      </c>
      <c r="M7" s="80">
        <v>14020</v>
      </c>
      <c r="N7" s="79">
        <v>21864</v>
      </c>
      <c r="O7" s="79">
        <v>40072</v>
      </c>
      <c r="P7" s="79"/>
      <c r="Q7" s="210">
        <f t="shared" si="0"/>
        <v>290807</v>
      </c>
      <c r="R7" s="17"/>
      <c r="S7" s="156"/>
      <c r="T7" s="156"/>
    </row>
    <row r="8" spans="1:20" ht="24.75" customHeight="1">
      <c r="A8" s="39" t="s">
        <v>15</v>
      </c>
      <c r="B8" s="39"/>
      <c r="C8" s="55">
        <v>4238.2700000000004</v>
      </c>
      <c r="D8" s="173">
        <v>4210.45</v>
      </c>
      <c r="E8" s="79">
        <v>4221.1499999999996</v>
      </c>
      <c r="F8" s="134">
        <v>4212.59</v>
      </c>
      <c r="G8" s="134">
        <v>4210.45</v>
      </c>
      <c r="H8" s="134">
        <v>4430.87</v>
      </c>
      <c r="I8" s="79">
        <v>4212.59</v>
      </c>
      <c r="J8" s="79">
        <v>8128.15</v>
      </c>
      <c r="K8" s="79">
        <v>4210.45</v>
      </c>
      <c r="L8" s="79">
        <v>4229.71</v>
      </c>
      <c r="M8" s="80">
        <v>4212.59</v>
      </c>
      <c r="N8" s="79">
        <v>4227.57</v>
      </c>
      <c r="O8" s="79"/>
      <c r="P8" s="216"/>
      <c r="Q8" s="210">
        <f>SUM(B8:P8)</f>
        <v>54744.839999999989</v>
      </c>
      <c r="R8" s="17"/>
      <c r="S8" s="156"/>
    </row>
    <row r="9" spans="1:20" ht="24.75" customHeight="1">
      <c r="A9" s="39" t="s">
        <v>70</v>
      </c>
      <c r="B9" s="39"/>
      <c r="C9" s="39"/>
      <c r="D9" s="85"/>
      <c r="E9" s="78">
        <v>68189.39</v>
      </c>
      <c r="F9" s="79">
        <v>63045.9</v>
      </c>
      <c r="G9" s="79">
        <v>87750.81</v>
      </c>
      <c r="H9" s="79">
        <v>103240.02</v>
      </c>
      <c r="I9" s="79">
        <v>72636.52</v>
      </c>
      <c r="J9" s="79">
        <v>81962.86</v>
      </c>
      <c r="K9" s="79">
        <v>85946.47</v>
      </c>
      <c r="L9" s="79">
        <v>89789.48</v>
      </c>
      <c r="M9" s="80">
        <v>82197.19</v>
      </c>
      <c r="N9" s="79">
        <v>94569.81</v>
      </c>
      <c r="O9" s="69">
        <v>106801.84</v>
      </c>
      <c r="P9" s="79">
        <v>94944.74</v>
      </c>
      <c r="Q9" s="210">
        <f>SUM(B9:P9)</f>
        <v>1031075.0299999999</v>
      </c>
      <c r="R9" s="83"/>
      <c r="S9" s="83"/>
      <c r="T9" s="156"/>
    </row>
    <row r="10" spans="1:20" ht="24.75" customHeight="1">
      <c r="A10" s="39" t="s">
        <v>71</v>
      </c>
      <c r="B10" s="39"/>
      <c r="C10" s="39"/>
      <c r="D10" s="85"/>
      <c r="E10" s="49">
        <v>45981.32</v>
      </c>
      <c r="F10" s="79">
        <v>45398.17</v>
      </c>
      <c r="G10" s="79">
        <v>66786.62</v>
      </c>
      <c r="H10" s="79">
        <v>78307.31</v>
      </c>
      <c r="I10" s="79">
        <v>19376.36</v>
      </c>
      <c r="J10" s="79">
        <v>1822</v>
      </c>
      <c r="K10" s="79">
        <v>28836.71</v>
      </c>
      <c r="L10" s="79">
        <v>61572.99</v>
      </c>
      <c r="M10" s="80">
        <v>52361.47</v>
      </c>
      <c r="N10" s="79">
        <v>749</v>
      </c>
      <c r="O10" s="69">
        <v>749</v>
      </c>
      <c r="P10" s="79">
        <v>749</v>
      </c>
      <c r="Q10" s="210">
        <f>SUM(B10:P10)</f>
        <v>402689.94999999995</v>
      </c>
      <c r="R10" s="83"/>
      <c r="S10" s="83"/>
      <c r="T10" s="156"/>
    </row>
    <row r="11" spans="1:20" ht="24.75" customHeight="1">
      <c r="A11" s="39" t="s">
        <v>68</v>
      </c>
      <c r="B11" s="39"/>
      <c r="C11" s="39"/>
      <c r="D11" s="78"/>
      <c r="E11" s="78">
        <v>22400</v>
      </c>
      <c r="F11" s="79">
        <v>22400</v>
      </c>
      <c r="G11" s="79">
        <v>22400</v>
      </c>
      <c r="H11" s="79">
        <v>22400</v>
      </c>
      <c r="I11" s="79">
        <v>22400</v>
      </c>
      <c r="J11" s="79">
        <v>22400</v>
      </c>
      <c r="K11" s="79">
        <v>22400</v>
      </c>
      <c r="L11" s="79">
        <v>22400</v>
      </c>
      <c r="M11" s="80">
        <v>22400</v>
      </c>
      <c r="N11" s="79">
        <v>22400</v>
      </c>
      <c r="O11" s="79"/>
      <c r="P11" s="79"/>
      <c r="Q11" s="210">
        <f t="shared" si="0"/>
        <v>224000</v>
      </c>
      <c r="R11" s="17"/>
      <c r="S11" s="17"/>
      <c r="T11" s="156"/>
    </row>
    <row r="12" spans="1:20" ht="24.75" customHeight="1">
      <c r="A12" s="39" t="s">
        <v>54</v>
      </c>
      <c r="B12" s="214">
        <v>17462</v>
      </c>
      <c r="C12" s="214">
        <v>10032</v>
      </c>
      <c r="D12" s="55">
        <v>7254</v>
      </c>
      <c r="E12" s="49">
        <v>5808</v>
      </c>
      <c r="F12" s="49">
        <v>5368</v>
      </c>
      <c r="G12" s="49">
        <v>7478</v>
      </c>
      <c r="H12" s="49">
        <v>8800</v>
      </c>
      <c r="I12" s="49">
        <v>6188</v>
      </c>
      <c r="J12" s="49">
        <v>6984</v>
      </c>
      <c r="K12" s="49">
        <v>7324</v>
      </c>
      <c r="L12" s="49">
        <v>7652</v>
      </c>
      <c r="M12" s="49">
        <v>7004</v>
      </c>
      <c r="N12" s="49"/>
      <c r="O12" s="49"/>
      <c r="P12" s="49"/>
      <c r="Q12" s="210">
        <f>SUM(B12:P12)</f>
        <v>97354</v>
      </c>
    </row>
    <row r="13" spans="1:20" ht="24.75" customHeight="1">
      <c r="A13" s="39" t="s">
        <v>55</v>
      </c>
      <c r="B13" s="215"/>
      <c r="C13" s="215"/>
      <c r="D13" s="55">
        <v>5450</v>
      </c>
      <c r="E13" s="49">
        <v>3908</v>
      </c>
      <c r="F13" s="49">
        <v>3858</v>
      </c>
      <c r="G13" s="49">
        <v>5688</v>
      </c>
      <c r="H13" s="49">
        <v>6672</v>
      </c>
      <c r="I13" s="49">
        <v>1626</v>
      </c>
      <c r="J13" s="49"/>
      <c r="K13" s="49">
        <v>2438</v>
      </c>
      <c r="L13" s="49">
        <v>5242</v>
      </c>
      <c r="M13" s="49">
        <v>4454</v>
      </c>
      <c r="N13" s="49"/>
      <c r="O13" s="49"/>
      <c r="P13" s="49"/>
      <c r="Q13" s="210">
        <f>SUM(B13:P13)</f>
        <v>39336</v>
      </c>
      <c r="R13" s="17"/>
    </row>
    <row r="14" spans="1:20" s="160" customFormat="1" ht="24.75" customHeight="1">
      <c r="A14" s="40" t="s">
        <v>20</v>
      </c>
      <c r="B14" s="40"/>
      <c r="C14" s="45">
        <v>1555.78</v>
      </c>
      <c r="D14" s="174">
        <v>1561.13</v>
      </c>
      <c r="E14" s="47">
        <v>2059.75</v>
      </c>
      <c r="F14" s="47">
        <v>1768.71</v>
      </c>
      <c r="G14" s="47">
        <v>1587.88</v>
      </c>
      <c r="H14" s="47">
        <v>1555.78</v>
      </c>
      <c r="I14" s="47">
        <v>1512.98</v>
      </c>
      <c r="J14" s="47">
        <v>1389.93</v>
      </c>
      <c r="K14" s="47">
        <v>1389.93</v>
      </c>
      <c r="L14" s="47">
        <v>1389.93</v>
      </c>
      <c r="M14" s="47">
        <v>1392.61</v>
      </c>
      <c r="N14" s="47">
        <v>1389.93</v>
      </c>
      <c r="O14" s="217">
        <v>1389.93</v>
      </c>
      <c r="P14" s="47"/>
      <c r="Q14" s="210">
        <f>SUM(B14:P14)</f>
        <v>19944.27</v>
      </c>
      <c r="R14" s="17">
        <f>SUM(B3:O14)</f>
        <v>24429888.889999993</v>
      </c>
      <c r="S14" s="155"/>
      <c r="T14" s="155"/>
    </row>
    <row r="15" spans="1:20" ht="24.75" customHeight="1">
      <c r="A15" s="223" t="s">
        <v>21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5"/>
      <c r="Q15" s="213">
        <f>SUM(Q3:Q14)</f>
        <v>24525582.629999999</v>
      </c>
      <c r="R15" s="17">
        <v>17571279.829999998</v>
      </c>
      <c r="S15" s="156"/>
    </row>
    <row r="16" spans="1:20" ht="24.75" customHeight="1">
      <c r="A16" s="52" t="s">
        <v>38</v>
      </c>
      <c r="B16" s="52"/>
      <c r="C16" s="52"/>
      <c r="D16" s="53" t="s">
        <v>12</v>
      </c>
      <c r="E16" s="53" t="s">
        <v>1</v>
      </c>
      <c r="F16" s="53" t="s">
        <v>2</v>
      </c>
      <c r="G16" s="53" t="s">
        <v>3</v>
      </c>
      <c r="H16" s="53" t="s">
        <v>4</v>
      </c>
      <c r="I16" s="53" t="s">
        <v>5</v>
      </c>
      <c r="J16" s="53" t="s">
        <v>6</v>
      </c>
      <c r="K16" s="53" t="s">
        <v>7</v>
      </c>
      <c r="L16" s="53" t="s">
        <v>8</v>
      </c>
      <c r="M16" s="54" t="s">
        <v>9</v>
      </c>
      <c r="N16" s="53" t="s">
        <v>10</v>
      </c>
      <c r="O16" s="53" t="s">
        <v>11</v>
      </c>
      <c r="P16" s="53" t="s">
        <v>12</v>
      </c>
      <c r="Q16" s="212"/>
      <c r="R16" s="17">
        <f>R14-R15</f>
        <v>6858609.0599999949</v>
      </c>
    </row>
    <row r="17" spans="1:20" ht="24.75" customHeight="1">
      <c r="A17" s="39" t="s">
        <v>57</v>
      </c>
      <c r="B17" s="39"/>
      <c r="C17" s="39"/>
      <c r="D17" s="55">
        <v>11000</v>
      </c>
      <c r="E17" s="55">
        <v>11000</v>
      </c>
      <c r="F17" s="55">
        <v>11000</v>
      </c>
      <c r="G17" s="55">
        <v>11000</v>
      </c>
      <c r="H17" s="55">
        <v>11000</v>
      </c>
      <c r="I17" s="55">
        <v>11000</v>
      </c>
      <c r="J17" s="55">
        <v>11000</v>
      </c>
      <c r="K17" s="49">
        <v>11000</v>
      </c>
      <c r="L17" s="55">
        <v>11000</v>
      </c>
      <c r="M17" s="49">
        <v>11000</v>
      </c>
      <c r="N17" s="49"/>
      <c r="O17" s="49"/>
      <c r="P17" s="49"/>
      <c r="Q17" s="211">
        <f>Q15-F22</f>
        <v>24447082.93</v>
      </c>
    </row>
    <row r="18" spans="1:20" ht="24.75" customHeight="1">
      <c r="A18" s="39" t="s">
        <v>40</v>
      </c>
      <c r="B18" s="39"/>
      <c r="C18" s="39"/>
      <c r="D18" s="55">
        <v>22000</v>
      </c>
      <c r="E18" s="55">
        <v>22000</v>
      </c>
      <c r="F18" s="55">
        <v>22000</v>
      </c>
      <c r="G18" s="55">
        <v>22000</v>
      </c>
      <c r="H18" s="55">
        <v>22000</v>
      </c>
      <c r="I18" s="55">
        <v>22000</v>
      </c>
      <c r="J18" s="55">
        <v>22000</v>
      </c>
      <c r="K18" s="49">
        <v>22000</v>
      </c>
      <c r="L18" s="55">
        <v>22000</v>
      </c>
      <c r="M18" s="49">
        <v>22000</v>
      </c>
      <c r="N18" s="49"/>
      <c r="O18" s="49"/>
      <c r="P18" s="49"/>
      <c r="Q18" s="211"/>
    </row>
    <row r="19" spans="1:20" ht="24.75" customHeight="1"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S19" s="17"/>
      <c r="T19" s="156"/>
    </row>
    <row r="20" spans="1:20" ht="24.75" customHeight="1">
      <c r="D20" s="168">
        <v>24593</v>
      </c>
      <c r="E20" s="168">
        <v>24654</v>
      </c>
      <c r="F20" s="146"/>
      <c r="G20" s="146"/>
      <c r="H20" s="146"/>
      <c r="I20" s="146">
        <f>E3+E4+E5+E6+F3+F4+F5+F6+G4+G5+G6+H4+H5+H6+I4+I5+I6+J4+J5+J6+K3+K4+K5+L6+N4+N5+N6+M3+D21</f>
        <v>8197424.6500000004</v>
      </c>
      <c r="J20" s="146"/>
      <c r="K20" s="146"/>
      <c r="L20" s="146"/>
      <c r="M20" s="146"/>
      <c r="N20" s="146"/>
      <c r="O20" s="146"/>
      <c r="P20" s="146"/>
      <c r="Q20" s="146"/>
      <c r="S20" s="17"/>
      <c r="T20" s="156"/>
    </row>
    <row r="21" spans="1:20">
      <c r="A21" s="41" t="s">
        <v>42</v>
      </c>
      <c r="D21" s="17">
        <v>882336.02</v>
      </c>
      <c r="E21" s="17">
        <v>1097868.3500000001</v>
      </c>
      <c r="F21" s="17">
        <v>2201373.5299999998</v>
      </c>
      <c r="I21" s="17">
        <f>Q15-I20+C24</f>
        <v>16332380.629999999</v>
      </c>
    </row>
    <row r="22" spans="1:20">
      <c r="A22" s="41" t="s">
        <v>43</v>
      </c>
      <c r="D22" s="17">
        <v>1023179.86</v>
      </c>
      <c r="E22" s="17">
        <v>983344.47</v>
      </c>
      <c r="F22" s="17">
        <v>78499.7</v>
      </c>
      <c r="G22" s="17" t="s">
        <v>86</v>
      </c>
    </row>
    <row r="23" spans="1:20">
      <c r="F23" s="17">
        <f>SUM(F21:F22)</f>
        <v>2279873.23</v>
      </c>
    </row>
    <row r="24" spans="1:20">
      <c r="B24" s="17" t="s">
        <v>75</v>
      </c>
      <c r="C24" s="169">
        <v>4222.6499999999996</v>
      </c>
    </row>
    <row r="26" spans="1:20">
      <c r="A26" s="41" t="s">
        <v>85</v>
      </c>
      <c r="B26" s="204">
        <v>2909093</v>
      </c>
      <c r="C26" s="51"/>
      <c r="E26" s="17">
        <v>5104020101</v>
      </c>
    </row>
    <row r="27" spans="1:20">
      <c r="B27" s="205"/>
      <c r="C27" s="51"/>
    </row>
    <row r="28" spans="1:20">
      <c r="A28" s="41" t="s">
        <v>13</v>
      </c>
      <c r="B28" s="51">
        <v>2160814.4900000002</v>
      </c>
      <c r="C28" s="51"/>
    </row>
    <row r="29" spans="1:20">
      <c r="A29" s="41" t="s">
        <v>27</v>
      </c>
      <c r="B29" s="51">
        <v>6809.98</v>
      </c>
      <c r="C29" s="51"/>
    </row>
    <row r="30" spans="1:20">
      <c r="A30" s="41" t="s">
        <v>22</v>
      </c>
      <c r="B30" s="51">
        <v>18173.189999999999</v>
      </c>
      <c r="C30" s="51"/>
    </row>
    <row r="31" spans="1:20">
      <c r="A31" s="41" t="s">
        <v>23</v>
      </c>
      <c r="B31" s="204">
        <v>7026.99</v>
      </c>
      <c r="C31" s="51"/>
    </row>
    <row r="32" spans="1:20">
      <c r="B32" s="206">
        <f>SUM(B28:B31)</f>
        <v>2192824.6500000004</v>
      </c>
      <c r="C32" s="51"/>
    </row>
    <row r="33" spans="1:3" ht="24" thickBot="1">
      <c r="A33" s="41" t="s">
        <v>51</v>
      </c>
      <c r="B33" s="207">
        <f>B26-B32</f>
        <v>716268.34999999963</v>
      </c>
      <c r="C33" s="51"/>
    </row>
    <row r="34" spans="1:3" ht="24" thickTop="1"/>
  </sheetData>
  <mergeCells count="2">
    <mergeCell ref="A1:P1"/>
    <mergeCell ref="A15:P1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79E9-39F6-4E42-A50B-5FB41EE5AA7F}">
  <dimension ref="A1:AF46"/>
  <sheetViews>
    <sheetView workbookViewId="0">
      <selection activeCell="F12" sqref="F12"/>
    </sheetView>
  </sheetViews>
  <sheetFormatPr defaultColWidth="20.42578125" defaultRowHeight="23.25"/>
  <cols>
    <col min="1" max="1" width="33" style="175" customWidth="1"/>
    <col min="2" max="5" width="20.42578125" style="175"/>
    <col min="6" max="7" width="20.42578125" style="176"/>
    <col min="8" max="29" width="20.42578125" style="178"/>
    <col min="30" max="16384" width="20.42578125" style="188"/>
  </cols>
  <sheetData>
    <row r="1" spans="1:32" ht="25.5" customHeight="1">
      <c r="A1" s="230" t="s">
        <v>74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187"/>
      <c r="AC1" s="187"/>
    </row>
    <row r="2" spans="1:32" ht="27.75" customHeight="1">
      <c r="A2" s="184" t="s">
        <v>38</v>
      </c>
      <c r="B2" s="233">
        <v>24716</v>
      </c>
      <c r="C2" s="233"/>
      <c r="D2" s="233">
        <v>24746</v>
      </c>
      <c r="E2" s="233"/>
      <c r="F2" s="233">
        <v>24777</v>
      </c>
      <c r="G2" s="233"/>
      <c r="H2" s="233">
        <v>24807</v>
      </c>
      <c r="I2" s="233"/>
      <c r="J2" s="233">
        <v>24838</v>
      </c>
      <c r="K2" s="233"/>
      <c r="L2" s="233">
        <v>24869</v>
      </c>
      <c r="M2" s="233"/>
      <c r="N2" s="233">
        <v>24898</v>
      </c>
      <c r="O2" s="233"/>
      <c r="P2" s="233">
        <v>24929</v>
      </c>
      <c r="Q2" s="233"/>
      <c r="R2" s="233">
        <v>24959</v>
      </c>
      <c r="S2" s="233"/>
      <c r="T2" s="233">
        <v>24990</v>
      </c>
      <c r="U2" s="233"/>
      <c r="V2" s="233">
        <v>25020</v>
      </c>
      <c r="W2" s="233"/>
      <c r="X2" s="233">
        <v>25051</v>
      </c>
      <c r="Y2" s="233"/>
      <c r="Z2" s="233">
        <v>25082</v>
      </c>
      <c r="AA2" s="233"/>
      <c r="AB2" s="233" t="s">
        <v>76</v>
      </c>
      <c r="AC2" s="233"/>
      <c r="AE2" s="175"/>
    </row>
    <row r="3" spans="1:32" ht="27.75" customHeight="1">
      <c r="A3" s="184" t="s">
        <v>84</v>
      </c>
      <c r="B3" s="189" t="s">
        <v>42</v>
      </c>
      <c r="C3" s="190" t="s">
        <v>43</v>
      </c>
      <c r="D3" s="189" t="s">
        <v>42</v>
      </c>
      <c r="E3" s="190" t="s">
        <v>43</v>
      </c>
      <c r="F3" s="189" t="s">
        <v>42</v>
      </c>
      <c r="G3" s="190" t="s">
        <v>43</v>
      </c>
      <c r="H3" s="189" t="s">
        <v>42</v>
      </c>
      <c r="I3" s="190" t="s">
        <v>43</v>
      </c>
      <c r="J3" s="189" t="s">
        <v>42</v>
      </c>
      <c r="K3" s="190" t="s">
        <v>43</v>
      </c>
      <c r="L3" s="189" t="s">
        <v>42</v>
      </c>
      <c r="M3" s="190" t="s">
        <v>43</v>
      </c>
      <c r="N3" s="189" t="s">
        <v>42</v>
      </c>
      <c r="O3" s="190" t="s">
        <v>43</v>
      </c>
      <c r="P3" s="189" t="s">
        <v>42</v>
      </c>
      <c r="Q3" s="190" t="s">
        <v>43</v>
      </c>
      <c r="R3" s="189" t="s">
        <v>42</v>
      </c>
      <c r="S3" s="190" t="s">
        <v>43</v>
      </c>
      <c r="T3" s="189" t="s">
        <v>42</v>
      </c>
      <c r="U3" s="190" t="s">
        <v>43</v>
      </c>
      <c r="V3" s="189" t="s">
        <v>42</v>
      </c>
      <c r="W3" s="190" t="s">
        <v>43</v>
      </c>
      <c r="X3" s="189" t="s">
        <v>42</v>
      </c>
      <c r="Y3" s="190" t="s">
        <v>43</v>
      </c>
      <c r="Z3" s="189" t="s">
        <v>42</v>
      </c>
      <c r="AA3" s="190" t="s">
        <v>43</v>
      </c>
      <c r="AB3" s="189" t="s">
        <v>42</v>
      </c>
      <c r="AC3" s="190" t="s">
        <v>43</v>
      </c>
      <c r="AE3" s="175"/>
    </row>
    <row r="4" spans="1:32" ht="27.75" customHeight="1">
      <c r="A4" s="185" t="s">
        <v>13</v>
      </c>
      <c r="B4" s="199"/>
      <c r="C4" s="200"/>
      <c r="D4" s="199"/>
      <c r="E4" s="200"/>
      <c r="F4" s="199"/>
      <c r="G4" s="200"/>
      <c r="H4" s="199"/>
      <c r="I4" s="200"/>
      <c r="J4" s="199"/>
      <c r="K4" s="200"/>
      <c r="L4" s="199"/>
      <c r="M4" s="200"/>
      <c r="N4" s="199"/>
      <c r="O4" s="200"/>
      <c r="P4" s="199"/>
      <c r="Q4" s="200"/>
      <c r="R4" s="199"/>
      <c r="S4" s="200"/>
      <c r="T4" s="199"/>
      <c r="U4" s="200"/>
      <c r="V4" s="199"/>
      <c r="W4" s="200"/>
      <c r="X4" s="199"/>
      <c r="Y4" s="200"/>
      <c r="Z4" s="199"/>
      <c r="AA4" s="200"/>
      <c r="AB4" s="199">
        <f>B4+D4+F4+H4+J4+L4+N4+P4+R4+T4+V4+X4+Z4</f>
        <v>0</v>
      </c>
      <c r="AC4" s="200">
        <f>C4+E4+G4+I4+K4+M4+O4+Q4+S4+U4+W4+Y4+AA4</f>
        <v>0</v>
      </c>
      <c r="AE4" s="191"/>
    </row>
    <row r="5" spans="1:32" ht="27.75" customHeight="1">
      <c r="A5" s="185" t="s">
        <v>27</v>
      </c>
      <c r="B5" s="199"/>
      <c r="C5" s="200"/>
      <c r="D5" s="199"/>
      <c r="E5" s="200"/>
      <c r="F5" s="199"/>
      <c r="G5" s="200"/>
      <c r="H5" s="199"/>
      <c r="I5" s="200"/>
      <c r="J5" s="199"/>
      <c r="K5" s="200"/>
      <c r="L5" s="199"/>
      <c r="M5" s="200"/>
      <c r="N5" s="199"/>
      <c r="O5" s="200"/>
      <c r="P5" s="199"/>
      <c r="Q5" s="200"/>
      <c r="R5" s="199"/>
      <c r="S5" s="200"/>
      <c r="T5" s="199"/>
      <c r="U5" s="200"/>
      <c r="V5" s="199"/>
      <c r="W5" s="200"/>
      <c r="X5" s="199"/>
      <c r="Y5" s="200"/>
      <c r="Z5" s="199"/>
      <c r="AA5" s="200"/>
      <c r="AB5" s="199">
        <f t="shared" ref="AB5:AB15" si="0">B5+D5+F5+H5+J5+L5+N5+P5+R5+T5+V5+X5+Z5</f>
        <v>0</v>
      </c>
      <c r="AC5" s="200">
        <f t="shared" ref="AC5:AC15" si="1">C5+E5+G5+I5+K5+M5+O5+Q5+S5+U5+W5+Y5+AA5</f>
        <v>0</v>
      </c>
      <c r="AD5" s="192"/>
      <c r="AE5" s="191"/>
    </row>
    <row r="6" spans="1:32" ht="27.75" customHeight="1">
      <c r="A6" s="185" t="s">
        <v>22</v>
      </c>
      <c r="B6" s="199"/>
      <c r="C6" s="200"/>
      <c r="D6" s="199"/>
      <c r="E6" s="200"/>
      <c r="F6" s="199"/>
      <c r="G6" s="200"/>
      <c r="H6" s="199"/>
      <c r="I6" s="200"/>
      <c r="J6" s="199"/>
      <c r="K6" s="200"/>
      <c r="L6" s="199"/>
      <c r="M6" s="200"/>
      <c r="N6" s="199"/>
      <c r="O6" s="200"/>
      <c r="P6" s="199"/>
      <c r="Q6" s="200"/>
      <c r="R6" s="199"/>
      <c r="S6" s="200"/>
      <c r="T6" s="199"/>
      <c r="U6" s="200"/>
      <c r="V6" s="199"/>
      <c r="W6" s="200"/>
      <c r="X6" s="199"/>
      <c r="Y6" s="200"/>
      <c r="Z6" s="199"/>
      <c r="AA6" s="200"/>
      <c r="AB6" s="199">
        <f t="shared" si="0"/>
        <v>0</v>
      </c>
      <c r="AC6" s="200">
        <f t="shared" si="1"/>
        <v>0</v>
      </c>
      <c r="AD6" s="193"/>
      <c r="AE6" s="194"/>
    </row>
    <row r="7" spans="1:32" ht="27.75" customHeight="1">
      <c r="A7" s="185" t="s">
        <v>23</v>
      </c>
      <c r="B7" s="199"/>
      <c r="C7" s="200"/>
      <c r="D7" s="199"/>
      <c r="E7" s="200"/>
      <c r="F7" s="199"/>
      <c r="G7" s="200"/>
      <c r="H7" s="199"/>
      <c r="I7" s="200"/>
      <c r="J7" s="199"/>
      <c r="K7" s="200"/>
      <c r="L7" s="199"/>
      <c r="M7" s="200"/>
      <c r="N7" s="199"/>
      <c r="O7" s="200"/>
      <c r="P7" s="199"/>
      <c r="Q7" s="200"/>
      <c r="R7" s="199"/>
      <c r="S7" s="200"/>
      <c r="T7" s="199"/>
      <c r="U7" s="200"/>
      <c r="V7" s="199"/>
      <c r="W7" s="200"/>
      <c r="X7" s="199"/>
      <c r="Y7" s="200"/>
      <c r="Z7" s="199"/>
      <c r="AA7" s="200"/>
      <c r="AB7" s="199">
        <f t="shared" si="0"/>
        <v>0</v>
      </c>
      <c r="AC7" s="200">
        <f t="shared" si="1"/>
        <v>0</v>
      </c>
      <c r="AD7" s="191"/>
      <c r="AE7" s="191"/>
    </row>
    <row r="8" spans="1:32" ht="27.75" customHeight="1">
      <c r="A8" s="185" t="s">
        <v>14</v>
      </c>
      <c r="B8" s="199"/>
      <c r="C8" s="200"/>
      <c r="D8" s="199"/>
      <c r="E8" s="200"/>
      <c r="F8" s="199"/>
      <c r="G8" s="200"/>
      <c r="H8" s="199"/>
      <c r="I8" s="200"/>
      <c r="J8" s="199"/>
      <c r="K8" s="200"/>
      <c r="L8" s="199"/>
      <c r="M8" s="200"/>
      <c r="N8" s="199"/>
      <c r="O8" s="200"/>
      <c r="P8" s="199"/>
      <c r="Q8" s="200"/>
      <c r="R8" s="199"/>
      <c r="S8" s="200"/>
      <c r="T8" s="199"/>
      <c r="U8" s="200"/>
      <c r="V8" s="199"/>
      <c r="W8" s="200"/>
      <c r="X8" s="199"/>
      <c r="Y8" s="200"/>
      <c r="Z8" s="199"/>
      <c r="AA8" s="200"/>
      <c r="AB8" s="199">
        <f t="shared" si="0"/>
        <v>0</v>
      </c>
      <c r="AC8" s="200">
        <f t="shared" si="1"/>
        <v>0</v>
      </c>
      <c r="AD8" s="178"/>
      <c r="AE8" s="191"/>
      <c r="AF8" s="191"/>
    </row>
    <row r="9" spans="1:32" ht="27.75" customHeight="1">
      <c r="A9" s="185" t="s">
        <v>15</v>
      </c>
      <c r="B9" s="199"/>
      <c r="C9" s="200"/>
      <c r="D9" s="199"/>
      <c r="E9" s="200"/>
      <c r="F9" s="199"/>
      <c r="G9" s="200"/>
      <c r="H9" s="199"/>
      <c r="I9" s="200"/>
      <c r="J9" s="199"/>
      <c r="K9" s="200"/>
      <c r="L9" s="199"/>
      <c r="M9" s="200"/>
      <c r="N9" s="199"/>
      <c r="O9" s="200"/>
      <c r="P9" s="199"/>
      <c r="Q9" s="200"/>
      <c r="R9" s="199"/>
      <c r="S9" s="200"/>
      <c r="T9" s="199"/>
      <c r="U9" s="200"/>
      <c r="V9" s="199"/>
      <c r="W9" s="200"/>
      <c r="X9" s="199"/>
      <c r="Y9" s="200"/>
      <c r="Z9" s="199"/>
      <c r="AA9" s="200"/>
      <c r="AB9" s="199">
        <f t="shared" si="0"/>
        <v>0</v>
      </c>
      <c r="AC9" s="200">
        <f t="shared" si="1"/>
        <v>0</v>
      </c>
      <c r="AD9" s="178"/>
      <c r="AE9" s="191"/>
    </row>
    <row r="10" spans="1:32" ht="27.75" customHeight="1">
      <c r="A10" s="185" t="s">
        <v>70</v>
      </c>
      <c r="B10" s="199"/>
      <c r="C10" s="200"/>
      <c r="D10" s="199"/>
      <c r="E10" s="200"/>
      <c r="F10" s="199"/>
      <c r="G10" s="200"/>
      <c r="H10" s="199"/>
      <c r="I10" s="200"/>
      <c r="J10" s="199"/>
      <c r="K10" s="200"/>
      <c r="L10" s="199"/>
      <c r="M10" s="200"/>
      <c r="N10" s="199"/>
      <c r="O10" s="200"/>
      <c r="P10" s="199"/>
      <c r="Q10" s="200"/>
      <c r="R10" s="199"/>
      <c r="S10" s="200"/>
      <c r="T10" s="199"/>
      <c r="U10" s="200"/>
      <c r="V10" s="199"/>
      <c r="W10" s="200"/>
      <c r="X10" s="199"/>
      <c r="Y10" s="200"/>
      <c r="Z10" s="199"/>
      <c r="AA10" s="200"/>
      <c r="AB10" s="199">
        <f t="shared" si="0"/>
        <v>0</v>
      </c>
      <c r="AC10" s="200">
        <f t="shared" si="1"/>
        <v>0</v>
      </c>
      <c r="AD10" s="194"/>
      <c r="AE10" s="194"/>
      <c r="AF10" s="191"/>
    </row>
    <row r="11" spans="1:32" ht="27.75" customHeight="1">
      <c r="A11" s="185" t="s">
        <v>71</v>
      </c>
      <c r="B11" s="199"/>
      <c r="C11" s="200"/>
      <c r="D11" s="199"/>
      <c r="E11" s="200"/>
      <c r="F11" s="199"/>
      <c r="G11" s="200"/>
      <c r="H11" s="199"/>
      <c r="I11" s="200"/>
      <c r="J11" s="199"/>
      <c r="K11" s="200"/>
      <c r="L11" s="199"/>
      <c r="M11" s="200"/>
      <c r="N11" s="199"/>
      <c r="O11" s="200"/>
      <c r="P11" s="199"/>
      <c r="Q11" s="200"/>
      <c r="R11" s="199"/>
      <c r="S11" s="200"/>
      <c r="T11" s="199"/>
      <c r="U11" s="200"/>
      <c r="V11" s="199"/>
      <c r="W11" s="200"/>
      <c r="X11" s="199"/>
      <c r="Y11" s="200"/>
      <c r="Z11" s="199"/>
      <c r="AA11" s="200"/>
      <c r="AB11" s="199">
        <f t="shared" si="0"/>
        <v>0</v>
      </c>
      <c r="AC11" s="200">
        <f t="shared" si="1"/>
        <v>0</v>
      </c>
      <c r="AD11" s="194"/>
      <c r="AE11" s="194"/>
      <c r="AF11" s="191"/>
    </row>
    <row r="12" spans="1:32" ht="27.75" customHeight="1">
      <c r="A12" s="185" t="s">
        <v>68</v>
      </c>
      <c r="B12" s="199"/>
      <c r="C12" s="200"/>
      <c r="D12" s="199"/>
      <c r="E12" s="200"/>
      <c r="F12" s="199"/>
      <c r="G12" s="200"/>
      <c r="H12" s="199"/>
      <c r="I12" s="200"/>
      <c r="J12" s="199"/>
      <c r="K12" s="200"/>
      <c r="L12" s="199"/>
      <c r="M12" s="200"/>
      <c r="N12" s="199"/>
      <c r="O12" s="200"/>
      <c r="P12" s="199"/>
      <c r="Q12" s="200"/>
      <c r="R12" s="199"/>
      <c r="S12" s="200"/>
      <c r="T12" s="199"/>
      <c r="U12" s="200"/>
      <c r="V12" s="199"/>
      <c r="W12" s="200"/>
      <c r="X12" s="199"/>
      <c r="Y12" s="200"/>
      <c r="Z12" s="199"/>
      <c r="AA12" s="200"/>
      <c r="AB12" s="199">
        <f t="shared" si="0"/>
        <v>0</v>
      </c>
      <c r="AC12" s="200">
        <f t="shared" si="1"/>
        <v>0</v>
      </c>
      <c r="AD12" s="178"/>
      <c r="AE12" s="178"/>
      <c r="AF12" s="191"/>
    </row>
    <row r="13" spans="1:32" ht="27.75" customHeight="1">
      <c r="A13" s="185" t="s">
        <v>54</v>
      </c>
      <c r="B13" s="195"/>
      <c r="C13" s="196"/>
      <c r="D13" s="195"/>
      <c r="E13" s="196"/>
      <c r="F13" s="195"/>
      <c r="G13" s="196"/>
      <c r="H13" s="195"/>
      <c r="I13" s="196"/>
      <c r="J13" s="195"/>
      <c r="K13" s="196"/>
      <c r="L13" s="195"/>
      <c r="M13" s="196"/>
      <c r="N13" s="195"/>
      <c r="O13" s="196"/>
      <c r="P13" s="195"/>
      <c r="Q13" s="196"/>
      <c r="R13" s="195"/>
      <c r="S13" s="196"/>
      <c r="T13" s="195"/>
      <c r="U13" s="196"/>
      <c r="V13" s="195"/>
      <c r="W13" s="196"/>
      <c r="X13" s="195"/>
      <c r="Y13" s="196"/>
      <c r="Z13" s="195"/>
      <c r="AA13" s="196"/>
      <c r="AB13" s="199">
        <f t="shared" si="0"/>
        <v>0</v>
      </c>
      <c r="AC13" s="200">
        <f t="shared" si="1"/>
        <v>0</v>
      </c>
    </row>
    <row r="14" spans="1:32" ht="27.75" customHeight="1">
      <c r="A14" s="185" t="s">
        <v>55</v>
      </c>
      <c r="B14" s="195"/>
      <c r="C14" s="196"/>
      <c r="D14" s="195"/>
      <c r="E14" s="196"/>
      <c r="F14" s="195"/>
      <c r="G14" s="196"/>
      <c r="H14" s="195"/>
      <c r="I14" s="196"/>
      <c r="J14" s="195"/>
      <c r="K14" s="196"/>
      <c r="L14" s="195"/>
      <c r="M14" s="196"/>
      <c r="N14" s="195"/>
      <c r="O14" s="196"/>
      <c r="P14" s="195"/>
      <c r="Q14" s="196"/>
      <c r="R14" s="195"/>
      <c r="S14" s="196"/>
      <c r="T14" s="195"/>
      <c r="U14" s="196"/>
      <c r="V14" s="195"/>
      <c r="W14" s="196"/>
      <c r="X14" s="195"/>
      <c r="Y14" s="196"/>
      <c r="Z14" s="195"/>
      <c r="AA14" s="196"/>
      <c r="AB14" s="199">
        <f t="shared" si="0"/>
        <v>0</v>
      </c>
      <c r="AC14" s="200">
        <f t="shared" si="1"/>
        <v>0</v>
      </c>
      <c r="AD14" s="178"/>
    </row>
    <row r="15" spans="1:32" s="197" customFormat="1" ht="27.75" customHeight="1">
      <c r="A15" s="186" t="s">
        <v>20</v>
      </c>
      <c r="B15" s="201"/>
      <c r="C15" s="202"/>
      <c r="D15" s="201"/>
      <c r="E15" s="202"/>
      <c r="F15" s="201"/>
      <c r="G15" s="202"/>
      <c r="H15" s="201"/>
      <c r="I15" s="202"/>
      <c r="J15" s="201"/>
      <c r="K15" s="202"/>
      <c r="L15" s="201"/>
      <c r="M15" s="202"/>
      <c r="N15" s="201"/>
      <c r="O15" s="202"/>
      <c r="P15" s="201"/>
      <c r="Q15" s="202"/>
      <c r="R15" s="201"/>
      <c r="S15" s="202"/>
      <c r="T15" s="201"/>
      <c r="U15" s="202"/>
      <c r="V15" s="201"/>
      <c r="W15" s="202"/>
      <c r="X15" s="201"/>
      <c r="Y15" s="202"/>
      <c r="Z15" s="201"/>
      <c r="AA15" s="202"/>
      <c r="AB15" s="199">
        <f t="shared" si="0"/>
        <v>0</v>
      </c>
      <c r="AC15" s="200">
        <f t="shared" si="1"/>
        <v>0</v>
      </c>
      <c r="AD15" s="178"/>
      <c r="AE15" s="188"/>
      <c r="AF15" s="188"/>
    </row>
    <row r="16" spans="1:32" ht="27.75" customHeight="1">
      <c r="A16" s="231" t="s">
        <v>21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187"/>
      <c r="AC16" s="187"/>
      <c r="AD16" s="178"/>
      <c r="AE16" s="191"/>
    </row>
    <row r="17" spans="1:32" ht="27.75" customHeight="1">
      <c r="A17" s="184" t="s">
        <v>38</v>
      </c>
      <c r="B17" s="233">
        <v>24716</v>
      </c>
      <c r="C17" s="233"/>
      <c r="D17" s="233">
        <v>24746</v>
      </c>
      <c r="E17" s="233"/>
      <c r="F17" s="233">
        <v>24777</v>
      </c>
      <c r="G17" s="233"/>
      <c r="H17" s="233">
        <v>24807</v>
      </c>
      <c r="I17" s="233"/>
      <c r="J17" s="233">
        <v>24838</v>
      </c>
      <c r="K17" s="233"/>
      <c r="L17" s="233">
        <v>24869</v>
      </c>
      <c r="M17" s="233"/>
      <c r="N17" s="233">
        <v>24898</v>
      </c>
      <c r="O17" s="233"/>
      <c r="P17" s="233">
        <v>24929</v>
      </c>
      <c r="Q17" s="233"/>
      <c r="R17" s="233">
        <v>24959</v>
      </c>
      <c r="S17" s="233"/>
      <c r="T17" s="233">
        <v>24990</v>
      </c>
      <c r="U17" s="233"/>
      <c r="V17" s="233">
        <v>25020</v>
      </c>
      <c r="W17" s="233"/>
      <c r="X17" s="233">
        <v>25051</v>
      </c>
      <c r="Y17" s="233"/>
      <c r="Z17" s="233">
        <v>25082</v>
      </c>
      <c r="AA17" s="233"/>
      <c r="AB17" s="233" t="s">
        <v>76</v>
      </c>
      <c r="AC17" s="233"/>
      <c r="AE17" s="175"/>
    </row>
    <row r="18" spans="1:32" ht="27.75" customHeight="1">
      <c r="A18" s="184" t="s">
        <v>84</v>
      </c>
      <c r="B18" s="189" t="s">
        <v>42</v>
      </c>
      <c r="C18" s="190" t="s">
        <v>43</v>
      </c>
      <c r="D18" s="189" t="s">
        <v>42</v>
      </c>
      <c r="E18" s="190" t="s">
        <v>43</v>
      </c>
      <c r="F18" s="189" t="s">
        <v>42</v>
      </c>
      <c r="G18" s="190" t="s">
        <v>43</v>
      </c>
      <c r="H18" s="189" t="s">
        <v>42</v>
      </c>
      <c r="I18" s="190" t="s">
        <v>43</v>
      </c>
      <c r="J18" s="189" t="s">
        <v>42</v>
      </c>
      <c r="K18" s="190" t="s">
        <v>43</v>
      </c>
      <c r="L18" s="189" t="s">
        <v>42</v>
      </c>
      <c r="M18" s="190" t="s">
        <v>43</v>
      </c>
      <c r="N18" s="189" t="s">
        <v>42</v>
      </c>
      <c r="O18" s="190" t="s">
        <v>43</v>
      </c>
      <c r="P18" s="189" t="s">
        <v>42</v>
      </c>
      <c r="Q18" s="190" t="s">
        <v>43</v>
      </c>
      <c r="R18" s="189" t="s">
        <v>42</v>
      </c>
      <c r="S18" s="190" t="s">
        <v>43</v>
      </c>
      <c r="T18" s="189" t="s">
        <v>42</v>
      </c>
      <c r="U18" s="190" t="s">
        <v>43</v>
      </c>
      <c r="V18" s="189" t="s">
        <v>42</v>
      </c>
      <c r="W18" s="190" t="s">
        <v>43</v>
      </c>
      <c r="X18" s="189" t="s">
        <v>42</v>
      </c>
      <c r="Y18" s="190" t="s">
        <v>43</v>
      </c>
      <c r="Z18" s="189" t="s">
        <v>42</v>
      </c>
      <c r="AA18" s="190" t="s">
        <v>43</v>
      </c>
      <c r="AB18" s="189" t="s">
        <v>42</v>
      </c>
      <c r="AC18" s="190" t="s">
        <v>43</v>
      </c>
      <c r="AE18" s="175"/>
    </row>
    <row r="19" spans="1:32" ht="27.75" customHeight="1">
      <c r="A19" s="185" t="s">
        <v>57</v>
      </c>
      <c r="B19" s="199"/>
      <c r="C19" s="200"/>
      <c r="D19" s="199"/>
      <c r="E19" s="200"/>
      <c r="F19" s="199"/>
      <c r="G19" s="200"/>
      <c r="H19" s="199"/>
      <c r="I19" s="200"/>
      <c r="J19" s="199"/>
      <c r="K19" s="200"/>
      <c r="L19" s="199"/>
      <c r="M19" s="200"/>
      <c r="N19" s="199"/>
      <c r="O19" s="200"/>
      <c r="P19" s="199"/>
      <c r="Q19" s="200"/>
      <c r="R19" s="199"/>
      <c r="S19" s="200"/>
      <c r="T19" s="199"/>
      <c r="U19" s="200"/>
      <c r="V19" s="199"/>
      <c r="W19" s="200"/>
      <c r="X19" s="199"/>
      <c r="Y19" s="200"/>
      <c r="Z19" s="199"/>
      <c r="AA19" s="200"/>
      <c r="AB19" s="199"/>
      <c r="AC19" s="200"/>
    </row>
    <row r="20" spans="1:32" ht="27.75" customHeight="1">
      <c r="A20" s="185" t="s">
        <v>40</v>
      </c>
      <c r="B20" s="199"/>
      <c r="C20" s="200"/>
      <c r="D20" s="199"/>
      <c r="E20" s="200"/>
      <c r="F20" s="199"/>
      <c r="G20" s="200"/>
      <c r="H20" s="199"/>
      <c r="I20" s="200"/>
      <c r="J20" s="199"/>
      <c r="K20" s="200"/>
      <c r="L20" s="199"/>
      <c r="M20" s="200"/>
      <c r="N20" s="199"/>
      <c r="O20" s="200"/>
      <c r="P20" s="199"/>
      <c r="Q20" s="200"/>
      <c r="R20" s="199"/>
      <c r="S20" s="200"/>
      <c r="T20" s="199"/>
      <c r="U20" s="200"/>
      <c r="V20" s="199"/>
      <c r="W20" s="200"/>
      <c r="X20" s="199"/>
      <c r="Y20" s="200"/>
      <c r="Z20" s="199"/>
      <c r="AA20" s="200"/>
      <c r="AB20" s="199"/>
      <c r="AC20" s="200"/>
    </row>
    <row r="21" spans="1:32" ht="24.75" customHeight="1"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E21" s="178"/>
      <c r="AF21" s="191"/>
    </row>
    <row r="22" spans="1:32">
      <c r="A22" s="185"/>
      <c r="B22" s="184" t="s">
        <v>42</v>
      </c>
      <c r="C22" s="184" t="s">
        <v>43</v>
      </c>
      <c r="D22" s="184" t="s">
        <v>76</v>
      </c>
    </row>
    <row r="23" spans="1:32">
      <c r="A23" s="185" t="s">
        <v>13</v>
      </c>
      <c r="B23" s="203">
        <f t="shared" ref="B23:C26" si="2">AB4</f>
        <v>0</v>
      </c>
      <c r="C23" s="203">
        <f t="shared" si="2"/>
        <v>0</v>
      </c>
      <c r="D23" s="203">
        <f>SUM(B23:C23)</f>
        <v>0</v>
      </c>
    </row>
    <row r="24" spans="1:32">
      <c r="A24" s="185" t="s">
        <v>27</v>
      </c>
      <c r="B24" s="203">
        <f t="shared" si="2"/>
        <v>0</v>
      </c>
      <c r="C24" s="203">
        <f t="shared" si="2"/>
        <v>0</v>
      </c>
      <c r="D24" s="203">
        <f t="shared" ref="D24:D35" si="3">SUM(B24:C24)</f>
        <v>0</v>
      </c>
    </row>
    <row r="25" spans="1:32">
      <c r="A25" s="185" t="s">
        <v>22</v>
      </c>
      <c r="B25" s="203">
        <f t="shared" si="2"/>
        <v>0</v>
      </c>
      <c r="C25" s="203">
        <f t="shared" si="2"/>
        <v>0</v>
      </c>
      <c r="D25" s="203">
        <f t="shared" si="3"/>
        <v>0</v>
      </c>
    </row>
    <row r="26" spans="1:32">
      <c r="A26" s="185" t="s">
        <v>23</v>
      </c>
      <c r="B26" s="203">
        <f t="shared" si="2"/>
        <v>0</v>
      </c>
      <c r="C26" s="203">
        <f t="shared" si="2"/>
        <v>0</v>
      </c>
      <c r="D26" s="203">
        <f t="shared" si="3"/>
        <v>0</v>
      </c>
    </row>
    <row r="27" spans="1:32">
      <c r="A27" s="185" t="s">
        <v>14</v>
      </c>
      <c r="B27" s="203">
        <f t="shared" ref="B27:B34" si="4">AB8</f>
        <v>0</v>
      </c>
      <c r="C27" s="203">
        <f t="shared" ref="C27:C34" si="5">AC8</f>
        <v>0</v>
      </c>
      <c r="D27" s="203">
        <f t="shared" si="3"/>
        <v>0</v>
      </c>
    </row>
    <row r="28" spans="1:32">
      <c r="A28" s="185" t="s">
        <v>15</v>
      </c>
      <c r="B28" s="203">
        <f t="shared" si="4"/>
        <v>0</v>
      </c>
      <c r="C28" s="203">
        <f t="shared" si="5"/>
        <v>0</v>
      </c>
      <c r="D28" s="203">
        <f t="shared" si="3"/>
        <v>0</v>
      </c>
    </row>
    <row r="29" spans="1:32">
      <c r="A29" s="185" t="s">
        <v>70</v>
      </c>
      <c r="B29" s="203">
        <f t="shared" si="4"/>
        <v>0</v>
      </c>
      <c r="C29" s="203">
        <f t="shared" si="5"/>
        <v>0</v>
      </c>
      <c r="D29" s="203">
        <f t="shared" si="3"/>
        <v>0</v>
      </c>
    </row>
    <row r="30" spans="1:32">
      <c r="A30" s="185" t="s">
        <v>71</v>
      </c>
      <c r="B30" s="203">
        <f t="shared" si="4"/>
        <v>0</v>
      </c>
      <c r="C30" s="203">
        <f t="shared" si="5"/>
        <v>0</v>
      </c>
      <c r="D30" s="203">
        <f t="shared" si="3"/>
        <v>0</v>
      </c>
    </row>
    <row r="31" spans="1:32">
      <c r="A31" s="185" t="s">
        <v>68</v>
      </c>
      <c r="B31" s="203">
        <f t="shared" si="4"/>
        <v>0</v>
      </c>
      <c r="C31" s="203">
        <f t="shared" si="5"/>
        <v>0</v>
      </c>
      <c r="D31" s="203">
        <f t="shared" si="3"/>
        <v>0</v>
      </c>
    </row>
    <row r="32" spans="1:32">
      <c r="A32" s="185" t="s">
        <v>54</v>
      </c>
      <c r="B32" s="203">
        <f t="shared" si="4"/>
        <v>0</v>
      </c>
      <c r="C32" s="203">
        <f t="shared" si="5"/>
        <v>0</v>
      </c>
      <c r="D32" s="203">
        <f t="shared" si="3"/>
        <v>0</v>
      </c>
    </row>
    <row r="33" spans="1:4">
      <c r="A33" s="185" t="s">
        <v>55</v>
      </c>
      <c r="B33" s="203">
        <f t="shared" si="4"/>
        <v>0</v>
      </c>
      <c r="C33" s="203">
        <f t="shared" si="5"/>
        <v>0</v>
      </c>
      <c r="D33" s="203">
        <f t="shared" si="3"/>
        <v>0</v>
      </c>
    </row>
    <row r="34" spans="1:4">
      <c r="A34" s="185" t="s">
        <v>20</v>
      </c>
      <c r="B34" s="203">
        <f t="shared" si="4"/>
        <v>0</v>
      </c>
      <c r="C34" s="203">
        <f t="shared" si="5"/>
        <v>0</v>
      </c>
      <c r="D34" s="203">
        <f t="shared" si="3"/>
        <v>0</v>
      </c>
    </row>
    <row r="35" spans="1:4">
      <c r="A35" s="185" t="s">
        <v>76</v>
      </c>
      <c r="B35" s="203">
        <f>SUM(B23:B34)</f>
        <v>0</v>
      </c>
      <c r="C35" s="203">
        <f>SUM(C23:C34)</f>
        <v>0</v>
      </c>
      <c r="D35" s="203">
        <f t="shared" si="3"/>
        <v>0</v>
      </c>
    </row>
    <row r="37" spans="1:4">
      <c r="B37" s="176" t="s">
        <v>77</v>
      </c>
      <c r="C37" s="176" t="s">
        <v>78</v>
      </c>
      <c r="D37" s="175" t="s">
        <v>76</v>
      </c>
    </row>
    <row r="38" spans="1:4">
      <c r="A38" s="175" t="s">
        <v>79</v>
      </c>
      <c r="B38" s="176">
        <v>6004600</v>
      </c>
      <c r="C38" s="176">
        <v>12000000</v>
      </c>
      <c r="D38" s="177">
        <f>SUM(B38:C38)</f>
        <v>18004600</v>
      </c>
    </row>
    <row r="39" spans="1:4">
      <c r="A39" s="175" t="s">
        <v>83</v>
      </c>
      <c r="B39" s="176"/>
      <c r="C39" s="178"/>
      <c r="D39" s="178"/>
    </row>
    <row r="40" spans="1:4">
      <c r="B40" s="178"/>
      <c r="C40" s="176"/>
    </row>
    <row r="41" spans="1:4" ht="24" thickBot="1">
      <c r="A41" s="175" t="s">
        <v>80</v>
      </c>
      <c r="B41" s="179">
        <f>SUM(B38:B40)</f>
        <v>6004600</v>
      </c>
      <c r="C41" s="179">
        <f>SUM(C38:C40)</f>
        <v>12000000</v>
      </c>
      <c r="D41" s="180">
        <f>SUM(B41:C41)</f>
        <v>18004600</v>
      </c>
    </row>
    <row r="42" spans="1:4">
      <c r="B42" s="178"/>
      <c r="C42" s="178"/>
    </row>
    <row r="43" spans="1:4">
      <c r="A43" s="175" t="s">
        <v>81</v>
      </c>
      <c r="B43" s="176">
        <f>B35</f>
        <v>0</v>
      </c>
      <c r="C43" s="176">
        <f>C35</f>
        <v>0</v>
      </c>
      <c r="D43" s="177">
        <f>SUM(B43:C43)</f>
        <v>0</v>
      </c>
    </row>
    <row r="44" spans="1:4">
      <c r="A44" s="175" t="s">
        <v>51</v>
      </c>
      <c r="B44" s="181">
        <f>B41-B43</f>
        <v>6004600</v>
      </c>
      <c r="C44" s="181">
        <f>C41-C43</f>
        <v>12000000</v>
      </c>
      <c r="D44" s="182">
        <f>SUM(B44:C44)</f>
        <v>18004600</v>
      </c>
    </row>
    <row r="45" spans="1:4" ht="24" thickBot="1">
      <c r="A45" s="175" t="s">
        <v>82</v>
      </c>
      <c r="B45" s="183"/>
      <c r="C45" s="183"/>
      <c r="D45" s="183">
        <f>D44-C45</f>
        <v>18004600</v>
      </c>
    </row>
    <row r="46" spans="1:4" ht="24" thickTop="1"/>
  </sheetData>
  <mergeCells count="30">
    <mergeCell ref="AB2:AC2"/>
    <mergeCell ref="AB17:AC17"/>
    <mergeCell ref="Z2:AA2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1:AA1"/>
    <mergeCell ref="A16:AA16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activeCell="M3" sqref="M3"/>
    </sheetView>
  </sheetViews>
  <sheetFormatPr defaultColWidth="12.5703125" defaultRowHeight="24.75" customHeight="1"/>
  <cols>
    <col min="1" max="1" width="14.42578125" style="1" customWidth="1"/>
    <col min="2" max="2" width="9" style="8" customWidth="1"/>
    <col min="3" max="3" width="8.85546875" style="5" customWidth="1"/>
    <col min="4" max="4" width="8.42578125" style="5" customWidth="1"/>
    <col min="5" max="5" width="9.42578125" style="5" customWidth="1"/>
    <col min="6" max="6" width="8.42578125" style="5" customWidth="1"/>
    <col min="7" max="7" width="8.7109375" style="5" customWidth="1"/>
    <col min="8" max="8" width="9.85546875" style="5" customWidth="1"/>
    <col min="9" max="9" width="9" style="5" customWidth="1"/>
    <col min="10" max="10" width="8.85546875" style="5" customWidth="1"/>
    <col min="11" max="11" width="8.5703125" style="5" customWidth="1"/>
    <col min="12" max="13" width="8.85546875" style="5" customWidth="1"/>
    <col min="14" max="14" width="10.5703125" style="5" customWidth="1"/>
    <col min="15" max="16384" width="12.5703125" style="1"/>
  </cols>
  <sheetData>
    <row r="1" spans="1:14" ht="24.75" customHeight="1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4" ht="24.75" customHeight="1">
      <c r="A2" s="2"/>
      <c r="B2" s="3" t="s">
        <v>12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9" t="s">
        <v>9</v>
      </c>
      <c r="L2" s="11" t="s">
        <v>10</v>
      </c>
      <c r="M2" s="3" t="s">
        <v>11</v>
      </c>
      <c r="N2" s="3" t="s">
        <v>12</v>
      </c>
    </row>
    <row r="3" spans="1:14" ht="24.75" customHeight="1">
      <c r="A3" s="2" t="s">
        <v>13</v>
      </c>
      <c r="B3" s="7">
        <v>2046781.59</v>
      </c>
      <c r="C3" s="3">
        <v>1696104.28</v>
      </c>
      <c r="D3" s="3">
        <v>1730032.31</v>
      </c>
      <c r="E3" s="3">
        <v>1164229.1399999999</v>
      </c>
      <c r="F3" s="3">
        <v>1147140.22</v>
      </c>
      <c r="G3" s="3">
        <v>1436958.52</v>
      </c>
      <c r="H3" s="3">
        <v>1942353.05</v>
      </c>
      <c r="I3" s="3">
        <v>1772647.77</v>
      </c>
      <c r="J3" s="3">
        <v>1834474.38</v>
      </c>
      <c r="K3" s="9">
        <v>1334250.3999999999</v>
      </c>
      <c r="L3" s="11">
        <v>1571627.14</v>
      </c>
      <c r="M3" s="16">
        <v>1935942.56</v>
      </c>
      <c r="N3" s="16">
        <v>1200000</v>
      </c>
    </row>
    <row r="4" spans="1:14" ht="24.75" customHeight="1">
      <c r="A4" s="2" t="s">
        <v>27</v>
      </c>
      <c r="B4" s="7">
        <v>9921.0400000000009</v>
      </c>
      <c r="C4" s="4">
        <v>17744.97</v>
      </c>
      <c r="D4" s="4">
        <v>15397.54</v>
      </c>
      <c r="E4" s="4">
        <v>23258.44</v>
      </c>
      <c r="F4" s="4">
        <v>11996.05</v>
      </c>
      <c r="G4" s="4">
        <v>16559.16</v>
      </c>
      <c r="H4" s="4">
        <v>19562.02</v>
      </c>
      <c r="I4" s="4">
        <v>6244.5</v>
      </c>
      <c r="J4" s="4">
        <v>5155.71</v>
      </c>
      <c r="K4" s="10">
        <v>4083.02</v>
      </c>
      <c r="L4" s="12">
        <v>18110.080000000002</v>
      </c>
      <c r="M4" s="15">
        <v>14549</v>
      </c>
      <c r="N4" s="22"/>
    </row>
    <row r="5" spans="1:14" ht="24.75" customHeight="1">
      <c r="A5" s="2" t="s">
        <v>22</v>
      </c>
      <c r="B5" s="3"/>
      <c r="C5" s="4">
        <v>5263.12</v>
      </c>
      <c r="D5" s="4">
        <v>3625.97</v>
      </c>
      <c r="E5" s="4">
        <v>3168.28</v>
      </c>
      <c r="F5" s="4">
        <v>3408.22</v>
      </c>
      <c r="G5" s="4">
        <v>3734.52</v>
      </c>
      <c r="H5" s="4">
        <v>4284.1000000000004</v>
      </c>
      <c r="I5" s="4">
        <v>9951.49</v>
      </c>
      <c r="J5" s="4">
        <v>4108.1899999999996</v>
      </c>
      <c r="K5" s="10">
        <v>4359.8</v>
      </c>
      <c r="L5" s="12">
        <v>6557.16</v>
      </c>
      <c r="M5" s="15">
        <v>5785.56</v>
      </c>
      <c r="N5" s="4"/>
    </row>
    <row r="6" spans="1:14" ht="24.75" customHeight="1">
      <c r="A6" s="2" t="s">
        <v>23</v>
      </c>
      <c r="B6" s="3">
        <v>5246.82</v>
      </c>
      <c r="C6" s="4">
        <v>7050.32</v>
      </c>
      <c r="D6" s="4">
        <v>5003.8999999999996</v>
      </c>
      <c r="E6" s="4">
        <v>4972.22</v>
      </c>
      <c r="F6" s="4">
        <v>3733.24</v>
      </c>
      <c r="G6" s="4">
        <v>9225.4500000000007</v>
      </c>
      <c r="H6" s="4">
        <v>4929.84</v>
      </c>
      <c r="I6" s="4">
        <v>4784.28</v>
      </c>
      <c r="J6" s="4">
        <v>4454.1400000000003</v>
      </c>
      <c r="K6" s="10">
        <v>4880.62</v>
      </c>
      <c r="L6" s="14">
        <v>3465.34</v>
      </c>
      <c r="M6" s="4"/>
      <c r="N6" s="4">
        <v>5036.54</v>
      </c>
    </row>
    <row r="7" spans="1:14" ht="24.75" customHeight="1">
      <c r="A7" s="2" t="s">
        <v>14</v>
      </c>
      <c r="B7" s="3">
        <v>17626</v>
      </c>
      <c r="C7" s="4">
        <v>18688</v>
      </c>
      <c r="D7" s="4">
        <v>31811</v>
      </c>
      <c r="E7" s="4">
        <v>27155</v>
      </c>
      <c r="F7" s="4">
        <v>53305</v>
      </c>
      <c r="G7" s="4">
        <v>25168</v>
      </c>
      <c r="H7" s="4">
        <v>21152</v>
      </c>
      <c r="I7" s="4">
        <v>17760</v>
      </c>
      <c r="J7" s="4">
        <v>14478</v>
      </c>
      <c r="K7" s="10">
        <v>17342</v>
      </c>
      <c r="L7" s="12">
        <v>59142</v>
      </c>
      <c r="M7" s="15">
        <v>21898</v>
      </c>
      <c r="N7" s="4"/>
    </row>
    <row r="8" spans="1:14" ht="24.75" customHeight="1">
      <c r="A8" s="2" t="s">
        <v>15</v>
      </c>
      <c r="B8" s="3">
        <v>7805.81</v>
      </c>
      <c r="C8" s="4">
        <v>7563.14</v>
      </c>
      <c r="D8" s="4">
        <v>8015.69</v>
      </c>
      <c r="E8" s="4">
        <v>7658.9</v>
      </c>
      <c r="F8" s="4">
        <v>8128.53</v>
      </c>
      <c r="G8" s="4">
        <v>7207.57</v>
      </c>
      <c r="H8" s="4">
        <v>7567.41</v>
      </c>
      <c r="I8" s="4">
        <v>6994.11</v>
      </c>
      <c r="J8" s="4">
        <v>8021.79</v>
      </c>
      <c r="K8" s="10">
        <v>7186.23</v>
      </c>
      <c r="L8" s="14">
        <v>7396.65</v>
      </c>
      <c r="M8" s="13"/>
      <c r="N8" s="4"/>
    </row>
    <row r="9" spans="1:14" ht="24.75" customHeight="1">
      <c r="A9" s="2" t="s">
        <v>24</v>
      </c>
      <c r="B9" s="3">
        <v>134.82</v>
      </c>
      <c r="C9" s="4">
        <v>125.19</v>
      </c>
      <c r="D9" s="4">
        <v>99.51</v>
      </c>
      <c r="E9" s="4">
        <v>96.3</v>
      </c>
      <c r="F9" s="4">
        <v>96.3</v>
      </c>
      <c r="G9" s="4">
        <v>96.3</v>
      </c>
      <c r="H9" s="4">
        <v>96.3</v>
      </c>
      <c r="I9" s="4">
        <v>96.3</v>
      </c>
      <c r="J9" s="4">
        <v>96.3</v>
      </c>
      <c r="K9" s="10">
        <v>96.3</v>
      </c>
      <c r="L9" s="14">
        <v>96.3</v>
      </c>
      <c r="M9" s="4">
        <v>96.3</v>
      </c>
      <c r="N9" s="4"/>
    </row>
    <row r="10" spans="1:14" ht="24.75" customHeight="1">
      <c r="A10" s="2" t="s">
        <v>16</v>
      </c>
      <c r="B10" s="3"/>
      <c r="C10" s="4">
        <v>48948.06</v>
      </c>
      <c r="D10" s="4">
        <v>23332.69</v>
      </c>
      <c r="E10" s="4">
        <v>45538.13</v>
      </c>
      <c r="F10" s="4">
        <v>77839</v>
      </c>
      <c r="G10" s="4">
        <v>79197.759999999995</v>
      </c>
      <c r="H10" s="4">
        <v>749</v>
      </c>
      <c r="I10" s="4">
        <v>153410.07</v>
      </c>
      <c r="J10" s="4">
        <v>527869.41</v>
      </c>
      <c r="K10" s="10">
        <v>526440</v>
      </c>
      <c r="L10" s="12">
        <v>136983.54</v>
      </c>
      <c r="M10" s="15">
        <v>749</v>
      </c>
      <c r="N10" s="15">
        <v>27367.18</v>
      </c>
    </row>
    <row r="12" spans="1:14" ht="24.75" customHeight="1">
      <c r="J12" s="18"/>
      <c r="K12" s="19"/>
      <c r="L12" s="19"/>
      <c r="M12" s="20"/>
      <c r="N12" s="19"/>
    </row>
    <row r="13" spans="1:14" ht="24.75" customHeight="1">
      <c r="J13" s="18"/>
      <c r="K13" s="21"/>
      <c r="L13" s="19"/>
      <c r="M13" s="19"/>
      <c r="N13" s="19"/>
    </row>
    <row r="14" spans="1:14" ht="24.75" customHeight="1">
      <c r="K14" s="17"/>
      <c r="L14" s="17"/>
      <c r="M14" s="17"/>
      <c r="N14" s="17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8"/>
  <sheetViews>
    <sheetView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O20" sqref="O20"/>
    </sheetView>
  </sheetViews>
  <sheetFormatPr defaultColWidth="12.5703125" defaultRowHeight="24.75" customHeight="1"/>
  <cols>
    <col min="1" max="1" width="14.42578125" style="1" customWidth="1"/>
    <col min="2" max="2" width="9" style="8" customWidth="1"/>
    <col min="3" max="3" width="8.85546875" style="5" customWidth="1"/>
    <col min="4" max="4" width="8.42578125" style="5" customWidth="1"/>
    <col min="5" max="5" width="9.42578125" style="5" customWidth="1"/>
    <col min="6" max="6" width="8.42578125" style="5" customWidth="1"/>
    <col min="7" max="7" width="8.7109375" style="5" customWidth="1"/>
    <col min="8" max="8" width="9.85546875" style="5" customWidth="1"/>
    <col min="9" max="9" width="9" style="5" customWidth="1"/>
    <col min="10" max="10" width="8.85546875" style="5" customWidth="1"/>
    <col min="11" max="11" width="8.5703125" style="5" customWidth="1"/>
    <col min="12" max="13" width="8.85546875" style="5" customWidth="1"/>
    <col min="14" max="14" width="10.5703125" style="5" customWidth="1"/>
    <col min="15" max="16384" width="12.5703125" style="1"/>
  </cols>
  <sheetData>
    <row r="1" spans="1:17" ht="24.75" customHeight="1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9"/>
      <c r="O1" s="58" t="s">
        <v>34</v>
      </c>
      <c r="P1" s="62" t="s">
        <v>35</v>
      </c>
    </row>
    <row r="2" spans="1:17" ht="24.75" customHeight="1">
      <c r="A2" s="2"/>
      <c r="B2" s="3" t="s">
        <v>12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9" t="s">
        <v>9</v>
      </c>
      <c r="L2" s="3" t="s">
        <v>10</v>
      </c>
      <c r="M2" s="3" t="s">
        <v>11</v>
      </c>
      <c r="N2" s="9" t="s">
        <v>12</v>
      </c>
      <c r="O2" s="58" t="s">
        <v>42</v>
      </c>
      <c r="P2" s="62" t="s">
        <v>43</v>
      </c>
    </row>
    <row r="3" spans="1:17" ht="24.75" customHeight="1">
      <c r="A3" s="2" t="s">
        <v>13</v>
      </c>
      <c r="B3" s="28">
        <v>817320.73</v>
      </c>
      <c r="C3" s="29"/>
      <c r="D3" s="29">
        <v>1819917.53</v>
      </c>
      <c r="E3" s="34">
        <v>1236419.03</v>
      </c>
      <c r="F3" s="34">
        <v>1414116.64</v>
      </c>
      <c r="G3" s="34">
        <v>1234081.44</v>
      </c>
      <c r="H3" s="34">
        <v>1967447.21</v>
      </c>
      <c r="I3" s="34">
        <v>1999795.52</v>
      </c>
      <c r="J3" s="29"/>
      <c r="K3" s="30"/>
      <c r="L3" s="29"/>
      <c r="M3" s="31"/>
      <c r="N3" s="60">
        <v>1500000</v>
      </c>
      <c r="O3" s="63">
        <f>SUM(B3:D3)+N3</f>
        <v>4137238.26</v>
      </c>
      <c r="P3" s="64">
        <f>SUM(E3:I3)</f>
        <v>7851859.8399999999</v>
      </c>
    </row>
    <row r="4" spans="1:17" ht="24.75" customHeight="1">
      <c r="A4" s="2" t="s">
        <v>27</v>
      </c>
      <c r="B4" s="28">
        <v>16156.95</v>
      </c>
      <c r="C4" s="13"/>
      <c r="D4" s="13">
        <v>26359.71</v>
      </c>
      <c r="E4" s="13"/>
      <c r="F4" s="13"/>
      <c r="G4" s="36">
        <v>12959.59</v>
      </c>
      <c r="H4" s="36">
        <v>24018.7</v>
      </c>
      <c r="I4" s="36">
        <v>480.32</v>
      </c>
      <c r="J4" s="13"/>
      <c r="K4" s="32"/>
      <c r="L4" s="13"/>
      <c r="M4" s="22"/>
      <c r="N4" s="61"/>
      <c r="O4" s="63">
        <f>SUM(B4:D4)</f>
        <v>42516.66</v>
      </c>
      <c r="P4" s="64">
        <f>SUM(G4:I4)</f>
        <v>37458.61</v>
      </c>
    </row>
    <row r="5" spans="1:17" ht="24.75" customHeight="1">
      <c r="A5" s="2" t="s">
        <v>22</v>
      </c>
      <c r="B5" s="29"/>
      <c r="C5" s="13">
        <v>3877.47</v>
      </c>
      <c r="D5" s="13">
        <v>4431.97</v>
      </c>
      <c r="E5" s="13">
        <v>4398.79</v>
      </c>
      <c r="F5" s="13">
        <v>4134.47</v>
      </c>
      <c r="G5" s="13">
        <v>4464.9399999999996</v>
      </c>
      <c r="H5" s="36">
        <v>7852.23</v>
      </c>
      <c r="I5" s="13"/>
      <c r="J5" s="13">
        <v>3731.58</v>
      </c>
      <c r="K5" s="32"/>
      <c r="L5" s="13"/>
      <c r="M5" s="22"/>
      <c r="N5" s="32"/>
      <c r="O5" s="63">
        <f>SUM(C5:G5)+J5</f>
        <v>25039.22</v>
      </c>
      <c r="P5" s="64">
        <f>SUM(H5)</f>
        <v>7852.23</v>
      </c>
    </row>
    <row r="6" spans="1:17" ht="24.75" customHeight="1">
      <c r="A6" s="2" t="s">
        <v>23</v>
      </c>
      <c r="B6" s="29"/>
      <c r="C6" s="13">
        <v>4371.54</v>
      </c>
      <c r="D6" s="13">
        <v>7646.8</v>
      </c>
      <c r="E6" s="13">
        <v>5731.83</v>
      </c>
      <c r="F6" s="13">
        <v>5621.99</v>
      </c>
      <c r="G6" s="13">
        <v>4846.21</v>
      </c>
      <c r="H6" s="36">
        <v>5582.32</v>
      </c>
      <c r="I6" s="13"/>
      <c r="J6" s="13">
        <v>5250.51</v>
      </c>
      <c r="K6" s="32"/>
      <c r="L6" s="22"/>
      <c r="M6" s="13"/>
      <c r="N6" s="32"/>
      <c r="O6" s="63">
        <f>SUM(C6:G6)+J6</f>
        <v>33468.879999999997</v>
      </c>
      <c r="P6" s="64">
        <f>SUM(H6)</f>
        <v>5582.32</v>
      </c>
    </row>
    <row r="7" spans="1:17" ht="24.75" customHeight="1">
      <c r="A7" s="2" t="s">
        <v>14</v>
      </c>
      <c r="B7" s="29">
        <v>26472</v>
      </c>
      <c r="C7" s="13">
        <v>20642</v>
      </c>
      <c r="D7" s="13">
        <v>23086</v>
      </c>
      <c r="E7" s="13">
        <v>18906</v>
      </c>
      <c r="F7" s="13">
        <v>44752</v>
      </c>
      <c r="G7" s="13">
        <v>48832</v>
      </c>
      <c r="H7" s="36">
        <v>19928</v>
      </c>
      <c r="I7" s="36">
        <v>15641</v>
      </c>
      <c r="J7" s="13">
        <v>29723</v>
      </c>
      <c r="K7" s="32"/>
      <c r="L7" s="13"/>
      <c r="M7" s="22">
        <v>32007</v>
      </c>
      <c r="N7" s="32"/>
      <c r="O7" s="63">
        <f>SUM(B7:G7)+J7+M7</f>
        <v>244420</v>
      </c>
      <c r="P7" s="64">
        <f>SUM(H7:I7)</f>
        <v>35569</v>
      </c>
    </row>
    <row r="8" spans="1:17" ht="24.75" customHeight="1">
      <c r="A8" s="2" t="s">
        <v>15</v>
      </c>
      <c r="B8" s="29">
        <v>7076.45</v>
      </c>
      <c r="C8" s="13">
        <v>7390.55</v>
      </c>
      <c r="D8" s="13">
        <v>7213.67</v>
      </c>
      <c r="E8" s="13">
        <v>7128.29</v>
      </c>
      <c r="F8" s="13">
        <v>8043.14</v>
      </c>
      <c r="G8" s="13">
        <v>8061.44</v>
      </c>
      <c r="H8" s="13"/>
      <c r="I8" s="13">
        <v>6332.37</v>
      </c>
      <c r="J8" s="13">
        <v>6786.74</v>
      </c>
      <c r="K8" s="32"/>
      <c r="L8" s="22"/>
      <c r="M8" s="13"/>
      <c r="N8" s="32"/>
      <c r="O8" s="63">
        <f>SUM(B8:N8)</f>
        <v>58032.65</v>
      </c>
      <c r="P8" s="58"/>
    </row>
    <row r="9" spans="1:17" ht="24.75" customHeight="1">
      <c r="A9" s="2" t="s">
        <v>24</v>
      </c>
      <c r="B9" s="29">
        <v>67.41</v>
      </c>
      <c r="C9" s="13"/>
      <c r="D9" s="13"/>
      <c r="E9" s="13"/>
      <c r="F9" s="13"/>
      <c r="G9" s="13"/>
      <c r="H9" s="13"/>
      <c r="I9" s="13"/>
      <c r="J9" s="13"/>
      <c r="K9" s="32"/>
      <c r="L9" s="22"/>
      <c r="M9" s="13"/>
      <c r="N9" s="32"/>
      <c r="O9" s="63">
        <f>SUM(B9)</f>
        <v>67.41</v>
      </c>
      <c r="P9" s="58"/>
    </row>
    <row r="10" spans="1:17" ht="24.75" customHeight="1">
      <c r="A10" s="2" t="s">
        <v>37</v>
      </c>
      <c r="B10" s="29"/>
      <c r="C10" s="13">
        <v>1914.44</v>
      </c>
      <c r="D10" s="13">
        <v>4372.66</v>
      </c>
      <c r="E10" s="13">
        <v>55821.63</v>
      </c>
      <c r="F10" s="13">
        <v>749</v>
      </c>
      <c r="G10" s="13">
        <v>749</v>
      </c>
      <c r="H10" s="13">
        <v>15489.86</v>
      </c>
      <c r="I10" s="36">
        <v>173257.82</v>
      </c>
      <c r="J10" s="36">
        <v>137827.13</v>
      </c>
      <c r="K10" s="32">
        <v>268583.27</v>
      </c>
      <c r="L10" s="13"/>
      <c r="M10" s="22"/>
      <c r="N10" s="61"/>
      <c r="O10" s="63">
        <f>SUM(C10:H10)+K10</f>
        <v>347679.86</v>
      </c>
      <c r="P10" s="64">
        <f>SUM(I10:J10)</f>
        <v>311084.95</v>
      </c>
      <c r="Q10" s="37"/>
    </row>
    <row r="11" spans="1:17" ht="24.75" customHeight="1">
      <c r="A11" s="2" t="s">
        <v>28</v>
      </c>
      <c r="B11" s="3"/>
      <c r="C11" s="4"/>
      <c r="D11" s="4"/>
      <c r="E11" s="35">
        <v>245</v>
      </c>
      <c r="F11" s="35"/>
      <c r="G11" s="35">
        <v>245</v>
      </c>
      <c r="H11" s="35">
        <v>379.75</v>
      </c>
      <c r="I11" s="35">
        <v>620</v>
      </c>
      <c r="J11" s="4"/>
      <c r="K11" s="10"/>
      <c r="L11" s="4"/>
      <c r="M11" s="4"/>
      <c r="N11" s="10"/>
      <c r="O11" s="58"/>
      <c r="P11" s="64">
        <f>SUM(E11:I11)</f>
        <v>1489.75</v>
      </c>
      <c r="Q11" s="37"/>
    </row>
    <row r="12" spans="1:17" ht="24.75" customHeight="1">
      <c r="A12" s="2" t="s">
        <v>29</v>
      </c>
      <c r="B12" s="3"/>
      <c r="C12" s="4"/>
      <c r="D12" s="4"/>
      <c r="E12" s="35">
        <v>1029</v>
      </c>
      <c r="F12" s="35">
        <v>805</v>
      </c>
      <c r="G12" s="35">
        <v>675</v>
      </c>
      <c r="H12" s="35">
        <v>533</v>
      </c>
      <c r="I12" s="4"/>
      <c r="J12" s="4"/>
      <c r="K12" s="10"/>
      <c r="L12" s="4"/>
      <c r="M12" s="4"/>
      <c r="N12" s="10"/>
      <c r="O12" s="58"/>
      <c r="P12" s="64">
        <f>SUM(E12:H12)</f>
        <v>3042</v>
      </c>
      <c r="Q12" s="37"/>
    </row>
    <row r="13" spans="1:17" ht="24.75" customHeight="1">
      <c r="A13" s="2" t="s">
        <v>30</v>
      </c>
      <c r="B13" s="3"/>
      <c r="C13" s="4"/>
      <c r="D13" s="4"/>
      <c r="E13" s="4"/>
      <c r="F13" s="4"/>
      <c r="G13" s="4"/>
      <c r="H13" s="4"/>
      <c r="I13" s="4"/>
      <c r="J13" s="4"/>
      <c r="K13" s="10"/>
      <c r="L13" s="4"/>
      <c r="M13" s="4"/>
      <c r="N13" s="10"/>
      <c r="O13" s="58"/>
      <c r="P13" s="62"/>
      <c r="Q13" s="37"/>
    </row>
    <row r="14" spans="1:17" ht="24.75" customHeight="1">
      <c r="A14" s="219" t="s">
        <v>21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19"/>
      <c r="P14" s="221"/>
      <c r="Q14" s="37"/>
    </row>
    <row r="15" spans="1:17" ht="24.75" customHeight="1">
      <c r="A15" s="2" t="s">
        <v>17</v>
      </c>
      <c r="B15" s="3"/>
      <c r="C15" s="35">
        <v>11000</v>
      </c>
      <c r="D15" s="35">
        <v>11000</v>
      </c>
      <c r="E15" s="35">
        <v>11000</v>
      </c>
      <c r="F15" s="35">
        <v>22000</v>
      </c>
      <c r="G15" s="35">
        <v>22000</v>
      </c>
      <c r="H15" s="35">
        <v>22000</v>
      </c>
      <c r="I15" s="35">
        <v>22000</v>
      </c>
      <c r="J15" s="35">
        <v>22000</v>
      </c>
      <c r="K15" s="38">
        <v>22000</v>
      </c>
      <c r="L15" s="35">
        <v>22000</v>
      </c>
      <c r="M15" s="35">
        <v>22000</v>
      </c>
      <c r="N15" s="10"/>
      <c r="O15" s="58"/>
      <c r="P15" s="64">
        <f>SUM(B15:N15)</f>
        <v>209000</v>
      </c>
      <c r="Q15" s="37"/>
    </row>
    <row r="16" spans="1:17" ht="24.75" customHeight="1">
      <c r="A16" s="2" t="s">
        <v>18</v>
      </c>
      <c r="B16" s="3"/>
      <c r="C16" s="35">
        <v>5500</v>
      </c>
      <c r="D16" s="35">
        <v>5500</v>
      </c>
      <c r="E16" s="35">
        <v>5500</v>
      </c>
      <c r="F16" s="35">
        <v>5500</v>
      </c>
      <c r="G16" s="35"/>
      <c r="H16" s="35">
        <v>11000</v>
      </c>
      <c r="I16" s="35">
        <v>11000</v>
      </c>
      <c r="J16" s="35">
        <v>11000</v>
      </c>
      <c r="K16" s="38">
        <v>11000</v>
      </c>
      <c r="L16" s="35">
        <v>11000</v>
      </c>
      <c r="M16" s="35">
        <v>11000</v>
      </c>
      <c r="N16" s="10"/>
      <c r="O16" s="58"/>
      <c r="P16" s="64">
        <f t="shared" ref="P16:P18" si="0">SUM(B16:N16)</f>
        <v>88000</v>
      </c>
      <c r="Q16" s="37"/>
    </row>
    <row r="17" spans="1:17" ht="24.75" customHeight="1">
      <c r="A17" s="2" t="s">
        <v>19</v>
      </c>
      <c r="B17" s="3">
        <v>0</v>
      </c>
      <c r="C17" s="35">
        <v>336</v>
      </c>
      <c r="D17" s="35">
        <v>4750</v>
      </c>
      <c r="E17" s="35" t="s">
        <v>36</v>
      </c>
      <c r="F17" s="35" t="s">
        <v>36</v>
      </c>
      <c r="G17" s="35">
        <v>1292</v>
      </c>
      <c r="H17" s="4"/>
      <c r="I17" s="4"/>
      <c r="J17" s="35">
        <v>22912</v>
      </c>
      <c r="K17" s="38">
        <v>7926</v>
      </c>
      <c r="L17" s="35">
        <v>28462</v>
      </c>
      <c r="M17" s="4"/>
      <c r="N17" s="10"/>
      <c r="O17" s="58"/>
      <c r="P17" s="64">
        <f t="shared" si="0"/>
        <v>65678</v>
      </c>
      <c r="Q17" s="37"/>
    </row>
    <row r="18" spans="1:17" s="27" customFormat="1" ht="24.75" customHeight="1">
      <c r="A18" s="23" t="s">
        <v>20</v>
      </c>
      <c r="B18" s="24"/>
      <c r="C18" s="36">
        <v>2724.76</v>
      </c>
      <c r="D18" s="36">
        <v>1935.1</v>
      </c>
      <c r="E18" s="36">
        <v>2585.12</v>
      </c>
      <c r="F18" s="36">
        <v>1795.46</v>
      </c>
      <c r="G18" s="36">
        <v>1894.44</v>
      </c>
      <c r="H18" s="36">
        <v>1695.95</v>
      </c>
      <c r="I18" s="36">
        <v>1965.06</v>
      </c>
      <c r="J18" s="25"/>
      <c r="K18" s="26"/>
      <c r="L18" s="33"/>
      <c r="M18" s="25"/>
      <c r="N18" s="26"/>
      <c r="O18" s="65"/>
      <c r="P18" s="64">
        <f t="shared" si="0"/>
        <v>14595.890000000001</v>
      </c>
      <c r="Q18" s="59"/>
    </row>
  </sheetData>
  <mergeCells count="3">
    <mergeCell ref="A1:N1"/>
    <mergeCell ref="A14:N14"/>
    <mergeCell ref="O14:P14"/>
  </mergeCells>
  <pageMargins left="0.39370078740157483" right="0.39370078740157483" top="0.39370078740157483" bottom="0.3937007874015748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1"/>
  <sheetViews>
    <sheetView workbookViewId="0">
      <selection activeCell="O21" sqref="O21"/>
    </sheetView>
  </sheetViews>
  <sheetFormatPr defaultColWidth="12.5703125" defaultRowHeight="24.75" customHeight="1"/>
  <cols>
    <col min="1" max="1" width="28" style="41" customWidth="1"/>
    <col min="2" max="2" width="15.140625" style="51" customWidth="1"/>
    <col min="3" max="14" width="15.140625" style="17" customWidth="1"/>
    <col min="15" max="16384" width="12.5703125" style="1"/>
  </cols>
  <sheetData>
    <row r="1" spans="1:17" ht="24.75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43">
        <v>308553.99</v>
      </c>
      <c r="C3" s="44">
        <v>1837944.82</v>
      </c>
      <c r="D3" s="17">
        <v>1679312.43</v>
      </c>
      <c r="E3" s="45">
        <v>1030556.8</v>
      </c>
      <c r="F3" s="45">
        <v>1171197.46</v>
      </c>
      <c r="G3" s="45">
        <v>1207657.8899999999</v>
      </c>
      <c r="H3" s="45">
        <v>1694284.88</v>
      </c>
      <c r="I3" s="45">
        <v>1643078.77</v>
      </c>
      <c r="J3" s="45">
        <v>1754919.9</v>
      </c>
      <c r="K3" s="70">
        <v>1289649.23</v>
      </c>
      <c r="L3" s="45">
        <v>1491068.57</v>
      </c>
      <c r="M3" s="71">
        <v>1960177.36</v>
      </c>
      <c r="N3" s="89">
        <v>2013436.47</v>
      </c>
      <c r="O3" s="74">
        <f>SUM(B3:N3)</f>
        <v>19081838.57</v>
      </c>
      <c r="P3" s="74"/>
    </row>
    <row r="4" spans="1:17" ht="24.75" customHeight="1">
      <c r="A4" s="39" t="s">
        <v>27</v>
      </c>
      <c r="B4" s="43">
        <v>1594.37</v>
      </c>
      <c r="C4" s="46"/>
      <c r="D4" s="46">
        <v>992.93</v>
      </c>
      <c r="E4" s="46">
        <v>14409.95</v>
      </c>
      <c r="F4" s="46">
        <v>4767.99</v>
      </c>
      <c r="G4" s="47">
        <v>16182.68</v>
      </c>
      <c r="H4" s="47">
        <v>10072.049999999999</v>
      </c>
      <c r="I4" s="47">
        <v>2408.0500000000002</v>
      </c>
      <c r="J4" s="47">
        <v>16103.59</v>
      </c>
      <c r="K4" s="56">
        <v>13506.33</v>
      </c>
      <c r="L4" s="47"/>
      <c r="M4" s="57">
        <v>7100.19</v>
      </c>
      <c r="N4" s="57"/>
      <c r="O4" s="74">
        <f t="shared" ref="O4:O20" si="0">SUM(B4:N4)</f>
        <v>87138.13</v>
      </c>
      <c r="P4" s="74"/>
      <c r="Q4" s="74"/>
    </row>
    <row r="5" spans="1:17" ht="24.75" customHeight="1">
      <c r="A5" s="39" t="s">
        <v>22</v>
      </c>
      <c r="B5" s="44" t="s">
        <v>36</v>
      </c>
      <c r="C5" s="46">
        <v>12546.68</v>
      </c>
      <c r="D5" s="46">
        <v>15286.11</v>
      </c>
      <c r="E5" s="46">
        <v>8628.85</v>
      </c>
      <c r="F5" s="46">
        <v>7128.73</v>
      </c>
      <c r="G5" s="46">
        <v>7234.64</v>
      </c>
      <c r="H5" s="68">
        <v>9262.44</v>
      </c>
      <c r="I5" s="46">
        <v>6674.75</v>
      </c>
      <c r="J5" s="47">
        <v>7181.29</v>
      </c>
      <c r="K5" s="56">
        <v>8043.07</v>
      </c>
      <c r="L5" s="47">
        <v>10832.09</v>
      </c>
      <c r="M5" s="47">
        <v>9343.57</v>
      </c>
      <c r="N5" s="47">
        <v>10203.790000000001</v>
      </c>
      <c r="O5" s="74">
        <f t="shared" si="0"/>
        <v>112366.01000000001</v>
      </c>
      <c r="P5" s="74"/>
    </row>
    <row r="6" spans="1:17" ht="24.75" customHeight="1">
      <c r="A6" s="39" t="s">
        <v>23</v>
      </c>
      <c r="B6" s="44" t="s">
        <v>36</v>
      </c>
      <c r="C6" s="46">
        <v>4775.3100000000004</v>
      </c>
      <c r="D6" s="46">
        <v>5578.61</v>
      </c>
      <c r="E6" s="46">
        <v>8726.93</v>
      </c>
      <c r="F6" s="46">
        <v>9176.92</v>
      </c>
      <c r="G6" s="46">
        <v>9071.2900000000009</v>
      </c>
      <c r="H6" s="68">
        <v>5182.78</v>
      </c>
      <c r="I6" s="46">
        <v>3213.12</v>
      </c>
      <c r="J6" s="47"/>
      <c r="K6" s="56">
        <v>4893.24</v>
      </c>
      <c r="L6" s="57"/>
      <c r="M6" s="47">
        <v>12335.79</v>
      </c>
      <c r="N6" s="47"/>
      <c r="O6" s="74">
        <f t="shared" si="0"/>
        <v>62953.99</v>
      </c>
      <c r="P6" s="74"/>
      <c r="Q6" s="74"/>
    </row>
    <row r="7" spans="1:17" ht="24.75" customHeight="1">
      <c r="A7" s="39" t="s">
        <v>14</v>
      </c>
      <c r="B7" s="44">
        <v>30723</v>
      </c>
      <c r="C7" s="46">
        <v>35092</v>
      </c>
      <c r="D7" s="46">
        <v>37833</v>
      </c>
      <c r="E7" s="46">
        <v>20461</v>
      </c>
      <c r="F7" s="46">
        <v>35680</v>
      </c>
      <c r="G7" s="47">
        <v>63931</v>
      </c>
      <c r="H7" s="47">
        <v>20387</v>
      </c>
      <c r="I7" s="47">
        <v>9574</v>
      </c>
      <c r="J7" s="47">
        <v>15952</v>
      </c>
      <c r="K7" s="56">
        <v>43510</v>
      </c>
      <c r="L7" s="47">
        <v>15903</v>
      </c>
      <c r="M7" s="47">
        <v>16089</v>
      </c>
      <c r="N7" s="47"/>
      <c r="O7" s="74">
        <f t="shared" si="0"/>
        <v>345135</v>
      </c>
      <c r="P7" s="74"/>
    </row>
    <row r="8" spans="1:17" ht="24.75" customHeight="1">
      <c r="A8" s="39" t="s">
        <v>15</v>
      </c>
      <c r="B8" s="44"/>
      <c r="C8" s="46"/>
      <c r="D8" s="46"/>
      <c r="E8" s="46"/>
      <c r="F8" s="46"/>
      <c r="G8" s="46"/>
      <c r="H8" s="47"/>
      <c r="I8" s="47"/>
      <c r="J8" s="47"/>
      <c r="K8" s="56"/>
      <c r="L8" s="47"/>
      <c r="M8" s="47"/>
      <c r="N8" s="47"/>
      <c r="O8" s="74">
        <f t="shared" si="0"/>
        <v>0</v>
      </c>
      <c r="P8" s="74"/>
    </row>
    <row r="9" spans="1:17" ht="24.75" customHeight="1">
      <c r="A9" s="39" t="s">
        <v>24</v>
      </c>
      <c r="B9" s="44"/>
      <c r="C9" s="46"/>
      <c r="D9" s="46"/>
      <c r="E9" s="46"/>
      <c r="F9" s="46"/>
      <c r="G9" s="46"/>
      <c r="H9" s="47"/>
      <c r="I9" s="47"/>
      <c r="J9" s="47"/>
      <c r="K9" s="56"/>
      <c r="L9" s="57"/>
      <c r="M9" s="47"/>
      <c r="N9" s="47"/>
      <c r="O9" s="74">
        <f t="shared" si="0"/>
        <v>0</v>
      </c>
      <c r="P9" s="74"/>
    </row>
    <row r="10" spans="1:17" ht="24.75" customHeight="1">
      <c r="A10" s="39" t="s">
        <v>37</v>
      </c>
      <c r="B10" s="44" t="s">
        <v>36</v>
      </c>
      <c r="C10" s="46">
        <v>138014.59</v>
      </c>
      <c r="D10" s="46">
        <v>104458.54</v>
      </c>
      <c r="E10" s="46">
        <v>98084.76</v>
      </c>
      <c r="F10" s="46">
        <v>286439.21000000002</v>
      </c>
      <c r="G10" s="47">
        <v>174077.98</v>
      </c>
      <c r="H10" s="47">
        <v>233363.47</v>
      </c>
      <c r="I10" s="47">
        <v>197182.92</v>
      </c>
      <c r="J10" s="47">
        <v>288595.05</v>
      </c>
      <c r="K10" s="56">
        <v>126508.99</v>
      </c>
      <c r="L10" s="47">
        <v>4419.1000000000004</v>
      </c>
      <c r="M10" s="47">
        <v>125501.37</v>
      </c>
      <c r="N10" s="47">
        <v>259795.89</v>
      </c>
      <c r="O10" s="74">
        <f t="shared" si="0"/>
        <v>2036441.87</v>
      </c>
      <c r="P10" s="74"/>
    </row>
    <row r="11" spans="1:17" ht="24.75" customHeight="1">
      <c r="A11" s="39" t="s">
        <v>39</v>
      </c>
      <c r="B11" s="45" t="s">
        <v>36</v>
      </c>
      <c r="C11" s="47">
        <v>196</v>
      </c>
      <c r="D11" s="47">
        <v>177</v>
      </c>
      <c r="E11" s="47">
        <v>302</v>
      </c>
      <c r="F11" s="47">
        <v>350</v>
      </c>
      <c r="G11" s="47">
        <v>273</v>
      </c>
      <c r="H11" s="47"/>
      <c r="I11" s="47">
        <v>364</v>
      </c>
      <c r="J11" s="47">
        <v>206</v>
      </c>
      <c r="K11" s="56"/>
      <c r="L11" s="47"/>
      <c r="M11" s="57"/>
      <c r="N11" s="57">
        <v>139</v>
      </c>
      <c r="O11" s="74">
        <f t="shared" si="0"/>
        <v>2007</v>
      </c>
      <c r="P11" s="74"/>
    </row>
    <row r="12" spans="1:17" ht="24.75" customHeight="1">
      <c r="A12" s="39" t="s">
        <v>41</v>
      </c>
      <c r="B12" s="55"/>
      <c r="C12" s="49">
        <v>7146.59</v>
      </c>
      <c r="D12" s="66">
        <v>7061.2</v>
      </c>
      <c r="E12" s="66">
        <v>6460.45</v>
      </c>
      <c r="F12" s="66">
        <v>7180.13</v>
      </c>
      <c r="G12" s="67">
        <v>6835.54</v>
      </c>
      <c r="H12" s="66">
        <v>7442.39</v>
      </c>
      <c r="I12" s="49">
        <v>6253.08</v>
      </c>
      <c r="J12" s="49"/>
      <c r="K12" s="50"/>
      <c r="L12" s="49"/>
      <c r="M12" s="49"/>
      <c r="N12" s="49"/>
      <c r="O12" s="74">
        <f t="shared" si="0"/>
        <v>48379.380000000005</v>
      </c>
      <c r="P12" s="74"/>
    </row>
    <row r="13" spans="1:17" ht="24.75" customHeight="1">
      <c r="A13" s="39" t="s">
        <v>29</v>
      </c>
      <c r="B13" s="49">
        <v>627</v>
      </c>
      <c r="C13" s="49">
        <v>569</v>
      </c>
      <c r="D13" s="49">
        <v>533</v>
      </c>
      <c r="E13" s="49">
        <v>533</v>
      </c>
      <c r="F13" s="69">
        <v>559.5</v>
      </c>
      <c r="G13" s="49">
        <v>872.5</v>
      </c>
      <c r="H13" s="49">
        <v>534</v>
      </c>
      <c r="I13" s="49">
        <v>540</v>
      </c>
      <c r="J13" s="49"/>
      <c r="K13" s="50"/>
      <c r="L13" s="49"/>
      <c r="M13" s="49"/>
      <c r="N13" s="49">
        <v>874</v>
      </c>
      <c r="O13" s="74">
        <f t="shared" si="0"/>
        <v>5642</v>
      </c>
      <c r="P13" s="74"/>
      <c r="Q13" s="74"/>
    </row>
    <row r="14" spans="1:17" ht="24.75" customHeight="1">
      <c r="A14" s="39" t="s">
        <v>30</v>
      </c>
      <c r="B14" s="42"/>
      <c r="C14" s="48"/>
      <c r="D14" s="48"/>
      <c r="E14" s="48"/>
      <c r="F14" s="48"/>
      <c r="G14" s="48"/>
      <c r="H14" s="48"/>
      <c r="I14" s="49"/>
      <c r="J14" s="49"/>
      <c r="K14" s="50"/>
      <c r="L14" s="49"/>
      <c r="M14" s="49"/>
      <c r="N14" s="49"/>
      <c r="O14" s="74">
        <f t="shared" si="0"/>
        <v>0</v>
      </c>
      <c r="P14" s="74"/>
    </row>
    <row r="15" spans="1:17" ht="24.75" customHeight="1">
      <c r="A15" s="223" t="s">
        <v>21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5"/>
      <c r="O15" s="74">
        <f t="shared" si="0"/>
        <v>0</v>
      </c>
      <c r="P15" s="74"/>
    </row>
    <row r="16" spans="1:17" ht="24.75" customHeight="1">
      <c r="A16" s="52" t="s">
        <v>38</v>
      </c>
      <c r="B16" s="53" t="s">
        <v>12</v>
      </c>
      <c r="C16" s="53" t="s">
        <v>1</v>
      </c>
      <c r="D16" s="53" t="s">
        <v>2</v>
      </c>
      <c r="E16" s="53" t="s">
        <v>3</v>
      </c>
      <c r="F16" s="53" t="s">
        <v>4</v>
      </c>
      <c r="G16" s="53" t="s">
        <v>5</v>
      </c>
      <c r="H16" s="53" t="s">
        <v>6</v>
      </c>
      <c r="I16" s="53" t="s">
        <v>7</v>
      </c>
      <c r="J16" s="53" t="s">
        <v>8</v>
      </c>
      <c r="K16" s="54" t="s">
        <v>9</v>
      </c>
      <c r="L16" s="53" t="s">
        <v>10</v>
      </c>
      <c r="M16" s="53" t="s">
        <v>11</v>
      </c>
      <c r="N16" s="53" t="s">
        <v>12</v>
      </c>
      <c r="O16" s="74">
        <f t="shared" si="0"/>
        <v>0</v>
      </c>
      <c r="P16" s="74"/>
    </row>
    <row r="17" spans="1:16" ht="24.75" customHeight="1">
      <c r="A17" s="39" t="s">
        <v>17</v>
      </c>
      <c r="B17" s="55" t="s">
        <v>36</v>
      </c>
      <c r="C17" s="49">
        <v>22000</v>
      </c>
      <c r="D17" s="49">
        <v>22000</v>
      </c>
      <c r="E17" s="49">
        <v>22000</v>
      </c>
      <c r="F17" s="49">
        <v>22000</v>
      </c>
      <c r="G17" s="49">
        <v>22000</v>
      </c>
      <c r="H17" s="49">
        <v>22000</v>
      </c>
      <c r="I17" s="49">
        <v>22000</v>
      </c>
      <c r="J17" s="50">
        <v>22000</v>
      </c>
      <c r="K17" s="50">
        <v>22000</v>
      </c>
      <c r="L17" s="50">
        <v>22000</v>
      </c>
      <c r="M17" s="49">
        <v>22000</v>
      </c>
      <c r="N17" s="49"/>
      <c r="O17" s="74">
        <f t="shared" si="0"/>
        <v>242000</v>
      </c>
      <c r="P17" s="74"/>
    </row>
    <row r="18" spans="1:16" ht="24.75" customHeight="1">
      <c r="A18" s="39" t="s">
        <v>40</v>
      </c>
      <c r="B18" s="55" t="s">
        <v>36</v>
      </c>
      <c r="C18" s="49">
        <v>11000</v>
      </c>
      <c r="D18" s="49">
        <v>11000</v>
      </c>
      <c r="E18" s="49">
        <v>11000</v>
      </c>
      <c r="F18" s="49">
        <v>11000</v>
      </c>
      <c r="G18" s="49">
        <v>11000</v>
      </c>
      <c r="H18" s="49">
        <v>11000</v>
      </c>
      <c r="I18" s="49">
        <v>11000</v>
      </c>
      <c r="J18" s="50">
        <v>11000</v>
      </c>
      <c r="K18" s="50">
        <v>11000</v>
      </c>
      <c r="L18" s="50">
        <v>11000</v>
      </c>
      <c r="M18" s="49">
        <v>11000</v>
      </c>
      <c r="N18" s="49"/>
      <c r="O18" s="74">
        <f t="shared" si="0"/>
        <v>121000</v>
      </c>
      <c r="P18" s="74"/>
    </row>
    <row r="19" spans="1:16" ht="24.75" customHeight="1">
      <c r="A19" s="39" t="s">
        <v>19</v>
      </c>
      <c r="B19" s="55">
        <v>11768</v>
      </c>
      <c r="C19" s="49">
        <v>8904</v>
      </c>
      <c r="D19" s="49">
        <v>8360</v>
      </c>
      <c r="E19" s="49">
        <v>24436</v>
      </c>
      <c r="F19" s="49">
        <v>14846</v>
      </c>
      <c r="G19" s="49">
        <v>19906</v>
      </c>
      <c r="H19" s="49">
        <v>16818</v>
      </c>
      <c r="I19" s="49">
        <v>24620</v>
      </c>
      <c r="J19" s="49">
        <v>10786</v>
      </c>
      <c r="K19" s="50"/>
      <c r="L19" s="49">
        <v>10700</v>
      </c>
      <c r="M19" s="49">
        <v>22612</v>
      </c>
      <c r="N19" s="49"/>
      <c r="O19" s="74">
        <f t="shared" si="0"/>
        <v>173756</v>
      </c>
      <c r="P19" s="74"/>
    </row>
    <row r="20" spans="1:16" s="27" customFormat="1" ht="24.75" customHeight="1">
      <c r="A20" s="40" t="s">
        <v>20</v>
      </c>
      <c r="B20" s="45">
        <v>2112.21</v>
      </c>
      <c r="C20" s="47">
        <v>2267.33</v>
      </c>
      <c r="D20" s="47">
        <v>2749.9</v>
      </c>
      <c r="E20" s="47">
        <v>1890.16</v>
      </c>
      <c r="F20" s="47">
        <v>1912.63</v>
      </c>
      <c r="G20" s="47">
        <v>2609.1999999999998</v>
      </c>
      <c r="H20" s="47">
        <v>2650.93</v>
      </c>
      <c r="I20" s="47">
        <v>1836.66</v>
      </c>
      <c r="J20" s="47">
        <v>2206.34</v>
      </c>
      <c r="K20" s="56">
        <v>1851.1</v>
      </c>
      <c r="L20" s="47">
        <v>2909.33</v>
      </c>
      <c r="M20" s="47">
        <v>2700.68</v>
      </c>
      <c r="N20" s="47"/>
      <c r="O20" s="74">
        <f t="shared" si="0"/>
        <v>27696.47</v>
      </c>
      <c r="P20" s="74"/>
    </row>
    <row r="21" spans="1:16" ht="24.75" customHeight="1">
      <c r="O21" s="74">
        <f>SUM(O3:O20)</f>
        <v>22346354.419999998</v>
      </c>
    </row>
  </sheetData>
  <mergeCells count="2">
    <mergeCell ref="A1:N1"/>
    <mergeCell ref="A15:N1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zoomScaleNormal="100" workbookViewId="0">
      <selection activeCell="C19" sqref="C19"/>
    </sheetView>
  </sheetViews>
  <sheetFormatPr defaultColWidth="12.5703125" defaultRowHeight="24.75" customHeight="1"/>
  <cols>
    <col min="1" max="1" width="28" style="41" customWidth="1"/>
    <col min="2" max="2" width="15.140625" style="51" customWidth="1"/>
    <col min="3" max="14" width="15.140625" style="17" customWidth="1"/>
    <col min="15" max="16384" width="12.5703125" style="1"/>
  </cols>
  <sheetData>
    <row r="1" spans="1:17" ht="24.75" customHeight="1">
      <c r="A1" s="222" t="s">
        <v>44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43"/>
      <c r="C3" s="44">
        <v>1613134.4</v>
      </c>
      <c r="D3" s="17">
        <v>1735025.02</v>
      </c>
      <c r="E3" s="75">
        <v>1206774.6399999999</v>
      </c>
      <c r="F3" s="75">
        <v>1379809.19</v>
      </c>
      <c r="G3" s="75">
        <v>1457010.15</v>
      </c>
      <c r="H3" s="75">
        <v>1836649.16</v>
      </c>
      <c r="I3" s="75">
        <v>1728834.86</v>
      </c>
      <c r="J3" s="75">
        <v>1869977.24</v>
      </c>
      <c r="K3" s="70">
        <v>1428936.61</v>
      </c>
      <c r="L3" s="45">
        <v>1654403.24</v>
      </c>
      <c r="M3" s="75">
        <v>2076453.35</v>
      </c>
      <c r="N3" s="45">
        <v>1909141.64</v>
      </c>
      <c r="O3" s="74">
        <f>SUM(C3:N3)</f>
        <v>19896149.5</v>
      </c>
      <c r="P3" s="74"/>
    </row>
    <row r="4" spans="1:17" ht="24.75" customHeight="1">
      <c r="A4" s="39" t="s">
        <v>27</v>
      </c>
      <c r="B4" s="43">
        <v>5544.37</v>
      </c>
      <c r="C4" s="46">
        <v>14727.03</v>
      </c>
      <c r="D4" s="46">
        <v>12655.29</v>
      </c>
      <c r="E4" s="76">
        <v>5574.91</v>
      </c>
      <c r="F4" s="76">
        <v>9488.76</v>
      </c>
      <c r="G4" s="76">
        <v>12450.64</v>
      </c>
      <c r="H4" s="76">
        <v>10952.11</v>
      </c>
      <c r="I4" s="76">
        <v>18362.7</v>
      </c>
      <c r="J4" s="76">
        <v>3816.34</v>
      </c>
      <c r="K4" s="77">
        <v>9426.25</v>
      </c>
      <c r="L4" s="47">
        <v>17421.5</v>
      </c>
      <c r="M4" s="47">
        <v>5829.03</v>
      </c>
      <c r="N4" s="47">
        <v>7153</v>
      </c>
      <c r="O4" s="74">
        <f t="shared" ref="O4:O20" si="0">SUM(C4:N4)</f>
        <v>127857.55999999998</v>
      </c>
    </row>
    <row r="5" spans="1:17" ht="24.75" customHeight="1">
      <c r="A5" s="39" t="s">
        <v>22</v>
      </c>
      <c r="B5" s="44"/>
      <c r="C5" s="46">
        <v>11503.71</v>
      </c>
      <c r="D5" s="46">
        <v>9882.83</v>
      </c>
      <c r="E5" s="46">
        <v>9898.8799999999992</v>
      </c>
      <c r="F5" s="76">
        <v>8807.59</v>
      </c>
      <c r="G5" s="76">
        <v>7940.99</v>
      </c>
      <c r="H5" s="76">
        <v>9722.35</v>
      </c>
      <c r="I5" s="76">
        <v>10027.26</v>
      </c>
      <c r="J5" s="76">
        <v>8294.0499999999993</v>
      </c>
      <c r="K5" s="77">
        <v>7170.66</v>
      </c>
      <c r="L5" s="76">
        <v>10556.86</v>
      </c>
      <c r="M5" s="47">
        <v>11904.92</v>
      </c>
      <c r="N5" s="47">
        <v>12739.42</v>
      </c>
      <c r="O5" s="74">
        <f t="shared" si="0"/>
        <v>118449.51999999999</v>
      </c>
    </row>
    <row r="6" spans="1:17" ht="24.75" customHeight="1">
      <c r="A6" s="39" t="s">
        <v>23</v>
      </c>
      <c r="B6" s="44"/>
      <c r="C6" s="46">
        <v>4141.1499999999996</v>
      </c>
      <c r="D6" s="46">
        <v>4383.09</v>
      </c>
      <c r="E6" s="46">
        <v>6093.44</v>
      </c>
      <c r="F6" s="47">
        <v>7542.58</v>
      </c>
      <c r="G6" s="76">
        <v>8716.1200000000008</v>
      </c>
      <c r="H6" s="76">
        <v>13564.3</v>
      </c>
      <c r="I6" s="47">
        <v>12635.12</v>
      </c>
      <c r="J6" s="47">
        <v>12943.22</v>
      </c>
      <c r="K6" s="56">
        <v>8876.2099999999991</v>
      </c>
      <c r="L6" s="47">
        <v>8524.74</v>
      </c>
      <c r="M6" s="47">
        <v>7234.46</v>
      </c>
      <c r="N6" s="47">
        <v>9095.27</v>
      </c>
      <c r="O6" s="74">
        <f t="shared" si="0"/>
        <v>103749.70000000003</v>
      </c>
    </row>
    <row r="7" spans="1:17" ht="24.75" customHeight="1">
      <c r="A7" s="39" t="s">
        <v>14</v>
      </c>
      <c r="B7" s="44"/>
      <c r="C7" s="46">
        <v>26381</v>
      </c>
      <c r="D7" s="46">
        <v>28242</v>
      </c>
      <c r="E7" s="46">
        <v>17239</v>
      </c>
      <c r="F7" s="46">
        <v>59240</v>
      </c>
      <c r="G7" s="73">
        <v>48614</v>
      </c>
      <c r="H7" s="17">
        <v>20668</v>
      </c>
      <c r="I7" s="46">
        <v>15756</v>
      </c>
      <c r="J7" s="46">
        <v>17116</v>
      </c>
      <c r="K7" s="56">
        <v>21086</v>
      </c>
      <c r="L7" s="47">
        <v>45741</v>
      </c>
      <c r="M7" s="47">
        <v>19671</v>
      </c>
      <c r="N7" s="47">
        <v>12821</v>
      </c>
      <c r="O7" s="74">
        <f t="shared" si="0"/>
        <v>332575</v>
      </c>
      <c r="P7" s="74"/>
      <c r="Q7" s="74"/>
    </row>
    <row r="8" spans="1:17" ht="24.75" customHeight="1">
      <c r="A8" s="39" t="s">
        <v>15</v>
      </c>
      <c r="B8" s="44"/>
      <c r="C8" s="46"/>
      <c r="D8" s="46"/>
      <c r="E8" s="46"/>
      <c r="F8" s="46"/>
      <c r="G8" s="46"/>
      <c r="H8" s="47"/>
      <c r="I8" s="47"/>
      <c r="J8" s="47"/>
      <c r="K8" s="56"/>
      <c r="L8" s="47"/>
      <c r="M8" s="47"/>
      <c r="N8" s="47"/>
      <c r="O8" s="74">
        <f t="shared" si="0"/>
        <v>0</v>
      </c>
      <c r="P8" s="74"/>
    </row>
    <row r="9" spans="1:17" ht="24.75" customHeight="1">
      <c r="A9" s="39" t="s">
        <v>24</v>
      </c>
      <c r="B9" s="44"/>
      <c r="C9" s="46"/>
      <c r="D9" s="46"/>
      <c r="E9" s="46"/>
      <c r="F9" s="46"/>
      <c r="G9" s="46"/>
      <c r="H9" s="47"/>
      <c r="I9" s="47"/>
      <c r="J9" s="47"/>
      <c r="K9" s="56"/>
      <c r="L9" s="57"/>
      <c r="M9" s="47"/>
      <c r="N9" s="47"/>
      <c r="O9" s="74">
        <f t="shared" si="0"/>
        <v>0</v>
      </c>
      <c r="Q9" s="74"/>
    </row>
    <row r="10" spans="1:17" ht="24.75" customHeight="1">
      <c r="A10" s="39" t="s">
        <v>37</v>
      </c>
      <c r="B10" s="44"/>
      <c r="C10" s="46">
        <v>124235.99</v>
      </c>
      <c r="D10" s="46">
        <v>151090.21</v>
      </c>
      <c r="E10" s="46">
        <v>342092.59</v>
      </c>
      <c r="F10" s="47">
        <v>327400.09999999998</v>
      </c>
      <c r="G10" s="49">
        <v>174312.31</v>
      </c>
      <c r="H10" s="47">
        <v>284611.44</v>
      </c>
      <c r="I10" s="47">
        <v>273504.2</v>
      </c>
      <c r="J10" s="47">
        <v>233246.3</v>
      </c>
      <c r="K10" s="56">
        <v>328243.69</v>
      </c>
      <c r="L10" s="68">
        <v>138998.78</v>
      </c>
      <c r="M10" s="47">
        <v>174968.43</v>
      </c>
      <c r="N10" s="47">
        <v>310762.67</v>
      </c>
      <c r="O10" s="74">
        <f t="shared" si="0"/>
        <v>2863466.71</v>
      </c>
      <c r="P10" s="74"/>
    </row>
    <row r="11" spans="1:17" ht="24.75" customHeight="1">
      <c r="A11" s="39" t="s">
        <v>39</v>
      </c>
      <c r="B11" s="45">
        <v>438</v>
      </c>
      <c r="C11" s="47">
        <v>142</v>
      </c>
      <c r="D11" s="47">
        <v>363</v>
      </c>
      <c r="E11" s="47">
        <v>158</v>
      </c>
      <c r="F11" s="47">
        <v>267</v>
      </c>
      <c r="G11" s="47">
        <v>164</v>
      </c>
      <c r="H11" s="47">
        <v>286</v>
      </c>
      <c r="I11" s="47"/>
      <c r="J11" s="47">
        <v>190</v>
      </c>
      <c r="K11" s="56"/>
      <c r="L11" s="47"/>
      <c r="M11" s="57"/>
      <c r="N11" s="57"/>
      <c r="O11" s="74">
        <f t="shared" si="0"/>
        <v>1570</v>
      </c>
    </row>
    <row r="12" spans="1:17" ht="24.75" customHeight="1">
      <c r="A12" s="39" t="s">
        <v>41</v>
      </c>
      <c r="B12" s="48">
        <v>6667.82</v>
      </c>
      <c r="C12" s="17">
        <v>6741</v>
      </c>
      <c r="D12" s="66">
        <v>6655.61</v>
      </c>
      <c r="E12" s="66">
        <v>6262.23</v>
      </c>
      <c r="F12" s="66">
        <v>6734.9</v>
      </c>
      <c r="G12" s="67">
        <v>6774.55</v>
      </c>
      <c r="H12" s="66">
        <v>6774.55</v>
      </c>
      <c r="I12" s="66">
        <v>6335.42</v>
      </c>
      <c r="J12" s="49">
        <v>6252.06</v>
      </c>
      <c r="K12" s="50">
        <v>6277.48</v>
      </c>
      <c r="L12" s="49">
        <v>6131.1</v>
      </c>
      <c r="M12" s="49">
        <v>6277.48</v>
      </c>
      <c r="N12" s="49">
        <v>6207.34</v>
      </c>
      <c r="O12" s="74">
        <f t="shared" si="0"/>
        <v>77423.72</v>
      </c>
      <c r="P12" s="5"/>
      <c r="Q12" s="74"/>
    </row>
    <row r="13" spans="1:17" ht="24.75" customHeight="1">
      <c r="A13" s="39" t="s">
        <v>29</v>
      </c>
      <c r="B13" s="49">
        <v>533</v>
      </c>
      <c r="C13" s="49">
        <v>533</v>
      </c>
      <c r="D13" s="49">
        <v>533</v>
      </c>
      <c r="E13" s="49">
        <v>533</v>
      </c>
      <c r="F13" s="69"/>
      <c r="G13" s="49">
        <v>533</v>
      </c>
      <c r="H13" s="49">
        <v>588</v>
      </c>
      <c r="I13" s="49">
        <v>533</v>
      </c>
      <c r="J13" s="49">
        <v>549</v>
      </c>
      <c r="K13" s="50"/>
      <c r="L13" s="49"/>
      <c r="M13" s="49"/>
      <c r="N13" s="49"/>
      <c r="O13" s="74">
        <f t="shared" si="0"/>
        <v>3802</v>
      </c>
    </row>
    <row r="14" spans="1:17" ht="24.75" customHeight="1">
      <c r="A14" s="39" t="s">
        <v>30</v>
      </c>
      <c r="B14" s="42"/>
      <c r="C14" s="48"/>
      <c r="D14" s="48"/>
      <c r="E14" s="48"/>
      <c r="F14" s="48"/>
      <c r="G14" s="48"/>
      <c r="H14" s="48"/>
      <c r="I14" s="49"/>
      <c r="J14" s="49"/>
      <c r="K14" s="50"/>
      <c r="L14" s="49"/>
      <c r="M14" s="49"/>
      <c r="N14" s="49"/>
      <c r="O14" s="74">
        <f t="shared" si="0"/>
        <v>0</v>
      </c>
      <c r="P14" s="74"/>
    </row>
    <row r="15" spans="1:17" ht="24.75" customHeight="1">
      <c r="A15" s="223" t="s">
        <v>21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5"/>
      <c r="O15" s="74">
        <f t="shared" si="0"/>
        <v>0</v>
      </c>
    </row>
    <row r="16" spans="1:17" ht="24.75" customHeight="1">
      <c r="A16" s="52" t="s">
        <v>38</v>
      </c>
      <c r="B16" s="53" t="s">
        <v>12</v>
      </c>
      <c r="C16" s="53" t="s">
        <v>1</v>
      </c>
      <c r="D16" s="53" t="s">
        <v>2</v>
      </c>
      <c r="E16" s="53" t="s">
        <v>3</v>
      </c>
      <c r="F16" s="53" t="s">
        <v>4</v>
      </c>
      <c r="G16" s="53" t="s">
        <v>5</v>
      </c>
      <c r="H16" s="53" t="s">
        <v>6</v>
      </c>
      <c r="I16" s="53" t="s">
        <v>7</v>
      </c>
      <c r="J16" s="53" t="s">
        <v>8</v>
      </c>
      <c r="K16" s="54" t="s">
        <v>9</v>
      </c>
      <c r="L16" s="53" t="s">
        <v>10</v>
      </c>
      <c r="M16" s="53" t="s">
        <v>11</v>
      </c>
      <c r="N16" s="53" t="s">
        <v>12</v>
      </c>
      <c r="O16" s="74">
        <f t="shared" si="0"/>
        <v>0</v>
      </c>
    </row>
    <row r="17" spans="1:15" ht="24.75" customHeight="1">
      <c r="A17" s="39" t="s">
        <v>17</v>
      </c>
      <c r="B17" s="55"/>
      <c r="C17" s="49"/>
      <c r="D17" s="49"/>
      <c r="E17" s="49"/>
      <c r="F17" s="49"/>
      <c r="G17" s="49"/>
      <c r="H17" s="49"/>
      <c r="I17" s="49"/>
      <c r="J17" s="50"/>
      <c r="K17" s="50"/>
      <c r="L17" s="50"/>
      <c r="M17" s="49"/>
      <c r="N17" s="49"/>
      <c r="O17" s="74">
        <f t="shared" si="0"/>
        <v>0</v>
      </c>
    </row>
    <row r="18" spans="1:15" ht="24.75" customHeight="1">
      <c r="A18" s="39" t="s">
        <v>40</v>
      </c>
      <c r="B18" s="55"/>
      <c r="C18" s="49">
        <v>33000</v>
      </c>
      <c r="D18" s="49">
        <v>33000</v>
      </c>
      <c r="E18" s="49">
        <v>33000</v>
      </c>
      <c r="F18" s="49">
        <v>33000</v>
      </c>
      <c r="G18" s="49">
        <v>33000</v>
      </c>
      <c r="H18" s="49">
        <v>33000</v>
      </c>
      <c r="I18" s="49">
        <v>33000</v>
      </c>
      <c r="J18" s="50">
        <v>33000</v>
      </c>
      <c r="K18" s="50">
        <v>33000</v>
      </c>
      <c r="L18" s="50">
        <v>33000</v>
      </c>
      <c r="M18" s="49">
        <v>33000</v>
      </c>
      <c r="N18" s="49">
        <v>33000</v>
      </c>
      <c r="O18" s="74">
        <f t="shared" si="0"/>
        <v>396000</v>
      </c>
    </row>
    <row r="19" spans="1:15" ht="24.75" customHeight="1">
      <c r="A19" s="39" t="s">
        <v>19</v>
      </c>
      <c r="B19" s="55">
        <v>10592</v>
      </c>
      <c r="C19" s="49">
        <v>12884</v>
      </c>
      <c r="D19" s="49">
        <v>29186</v>
      </c>
      <c r="E19" s="69">
        <v>27923</v>
      </c>
      <c r="F19" s="49">
        <v>14866</v>
      </c>
      <c r="G19" s="49">
        <v>24280</v>
      </c>
      <c r="H19" s="49">
        <v>23332</v>
      </c>
      <c r="I19" s="49">
        <v>19896</v>
      </c>
      <c r="J19" s="49">
        <v>28004</v>
      </c>
      <c r="K19" s="50">
        <v>11852</v>
      </c>
      <c r="L19" s="49">
        <v>14922</v>
      </c>
      <c r="M19" s="49">
        <v>19671</v>
      </c>
      <c r="N19" s="49">
        <v>26512</v>
      </c>
      <c r="O19" s="74">
        <f t="shared" si="0"/>
        <v>253328</v>
      </c>
    </row>
    <row r="20" spans="1:15" s="27" customFormat="1" ht="24.75" customHeight="1">
      <c r="A20" s="40" t="s">
        <v>20</v>
      </c>
      <c r="B20" s="45">
        <v>2834.97</v>
      </c>
      <c r="C20" s="47">
        <v>2280.17</v>
      </c>
      <c r="D20" s="47">
        <v>1881.6</v>
      </c>
      <c r="E20" s="47">
        <v>1736.08</v>
      </c>
      <c r="F20" s="47">
        <v>1755.34</v>
      </c>
      <c r="G20" s="47">
        <v>2105.23</v>
      </c>
      <c r="H20" s="47">
        <v>2354</v>
      </c>
      <c r="I20" s="47">
        <v>2918.43</v>
      </c>
      <c r="J20" s="47">
        <v>2569.0700000000002</v>
      </c>
      <c r="K20" s="56">
        <v>1851.1</v>
      </c>
      <c r="L20" s="47">
        <v>2256.1</v>
      </c>
      <c r="M20" s="47">
        <v>2090.7800000000002</v>
      </c>
      <c r="N20" s="47"/>
      <c r="O20" s="74">
        <f t="shared" si="0"/>
        <v>23797.899999999998</v>
      </c>
    </row>
    <row r="21" spans="1:15" ht="24.75" customHeight="1">
      <c r="O21" s="74">
        <f>SUM(O3:O20)</f>
        <v>24198169.609999996</v>
      </c>
    </row>
    <row r="22" spans="1:15" ht="24.75" customHeight="1">
      <c r="A22" s="41" t="s">
        <v>45</v>
      </c>
      <c r="B22" s="72">
        <v>1600000</v>
      </c>
    </row>
    <row r="23" spans="1:15" ht="24.75" customHeight="1">
      <c r="B23" s="51">
        <f>B3-B22</f>
        <v>-1600000</v>
      </c>
    </row>
    <row r="25" spans="1:15" ht="24.75" customHeight="1">
      <c r="A25" s="226" t="s">
        <v>44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</row>
    <row r="26" spans="1:15" ht="24.75" customHeight="1">
      <c r="A26" s="103" t="s">
        <v>38</v>
      </c>
      <c r="B26" s="105" t="s">
        <v>12</v>
      </c>
      <c r="C26" s="105" t="s">
        <v>1</v>
      </c>
      <c r="D26" s="105" t="s">
        <v>2</v>
      </c>
      <c r="E26" s="105" t="s">
        <v>3</v>
      </c>
      <c r="F26" s="105" t="s">
        <v>4</v>
      </c>
      <c r="G26" s="105" t="s">
        <v>5</v>
      </c>
      <c r="H26" s="105" t="s">
        <v>6</v>
      </c>
      <c r="I26" s="105" t="s">
        <v>7</v>
      </c>
      <c r="J26" s="105" t="s">
        <v>8</v>
      </c>
      <c r="K26" s="119" t="s">
        <v>9</v>
      </c>
      <c r="L26" s="105" t="s">
        <v>10</v>
      </c>
      <c r="M26" s="105" t="s">
        <v>11</v>
      </c>
      <c r="N26" s="105" t="s">
        <v>12</v>
      </c>
    </row>
    <row r="27" spans="1:15" ht="24.75" customHeight="1">
      <c r="A27" s="120" t="s">
        <v>13</v>
      </c>
      <c r="B27" s="121"/>
      <c r="C27" s="122">
        <v>1613134.4</v>
      </c>
      <c r="D27" s="123">
        <v>1735025.02</v>
      </c>
      <c r="E27" s="122">
        <v>1206774.6399999999</v>
      </c>
      <c r="F27" s="122">
        <v>1379809.19</v>
      </c>
      <c r="G27" s="122">
        <v>1457010.15</v>
      </c>
      <c r="H27" s="122">
        <v>1836649.16</v>
      </c>
      <c r="I27" s="122">
        <v>1728834.86</v>
      </c>
      <c r="J27" s="122">
        <v>1869977.24</v>
      </c>
      <c r="K27" s="124">
        <v>1428936.61</v>
      </c>
      <c r="L27" s="122">
        <v>1654403.24</v>
      </c>
      <c r="M27" s="122">
        <v>2076453.35</v>
      </c>
      <c r="N27" s="122">
        <v>1909141.64</v>
      </c>
    </row>
    <row r="28" spans="1:15" ht="24.75" customHeight="1">
      <c r="A28" s="120" t="s">
        <v>27</v>
      </c>
      <c r="B28" s="121">
        <v>5544.37</v>
      </c>
      <c r="C28" s="67">
        <v>14727.03</v>
      </c>
      <c r="D28" s="67">
        <v>12655.29</v>
      </c>
      <c r="E28" s="67">
        <v>5574.91</v>
      </c>
      <c r="F28" s="67">
        <v>9488.76</v>
      </c>
      <c r="G28" s="67">
        <v>12450.64</v>
      </c>
      <c r="H28" s="67">
        <v>10952.11</v>
      </c>
      <c r="I28" s="67">
        <v>18362.7</v>
      </c>
      <c r="J28" s="67">
        <v>3816.34</v>
      </c>
      <c r="K28" s="125">
        <v>9426.25</v>
      </c>
      <c r="L28" s="67">
        <v>17421.5</v>
      </c>
      <c r="M28" s="67">
        <v>5829.03</v>
      </c>
      <c r="N28" s="67">
        <v>7153</v>
      </c>
    </row>
    <row r="29" spans="1:15" ht="24.75" customHeight="1">
      <c r="A29" s="120" t="s">
        <v>22</v>
      </c>
      <c r="B29" s="122"/>
      <c r="C29" s="67">
        <v>11503.71</v>
      </c>
      <c r="D29" s="67">
        <v>9882.83</v>
      </c>
      <c r="E29" s="67">
        <v>9898.8799999999992</v>
      </c>
      <c r="F29" s="67">
        <v>8807.59</v>
      </c>
      <c r="G29" s="67">
        <v>7940.99</v>
      </c>
      <c r="H29" s="67">
        <v>9722.35</v>
      </c>
      <c r="I29" s="67">
        <v>10027.26</v>
      </c>
      <c r="J29" s="67">
        <v>8294.0499999999993</v>
      </c>
      <c r="K29" s="125">
        <v>7170.66</v>
      </c>
      <c r="L29" s="67">
        <v>10556.86</v>
      </c>
      <c r="M29" s="67">
        <v>11904.92</v>
      </c>
      <c r="N29" s="67">
        <v>12739.42</v>
      </c>
    </row>
    <row r="30" spans="1:15" ht="24.75" customHeight="1">
      <c r="A30" s="120" t="s">
        <v>23</v>
      </c>
      <c r="B30" s="122"/>
      <c r="C30" s="67">
        <v>4141.1499999999996</v>
      </c>
      <c r="D30" s="67">
        <v>4383.09</v>
      </c>
      <c r="E30" s="67">
        <v>6093.44</v>
      </c>
      <c r="F30" s="67">
        <v>7542.58</v>
      </c>
      <c r="G30" s="67">
        <v>8716.1200000000008</v>
      </c>
      <c r="H30" s="67">
        <v>13564.3</v>
      </c>
      <c r="I30" s="67">
        <v>12635.12</v>
      </c>
      <c r="J30" s="67">
        <v>12943.22</v>
      </c>
      <c r="K30" s="125">
        <v>8876.2099999999991</v>
      </c>
      <c r="L30" s="67">
        <v>8524.74</v>
      </c>
      <c r="M30" s="67">
        <v>7234.46</v>
      </c>
      <c r="N30" s="67">
        <v>9095.27</v>
      </c>
    </row>
    <row r="31" spans="1:15" ht="24.75" customHeight="1">
      <c r="A31" s="120" t="s">
        <v>14</v>
      </c>
      <c r="B31" s="122"/>
      <c r="C31" s="67">
        <v>26381</v>
      </c>
      <c r="D31" s="67">
        <v>28242</v>
      </c>
      <c r="E31" s="67">
        <v>17239</v>
      </c>
      <c r="F31" s="67">
        <v>59240</v>
      </c>
      <c r="G31" s="126">
        <v>48614</v>
      </c>
      <c r="H31" s="123">
        <v>20668</v>
      </c>
      <c r="I31" s="67">
        <v>15756</v>
      </c>
      <c r="J31" s="67">
        <v>17116</v>
      </c>
      <c r="K31" s="125">
        <v>21086</v>
      </c>
      <c r="L31" s="67">
        <v>45741</v>
      </c>
      <c r="M31" s="67">
        <v>19671</v>
      </c>
      <c r="N31" s="67">
        <v>12821</v>
      </c>
    </row>
    <row r="32" spans="1:15" ht="24.75" customHeight="1">
      <c r="A32" s="120" t="s">
        <v>15</v>
      </c>
      <c r="B32" s="122"/>
      <c r="C32" s="67"/>
      <c r="D32" s="67"/>
      <c r="E32" s="67"/>
      <c r="F32" s="67"/>
      <c r="G32" s="67"/>
      <c r="H32" s="67"/>
      <c r="I32" s="67"/>
      <c r="J32" s="67"/>
      <c r="K32" s="125"/>
      <c r="L32" s="67"/>
      <c r="M32" s="67"/>
      <c r="N32" s="67"/>
    </row>
    <row r="33" spans="1:14" ht="24.75" customHeight="1">
      <c r="A33" s="120" t="s">
        <v>24</v>
      </c>
      <c r="B33" s="122"/>
      <c r="C33" s="67"/>
      <c r="D33" s="67"/>
      <c r="E33" s="67"/>
      <c r="F33" s="67"/>
      <c r="G33" s="67"/>
      <c r="H33" s="67"/>
      <c r="I33" s="67"/>
      <c r="J33" s="67"/>
      <c r="K33" s="125"/>
      <c r="L33" s="101"/>
      <c r="M33" s="67"/>
      <c r="N33" s="67"/>
    </row>
    <row r="34" spans="1:14" ht="24.75" customHeight="1">
      <c r="A34" s="120" t="s">
        <v>37</v>
      </c>
      <c r="B34" s="122"/>
      <c r="C34" s="67">
        <v>124235.99</v>
      </c>
      <c r="D34" s="67">
        <v>151090.21</v>
      </c>
      <c r="E34" s="67">
        <v>342092.59</v>
      </c>
      <c r="F34" s="67">
        <v>327400.09999999998</v>
      </c>
      <c r="G34" s="67">
        <v>174312.31</v>
      </c>
      <c r="H34" s="67">
        <v>284611.44</v>
      </c>
      <c r="I34" s="67">
        <v>273504.2</v>
      </c>
      <c r="J34" s="67">
        <v>233246.3</v>
      </c>
      <c r="K34" s="125">
        <v>328243.69</v>
      </c>
      <c r="L34" s="67">
        <v>138998.78</v>
      </c>
      <c r="M34" s="67">
        <v>174968.43</v>
      </c>
      <c r="N34" s="67">
        <v>310762.67</v>
      </c>
    </row>
    <row r="35" spans="1:14" ht="24.75" customHeight="1">
      <c r="A35" s="120" t="s">
        <v>39</v>
      </c>
      <c r="B35" s="122">
        <v>438</v>
      </c>
      <c r="C35" s="67">
        <v>142</v>
      </c>
      <c r="D35" s="67">
        <v>363</v>
      </c>
      <c r="E35" s="67">
        <v>158</v>
      </c>
      <c r="F35" s="67">
        <v>267</v>
      </c>
      <c r="G35" s="67">
        <v>164</v>
      </c>
      <c r="H35" s="67">
        <v>286</v>
      </c>
      <c r="I35" s="67"/>
      <c r="J35" s="67">
        <v>190</v>
      </c>
      <c r="K35" s="125"/>
      <c r="L35" s="67"/>
      <c r="M35" s="101"/>
      <c r="N35" s="101"/>
    </row>
    <row r="36" spans="1:14" ht="24.75" customHeight="1">
      <c r="A36" s="120" t="s">
        <v>41</v>
      </c>
      <c r="B36" s="67">
        <v>6667.82</v>
      </c>
      <c r="C36" s="123">
        <v>6741</v>
      </c>
      <c r="D36" s="67">
        <v>6655.61</v>
      </c>
      <c r="E36" s="67">
        <v>6262.23</v>
      </c>
      <c r="F36" s="67">
        <v>6734.9</v>
      </c>
      <c r="G36" s="67">
        <v>6774.55</v>
      </c>
      <c r="H36" s="67">
        <v>6774.55</v>
      </c>
      <c r="I36" s="67">
        <v>6335.42</v>
      </c>
      <c r="J36" s="67">
        <v>6252.06</v>
      </c>
      <c r="K36" s="125">
        <v>6277.48</v>
      </c>
      <c r="L36" s="67">
        <v>6131.1</v>
      </c>
      <c r="M36" s="67">
        <v>6277.48</v>
      </c>
      <c r="N36" s="67">
        <v>6207.34</v>
      </c>
    </row>
    <row r="37" spans="1:14" ht="24.75" customHeight="1">
      <c r="A37" s="120" t="s">
        <v>29</v>
      </c>
      <c r="B37" s="67">
        <v>533</v>
      </c>
      <c r="C37" s="67">
        <v>533</v>
      </c>
      <c r="D37" s="67">
        <v>533</v>
      </c>
      <c r="E37" s="67">
        <v>533</v>
      </c>
      <c r="F37" s="123"/>
      <c r="G37" s="67">
        <v>533</v>
      </c>
      <c r="H37" s="67">
        <v>588</v>
      </c>
      <c r="I37" s="67">
        <v>533</v>
      </c>
      <c r="J37" s="67">
        <v>549</v>
      </c>
      <c r="K37" s="125"/>
      <c r="L37" s="67"/>
      <c r="M37" s="67"/>
      <c r="N37" s="67"/>
    </row>
    <row r="38" spans="1:14" ht="24.75" customHeight="1">
      <c r="A38" s="120" t="s">
        <v>30</v>
      </c>
      <c r="B38" s="122"/>
      <c r="C38" s="67"/>
      <c r="D38" s="67"/>
      <c r="E38" s="67"/>
      <c r="F38" s="67"/>
      <c r="G38" s="67"/>
      <c r="H38" s="67"/>
      <c r="I38" s="67"/>
      <c r="J38" s="67"/>
      <c r="K38" s="125"/>
      <c r="L38" s="67"/>
      <c r="M38" s="67"/>
      <c r="N38" s="67"/>
    </row>
    <row r="39" spans="1:14" ht="24.75" customHeight="1">
      <c r="A39" s="227" t="s">
        <v>21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9"/>
    </row>
    <row r="40" spans="1:14" ht="24.75" customHeight="1">
      <c r="A40" s="103" t="s">
        <v>38</v>
      </c>
      <c r="B40" s="105" t="s">
        <v>12</v>
      </c>
      <c r="C40" s="105" t="s">
        <v>1</v>
      </c>
      <c r="D40" s="105" t="s">
        <v>2</v>
      </c>
      <c r="E40" s="105" t="s">
        <v>3</v>
      </c>
      <c r="F40" s="105" t="s">
        <v>4</v>
      </c>
      <c r="G40" s="105" t="s">
        <v>5</v>
      </c>
      <c r="H40" s="105" t="s">
        <v>6</v>
      </c>
      <c r="I40" s="105" t="s">
        <v>7</v>
      </c>
      <c r="J40" s="105" t="s">
        <v>8</v>
      </c>
      <c r="K40" s="119" t="s">
        <v>9</v>
      </c>
      <c r="L40" s="105" t="s">
        <v>10</v>
      </c>
      <c r="M40" s="105" t="s">
        <v>11</v>
      </c>
      <c r="N40" s="105" t="s">
        <v>12</v>
      </c>
    </row>
    <row r="41" spans="1:14" ht="24.75" customHeight="1">
      <c r="A41" s="120" t="s">
        <v>17</v>
      </c>
      <c r="B41" s="122"/>
      <c r="C41" s="67"/>
      <c r="D41" s="67"/>
      <c r="E41" s="67"/>
      <c r="F41" s="67"/>
      <c r="G41" s="67"/>
      <c r="H41" s="67"/>
      <c r="I41" s="67"/>
      <c r="J41" s="125"/>
      <c r="K41" s="125"/>
      <c r="L41" s="125"/>
      <c r="M41" s="67"/>
      <c r="N41" s="67"/>
    </row>
    <row r="42" spans="1:14" ht="24.75" customHeight="1">
      <c r="A42" s="120" t="s">
        <v>40</v>
      </c>
      <c r="B42" s="122"/>
      <c r="C42" s="67">
        <v>33000</v>
      </c>
      <c r="D42" s="67">
        <v>33000</v>
      </c>
      <c r="E42" s="67">
        <v>33000</v>
      </c>
      <c r="F42" s="67">
        <v>33000</v>
      </c>
      <c r="G42" s="67">
        <v>33000</v>
      </c>
      <c r="H42" s="67">
        <v>33000</v>
      </c>
      <c r="I42" s="67">
        <v>33000</v>
      </c>
      <c r="J42" s="125">
        <v>33000</v>
      </c>
      <c r="K42" s="125">
        <v>33000</v>
      </c>
      <c r="L42" s="125">
        <v>33000</v>
      </c>
      <c r="M42" s="67">
        <v>33000</v>
      </c>
      <c r="N42" s="67">
        <v>33000</v>
      </c>
    </row>
    <row r="43" spans="1:14" ht="24.75" customHeight="1">
      <c r="A43" s="120" t="s">
        <v>19</v>
      </c>
      <c r="B43" s="122">
        <v>10592</v>
      </c>
      <c r="C43" s="67">
        <v>12884</v>
      </c>
      <c r="D43" s="67">
        <v>29186</v>
      </c>
      <c r="E43" s="123">
        <v>27923</v>
      </c>
      <c r="F43" s="67">
        <v>14866</v>
      </c>
      <c r="G43" s="67">
        <v>24280</v>
      </c>
      <c r="H43" s="67">
        <v>23332</v>
      </c>
      <c r="I43" s="67">
        <v>19896</v>
      </c>
      <c r="J43" s="67">
        <v>28004</v>
      </c>
      <c r="K43" s="125">
        <v>11852</v>
      </c>
      <c r="L43" s="67">
        <v>14922</v>
      </c>
      <c r="M43" s="67">
        <v>19671</v>
      </c>
      <c r="N43" s="67">
        <v>26512</v>
      </c>
    </row>
    <row r="44" spans="1:14" ht="24.75" customHeight="1">
      <c r="A44" s="120" t="s">
        <v>20</v>
      </c>
      <c r="B44" s="122">
        <v>2834.97</v>
      </c>
      <c r="C44" s="67">
        <v>2280.17</v>
      </c>
      <c r="D44" s="67">
        <v>1881.6</v>
      </c>
      <c r="E44" s="67">
        <v>1736.08</v>
      </c>
      <c r="F44" s="67">
        <v>1755.34</v>
      </c>
      <c r="G44" s="67">
        <v>2105.23</v>
      </c>
      <c r="H44" s="67">
        <v>2354</v>
      </c>
      <c r="I44" s="67">
        <v>2918.43</v>
      </c>
      <c r="J44" s="67">
        <v>2569.0700000000002</v>
      </c>
      <c r="K44" s="125">
        <v>1851.1</v>
      </c>
      <c r="L44" s="67">
        <v>2256.1</v>
      </c>
      <c r="M44" s="67">
        <v>2090.7800000000002</v>
      </c>
      <c r="N44" s="67"/>
    </row>
    <row r="45" spans="1:14" ht="24.75" customHeight="1">
      <c r="A45" s="127"/>
      <c r="B45" s="128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</row>
  </sheetData>
  <mergeCells count="4">
    <mergeCell ref="A1:N1"/>
    <mergeCell ref="A15:N15"/>
    <mergeCell ref="A25:N25"/>
    <mergeCell ref="A39:N39"/>
  </mergeCells>
  <pageMargins left="0.7" right="0.7" top="0.75" bottom="0.75" header="0.3" footer="0.3"/>
  <pageSetup paperSize="9" scale="58" orientation="landscape" r:id="rId1"/>
  <rowBreaks count="1" manualBreakCount="1">
    <brk id="24" max="14" man="1"/>
  </rowBreaks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3"/>
  <sheetViews>
    <sheetView zoomScaleNormal="100" workbookViewId="0">
      <selection activeCell="E6" sqref="E6"/>
    </sheetView>
  </sheetViews>
  <sheetFormatPr defaultColWidth="12.5703125" defaultRowHeight="24.75" customHeight="1"/>
  <cols>
    <col min="1" max="1" width="28" style="41" customWidth="1"/>
    <col min="2" max="2" width="15.140625" style="51" customWidth="1"/>
    <col min="3" max="14" width="15.140625" style="17" customWidth="1"/>
    <col min="15" max="16384" width="12.5703125" style="1"/>
  </cols>
  <sheetData>
    <row r="1" spans="1:17" ht="24.75" customHeight="1">
      <c r="A1" s="222" t="s">
        <v>46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84">
        <v>1909141.64</v>
      </c>
      <c r="C3" s="85">
        <v>1829556.36</v>
      </c>
      <c r="D3" s="91">
        <v>1767614.23</v>
      </c>
      <c r="E3" s="92">
        <v>1441633.82</v>
      </c>
      <c r="F3" s="92">
        <v>1370770.15</v>
      </c>
      <c r="G3" s="92">
        <v>1826388.7</v>
      </c>
      <c r="H3" s="92">
        <v>2260444.84</v>
      </c>
      <c r="I3" s="92">
        <v>1520485.48</v>
      </c>
      <c r="J3" s="129">
        <v>2002173.7</v>
      </c>
      <c r="K3" s="98">
        <v>2131819.7599999998</v>
      </c>
      <c r="L3" s="78">
        <v>2003381.54</v>
      </c>
      <c r="M3" s="78">
        <v>2078717.28</v>
      </c>
      <c r="N3" s="131">
        <v>1844021.4</v>
      </c>
      <c r="O3" s="1" t="s">
        <v>34</v>
      </c>
      <c r="P3" s="74">
        <f>SUM(C3:N3)</f>
        <v>22077007.260000002</v>
      </c>
    </row>
    <row r="4" spans="1:17" ht="24.75" customHeight="1">
      <c r="A4" s="39" t="s">
        <v>27</v>
      </c>
      <c r="B4" s="88">
        <v>7153</v>
      </c>
      <c r="C4" s="81">
        <v>918.25</v>
      </c>
      <c r="D4" s="79">
        <v>442.42</v>
      </c>
      <c r="E4" s="79">
        <v>411.14</v>
      </c>
      <c r="F4" s="93">
        <v>14044.72</v>
      </c>
      <c r="G4" s="93">
        <v>27802.58</v>
      </c>
      <c r="H4" s="93">
        <v>15209.57</v>
      </c>
      <c r="I4" s="79">
        <v>15468.59</v>
      </c>
      <c r="J4" s="79">
        <v>15485.38</v>
      </c>
      <c r="K4" s="80">
        <v>16602.98</v>
      </c>
      <c r="L4" s="79">
        <v>21457.61</v>
      </c>
      <c r="M4" s="79">
        <v>15349.72</v>
      </c>
      <c r="N4" s="132">
        <v>16934.900000000001</v>
      </c>
      <c r="O4" s="37" t="s">
        <v>35</v>
      </c>
      <c r="P4" s="74"/>
    </row>
    <row r="5" spans="1:17" ht="24.75" customHeight="1">
      <c r="A5" s="39" t="s">
        <v>22</v>
      </c>
      <c r="B5" s="85">
        <v>19062.45</v>
      </c>
      <c r="C5" s="81">
        <v>19062.45</v>
      </c>
      <c r="D5" s="81">
        <v>13622.07</v>
      </c>
      <c r="E5" s="81">
        <v>14231.91</v>
      </c>
      <c r="F5" s="79">
        <v>11826.59</v>
      </c>
      <c r="G5" s="93">
        <v>13839.4</v>
      </c>
      <c r="H5" s="79">
        <v>15235.37</v>
      </c>
      <c r="I5" s="79">
        <v>11729.19</v>
      </c>
      <c r="J5" s="79">
        <v>11956.45</v>
      </c>
      <c r="K5" s="80">
        <v>10787.72</v>
      </c>
      <c r="L5" s="79">
        <v>12281.1</v>
      </c>
      <c r="M5" s="79">
        <v>13936.79</v>
      </c>
      <c r="N5" s="79">
        <v>11209.76</v>
      </c>
      <c r="O5" s="97" t="s">
        <v>47</v>
      </c>
      <c r="P5" s="5"/>
    </row>
    <row r="6" spans="1:17" ht="24.75" customHeight="1">
      <c r="A6" s="39" t="s">
        <v>23</v>
      </c>
      <c r="B6" s="85"/>
      <c r="C6" s="81">
        <v>8884.6299999999992</v>
      </c>
      <c r="D6" s="81">
        <v>4362.6099999999997</v>
      </c>
      <c r="E6" s="81"/>
      <c r="F6" s="79">
        <v>4814.22</v>
      </c>
      <c r="G6" s="79">
        <v>12173.69</v>
      </c>
      <c r="H6" s="79">
        <v>1376</v>
      </c>
      <c r="I6" s="79">
        <v>7078.24</v>
      </c>
      <c r="J6" s="79">
        <v>8618.33</v>
      </c>
      <c r="K6" s="80">
        <v>8250.48</v>
      </c>
      <c r="L6" s="79">
        <v>5641.18</v>
      </c>
      <c r="M6" s="79">
        <v>6880.51</v>
      </c>
      <c r="N6" s="79">
        <v>3882.9</v>
      </c>
      <c r="O6" s="74"/>
      <c r="P6" s="74"/>
    </row>
    <row r="7" spans="1:17" ht="24.75" customHeight="1">
      <c r="A7" s="39" t="s">
        <v>14</v>
      </c>
      <c r="B7" s="85"/>
      <c r="C7" s="81">
        <v>41461</v>
      </c>
      <c r="D7" s="81">
        <v>26184</v>
      </c>
      <c r="E7" s="81">
        <v>31112</v>
      </c>
      <c r="F7" s="81">
        <v>44413</v>
      </c>
      <c r="G7" s="82">
        <v>27247</v>
      </c>
      <c r="H7" s="81">
        <v>19517</v>
      </c>
      <c r="I7" s="81">
        <v>14592</v>
      </c>
      <c r="J7" s="79">
        <v>59128</v>
      </c>
      <c r="K7" s="80">
        <v>25558</v>
      </c>
      <c r="L7" s="79">
        <v>19411</v>
      </c>
      <c r="M7" s="79">
        <v>30625</v>
      </c>
      <c r="N7" s="78">
        <v>42295</v>
      </c>
      <c r="O7" s="74"/>
      <c r="P7" s="74">
        <f>SUM(C7:N7)</f>
        <v>381543</v>
      </c>
      <c r="Q7" s="74"/>
    </row>
    <row r="8" spans="1:17" ht="24.75" customHeight="1">
      <c r="A8" s="39" t="s">
        <v>15</v>
      </c>
      <c r="B8" s="85"/>
      <c r="C8" s="81">
        <v>6439.1</v>
      </c>
      <c r="D8" s="90">
        <v>6539.73</v>
      </c>
      <c r="E8" s="90">
        <v>6225.64</v>
      </c>
      <c r="F8" s="90">
        <v>6372.43</v>
      </c>
      <c r="G8" s="81">
        <v>6517.85</v>
      </c>
      <c r="H8" s="67">
        <v>6426.37</v>
      </c>
      <c r="I8" s="79">
        <v>5999.02</v>
      </c>
      <c r="J8" s="79"/>
      <c r="K8" s="80"/>
      <c r="L8" s="79"/>
      <c r="M8" s="79"/>
      <c r="N8" s="79"/>
      <c r="P8" s="74"/>
    </row>
    <row r="9" spans="1:17" ht="24.75" customHeight="1">
      <c r="A9" s="39" t="s">
        <v>24</v>
      </c>
      <c r="B9" s="85"/>
      <c r="C9" s="81"/>
      <c r="D9" s="81"/>
      <c r="E9" s="81"/>
      <c r="F9" s="81"/>
      <c r="G9" s="81"/>
      <c r="H9" s="79"/>
      <c r="I9" s="79"/>
      <c r="J9" s="79"/>
      <c r="K9" s="80"/>
      <c r="L9" s="86"/>
      <c r="M9" s="79"/>
      <c r="N9" s="79"/>
      <c r="P9" s="74"/>
    </row>
    <row r="10" spans="1:17" ht="24.75" customHeight="1">
      <c r="A10" s="39" t="s">
        <v>37</v>
      </c>
      <c r="B10" s="85"/>
      <c r="C10" s="73">
        <v>582749.5</v>
      </c>
      <c r="D10" s="81">
        <v>557230.96</v>
      </c>
      <c r="E10" s="81">
        <v>483581.04</v>
      </c>
      <c r="F10" s="67">
        <v>508490.32</v>
      </c>
      <c r="G10" s="67">
        <v>282839.84000000003</v>
      </c>
      <c r="H10" s="67">
        <v>241691.71</v>
      </c>
      <c r="I10" s="93">
        <v>413516.37</v>
      </c>
      <c r="J10" s="93">
        <v>431302.02</v>
      </c>
      <c r="K10" s="96">
        <v>479644.3</v>
      </c>
      <c r="L10" s="99">
        <v>441495.38</v>
      </c>
      <c r="M10" s="79">
        <v>441495.38</v>
      </c>
      <c r="N10" s="79">
        <v>213328.25</v>
      </c>
      <c r="O10" s="100"/>
      <c r="P10" s="5" t="s">
        <v>52</v>
      </c>
      <c r="Q10" s="74"/>
    </row>
    <row r="11" spans="1:17" ht="24.75" customHeight="1">
      <c r="A11" s="39" t="s">
        <v>37</v>
      </c>
      <c r="B11" s="85"/>
      <c r="C11" s="73"/>
      <c r="D11" s="81"/>
      <c r="E11" s="81"/>
      <c r="F11" s="67"/>
      <c r="G11" s="67"/>
      <c r="H11" s="67"/>
      <c r="I11" s="79">
        <v>749</v>
      </c>
      <c r="J11" s="79">
        <v>749</v>
      </c>
      <c r="K11" s="80">
        <v>35041.43</v>
      </c>
      <c r="L11" s="79">
        <v>46331.21</v>
      </c>
      <c r="M11" s="79">
        <v>37257.4</v>
      </c>
      <c r="N11" s="79">
        <v>19841.810000000001</v>
      </c>
      <c r="P11" s="5">
        <f>SUM(C10:N11)</f>
        <v>5217334.919999999</v>
      </c>
      <c r="Q11" s="74"/>
    </row>
    <row r="12" spans="1:17" ht="24.75" customHeight="1">
      <c r="A12" s="39" t="s">
        <v>48</v>
      </c>
      <c r="B12" s="78"/>
      <c r="C12" s="94"/>
      <c r="D12" s="79"/>
      <c r="E12" s="79"/>
      <c r="F12" s="79"/>
      <c r="G12" s="79">
        <v>3750</v>
      </c>
      <c r="H12" s="79">
        <v>35000</v>
      </c>
      <c r="I12" s="79">
        <v>35000</v>
      </c>
      <c r="J12" s="79">
        <v>35000</v>
      </c>
      <c r="K12" s="80">
        <v>35000</v>
      </c>
      <c r="L12" s="79">
        <v>35000</v>
      </c>
      <c r="M12" s="79">
        <v>35000</v>
      </c>
      <c r="N12" s="79"/>
      <c r="P12" s="5"/>
      <c r="Q12" s="74"/>
    </row>
    <row r="13" spans="1:17" ht="24.75" customHeight="1">
      <c r="A13" s="39" t="s">
        <v>39</v>
      </c>
      <c r="B13" s="78"/>
      <c r="C13" s="79">
        <v>209</v>
      </c>
      <c r="D13" s="79">
        <v>232</v>
      </c>
      <c r="E13" s="79">
        <v>164</v>
      </c>
      <c r="F13" s="79"/>
      <c r="G13" s="79"/>
      <c r="H13" s="79"/>
      <c r="I13" s="79">
        <v>287.75</v>
      </c>
      <c r="J13" s="79"/>
      <c r="K13" s="80"/>
      <c r="L13" s="79"/>
      <c r="M13" s="86"/>
      <c r="N13" s="86"/>
      <c r="O13" s="74"/>
      <c r="P13" s="74"/>
    </row>
    <row r="14" spans="1:17" ht="24.75" customHeight="1">
      <c r="A14" s="39" t="s">
        <v>41</v>
      </c>
      <c r="B14" s="81"/>
      <c r="C14" s="83"/>
      <c r="D14" s="67"/>
      <c r="E14" s="67"/>
      <c r="F14" s="67"/>
      <c r="G14" s="67"/>
      <c r="H14" s="67"/>
      <c r="I14" s="67"/>
      <c r="J14" s="79"/>
      <c r="K14" s="80"/>
      <c r="L14" s="79"/>
      <c r="M14" s="79"/>
      <c r="N14" s="79"/>
    </row>
    <row r="15" spans="1:17" ht="24.75" customHeight="1">
      <c r="A15" s="39" t="s">
        <v>29</v>
      </c>
      <c r="B15" s="79"/>
      <c r="C15" s="79">
        <v>717</v>
      </c>
      <c r="D15" s="79">
        <v>872</v>
      </c>
      <c r="E15" s="79">
        <v>820</v>
      </c>
      <c r="F15" s="87">
        <v>1376</v>
      </c>
      <c r="G15" s="79">
        <v>668</v>
      </c>
      <c r="H15" s="79">
        <v>587</v>
      </c>
      <c r="I15" s="79">
        <v>587</v>
      </c>
      <c r="J15" s="79"/>
      <c r="K15" s="80"/>
      <c r="L15" s="79"/>
      <c r="M15" s="79"/>
      <c r="N15" s="79"/>
      <c r="P15" s="5"/>
      <c r="Q15" s="74"/>
    </row>
    <row r="16" spans="1:17" ht="24.75" customHeight="1">
      <c r="A16" s="39" t="s">
        <v>30</v>
      </c>
      <c r="B16" s="85"/>
      <c r="C16" s="81"/>
      <c r="D16" s="81"/>
      <c r="E16" s="81"/>
      <c r="F16" s="81"/>
      <c r="G16" s="81"/>
      <c r="H16" s="81"/>
      <c r="I16" s="79"/>
      <c r="J16" s="79"/>
      <c r="K16" s="80"/>
      <c r="L16" s="79"/>
      <c r="M16" s="79"/>
      <c r="N16" s="79"/>
    </row>
    <row r="17" spans="1:17" ht="24.75" customHeight="1">
      <c r="A17" s="223" t="s">
        <v>21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5"/>
      <c r="P17" s="74"/>
    </row>
    <row r="18" spans="1:17" ht="24.75" customHeight="1">
      <c r="A18" s="52" t="s">
        <v>38</v>
      </c>
      <c r="B18" s="53" t="s">
        <v>12</v>
      </c>
      <c r="C18" s="53" t="s">
        <v>1</v>
      </c>
      <c r="D18" s="53" t="s">
        <v>2</v>
      </c>
      <c r="E18" s="53" t="s">
        <v>3</v>
      </c>
      <c r="F18" s="53" t="s">
        <v>4</v>
      </c>
      <c r="G18" s="53" t="s">
        <v>5</v>
      </c>
      <c r="H18" s="53" t="s">
        <v>6</v>
      </c>
      <c r="I18" s="53" t="s">
        <v>7</v>
      </c>
      <c r="J18" s="53" t="s">
        <v>8</v>
      </c>
      <c r="K18" s="54" t="s">
        <v>9</v>
      </c>
      <c r="L18" s="53" t="s">
        <v>10</v>
      </c>
      <c r="M18" s="53" t="s">
        <v>11</v>
      </c>
      <c r="N18" s="53" t="s">
        <v>12</v>
      </c>
    </row>
    <row r="19" spans="1:17" ht="24.75" customHeight="1">
      <c r="A19" s="39" t="s">
        <v>17</v>
      </c>
      <c r="B19" s="55"/>
      <c r="C19" s="49"/>
      <c r="D19" s="49">
        <v>22000</v>
      </c>
      <c r="E19" s="49">
        <v>22000</v>
      </c>
      <c r="F19" s="49">
        <v>22000</v>
      </c>
      <c r="G19" s="49">
        <v>22000</v>
      </c>
      <c r="H19" s="49">
        <v>22000</v>
      </c>
      <c r="I19" s="49">
        <v>22000</v>
      </c>
      <c r="J19" s="49">
        <v>22000</v>
      </c>
      <c r="K19" s="49">
        <v>22000</v>
      </c>
      <c r="L19" s="50"/>
      <c r="M19" s="49"/>
      <c r="N19" s="49"/>
    </row>
    <row r="20" spans="1:17" ht="24.75" customHeight="1">
      <c r="A20" s="39" t="s">
        <v>40</v>
      </c>
      <c r="B20" s="55"/>
      <c r="C20" s="49"/>
      <c r="D20" s="49">
        <v>11000</v>
      </c>
      <c r="E20" s="49">
        <v>11000</v>
      </c>
      <c r="F20" s="49">
        <v>11000</v>
      </c>
      <c r="G20" s="49">
        <v>11000</v>
      </c>
      <c r="H20" s="49">
        <v>11000</v>
      </c>
      <c r="I20" s="49">
        <v>11000</v>
      </c>
      <c r="J20" s="49">
        <v>11000</v>
      </c>
      <c r="K20" s="49">
        <v>11000</v>
      </c>
      <c r="L20" s="50"/>
      <c r="M20" s="49"/>
      <c r="N20" s="49"/>
    </row>
    <row r="21" spans="1:17" ht="24.75" customHeight="1">
      <c r="A21" s="39" t="s">
        <v>19</v>
      </c>
      <c r="B21" s="55"/>
      <c r="C21" s="49">
        <v>47548</v>
      </c>
      <c r="D21" s="49">
        <v>41262</v>
      </c>
      <c r="E21" s="49">
        <v>43388</v>
      </c>
      <c r="F21" s="49"/>
      <c r="G21" s="49">
        <v>20582</v>
      </c>
      <c r="H21" s="49">
        <v>35282</v>
      </c>
      <c r="I21" s="49">
        <v>36800</v>
      </c>
      <c r="J21" s="49">
        <v>43896</v>
      </c>
      <c r="K21" s="50">
        <v>44864</v>
      </c>
      <c r="L21" s="49"/>
      <c r="M21" s="49"/>
      <c r="N21" s="49">
        <v>6168</v>
      </c>
    </row>
    <row r="22" spans="1:17" ht="24.75" customHeight="1">
      <c r="A22" s="39"/>
      <c r="B22" s="55"/>
      <c r="C22" s="49"/>
      <c r="D22" s="49"/>
      <c r="E22" s="49"/>
      <c r="F22" s="49"/>
      <c r="G22" s="49"/>
      <c r="H22" s="49"/>
      <c r="I22" s="49"/>
      <c r="J22" s="49"/>
      <c r="K22" s="50"/>
      <c r="L22" s="49">
        <v>3160</v>
      </c>
      <c r="M22" s="49"/>
      <c r="N22" s="49">
        <v>1104</v>
      </c>
    </row>
    <row r="23" spans="1:17" s="27" customFormat="1" ht="24.75" customHeight="1">
      <c r="A23" s="40" t="s">
        <v>20</v>
      </c>
      <c r="B23" s="45"/>
      <c r="C23" s="47">
        <v>2289.8000000000002</v>
      </c>
      <c r="D23" s="47">
        <v>1836.66</v>
      </c>
      <c r="E23" s="47">
        <v>1756.94</v>
      </c>
      <c r="F23" s="47">
        <v>1941.52</v>
      </c>
      <c r="G23" s="47"/>
      <c r="H23" s="47"/>
      <c r="I23" s="47">
        <v>1817.4</v>
      </c>
      <c r="J23" s="47">
        <v>2041.03</v>
      </c>
      <c r="K23" s="56">
        <v>1985.92</v>
      </c>
      <c r="L23" s="47">
        <v>2081.15</v>
      </c>
      <c r="M23" s="47"/>
      <c r="N23" s="47"/>
      <c r="O23" s="1"/>
      <c r="P23" s="1"/>
      <c r="Q23" s="1"/>
    </row>
    <row r="24" spans="1:17" ht="24.75" customHeight="1">
      <c r="O24" s="27"/>
      <c r="P24" s="27"/>
      <c r="Q24" s="27"/>
    </row>
    <row r="25" spans="1:17" ht="24.75" customHeight="1">
      <c r="A25" s="41" t="s">
        <v>45</v>
      </c>
      <c r="B25" s="72">
        <v>2100000</v>
      </c>
      <c r="D25" s="41" t="s">
        <v>49</v>
      </c>
      <c r="E25" s="51">
        <v>420000</v>
      </c>
    </row>
    <row r="26" spans="1:17" ht="24.75" customHeight="1">
      <c r="B26" s="51">
        <f>B3-B25</f>
        <v>-190858.3600000001</v>
      </c>
      <c r="D26" s="41" t="s">
        <v>50</v>
      </c>
      <c r="E26" s="51">
        <f>SUM(B12:N12)</f>
        <v>213750</v>
      </c>
    </row>
    <row r="27" spans="1:17" ht="24.75" customHeight="1" thickBot="1">
      <c r="D27" s="41" t="s">
        <v>51</v>
      </c>
      <c r="E27" s="95">
        <f>E25-E26</f>
        <v>206250</v>
      </c>
    </row>
    <row r="28" spans="1:17" ht="24.75" customHeight="1" thickTop="1"/>
    <row r="31" spans="1:17" ht="24.75" customHeight="1">
      <c r="A31" s="222" t="s">
        <v>46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</row>
    <row r="32" spans="1:17" ht="24.75" customHeight="1">
      <c r="A32" s="52" t="s">
        <v>38</v>
      </c>
      <c r="B32" s="53" t="s">
        <v>12</v>
      </c>
      <c r="C32" s="53" t="s">
        <v>1</v>
      </c>
      <c r="D32" s="53" t="s">
        <v>2</v>
      </c>
      <c r="E32" s="53" t="s">
        <v>3</v>
      </c>
      <c r="F32" s="53" t="s">
        <v>4</v>
      </c>
      <c r="G32" s="53" t="s">
        <v>5</v>
      </c>
      <c r="H32" s="53" t="s">
        <v>6</v>
      </c>
      <c r="I32" s="53" t="s">
        <v>7</v>
      </c>
      <c r="J32" s="53" t="s">
        <v>8</v>
      </c>
      <c r="K32" s="54" t="s">
        <v>9</v>
      </c>
      <c r="L32" s="53" t="s">
        <v>10</v>
      </c>
      <c r="M32" s="53" t="s">
        <v>11</v>
      </c>
      <c r="N32" s="53" t="s">
        <v>12</v>
      </c>
    </row>
    <row r="33" spans="1:14" ht="24.75" customHeight="1">
      <c r="A33" s="103" t="s">
        <v>13</v>
      </c>
      <c r="B33" s="104">
        <v>1909141.64</v>
      </c>
      <c r="C33" s="105">
        <v>1829556.36</v>
      </c>
      <c r="D33" s="106">
        <v>1767614.23</v>
      </c>
      <c r="E33" s="105">
        <v>1441633.82</v>
      </c>
      <c r="F33" s="105">
        <v>1370770.15</v>
      </c>
      <c r="G33" s="105">
        <v>1826388.7</v>
      </c>
      <c r="H33" s="105">
        <v>2260444.84</v>
      </c>
      <c r="I33" s="105">
        <v>1520485.48</v>
      </c>
      <c r="J33" s="105">
        <v>2002173.7</v>
      </c>
      <c r="K33" s="119">
        <v>2131819.7599999998</v>
      </c>
      <c r="L33" s="105">
        <v>2003381.54</v>
      </c>
      <c r="M33" s="105">
        <v>2078717.28</v>
      </c>
      <c r="N33" s="105"/>
    </row>
    <row r="34" spans="1:14" ht="24.75" customHeight="1">
      <c r="A34" s="103" t="s">
        <v>27</v>
      </c>
      <c r="B34" s="107">
        <v>7153</v>
      </c>
      <c r="C34" s="101">
        <v>918.25</v>
      </c>
      <c r="D34" s="101">
        <v>442.42</v>
      </c>
      <c r="E34" s="101">
        <v>411.14</v>
      </c>
      <c r="F34" s="101">
        <v>14044.72</v>
      </c>
      <c r="G34" s="101">
        <v>27802.58</v>
      </c>
      <c r="H34" s="101">
        <v>15209.57</v>
      </c>
      <c r="I34" s="101">
        <v>15468.59</v>
      </c>
      <c r="J34" s="101">
        <v>15485.38</v>
      </c>
      <c r="K34" s="108">
        <v>16602.98</v>
      </c>
      <c r="L34" s="101">
        <v>21457.61</v>
      </c>
      <c r="M34" s="101">
        <v>15349.72</v>
      </c>
      <c r="N34" s="101"/>
    </row>
    <row r="35" spans="1:14" ht="24.75" customHeight="1">
      <c r="A35" s="103" t="s">
        <v>22</v>
      </c>
      <c r="B35" s="105">
        <v>19062.45</v>
      </c>
      <c r="C35" s="101">
        <v>19062.45</v>
      </c>
      <c r="D35" s="101">
        <v>13622.07</v>
      </c>
      <c r="E35" s="101">
        <v>14231.91</v>
      </c>
      <c r="F35" s="101">
        <v>11826.59</v>
      </c>
      <c r="G35" s="101">
        <v>13839.4</v>
      </c>
      <c r="H35" s="101">
        <v>15235.37</v>
      </c>
      <c r="I35" s="101">
        <v>11729.19</v>
      </c>
      <c r="J35" s="101">
        <v>11956.45</v>
      </c>
      <c r="K35" s="108">
        <v>10787.72</v>
      </c>
      <c r="L35" s="101">
        <v>12281.1</v>
      </c>
      <c r="M35" s="101">
        <v>13936.79</v>
      </c>
      <c r="N35" s="101"/>
    </row>
    <row r="36" spans="1:14" ht="24.75" customHeight="1">
      <c r="A36" s="103" t="s">
        <v>23</v>
      </c>
      <c r="B36" s="105"/>
      <c r="C36" s="101">
        <v>8884.6299999999992</v>
      </c>
      <c r="D36" s="101">
        <v>4362.6099999999997</v>
      </c>
      <c r="E36" s="101"/>
      <c r="F36" s="101">
        <v>4814.22</v>
      </c>
      <c r="G36" s="101">
        <v>12173.69</v>
      </c>
      <c r="H36" s="101">
        <v>1376</v>
      </c>
      <c r="I36" s="101">
        <v>7078.24</v>
      </c>
      <c r="J36" s="101">
        <v>8618.33</v>
      </c>
      <c r="K36" s="108">
        <v>8250.48</v>
      </c>
      <c r="L36" s="101">
        <v>5641.18</v>
      </c>
      <c r="M36" s="101">
        <v>6880.51</v>
      </c>
      <c r="N36" s="101"/>
    </row>
    <row r="37" spans="1:14" ht="24.75" customHeight="1">
      <c r="A37" s="103" t="s">
        <v>14</v>
      </c>
      <c r="B37" s="105"/>
      <c r="C37" s="101">
        <v>41461</v>
      </c>
      <c r="D37" s="101">
        <v>26184</v>
      </c>
      <c r="E37" s="101">
        <v>31112</v>
      </c>
      <c r="F37" s="101">
        <v>44413</v>
      </c>
      <c r="G37" s="109">
        <v>27247</v>
      </c>
      <c r="H37" s="101">
        <v>19517</v>
      </c>
      <c r="I37" s="101">
        <v>14592</v>
      </c>
      <c r="J37" s="101">
        <v>59128</v>
      </c>
      <c r="K37" s="108">
        <v>25558</v>
      </c>
      <c r="L37" s="101">
        <v>19411</v>
      </c>
      <c r="M37" s="101">
        <v>30625</v>
      </c>
      <c r="N37" s="101"/>
    </row>
    <row r="38" spans="1:14" ht="24.75" customHeight="1">
      <c r="A38" s="103" t="s">
        <v>15</v>
      </c>
      <c r="B38" s="105"/>
      <c r="C38" s="101">
        <v>6439.1</v>
      </c>
      <c r="D38" s="110">
        <v>6539.73</v>
      </c>
      <c r="E38" s="110">
        <v>6225.64</v>
      </c>
      <c r="F38" s="110">
        <v>6372.43</v>
      </c>
      <c r="G38" s="101">
        <v>6517.85</v>
      </c>
      <c r="H38" s="101">
        <v>6426.37</v>
      </c>
      <c r="I38" s="101">
        <v>5999.02</v>
      </c>
      <c r="J38" s="101"/>
      <c r="K38" s="108"/>
      <c r="L38" s="101"/>
      <c r="M38" s="101"/>
      <c r="N38" s="101"/>
    </row>
    <row r="39" spans="1:14" ht="24.75" customHeight="1">
      <c r="A39" s="103" t="s">
        <v>24</v>
      </c>
      <c r="B39" s="105"/>
      <c r="C39" s="101"/>
      <c r="D39" s="101"/>
      <c r="E39" s="101"/>
      <c r="F39" s="101"/>
      <c r="G39" s="101"/>
      <c r="H39" s="101"/>
      <c r="I39" s="101"/>
      <c r="J39" s="101"/>
      <c r="K39" s="108"/>
      <c r="L39" s="101"/>
      <c r="M39" s="101"/>
      <c r="N39" s="101"/>
    </row>
    <row r="40" spans="1:14" ht="24.75" customHeight="1">
      <c r="A40" s="103" t="s">
        <v>37</v>
      </c>
      <c r="B40" s="105"/>
      <c r="C40" s="111">
        <v>582749.5</v>
      </c>
      <c r="D40" s="101">
        <v>557230.96</v>
      </c>
      <c r="E40" s="101">
        <v>483581.04</v>
      </c>
      <c r="F40" s="101">
        <v>508490.32</v>
      </c>
      <c r="G40" s="101">
        <v>282839.84000000003</v>
      </c>
      <c r="H40" s="101">
        <v>241691.71</v>
      </c>
      <c r="I40" s="101">
        <v>413516.37</v>
      </c>
      <c r="J40" s="101">
        <v>431302.02</v>
      </c>
      <c r="K40" s="108">
        <v>479644.3</v>
      </c>
      <c r="L40" s="101">
        <v>441495.38</v>
      </c>
      <c r="M40" s="101">
        <v>441495.38</v>
      </c>
      <c r="N40" s="101"/>
    </row>
    <row r="41" spans="1:14" ht="24.75" customHeight="1">
      <c r="A41" s="103" t="s">
        <v>37</v>
      </c>
      <c r="B41" s="105"/>
      <c r="C41" s="111"/>
      <c r="D41" s="101"/>
      <c r="E41" s="101"/>
      <c r="F41" s="101"/>
      <c r="G41" s="101"/>
      <c r="H41" s="101"/>
      <c r="I41" s="101">
        <v>749</v>
      </c>
      <c r="J41" s="101">
        <v>749</v>
      </c>
      <c r="K41" s="108">
        <v>35041.43</v>
      </c>
      <c r="L41" s="101">
        <v>46331.21</v>
      </c>
      <c r="M41" s="101">
        <v>37257.4</v>
      </c>
      <c r="N41" s="101"/>
    </row>
    <row r="42" spans="1:14" ht="24.75" customHeight="1">
      <c r="A42" s="103" t="s">
        <v>48</v>
      </c>
      <c r="B42" s="105"/>
      <c r="C42" s="111"/>
      <c r="D42" s="101"/>
      <c r="E42" s="101"/>
      <c r="F42" s="101"/>
      <c r="G42" s="101">
        <v>3750</v>
      </c>
      <c r="H42" s="101">
        <v>35000</v>
      </c>
      <c r="I42" s="101">
        <v>35000</v>
      </c>
      <c r="J42" s="101">
        <v>35000</v>
      </c>
      <c r="K42" s="108">
        <v>35000</v>
      </c>
      <c r="L42" s="101">
        <v>35000</v>
      </c>
      <c r="M42" s="101">
        <v>35000</v>
      </c>
      <c r="N42" s="101"/>
    </row>
    <row r="43" spans="1:14" ht="24.75" customHeight="1">
      <c r="A43" s="103" t="s">
        <v>39</v>
      </c>
      <c r="B43" s="105"/>
      <c r="C43" s="101">
        <v>209</v>
      </c>
      <c r="D43" s="101">
        <v>232</v>
      </c>
      <c r="E43" s="101">
        <v>164</v>
      </c>
      <c r="F43" s="101"/>
      <c r="G43" s="101"/>
      <c r="H43" s="101"/>
      <c r="I43" s="101">
        <v>287.75</v>
      </c>
      <c r="J43" s="101"/>
      <c r="K43" s="108"/>
      <c r="L43" s="101"/>
      <c r="M43" s="101"/>
      <c r="N43" s="101"/>
    </row>
    <row r="44" spans="1:14" ht="24.75" customHeight="1">
      <c r="A44" s="103" t="s">
        <v>41</v>
      </c>
      <c r="B44" s="101"/>
      <c r="C44" s="106"/>
      <c r="D44" s="101"/>
      <c r="E44" s="101"/>
      <c r="F44" s="101"/>
      <c r="G44" s="101"/>
      <c r="H44" s="101"/>
      <c r="I44" s="101"/>
      <c r="J44" s="101"/>
      <c r="K44" s="108"/>
      <c r="L44" s="101"/>
      <c r="M44" s="101"/>
      <c r="N44" s="101"/>
    </row>
    <row r="45" spans="1:14" ht="24.75" customHeight="1">
      <c r="A45" s="103" t="s">
        <v>29</v>
      </c>
      <c r="B45" s="101"/>
      <c r="C45" s="101">
        <v>717</v>
      </c>
      <c r="D45" s="101">
        <v>872</v>
      </c>
      <c r="E45" s="101">
        <v>820</v>
      </c>
      <c r="F45" s="106">
        <v>1376</v>
      </c>
      <c r="G45" s="101">
        <v>668</v>
      </c>
      <c r="H45" s="101">
        <v>587</v>
      </c>
      <c r="I45" s="101">
        <v>587</v>
      </c>
      <c r="J45" s="101"/>
      <c r="K45" s="108"/>
      <c r="L45" s="101"/>
      <c r="M45" s="101"/>
      <c r="N45" s="101"/>
    </row>
    <row r="46" spans="1:14" ht="24.75" customHeight="1">
      <c r="A46" s="103" t="s">
        <v>30</v>
      </c>
      <c r="B46" s="105"/>
      <c r="C46" s="101"/>
      <c r="D46" s="101"/>
      <c r="E46" s="101"/>
      <c r="F46" s="101"/>
      <c r="G46" s="101"/>
      <c r="H46" s="101"/>
      <c r="I46" s="101"/>
      <c r="J46" s="101"/>
      <c r="K46" s="108"/>
      <c r="L46" s="101"/>
      <c r="M46" s="101"/>
      <c r="N46" s="101"/>
    </row>
    <row r="47" spans="1:14" ht="24.75" customHeight="1">
      <c r="A47" s="227" t="s">
        <v>21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9"/>
    </row>
    <row r="48" spans="1:14" ht="24.75" customHeight="1">
      <c r="A48" s="103" t="s">
        <v>38</v>
      </c>
      <c r="B48" s="112" t="s">
        <v>12</v>
      </c>
      <c r="C48" s="112" t="s">
        <v>1</v>
      </c>
      <c r="D48" s="112" t="s">
        <v>2</v>
      </c>
      <c r="E48" s="112" t="s">
        <v>3</v>
      </c>
      <c r="F48" s="112" t="s">
        <v>4</v>
      </c>
      <c r="G48" s="112" t="s">
        <v>5</v>
      </c>
      <c r="H48" s="112" t="s">
        <v>6</v>
      </c>
      <c r="I48" s="112" t="s">
        <v>7</v>
      </c>
      <c r="J48" s="112" t="s">
        <v>8</v>
      </c>
      <c r="K48" s="113" t="s">
        <v>9</v>
      </c>
      <c r="L48" s="112" t="s">
        <v>10</v>
      </c>
      <c r="M48" s="112" t="s">
        <v>11</v>
      </c>
      <c r="N48" s="112" t="s">
        <v>12</v>
      </c>
    </row>
    <row r="49" spans="1:14" ht="24.75" customHeight="1">
      <c r="A49" s="103" t="s">
        <v>17</v>
      </c>
      <c r="B49" s="112"/>
      <c r="C49" s="114"/>
      <c r="D49" s="114">
        <v>22000</v>
      </c>
      <c r="E49" s="114">
        <v>22000</v>
      </c>
      <c r="F49" s="114">
        <v>22000</v>
      </c>
      <c r="G49" s="114">
        <v>22000</v>
      </c>
      <c r="H49" s="114">
        <v>22000</v>
      </c>
      <c r="I49" s="114">
        <v>22000</v>
      </c>
      <c r="J49" s="114">
        <v>22000</v>
      </c>
      <c r="K49" s="114">
        <v>22000</v>
      </c>
      <c r="L49" s="115"/>
      <c r="M49" s="114"/>
      <c r="N49" s="114"/>
    </row>
    <row r="50" spans="1:14" ht="24.75" customHeight="1">
      <c r="A50" s="103" t="s">
        <v>40</v>
      </c>
      <c r="B50" s="112"/>
      <c r="C50" s="114"/>
      <c r="D50" s="114">
        <v>11000</v>
      </c>
      <c r="E50" s="114">
        <v>11000</v>
      </c>
      <c r="F50" s="114">
        <v>11000</v>
      </c>
      <c r="G50" s="114">
        <v>11000</v>
      </c>
      <c r="H50" s="114">
        <v>11000</v>
      </c>
      <c r="I50" s="114">
        <v>11000</v>
      </c>
      <c r="J50" s="114">
        <v>11000</v>
      </c>
      <c r="K50" s="114">
        <v>11000</v>
      </c>
      <c r="L50" s="115"/>
      <c r="M50" s="114"/>
      <c r="N50" s="114"/>
    </row>
    <row r="51" spans="1:14" ht="24.75" customHeight="1">
      <c r="A51" s="103" t="s">
        <v>19</v>
      </c>
      <c r="B51" s="112"/>
      <c r="C51" s="114">
        <v>47548</v>
      </c>
      <c r="D51" s="114">
        <v>41262</v>
      </c>
      <c r="E51" s="114">
        <v>43388</v>
      </c>
      <c r="F51" s="114"/>
      <c r="G51" s="114">
        <v>20582</v>
      </c>
      <c r="H51" s="114">
        <v>35282</v>
      </c>
      <c r="I51" s="114">
        <v>36800</v>
      </c>
      <c r="J51" s="114">
        <v>43896</v>
      </c>
      <c r="K51" s="115">
        <v>44864</v>
      </c>
      <c r="L51" s="114"/>
      <c r="M51" s="114"/>
      <c r="N51" s="114"/>
    </row>
    <row r="52" spans="1:14" ht="24.75" customHeight="1">
      <c r="A52" s="103"/>
      <c r="B52" s="112"/>
      <c r="C52" s="114"/>
      <c r="D52" s="114"/>
      <c r="E52" s="114"/>
      <c r="F52" s="114"/>
      <c r="G52" s="114"/>
      <c r="H52" s="114"/>
      <c r="I52" s="114"/>
      <c r="J52" s="114"/>
      <c r="K52" s="115"/>
      <c r="L52" s="114">
        <v>3160</v>
      </c>
      <c r="M52" s="114"/>
      <c r="N52" s="114"/>
    </row>
    <row r="53" spans="1:14" ht="24.75" customHeight="1">
      <c r="A53" s="102" t="s">
        <v>20</v>
      </c>
      <c r="B53" s="116"/>
      <c r="C53" s="117">
        <v>2289.8000000000002</v>
      </c>
      <c r="D53" s="117">
        <v>1836.66</v>
      </c>
      <c r="E53" s="117">
        <v>1756.94</v>
      </c>
      <c r="F53" s="117">
        <v>1941.52</v>
      </c>
      <c r="G53" s="117"/>
      <c r="H53" s="117"/>
      <c r="I53" s="117">
        <v>1817.4</v>
      </c>
      <c r="J53" s="117">
        <v>2041.03</v>
      </c>
      <c r="K53" s="118">
        <v>1985.92</v>
      </c>
      <c r="L53" s="117">
        <v>2081.15</v>
      </c>
      <c r="M53" s="117"/>
      <c r="N53" s="117"/>
    </row>
  </sheetData>
  <mergeCells count="4">
    <mergeCell ref="A1:N1"/>
    <mergeCell ref="A17:N17"/>
    <mergeCell ref="A31:N31"/>
    <mergeCell ref="A47:N4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30" max="14" man="1"/>
  </rowBreaks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workbookViewId="0">
      <selection activeCell="F4" sqref="F4"/>
    </sheetView>
  </sheetViews>
  <sheetFormatPr defaultColWidth="12.5703125" defaultRowHeight="23.25"/>
  <cols>
    <col min="1" max="1" width="28" style="41" customWidth="1"/>
    <col min="2" max="2" width="15.140625" style="51" customWidth="1"/>
    <col min="3" max="14" width="15.140625" style="17" customWidth="1"/>
    <col min="15" max="16384" width="12.5703125" style="1"/>
  </cols>
  <sheetData>
    <row r="1" spans="1:17" ht="24.75" customHeight="1">
      <c r="A1" s="222" t="s">
        <v>62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131">
        <v>1844021.4</v>
      </c>
      <c r="C3" s="85">
        <v>1557098.81</v>
      </c>
      <c r="D3" s="123">
        <v>1486762</v>
      </c>
      <c r="E3" s="122">
        <v>1088433.52</v>
      </c>
      <c r="F3" s="137">
        <v>1460042.32</v>
      </c>
      <c r="G3" s="137">
        <v>1451836.96</v>
      </c>
      <c r="H3" s="137">
        <v>1584261.5</v>
      </c>
      <c r="I3" s="122">
        <v>881439.81</v>
      </c>
      <c r="J3" s="137">
        <v>1014302.6</v>
      </c>
      <c r="K3" s="138">
        <v>1264971.1399999999</v>
      </c>
      <c r="L3" s="137">
        <v>1784263.92</v>
      </c>
      <c r="M3" s="78">
        <v>1807866.36</v>
      </c>
      <c r="N3" s="78">
        <v>1791046.53</v>
      </c>
      <c r="O3" s="1" t="s">
        <v>34</v>
      </c>
      <c r="P3" s="74"/>
    </row>
    <row r="4" spans="1:17" ht="24.75" customHeight="1">
      <c r="A4" s="39" t="s">
        <v>27</v>
      </c>
      <c r="B4" s="132">
        <v>16934.900000000001</v>
      </c>
      <c r="C4" s="81">
        <v>1541.75</v>
      </c>
      <c r="D4" s="67">
        <v>16209.89</v>
      </c>
      <c r="E4" s="67">
        <v>17728.52</v>
      </c>
      <c r="F4" s="79">
        <v>15491.15</v>
      </c>
      <c r="G4" s="69">
        <v>17303.32</v>
      </c>
      <c r="H4" s="79">
        <v>11467.05</v>
      </c>
      <c r="I4" s="67">
        <v>584.89</v>
      </c>
      <c r="J4" s="79">
        <v>10423.15</v>
      </c>
      <c r="K4" s="136">
        <v>11917.59</v>
      </c>
      <c r="L4" s="79">
        <v>17046.29</v>
      </c>
      <c r="M4" s="79">
        <v>13953.45</v>
      </c>
      <c r="N4" s="79">
        <v>21789.22</v>
      </c>
      <c r="O4" s="37" t="s">
        <v>35</v>
      </c>
      <c r="P4" s="74"/>
    </row>
    <row r="5" spans="1:17" ht="24.75" customHeight="1">
      <c r="A5" s="39" t="s">
        <v>22</v>
      </c>
      <c r="B5" s="78"/>
      <c r="C5" s="81">
        <v>6502.38</v>
      </c>
      <c r="D5" s="67">
        <v>5820.63</v>
      </c>
      <c r="E5" s="17">
        <v>5820.63</v>
      </c>
      <c r="F5" s="79">
        <v>6567.31</v>
      </c>
      <c r="G5" s="79">
        <v>9878.7099999999991</v>
      </c>
      <c r="H5" s="79">
        <v>10041.030000000001</v>
      </c>
      <c r="I5" s="67">
        <v>7755.89</v>
      </c>
      <c r="J5" s="79">
        <v>7566.94</v>
      </c>
      <c r="K5" s="136">
        <v>9676.82</v>
      </c>
      <c r="L5" s="79">
        <v>14683.47</v>
      </c>
      <c r="M5" s="79">
        <v>10625.39</v>
      </c>
      <c r="N5" s="79">
        <v>13583.07</v>
      </c>
      <c r="O5" s="133" t="s">
        <v>53</v>
      </c>
      <c r="P5" s="130"/>
    </row>
    <row r="6" spans="1:17" ht="24.75" customHeight="1">
      <c r="A6" s="39" t="s">
        <v>23</v>
      </c>
      <c r="B6" s="78"/>
      <c r="C6" s="81">
        <v>3675.61</v>
      </c>
      <c r="D6" s="81">
        <v>6806.22</v>
      </c>
      <c r="E6" s="79">
        <v>3323.39</v>
      </c>
      <c r="F6" s="67">
        <v>6253.27</v>
      </c>
      <c r="G6" s="79">
        <v>10355.26</v>
      </c>
      <c r="H6" s="79">
        <v>5567.8</v>
      </c>
      <c r="I6" s="67">
        <v>6725.74</v>
      </c>
      <c r="J6" s="79">
        <v>12164.97</v>
      </c>
      <c r="K6" s="125">
        <v>6980.81</v>
      </c>
      <c r="L6" s="79">
        <v>5516.49</v>
      </c>
      <c r="M6" s="79">
        <v>2698.22</v>
      </c>
      <c r="N6" s="79">
        <v>3556.35</v>
      </c>
      <c r="O6" s="74"/>
      <c r="P6" s="74"/>
    </row>
    <row r="7" spans="1:17" ht="24.75" customHeight="1">
      <c r="A7" s="39" t="s">
        <v>14</v>
      </c>
      <c r="B7" s="78">
        <v>42295</v>
      </c>
      <c r="C7" s="81">
        <v>20988</v>
      </c>
      <c r="D7" s="81"/>
      <c r="E7" s="81">
        <v>13010</v>
      </c>
      <c r="F7" s="79">
        <v>24637</v>
      </c>
      <c r="G7" s="135">
        <v>19840</v>
      </c>
      <c r="H7" s="79">
        <v>32191</v>
      </c>
      <c r="I7" s="79">
        <v>39059</v>
      </c>
      <c r="J7" s="79">
        <v>67352</v>
      </c>
      <c r="K7" s="80">
        <v>55985</v>
      </c>
      <c r="L7" s="79">
        <v>15642</v>
      </c>
      <c r="M7" s="79">
        <v>31084</v>
      </c>
      <c r="N7" s="79">
        <v>31837</v>
      </c>
      <c r="O7" s="74">
        <f>SUM(F3:L3)</f>
        <v>9441118.25</v>
      </c>
      <c r="P7" s="74">
        <f>O7-I3</f>
        <v>8559678.4399999995</v>
      </c>
      <c r="Q7" s="74"/>
    </row>
    <row r="8" spans="1:17" ht="24.75" customHeight="1">
      <c r="A8" s="39" t="s">
        <v>15</v>
      </c>
      <c r="B8" s="78"/>
      <c r="C8" s="81">
        <v>5597.28</v>
      </c>
      <c r="D8" s="90">
        <v>5673.51</v>
      </c>
      <c r="E8" s="90">
        <v>5463.1</v>
      </c>
      <c r="F8" s="134">
        <v>5560.5</v>
      </c>
      <c r="G8" s="79">
        <v>5135.7299999999996</v>
      </c>
      <c r="H8" s="79">
        <v>5029</v>
      </c>
      <c r="I8" s="79">
        <v>4745.3999999999996</v>
      </c>
      <c r="J8" s="79">
        <v>4794.1899999999996</v>
      </c>
      <c r="K8" s="80">
        <v>5019.8500000000004</v>
      </c>
      <c r="L8" s="79">
        <v>5096.09</v>
      </c>
      <c r="M8" s="79">
        <v>4961.91</v>
      </c>
      <c r="N8" s="79"/>
      <c r="P8" s="74"/>
    </row>
    <row r="9" spans="1:17" ht="24.75" customHeight="1">
      <c r="A9" s="39" t="s">
        <v>24</v>
      </c>
      <c r="B9" s="78"/>
      <c r="C9" s="81"/>
      <c r="D9" s="81"/>
      <c r="E9" s="81"/>
      <c r="F9" s="81"/>
      <c r="G9" s="81"/>
      <c r="H9" s="79"/>
      <c r="I9" s="79"/>
      <c r="J9" s="79"/>
      <c r="K9" s="80"/>
      <c r="L9" s="86"/>
      <c r="M9" s="79"/>
      <c r="N9" s="79"/>
      <c r="P9" s="74"/>
    </row>
    <row r="10" spans="1:17" ht="24.75" customHeight="1">
      <c r="A10" s="39" t="s">
        <v>37</v>
      </c>
      <c r="B10" s="78"/>
      <c r="C10" s="73">
        <v>72402.19</v>
      </c>
      <c r="D10" s="81">
        <v>119971.18</v>
      </c>
      <c r="E10" s="81">
        <v>112589.79</v>
      </c>
      <c r="F10" s="67">
        <v>149918.56</v>
      </c>
      <c r="G10" s="79">
        <v>138576.98000000001</v>
      </c>
      <c r="H10" s="79">
        <v>86461.99</v>
      </c>
      <c r="I10" s="79">
        <v>125641.97</v>
      </c>
      <c r="J10" s="79">
        <v>157280.99</v>
      </c>
      <c r="K10" s="80">
        <v>148416.29</v>
      </c>
      <c r="L10" s="79">
        <v>75839.360000000001</v>
      </c>
      <c r="M10" s="79">
        <v>55517.7</v>
      </c>
      <c r="N10" s="79">
        <v>3327.81</v>
      </c>
      <c r="P10" s="130"/>
      <c r="Q10" s="74"/>
    </row>
    <row r="11" spans="1:17" ht="24.75" customHeight="1">
      <c r="A11" s="39" t="s">
        <v>37</v>
      </c>
      <c r="B11" s="78"/>
      <c r="C11" s="73">
        <v>13302.24</v>
      </c>
      <c r="D11" s="81">
        <v>18817.82</v>
      </c>
      <c r="E11" s="81">
        <v>5812.24</v>
      </c>
      <c r="F11" s="67">
        <v>29513.17</v>
      </c>
      <c r="G11" s="79">
        <v>10346.629999999999</v>
      </c>
      <c r="H11" s="79">
        <v>749</v>
      </c>
      <c r="I11" s="79">
        <v>749</v>
      </c>
      <c r="J11" s="79">
        <v>744.19</v>
      </c>
      <c r="K11" s="80">
        <v>744.19</v>
      </c>
      <c r="L11" s="79">
        <v>744.19</v>
      </c>
      <c r="M11" s="79">
        <v>749</v>
      </c>
      <c r="N11" s="79">
        <v>749</v>
      </c>
      <c r="P11" s="130"/>
      <c r="Q11" s="74"/>
    </row>
    <row r="12" spans="1:17" ht="24.75" customHeight="1">
      <c r="A12" s="39" t="s">
        <v>48</v>
      </c>
      <c r="B12" s="78"/>
      <c r="C12" s="94">
        <v>35000</v>
      </c>
      <c r="D12" s="79">
        <v>35000</v>
      </c>
      <c r="E12" s="79"/>
      <c r="F12" s="79"/>
      <c r="G12" s="79"/>
      <c r="H12" s="79">
        <v>26129.040000000001</v>
      </c>
      <c r="I12" s="79">
        <v>30000.01</v>
      </c>
      <c r="J12" s="79">
        <v>30000.01</v>
      </c>
      <c r="K12" s="80">
        <v>30092.03</v>
      </c>
      <c r="L12" s="79">
        <v>30209.73</v>
      </c>
      <c r="M12" s="79"/>
      <c r="N12" s="79"/>
      <c r="P12" s="5"/>
      <c r="Q12" s="74"/>
    </row>
    <row r="13" spans="1:17" ht="24.75" customHeight="1">
      <c r="A13" s="39" t="s">
        <v>39</v>
      </c>
      <c r="B13" s="78"/>
      <c r="C13" s="79">
        <v>245</v>
      </c>
      <c r="D13" s="79">
        <v>229</v>
      </c>
      <c r="E13" s="79">
        <v>148.75</v>
      </c>
      <c r="F13" s="79"/>
      <c r="G13" s="79"/>
      <c r="H13" s="79">
        <v>139.1</v>
      </c>
      <c r="I13" s="79"/>
      <c r="J13" s="79"/>
      <c r="K13" s="80"/>
      <c r="L13" s="79"/>
      <c r="M13" s="86"/>
      <c r="N13" s="86"/>
      <c r="O13" s="74"/>
      <c r="P13" s="74"/>
    </row>
    <row r="14" spans="1:17" ht="24.75" customHeight="1">
      <c r="A14" s="39" t="s">
        <v>29</v>
      </c>
      <c r="B14" s="79"/>
      <c r="C14" s="79">
        <v>587.42999999999995</v>
      </c>
      <c r="D14" s="79">
        <v>587.29</v>
      </c>
      <c r="E14" s="79"/>
      <c r="F14" s="87"/>
      <c r="G14" s="79"/>
      <c r="H14" s="79">
        <v>586.44000000000005</v>
      </c>
      <c r="I14" s="79">
        <v>585.87</v>
      </c>
      <c r="J14" s="79">
        <v>587.42999999999995</v>
      </c>
      <c r="K14" s="80"/>
      <c r="L14" s="79"/>
      <c r="M14" s="79"/>
      <c r="N14" s="79"/>
      <c r="P14" s="5"/>
      <c r="Q14" s="74"/>
    </row>
    <row r="15" spans="1:17" ht="24.75" customHeight="1">
      <c r="A15" s="39" t="s">
        <v>30</v>
      </c>
      <c r="B15" s="78"/>
      <c r="C15" s="81"/>
      <c r="D15" s="81"/>
      <c r="E15" s="81"/>
      <c r="F15" s="81"/>
      <c r="G15" s="81"/>
      <c r="H15" s="81"/>
      <c r="I15" s="79"/>
      <c r="J15" s="79"/>
      <c r="K15" s="80"/>
      <c r="L15" s="79"/>
      <c r="M15" s="79"/>
      <c r="N15" s="79"/>
    </row>
    <row r="16" spans="1:17" ht="24.75" customHeight="1">
      <c r="A16" s="223" t="s">
        <v>21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5"/>
      <c r="P16" s="74"/>
    </row>
    <row r="17" spans="1:17" ht="24.75" customHeight="1">
      <c r="A17" s="52" t="s">
        <v>38</v>
      </c>
      <c r="B17" s="53" t="s">
        <v>12</v>
      </c>
      <c r="C17" s="53" t="s">
        <v>1</v>
      </c>
      <c r="D17" s="53" t="s">
        <v>2</v>
      </c>
      <c r="E17" s="53" t="s">
        <v>3</v>
      </c>
      <c r="F17" s="53" t="s">
        <v>4</v>
      </c>
      <c r="G17" s="53" t="s">
        <v>5</v>
      </c>
      <c r="H17" s="53" t="s">
        <v>6</v>
      </c>
      <c r="I17" s="53" t="s">
        <v>7</v>
      </c>
      <c r="J17" s="53" t="s">
        <v>8</v>
      </c>
      <c r="K17" s="54" t="s">
        <v>9</v>
      </c>
      <c r="L17" s="53" t="s">
        <v>10</v>
      </c>
      <c r="M17" s="53" t="s">
        <v>11</v>
      </c>
      <c r="N17" s="53" t="s">
        <v>12</v>
      </c>
    </row>
    <row r="18" spans="1:17" ht="24.75" customHeight="1">
      <c r="A18" s="39" t="s">
        <v>17</v>
      </c>
      <c r="B18" s="55"/>
      <c r="C18" s="49"/>
      <c r="D18" s="49"/>
      <c r="E18" s="49"/>
      <c r="F18" s="49"/>
      <c r="G18" s="49"/>
      <c r="H18" s="49"/>
      <c r="I18" s="49"/>
      <c r="J18" s="49"/>
      <c r="K18" s="49"/>
      <c r="L18" s="50"/>
      <c r="M18" s="49"/>
      <c r="N18" s="49"/>
    </row>
    <row r="19" spans="1:17" ht="24.75" customHeight="1">
      <c r="A19" s="39" t="s">
        <v>40</v>
      </c>
      <c r="B19" s="55"/>
      <c r="C19" s="49"/>
      <c r="D19" s="49"/>
      <c r="E19" s="49"/>
      <c r="F19" s="49"/>
      <c r="G19" s="49"/>
      <c r="H19" s="49"/>
      <c r="I19" s="49"/>
      <c r="J19" s="49"/>
      <c r="K19" s="49"/>
      <c r="L19" s="50"/>
      <c r="M19" s="49"/>
      <c r="N19" s="49"/>
    </row>
    <row r="20" spans="1:17" ht="24.75" customHeight="1">
      <c r="A20" s="39" t="s">
        <v>54</v>
      </c>
      <c r="B20" s="55">
        <v>6168</v>
      </c>
      <c r="C20" s="49"/>
      <c r="D20" s="49">
        <v>9598</v>
      </c>
      <c r="E20" s="49">
        <v>12784</v>
      </c>
      <c r="F20" s="49">
        <v>12784</v>
      </c>
      <c r="G20" s="49">
        <v>7368</v>
      </c>
      <c r="H20" s="49">
        <v>10712</v>
      </c>
      <c r="I20" s="49">
        <v>13826</v>
      </c>
      <c r="J20" s="49">
        <v>13046</v>
      </c>
      <c r="K20" s="50"/>
      <c r="L20" s="49"/>
      <c r="M20" s="49"/>
      <c r="N20" s="49"/>
    </row>
    <row r="21" spans="1:17" ht="24.75" customHeight="1">
      <c r="A21" s="39" t="s">
        <v>55</v>
      </c>
      <c r="B21" s="55">
        <v>1104</v>
      </c>
      <c r="C21" s="49"/>
      <c r="D21" s="49">
        <v>460</v>
      </c>
      <c r="E21" s="49">
        <v>2496</v>
      </c>
      <c r="F21" s="49">
        <v>850</v>
      </c>
      <c r="G21" s="49"/>
      <c r="H21" s="49"/>
      <c r="I21" s="49"/>
      <c r="J21" s="49"/>
      <c r="K21" s="50"/>
      <c r="L21" s="49"/>
      <c r="M21" s="49"/>
      <c r="N21" s="49"/>
    </row>
    <row r="22" spans="1:17" s="27" customFormat="1" ht="24.75" customHeight="1">
      <c r="A22" s="40" t="s">
        <v>20</v>
      </c>
      <c r="B22" s="45"/>
      <c r="C22" s="47">
        <v>2374.87</v>
      </c>
      <c r="D22" s="47">
        <v>2164.08</v>
      </c>
      <c r="E22" s="47">
        <v>1843.61</v>
      </c>
      <c r="F22" s="47">
        <v>2026.58</v>
      </c>
      <c r="G22" s="47">
        <v>1569.69</v>
      </c>
      <c r="H22" s="47">
        <v>2209.5500000000002</v>
      </c>
      <c r="I22" s="47">
        <v>1324.66</v>
      </c>
      <c r="J22" s="47">
        <v>1492.12</v>
      </c>
      <c r="K22" s="56">
        <v>1961.85</v>
      </c>
      <c r="L22" s="47">
        <v>1665.46</v>
      </c>
      <c r="M22" s="47"/>
      <c r="N22" s="47"/>
      <c r="O22" s="1"/>
      <c r="P22" s="1"/>
      <c r="Q22" s="1"/>
    </row>
    <row r="23" spans="1:17" ht="24.75" customHeight="1">
      <c r="O23" s="27"/>
      <c r="P23" s="27"/>
      <c r="Q23" s="27"/>
    </row>
    <row r="24" spans="1:17" ht="24.75" customHeight="1">
      <c r="A24" s="41" t="s">
        <v>45</v>
      </c>
      <c r="B24" s="72">
        <v>2100000</v>
      </c>
      <c r="D24" s="41" t="s">
        <v>49</v>
      </c>
      <c r="E24" s="51">
        <v>0</v>
      </c>
    </row>
    <row r="25" spans="1:17" ht="24.75" customHeight="1">
      <c r="B25" s="51">
        <f>B3-B24</f>
        <v>-255978.60000000009</v>
      </c>
      <c r="D25" s="41" t="s">
        <v>50</v>
      </c>
      <c r="E25" s="51">
        <f>SUM(B12:N12)</f>
        <v>216430.82</v>
      </c>
    </row>
    <row r="26" spans="1:17" ht="24.75" customHeight="1" thickBot="1">
      <c r="D26" s="41" t="s">
        <v>51</v>
      </c>
      <c r="E26" s="95">
        <f>E24-E25</f>
        <v>-216430.82</v>
      </c>
    </row>
    <row r="27" spans="1:17" ht="24.75" customHeight="1" thickTop="1"/>
  </sheetData>
  <mergeCells count="2">
    <mergeCell ref="A1:N1"/>
    <mergeCell ref="A16:N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6"/>
  <sheetViews>
    <sheetView workbookViewId="0">
      <selection activeCell="E7" sqref="E7"/>
    </sheetView>
  </sheetViews>
  <sheetFormatPr defaultColWidth="12.5703125" defaultRowHeight="23.25"/>
  <cols>
    <col min="1" max="1" width="28" style="41" customWidth="1"/>
    <col min="2" max="2" width="15.140625" style="51" customWidth="1"/>
    <col min="3" max="14" width="15.140625" style="17" customWidth="1"/>
    <col min="15" max="16384" width="12.5703125" style="1"/>
  </cols>
  <sheetData>
    <row r="1" spans="1:17" ht="24.75" customHeight="1">
      <c r="A1" s="222" t="s">
        <v>56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131">
        <v>1791046.53</v>
      </c>
      <c r="C3" s="85">
        <v>1516173.32</v>
      </c>
      <c r="D3" s="123">
        <v>1401240.37</v>
      </c>
      <c r="E3" s="122">
        <v>1232377.43</v>
      </c>
      <c r="F3" s="137">
        <v>887070.41</v>
      </c>
      <c r="G3" s="137">
        <v>1179046.01</v>
      </c>
      <c r="H3" s="137">
        <v>1700312.59</v>
      </c>
      <c r="I3" s="85">
        <v>1128585.03</v>
      </c>
      <c r="J3" s="137">
        <v>1143657.24</v>
      </c>
      <c r="K3" s="138">
        <v>1280419.26</v>
      </c>
      <c r="L3" s="137">
        <v>1286054.52</v>
      </c>
      <c r="M3" s="137">
        <v>1258505.1499999999</v>
      </c>
      <c r="N3" s="78">
        <v>1108846.06</v>
      </c>
      <c r="O3" s="1" t="s">
        <v>34</v>
      </c>
      <c r="P3" s="74"/>
    </row>
    <row r="4" spans="1:17" ht="24.75" customHeight="1">
      <c r="A4" s="39" t="s">
        <v>27</v>
      </c>
      <c r="B4" s="132">
        <v>21789.22</v>
      </c>
      <c r="C4" s="81">
        <v>10247.120000000001</v>
      </c>
      <c r="D4" s="67">
        <v>16779.47</v>
      </c>
      <c r="E4" s="67">
        <v>14937.09</v>
      </c>
      <c r="F4" s="148">
        <v>13526.94</v>
      </c>
      <c r="G4" s="152">
        <v>13954.26</v>
      </c>
      <c r="H4" s="148">
        <v>6497.87</v>
      </c>
      <c r="I4" s="81">
        <v>10408.950000000001</v>
      </c>
      <c r="J4" s="148">
        <v>1991.28</v>
      </c>
      <c r="K4" s="149">
        <v>10653.74</v>
      </c>
      <c r="L4" s="148">
        <v>10654.64</v>
      </c>
      <c r="M4" s="148">
        <v>12543.24</v>
      </c>
      <c r="N4" s="79">
        <v>13375.29</v>
      </c>
      <c r="O4" s="37" t="s">
        <v>35</v>
      </c>
      <c r="P4" s="74"/>
    </row>
    <row r="5" spans="1:17" ht="24.75" customHeight="1">
      <c r="A5" s="39" t="s">
        <v>22</v>
      </c>
      <c r="B5" s="78">
        <v>13583.07</v>
      </c>
      <c r="C5" s="81">
        <v>26799.68</v>
      </c>
      <c r="D5" s="67">
        <v>13226.76</v>
      </c>
      <c r="E5" s="48">
        <v>10408.51</v>
      </c>
      <c r="F5" s="148">
        <v>8724.27</v>
      </c>
      <c r="G5" s="148">
        <v>7599.14</v>
      </c>
      <c r="H5" s="148">
        <v>8724.27</v>
      </c>
      <c r="I5" s="81">
        <v>12421.07</v>
      </c>
      <c r="J5" s="148">
        <v>14703.47</v>
      </c>
      <c r="K5" s="149">
        <v>19139.64</v>
      </c>
      <c r="L5" s="148">
        <v>27619.35</v>
      </c>
      <c r="M5" s="148">
        <v>17386.77</v>
      </c>
      <c r="N5" s="79">
        <v>7039</v>
      </c>
      <c r="O5" s="151" t="s">
        <v>53</v>
      </c>
      <c r="P5" s="130"/>
    </row>
    <row r="6" spans="1:17" ht="24.75" customHeight="1">
      <c r="A6" s="39" t="s">
        <v>23</v>
      </c>
      <c r="B6" s="78">
        <v>3556.35</v>
      </c>
      <c r="C6" s="81">
        <v>5909.18</v>
      </c>
      <c r="D6" s="148">
        <v>4159.8100000000004</v>
      </c>
      <c r="E6" s="153">
        <v>7809.69</v>
      </c>
      <c r="F6" s="148">
        <v>5104.32</v>
      </c>
      <c r="G6" s="148">
        <v>4731.47</v>
      </c>
      <c r="H6" s="148">
        <v>7645.89</v>
      </c>
      <c r="I6" s="148">
        <v>5831.47</v>
      </c>
      <c r="J6" s="148">
        <v>3252.19</v>
      </c>
      <c r="K6" s="150">
        <v>3468.41</v>
      </c>
      <c r="L6" s="148">
        <v>14507.65</v>
      </c>
      <c r="M6" s="79">
        <v>24301.52</v>
      </c>
      <c r="N6" s="79">
        <v>16756.400000000001</v>
      </c>
      <c r="O6" s="74"/>
      <c r="P6" s="74"/>
    </row>
    <row r="7" spans="1:17" ht="24.75" customHeight="1">
      <c r="A7" s="39" t="s">
        <v>14</v>
      </c>
      <c r="B7" s="78"/>
      <c r="C7" s="79">
        <v>26822</v>
      </c>
      <c r="D7" s="79">
        <v>24132</v>
      </c>
      <c r="E7" s="79">
        <v>66437</v>
      </c>
      <c r="F7" s="79">
        <v>33214</v>
      </c>
      <c r="G7" s="135">
        <v>14941</v>
      </c>
      <c r="H7" s="79">
        <v>16915</v>
      </c>
      <c r="I7" s="79">
        <v>37578</v>
      </c>
      <c r="J7" s="79">
        <v>16382</v>
      </c>
      <c r="K7" s="80">
        <v>25856</v>
      </c>
      <c r="L7" s="79">
        <v>25437</v>
      </c>
      <c r="M7" s="79">
        <v>26148</v>
      </c>
      <c r="N7" s="79"/>
      <c r="O7" s="74"/>
      <c r="P7" s="74"/>
      <c r="Q7" s="74"/>
    </row>
    <row r="8" spans="1:17" ht="24.75" customHeight="1">
      <c r="A8" s="39" t="s">
        <v>15</v>
      </c>
      <c r="B8" s="78"/>
      <c r="C8" s="79">
        <v>5099.1400000000003</v>
      </c>
      <c r="D8" s="134">
        <v>5007.6499999999996</v>
      </c>
      <c r="E8" s="134">
        <v>4947.29</v>
      </c>
      <c r="F8" s="134">
        <v>4801.09</v>
      </c>
      <c r="G8" s="79">
        <v>4793.53</v>
      </c>
      <c r="H8" s="79">
        <v>4773.2700000000004</v>
      </c>
      <c r="I8" s="79">
        <v>4786.1099999999997</v>
      </c>
      <c r="J8" s="79">
        <v>4793.12</v>
      </c>
      <c r="K8" s="80">
        <v>4734.75</v>
      </c>
      <c r="L8" s="79">
        <v>4756.1499999999996</v>
      </c>
      <c r="M8" s="79"/>
      <c r="N8" s="79"/>
      <c r="P8" s="74"/>
    </row>
    <row r="9" spans="1:17" ht="24.75" customHeight="1">
      <c r="A9" s="39" t="s">
        <v>24</v>
      </c>
      <c r="B9" s="78"/>
      <c r="C9" s="79"/>
      <c r="D9" s="79"/>
      <c r="E9" s="79"/>
      <c r="F9" s="79"/>
      <c r="G9" s="79"/>
      <c r="H9" s="79"/>
      <c r="I9" s="79"/>
      <c r="J9" s="79"/>
      <c r="K9" s="80"/>
      <c r="L9" s="86"/>
      <c r="M9" s="79"/>
      <c r="N9" s="79"/>
      <c r="P9" s="74"/>
    </row>
    <row r="10" spans="1:17" ht="24.75" customHeight="1">
      <c r="A10" s="39" t="s">
        <v>37</v>
      </c>
      <c r="B10" s="78"/>
      <c r="C10" s="147">
        <v>139420.57</v>
      </c>
      <c r="D10" s="148">
        <v>171055.12</v>
      </c>
      <c r="E10" s="148">
        <v>116385.93</v>
      </c>
      <c r="F10" s="148">
        <v>144974.19</v>
      </c>
      <c r="G10" s="148">
        <v>111722.77</v>
      </c>
      <c r="H10" s="148">
        <v>234675.72</v>
      </c>
      <c r="I10" s="148">
        <v>341249</v>
      </c>
      <c r="J10" s="148">
        <v>189637.49</v>
      </c>
      <c r="K10" s="149">
        <v>172297.07</v>
      </c>
      <c r="L10" s="148">
        <v>156526.66</v>
      </c>
      <c r="M10" s="148">
        <v>166790.32</v>
      </c>
      <c r="N10" s="148">
        <v>147715.85</v>
      </c>
      <c r="O10" s="130">
        <f>SUM(C10:N10)</f>
        <v>2092450.6900000002</v>
      </c>
      <c r="P10" s="130"/>
      <c r="Q10" s="74"/>
    </row>
    <row r="11" spans="1:17" ht="24.75" customHeight="1">
      <c r="A11" s="39" t="s">
        <v>37</v>
      </c>
      <c r="B11" s="78"/>
      <c r="C11" s="94">
        <v>19795.27</v>
      </c>
      <c r="D11" s="148">
        <v>48971.44</v>
      </c>
      <c r="E11" s="148">
        <v>25104.55</v>
      </c>
      <c r="F11" s="148">
        <v>36790.879999999997</v>
      </c>
      <c r="G11" s="148">
        <v>24684.69</v>
      </c>
      <c r="H11" s="148">
        <v>75284.45</v>
      </c>
      <c r="I11" s="148">
        <v>109965.29</v>
      </c>
      <c r="J11" s="79">
        <v>66506.06</v>
      </c>
      <c r="K11" s="80">
        <v>60707.95</v>
      </c>
      <c r="L11" s="79">
        <v>40453.06</v>
      </c>
      <c r="M11" s="79">
        <v>749</v>
      </c>
      <c r="N11" s="79">
        <v>3490.34</v>
      </c>
      <c r="O11" s="130">
        <f>SUM(D11:I11)</f>
        <v>320801.3</v>
      </c>
      <c r="P11" s="130"/>
      <c r="Q11" s="74"/>
    </row>
    <row r="12" spans="1:17" ht="24.75" customHeight="1">
      <c r="A12" s="39" t="s">
        <v>37</v>
      </c>
      <c r="B12" s="78"/>
      <c r="C12" s="94"/>
      <c r="D12" s="79"/>
      <c r="E12" s="79"/>
      <c r="F12" s="79"/>
      <c r="G12" s="79"/>
      <c r="H12" s="79"/>
      <c r="I12" s="79"/>
      <c r="J12" s="79"/>
      <c r="K12" s="80"/>
      <c r="L12" s="79"/>
      <c r="M12" s="79"/>
      <c r="N12" s="79"/>
      <c r="O12" s="130">
        <f>SUM(O10:O11)</f>
        <v>2413251.9900000002</v>
      </c>
      <c r="P12" s="130"/>
      <c r="Q12" s="74"/>
    </row>
    <row r="13" spans="1:17" ht="24.75" customHeight="1">
      <c r="A13" s="39" t="s">
        <v>48</v>
      </c>
      <c r="B13" s="78"/>
      <c r="C13" s="94"/>
      <c r="D13" s="79"/>
      <c r="E13" s="79"/>
      <c r="F13" s="79">
        <v>30000.01</v>
      </c>
      <c r="G13" s="79">
        <v>30000.01</v>
      </c>
      <c r="H13" s="79"/>
      <c r="I13" s="79"/>
      <c r="J13" s="79"/>
      <c r="K13" s="80"/>
      <c r="L13" s="79"/>
      <c r="M13" s="79"/>
      <c r="N13" s="79"/>
      <c r="O13" s="5">
        <v>2407004.9</v>
      </c>
      <c r="P13" s="5"/>
      <c r="Q13" s="74"/>
    </row>
    <row r="14" spans="1:17" ht="24.75" customHeight="1">
      <c r="A14" s="39" t="s">
        <v>65</v>
      </c>
      <c r="B14" s="78"/>
      <c r="C14" s="94"/>
      <c r="D14" s="79"/>
      <c r="E14" s="79"/>
      <c r="F14" s="79">
        <v>32271.35</v>
      </c>
      <c r="G14" s="79"/>
      <c r="H14" s="79"/>
      <c r="I14" s="79"/>
      <c r="J14" s="79"/>
      <c r="K14" s="80"/>
      <c r="L14" s="79"/>
      <c r="M14" s="79"/>
      <c r="N14" s="79"/>
      <c r="O14" s="5">
        <f>O12-O13</f>
        <v>6247.0900000003166</v>
      </c>
      <c r="P14" s="5"/>
      <c r="Q14" s="74"/>
    </row>
    <row r="15" spans="1:17" ht="24.75" customHeight="1">
      <c r="A15" s="39" t="s">
        <v>39</v>
      </c>
      <c r="B15" s="78"/>
      <c r="C15" s="79"/>
      <c r="D15" s="79"/>
      <c r="E15" s="79"/>
      <c r="F15" s="79"/>
      <c r="G15" s="79"/>
      <c r="H15" s="79"/>
      <c r="I15" s="79"/>
      <c r="J15" s="79"/>
      <c r="K15" s="80"/>
      <c r="L15" s="79"/>
      <c r="M15" s="86"/>
      <c r="N15" s="86"/>
      <c r="O15" s="74"/>
      <c r="P15" s="74"/>
    </row>
    <row r="16" spans="1:17" ht="24.75" customHeight="1">
      <c r="A16" s="39" t="s">
        <v>29</v>
      </c>
      <c r="B16" s="79"/>
      <c r="C16" s="79"/>
      <c r="D16" s="79"/>
      <c r="E16" s="79"/>
      <c r="F16" s="79"/>
      <c r="G16" s="79"/>
      <c r="H16" s="79"/>
      <c r="I16" s="79"/>
      <c r="J16" s="79"/>
      <c r="K16" s="80"/>
      <c r="L16" s="79"/>
      <c r="M16" s="79"/>
      <c r="N16" s="79"/>
      <c r="P16" s="5"/>
      <c r="Q16" s="74"/>
    </row>
    <row r="17" spans="1:17" ht="24.75" customHeight="1">
      <c r="A17" s="39" t="s">
        <v>58</v>
      </c>
      <c r="B17" s="79"/>
      <c r="C17" s="79">
        <v>746.96</v>
      </c>
      <c r="D17" s="79">
        <v>747.93</v>
      </c>
      <c r="E17" s="79"/>
      <c r="F17" s="79">
        <v>747.93</v>
      </c>
      <c r="G17" s="79">
        <v>747.93</v>
      </c>
      <c r="H17" s="79">
        <v>747.93</v>
      </c>
      <c r="I17" s="80">
        <v>747.93</v>
      </c>
      <c r="J17" s="80">
        <v>747.93</v>
      </c>
      <c r="K17" s="80">
        <v>747.93</v>
      </c>
      <c r="L17" s="79"/>
      <c r="M17" s="79"/>
      <c r="N17" s="79"/>
      <c r="O17" s="74">
        <f>D6+E6+F3+F4+F5+F6+G3+G4+G5+G6+H3+H4+H5+H6+I6+J6+J5+J4+J3+K3+K4+K5+K6+L3+L4+L5+L6+M3+M4+M5</f>
        <v>8965294.959999999</v>
      </c>
      <c r="P17" s="5"/>
      <c r="Q17" s="74"/>
    </row>
    <row r="18" spans="1:17" ht="24.75" customHeight="1">
      <c r="A18" s="39" t="s">
        <v>59</v>
      </c>
      <c r="B18" s="79"/>
      <c r="C18" s="79">
        <v>139.1</v>
      </c>
      <c r="D18" s="79"/>
      <c r="E18" s="79"/>
      <c r="F18" s="79">
        <v>144.44999999999999</v>
      </c>
      <c r="G18" s="79">
        <v>14.24</v>
      </c>
      <c r="H18" s="79">
        <v>139.1</v>
      </c>
      <c r="I18" s="80">
        <v>139.1</v>
      </c>
      <c r="J18" s="80">
        <v>139.1</v>
      </c>
      <c r="K18" s="80">
        <v>139.1</v>
      </c>
      <c r="L18" s="79">
        <v>139.1</v>
      </c>
      <c r="M18" s="79"/>
      <c r="N18" s="79"/>
      <c r="P18" s="5"/>
      <c r="Q18" s="74"/>
    </row>
    <row r="19" spans="1:17" ht="24.75" customHeight="1">
      <c r="A19" s="39" t="s">
        <v>60</v>
      </c>
      <c r="B19" s="79"/>
      <c r="C19" s="79">
        <v>139.1</v>
      </c>
      <c r="D19" s="79"/>
      <c r="E19" s="79"/>
      <c r="F19" s="79">
        <v>148.72999999999999</v>
      </c>
      <c r="G19" s="79">
        <v>147.66</v>
      </c>
      <c r="H19" s="79">
        <v>142.31</v>
      </c>
      <c r="I19" s="80">
        <v>142.31</v>
      </c>
      <c r="J19" s="80">
        <v>142.31</v>
      </c>
      <c r="K19" s="80">
        <v>142.31</v>
      </c>
      <c r="L19" s="79">
        <v>149.80000000000001</v>
      </c>
      <c r="M19" s="79"/>
      <c r="N19" s="79"/>
      <c r="P19" s="5"/>
      <c r="Q19" s="74"/>
    </row>
    <row r="20" spans="1:17" ht="24.75" customHeight="1">
      <c r="A20" s="39" t="s">
        <v>61</v>
      </c>
      <c r="B20" s="79"/>
      <c r="C20" s="79">
        <v>139.1</v>
      </c>
      <c r="D20" s="79"/>
      <c r="E20" s="79"/>
      <c r="F20" s="79">
        <v>139.1</v>
      </c>
      <c r="G20" s="79">
        <v>142.31</v>
      </c>
      <c r="H20" s="79">
        <v>139.1</v>
      </c>
      <c r="I20" s="80">
        <v>139.1</v>
      </c>
      <c r="J20" s="80">
        <v>139.1</v>
      </c>
      <c r="K20" s="80">
        <v>139.1</v>
      </c>
      <c r="L20" s="79">
        <v>139.1</v>
      </c>
      <c r="M20" s="79"/>
      <c r="N20" s="79"/>
      <c r="P20" s="5"/>
      <c r="Q20" s="74"/>
    </row>
    <row r="21" spans="1:17" ht="24.75" customHeight="1">
      <c r="A21" s="39" t="s">
        <v>64</v>
      </c>
      <c r="B21" s="79"/>
      <c r="C21" s="79">
        <v>1284</v>
      </c>
      <c r="D21" s="79">
        <v>1284</v>
      </c>
      <c r="E21" s="79">
        <v>1284</v>
      </c>
      <c r="F21" s="79">
        <v>1284</v>
      </c>
      <c r="G21" s="79">
        <v>1284</v>
      </c>
      <c r="H21" s="79">
        <v>1284</v>
      </c>
      <c r="I21" s="79">
        <v>1284</v>
      </c>
      <c r="J21" s="79">
        <v>1284</v>
      </c>
      <c r="K21" s="79">
        <v>1284</v>
      </c>
      <c r="L21" s="79"/>
      <c r="M21" s="79"/>
      <c r="N21" s="79"/>
      <c r="P21" s="5"/>
      <c r="Q21" s="74"/>
    </row>
    <row r="22" spans="1:17" ht="24.75" customHeight="1">
      <c r="A22" s="39" t="s">
        <v>30</v>
      </c>
      <c r="B22" s="78"/>
      <c r="C22" s="81"/>
      <c r="D22" s="81"/>
      <c r="E22" s="81"/>
      <c r="F22" s="81"/>
      <c r="G22" s="81"/>
      <c r="H22" s="81"/>
      <c r="I22" s="79"/>
      <c r="J22" s="79"/>
      <c r="K22" s="80"/>
      <c r="L22" s="79"/>
      <c r="M22" s="79"/>
      <c r="N22" s="79"/>
    </row>
    <row r="23" spans="1:17" ht="24.75" customHeight="1">
      <c r="A23" s="223" t="s">
        <v>21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  <c r="P23" s="74"/>
    </row>
    <row r="24" spans="1:17" ht="24.75" customHeight="1">
      <c r="A24" s="52" t="s">
        <v>38</v>
      </c>
      <c r="B24" s="53" t="s">
        <v>12</v>
      </c>
      <c r="C24" s="53" t="s">
        <v>1</v>
      </c>
      <c r="D24" s="53" t="s">
        <v>2</v>
      </c>
      <c r="E24" s="53" t="s">
        <v>3</v>
      </c>
      <c r="F24" s="53" t="s">
        <v>4</v>
      </c>
      <c r="G24" s="53" t="s">
        <v>5</v>
      </c>
      <c r="H24" s="53" t="s">
        <v>6</v>
      </c>
      <c r="I24" s="53" t="s">
        <v>7</v>
      </c>
      <c r="J24" s="53" t="s">
        <v>8</v>
      </c>
      <c r="K24" s="54" t="s">
        <v>9</v>
      </c>
      <c r="L24" s="53" t="s">
        <v>10</v>
      </c>
      <c r="M24" s="53" t="s">
        <v>11</v>
      </c>
      <c r="N24" s="53" t="s">
        <v>12</v>
      </c>
    </row>
    <row r="25" spans="1:17" ht="24.75" customHeight="1">
      <c r="A25" s="39" t="s">
        <v>57</v>
      </c>
      <c r="B25" s="55"/>
      <c r="C25" s="49">
        <v>22000</v>
      </c>
      <c r="D25" s="49">
        <v>22000</v>
      </c>
      <c r="E25" s="49">
        <v>22000</v>
      </c>
      <c r="F25" s="49">
        <v>22000</v>
      </c>
      <c r="G25" s="49">
        <v>22000</v>
      </c>
      <c r="H25" s="49">
        <v>22000</v>
      </c>
      <c r="I25" s="49"/>
      <c r="J25" s="49">
        <v>22000</v>
      </c>
      <c r="K25" s="49"/>
      <c r="L25" s="50"/>
      <c r="M25" s="49"/>
      <c r="N25" s="49"/>
    </row>
    <row r="26" spans="1:17" ht="24.75" customHeight="1">
      <c r="A26" s="39" t="s">
        <v>40</v>
      </c>
      <c r="B26" s="55"/>
      <c r="C26" s="49">
        <v>11000</v>
      </c>
      <c r="D26" s="49">
        <v>11000</v>
      </c>
      <c r="E26" s="49">
        <v>11000</v>
      </c>
      <c r="F26" s="49">
        <v>11000</v>
      </c>
      <c r="G26" s="49">
        <v>11000</v>
      </c>
      <c r="H26" s="49">
        <v>11000</v>
      </c>
      <c r="I26" s="49"/>
      <c r="J26" s="49">
        <v>11000</v>
      </c>
      <c r="K26" s="49"/>
      <c r="L26" s="50"/>
      <c r="M26" s="49"/>
      <c r="N26" s="49"/>
    </row>
    <row r="27" spans="1:17" ht="24.75" customHeight="1">
      <c r="A27" s="39" t="s">
        <v>54</v>
      </c>
      <c r="B27" s="55"/>
      <c r="C27" s="49">
        <v>14588</v>
      </c>
      <c r="D27" s="49">
        <v>9598</v>
      </c>
      <c r="E27" s="49"/>
      <c r="F27" s="49"/>
      <c r="G27" s="49"/>
      <c r="H27" s="49">
        <v>6414</v>
      </c>
      <c r="I27" s="49">
        <v>29114</v>
      </c>
      <c r="J27" s="49">
        <v>16174</v>
      </c>
      <c r="K27" s="50">
        <v>14694</v>
      </c>
      <c r="L27" s="49"/>
      <c r="M27" s="49"/>
      <c r="N27" s="49"/>
    </row>
    <row r="28" spans="1:17" ht="24.75" customHeight="1">
      <c r="A28" s="39" t="s">
        <v>55</v>
      </c>
      <c r="B28" s="55"/>
      <c r="C28" s="49">
        <v>4164</v>
      </c>
      <c r="D28" s="49">
        <v>460</v>
      </c>
      <c r="E28" s="49"/>
      <c r="F28" s="49"/>
      <c r="G28" s="49"/>
      <c r="H28" s="49">
        <v>20018</v>
      </c>
      <c r="I28" s="49">
        <v>9374</v>
      </c>
      <c r="J28" s="49">
        <v>5664</v>
      </c>
      <c r="K28" s="50">
        <v>5168</v>
      </c>
      <c r="L28" s="49"/>
      <c r="M28" s="49"/>
      <c r="N28" s="49"/>
    </row>
    <row r="29" spans="1:17" s="27" customFormat="1" ht="24.75" customHeight="1">
      <c r="A29" s="139" t="s">
        <v>20</v>
      </c>
      <c r="B29" s="140"/>
      <c r="C29" s="141">
        <v>1909.42</v>
      </c>
      <c r="D29" s="141">
        <v>1371.21</v>
      </c>
      <c r="E29" s="141">
        <v>2023.37</v>
      </c>
      <c r="F29" s="141">
        <v>1752.13</v>
      </c>
      <c r="G29" s="141">
        <v>1842.01</v>
      </c>
      <c r="H29" s="141">
        <v>1959.17</v>
      </c>
      <c r="I29" s="141">
        <v>1584.67</v>
      </c>
      <c r="J29" s="141">
        <v>1506.56</v>
      </c>
      <c r="K29" s="142">
        <v>1469.11</v>
      </c>
      <c r="L29" s="141">
        <v>1159.8800000000001</v>
      </c>
      <c r="M29" s="141">
        <v>1183.96</v>
      </c>
      <c r="N29" s="141"/>
      <c r="O29" s="1"/>
      <c r="P29" s="1"/>
      <c r="Q29" s="1"/>
    </row>
    <row r="30" spans="1:17" s="27" customFormat="1" ht="24.75" customHeight="1">
      <c r="A30" s="223" t="s">
        <v>66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5"/>
      <c r="O30" s="1"/>
      <c r="P30" s="1"/>
      <c r="Q30" s="1"/>
    </row>
    <row r="31" spans="1:17" ht="24.75" customHeight="1">
      <c r="A31" s="143" t="s">
        <v>38</v>
      </c>
      <c r="B31" s="144" t="s">
        <v>12</v>
      </c>
      <c r="C31" s="144" t="s">
        <v>1</v>
      </c>
      <c r="D31" s="144" t="s">
        <v>2</v>
      </c>
      <c r="E31" s="144" t="s">
        <v>3</v>
      </c>
      <c r="F31" s="144" t="s">
        <v>4</v>
      </c>
      <c r="G31" s="144" t="s">
        <v>5</v>
      </c>
      <c r="H31" s="144" t="s">
        <v>6</v>
      </c>
      <c r="I31" s="144" t="s">
        <v>7</v>
      </c>
      <c r="J31" s="144" t="s">
        <v>8</v>
      </c>
      <c r="K31" s="145" t="s">
        <v>9</v>
      </c>
      <c r="L31" s="144" t="s">
        <v>10</v>
      </c>
      <c r="M31" s="144" t="s">
        <v>11</v>
      </c>
      <c r="N31" s="144" t="s">
        <v>12</v>
      </c>
    </row>
    <row r="32" spans="1:17" ht="24.75" customHeight="1">
      <c r="A32" s="39" t="s">
        <v>63</v>
      </c>
      <c r="B32" s="55"/>
      <c r="C32" s="49">
        <v>600</v>
      </c>
      <c r="D32" s="49">
        <v>600</v>
      </c>
      <c r="E32" s="49">
        <v>600</v>
      </c>
      <c r="F32" s="49">
        <v>600</v>
      </c>
      <c r="G32" s="49">
        <v>600</v>
      </c>
      <c r="H32" s="49">
        <v>600</v>
      </c>
      <c r="I32" s="49">
        <v>600</v>
      </c>
      <c r="J32" s="49">
        <v>600</v>
      </c>
      <c r="K32" s="49">
        <v>600</v>
      </c>
      <c r="L32" s="50">
        <v>600</v>
      </c>
      <c r="M32" s="49">
        <v>600</v>
      </c>
      <c r="N32" s="49">
        <v>600</v>
      </c>
    </row>
    <row r="33" spans="1:17" ht="24.75" customHeight="1">
      <c r="A33" s="39" t="s">
        <v>58</v>
      </c>
      <c r="B33" s="79"/>
      <c r="C33" s="79">
        <v>746.96</v>
      </c>
      <c r="D33" s="79">
        <v>747.93</v>
      </c>
      <c r="E33" s="79">
        <v>747.93</v>
      </c>
      <c r="F33" s="79">
        <v>747.93</v>
      </c>
      <c r="G33" s="79">
        <v>747.93</v>
      </c>
      <c r="H33" s="79">
        <v>747.93</v>
      </c>
      <c r="I33" s="80">
        <v>747.93</v>
      </c>
      <c r="J33" s="80">
        <v>747.93</v>
      </c>
      <c r="K33" s="80">
        <v>747.93</v>
      </c>
      <c r="L33" s="79">
        <v>217.15</v>
      </c>
      <c r="M33" s="79"/>
      <c r="N33" s="79"/>
      <c r="P33" s="5"/>
      <c r="Q33" s="74"/>
    </row>
    <row r="34" spans="1:17" ht="24.75" customHeight="1">
      <c r="A34" s="39" t="s">
        <v>59</v>
      </c>
      <c r="B34" s="79"/>
      <c r="C34" s="79">
        <v>139.1</v>
      </c>
      <c r="D34" s="79">
        <v>144.44999999999999</v>
      </c>
      <c r="E34" s="79">
        <v>144.44999999999999</v>
      </c>
      <c r="F34" s="79">
        <v>144.44999999999999</v>
      </c>
      <c r="G34" s="79">
        <v>14.24</v>
      </c>
      <c r="H34" s="79">
        <v>139.1</v>
      </c>
      <c r="I34" s="80">
        <v>139.1</v>
      </c>
      <c r="J34" s="80">
        <v>139.1</v>
      </c>
      <c r="K34" s="80">
        <v>139.1</v>
      </c>
      <c r="L34" s="79"/>
      <c r="M34" s="79">
        <v>140.16999999999999</v>
      </c>
      <c r="N34" s="79"/>
      <c r="P34" s="5"/>
      <c r="Q34" s="74"/>
    </row>
    <row r="35" spans="1:17" ht="24.75" customHeight="1">
      <c r="A35" s="39" t="s">
        <v>60</v>
      </c>
      <c r="B35" s="79"/>
      <c r="C35" s="79">
        <v>139.1</v>
      </c>
      <c r="D35" s="79">
        <v>148.72999999999999</v>
      </c>
      <c r="E35" s="79">
        <v>148.72999999999999</v>
      </c>
      <c r="F35" s="79">
        <v>148.72999999999999</v>
      </c>
      <c r="G35" s="79">
        <v>147.66</v>
      </c>
      <c r="H35" s="79">
        <v>142.31</v>
      </c>
      <c r="I35" s="80">
        <v>142.31</v>
      </c>
      <c r="J35" s="80">
        <v>142.31</v>
      </c>
      <c r="K35" s="80">
        <v>142.31</v>
      </c>
      <c r="L35" s="79"/>
      <c r="M35" s="79">
        <v>139.1</v>
      </c>
      <c r="N35" s="79"/>
      <c r="P35" s="5"/>
      <c r="Q35" s="74"/>
    </row>
    <row r="36" spans="1:17" ht="24.75" customHeight="1">
      <c r="A36" s="39" t="s">
        <v>61</v>
      </c>
      <c r="B36" s="79"/>
      <c r="C36" s="79">
        <v>139.1</v>
      </c>
      <c r="D36" s="79">
        <v>139.1</v>
      </c>
      <c r="E36" s="79">
        <v>139.1</v>
      </c>
      <c r="F36" s="79">
        <v>139.1</v>
      </c>
      <c r="G36" s="79">
        <v>142.31</v>
      </c>
      <c r="H36" s="79">
        <v>139.1</v>
      </c>
      <c r="I36" s="80">
        <v>139.1</v>
      </c>
      <c r="J36" s="80">
        <v>139.1</v>
      </c>
      <c r="K36" s="80">
        <v>139.1</v>
      </c>
      <c r="L36" s="79"/>
      <c r="M36" s="79">
        <v>139.1</v>
      </c>
      <c r="N36" s="79"/>
      <c r="P36" s="5"/>
      <c r="Q36" s="74"/>
    </row>
    <row r="37" spans="1:17" ht="24.75" customHeight="1">
      <c r="A37" s="39" t="s">
        <v>64</v>
      </c>
      <c r="B37" s="79"/>
      <c r="C37" s="79">
        <v>1284</v>
      </c>
      <c r="D37" s="79">
        <v>1284</v>
      </c>
      <c r="E37" s="79">
        <v>1284</v>
      </c>
      <c r="F37" s="79">
        <v>1284</v>
      </c>
      <c r="G37" s="79">
        <v>1284</v>
      </c>
      <c r="H37" s="79">
        <v>1284</v>
      </c>
      <c r="I37" s="79">
        <v>1284</v>
      </c>
      <c r="J37" s="79">
        <v>1284</v>
      </c>
      <c r="K37" s="79">
        <v>1284</v>
      </c>
      <c r="L37" s="79">
        <v>1284</v>
      </c>
      <c r="M37" s="79"/>
      <c r="N37" s="79"/>
      <c r="P37" s="5"/>
      <c r="Q37" s="74"/>
    </row>
    <row r="38" spans="1:17" ht="24.75" customHeight="1"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P38" s="5"/>
      <c r="Q38" s="74"/>
    </row>
    <row r="39" spans="1:17" ht="24.75" customHeight="1"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P39" s="5"/>
      <c r="Q39" s="74"/>
    </row>
    <row r="40" spans="1:17" ht="24.75" customHeight="1"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P40" s="5"/>
      <c r="Q40" s="74"/>
    </row>
    <row r="41" spans="1:17" ht="24.75" customHeight="1"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P41" s="5"/>
      <c r="Q41" s="74"/>
    </row>
    <row r="42" spans="1:17" ht="24.75" customHeight="1">
      <c r="O42" s="27"/>
      <c r="P42" s="27"/>
      <c r="Q42" s="27"/>
    </row>
    <row r="43" spans="1:17" ht="24.75" customHeight="1">
      <c r="A43" s="41" t="s">
        <v>45</v>
      </c>
      <c r="B43" s="72">
        <v>2100000</v>
      </c>
      <c r="D43" s="41" t="s">
        <v>49</v>
      </c>
      <c r="E43" s="51">
        <v>0</v>
      </c>
    </row>
    <row r="44" spans="1:17" ht="24.75" customHeight="1">
      <c r="B44" s="51">
        <f>B3-B43</f>
        <v>-308953.46999999997</v>
      </c>
      <c r="D44" s="41" t="s">
        <v>50</v>
      </c>
      <c r="E44" s="51">
        <f>SUM(B13:N13)</f>
        <v>60000.02</v>
      </c>
    </row>
    <row r="45" spans="1:17" ht="24.75" customHeight="1" thickBot="1">
      <c r="D45" s="41" t="s">
        <v>51</v>
      </c>
      <c r="E45" s="95">
        <f>E43-E44</f>
        <v>-60000.02</v>
      </c>
    </row>
    <row r="46" spans="1:17" ht="24.75" customHeight="1" thickTop="1"/>
  </sheetData>
  <mergeCells count="3">
    <mergeCell ref="A1:N1"/>
    <mergeCell ref="A23:N23"/>
    <mergeCell ref="A30:N3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0"/>
  <sheetViews>
    <sheetView workbookViewId="0">
      <selection activeCell="M3" sqref="M3"/>
    </sheetView>
  </sheetViews>
  <sheetFormatPr defaultColWidth="12.5703125" defaultRowHeight="23.25"/>
  <cols>
    <col min="1" max="1" width="28" style="41" customWidth="1"/>
    <col min="2" max="2" width="15.140625" style="51" customWidth="1"/>
    <col min="3" max="14" width="15.140625" style="17" customWidth="1"/>
    <col min="15" max="15" width="13.85546875" style="155" bestFit="1" customWidth="1"/>
    <col min="16" max="16384" width="12.5703125" style="155"/>
  </cols>
  <sheetData>
    <row r="1" spans="1:17" ht="24.75" customHeight="1">
      <c r="A1" s="222" t="s">
        <v>67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1:17" ht="24.75" customHeight="1">
      <c r="A2" s="52" t="s">
        <v>38</v>
      </c>
      <c r="B2" s="53" t="s">
        <v>12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4" t="s">
        <v>9</v>
      </c>
      <c r="L2" s="53" t="s">
        <v>10</v>
      </c>
      <c r="M2" s="53" t="s">
        <v>11</v>
      </c>
      <c r="N2" s="53" t="s">
        <v>12</v>
      </c>
    </row>
    <row r="3" spans="1:17" ht="24.75" customHeight="1">
      <c r="A3" s="39" t="s">
        <v>13</v>
      </c>
      <c r="B3" s="131">
        <v>1108846.06</v>
      </c>
      <c r="C3" s="85">
        <v>1114474.21</v>
      </c>
      <c r="D3" s="83">
        <v>1393606.26</v>
      </c>
      <c r="E3" s="78">
        <v>1092670.1299999999</v>
      </c>
      <c r="F3" s="78">
        <v>1133169.26</v>
      </c>
      <c r="G3" s="78">
        <v>1305127.48</v>
      </c>
      <c r="H3" s="78">
        <v>1611468.97</v>
      </c>
      <c r="I3" s="78">
        <v>1019494.93</v>
      </c>
      <c r="J3" s="137">
        <v>1584337.03</v>
      </c>
      <c r="K3" s="161">
        <v>2237966.1800000002</v>
      </c>
      <c r="L3" s="122">
        <v>1841411.35</v>
      </c>
      <c r="M3" s="122">
        <v>1954380.64</v>
      </c>
      <c r="N3" s="85">
        <v>2199474.46</v>
      </c>
      <c r="O3" s="155" t="s">
        <v>34</v>
      </c>
      <c r="P3" s="156"/>
    </row>
    <row r="4" spans="1:17" ht="24.75" customHeight="1">
      <c r="A4" s="39" t="s">
        <v>27</v>
      </c>
      <c r="B4" s="157">
        <v>13375.29</v>
      </c>
      <c r="C4" s="81">
        <v>339.73</v>
      </c>
      <c r="D4" s="81">
        <v>334.1</v>
      </c>
      <c r="E4" s="79">
        <v>18496.72</v>
      </c>
      <c r="F4" s="79">
        <v>12127.05</v>
      </c>
      <c r="G4" s="69">
        <v>10012.549999999999</v>
      </c>
      <c r="H4" s="79">
        <v>14293.57</v>
      </c>
      <c r="I4" s="79">
        <v>6016.93</v>
      </c>
      <c r="J4" s="79">
        <v>335.88</v>
      </c>
      <c r="K4" s="80">
        <v>2150.35</v>
      </c>
      <c r="L4" s="67">
        <v>20478.32</v>
      </c>
      <c r="M4" s="67">
        <v>8762.51</v>
      </c>
      <c r="N4" s="81">
        <v>13222.53</v>
      </c>
      <c r="O4" s="158" t="s">
        <v>35</v>
      </c>
      <c r="P4" s="156"/>
    </row>
    <row r="5" spans="1:17" ht="24.75" customHeight="1">
      <c r="A5" s="39" t="s">
        <v>22</v>
      </c>
      <c r="B5" s="78">
        <v>7039</v>
      </c>
      <c r="C5" s="81">
        <v>11692.34</v>
      </c>
      <c r="D5" s="81">
        <v>10758.61</v>
      </c>
      <c r="E5" s="49">
        <v>9875.98</v>
      </c>
      <c r="F5" s="79">
        <v>10519.76</v>
      </c>
      <c r="G5" s="79">
        <v>9915.86</v>
      </c>
      <c r="H5" s="79">
        <v>10230.81</v>
      </c>
      <c r="I5" s="79">
        <v>9051.83</v>
      </c>
      <c r="J5" s="79">
        <v>10869.83</v>
      </c>
      <c r="K5" s="80">
        <v>10462.459999999999</v>
      </c>
      <c r="L5" s="67">
        <v>13688.34</v>
      </c>
      <c r="M5" s="67">
        <v>10320.57</v>
      </c>
      <c r="N5" s="81">
        <v>11319.73</v>
      </c>
      <c r="O5" s="159" t="s">
        <v>53</v>
      </c>
      <c r="P5" s="83"/>
    </row>
    <row r="6" spans="1:17" ht="24.75" customHeight="1">
      <c r="A6" s="39" t="s">
        <v>23</v>
      </c>
      <c r="B6" s="78">
        <v>16756.400000000001</v>
      </c>
      <c r="C6" s="81">
        <v>13532.93</v>
      </c>
      <c r="D6" s="81">
        <v>8436.14</v>
      </c>
      <c r="E6" s="49">
        <v>6074.61</v>
      </c>
      <c r="F6" s="79">
        <v>5986.3</v>
      </c>
      <c r="G6" s="79">
        <v>4673.03</v>
      </c>
      <c r="H6" s="79">
        <v>5786.1</v>
      </c>
      <c r="I6" s="79">
        <v>5331.55</v>
      </c>
      <c r="J6" s="79">
        <v>8668.9500000000007</v>
      </c>
      <c r="K6" s="162">
        <v>8097.46</v>
      </c>
      <c r="L6" s="67">
        <v>3794.61</v>
      </c>
      <c r="M6" s="67">
        <v>3126.25</v>
      </c>
      <c r="N6" s="81">
        <v>3797.95</v>
      </c>
      <c r="O6" s="156"/>
      <c r="P6" s="156"/>
    </row>
    <row r="7" spans="1:17" ht="24.75" customHeight="1">
      <c r="A7" s="39" t="s">
        <v>14</v>
      </c>
      <c r="B7" s="78">
        <v>19336</v>
      </c>
      <c r="C7" s="79">
        <v>23183</v>
      </c>
      <c r="D7" s="79">
        <v>47121</v>
      </c>
      <c r="E7" s="79">
        <v>20675</v>
      </c>
      <c r="F7" s="79">
        <v>28848</v>
      </c>
      <c r="G7" s="79">
        <v>18941</v>
      </c>
      <c r="H7" s="79">
        <v>11787</v>
      </c>
      <c r="I7" s="79">
        <v>11787</v>
      </c>
      <c r="J7" s="79">
        <v>37042</v>
      </c>
      <c r="K7" s="80">
        <v>31378</v>
      </c>
      <c r="L7" s="79">
        <v>14564</v>
      </c>
      <c r="M7" s="79">
        <v>27742</v>
      </c>
      <c r="N7" s="79"/>
      <c r="O7" s="156"/>
      <c r="P7" s="156"/>
      <c r="Q7" s="156"/>
    </row>
    <row r="8" spans="1:17" ht="24.75" customHeight="1">
      <c r="A8" s="39" t="s">
        <v>15</v>
      </c>
      <c r="B8" s="78">
        <v>4741.17</v>
      </c>
      <c r="C8" s="79">
        <v>4741.17</v>
      </c>
      <c r="D8" s="134">
        <v>4781.83</v>
      </c>
      <c r="E8" s="134">
        <v>4708.03</v>
      </c>
      <c r="F8" s="134">
        <v>4274.6499999999996</v>
      </c>
      <c r="G8" s="79">
        <v>4246.83</v>
      </c>
      <c r="H8" s="79">
        <v>4242.55</v>
      </c>
      <c r="I8" s="79">
        <v>4221.1499999999996</v>
      </c>
      <c r="J8" s="79">
        <v>4242.55</v>
      </c>
      <c r="K8" s="80">
        <v>4238.2700000000004</v>
      </c>
      <c r="L8" s="79"/>
      <c r="M8" s="79"/>
      <c r="N8" s="79"/>
      <c r="O8" s="156">
        <f>SUM(C3:N3)</f>
        <v>18487580.899999999</v>
      </c>
      <c r="P8" s="156"/>
    </row>
    <row r="9" spans="1:17" ht="24.75" customHeight="1">
      <c r="A9" s="39" t="s">
        <v>24</v>
      </c>
      <c r="B9" s="85"/>
      <c r="C9" s="48"/>
      <c r="D9" s="79"/>
      <c r="E9" s="79"/>
      <c r="F9" s="79"/>
      <c r="G9" s="79"/>
      <c r="H9" s="79"/>
      <c r="I9" s="79"/>
      <c r="J9" s="79"/>
      <c r="K9" s="80"/>
      <c r="L9" s="86"/>
      <c r="M9" s="79"/>
      <c r="N9" s="79"/>
      <c r="P9" s="156"/>
    </row>
    <row r="10" spans="1:17" ht="24.75" customHeight="1">
      <c r="A10" s="39" t="s">
        <v>37</v>
      </c>
      <c r="B10" s="85"/>
      <c r="C10" s="79">
        <v>28860.04</v>
      </c>
      <c r="D10" s="79">
        <v>749</v>
      </c>
      <c r="E10" s="79">
        <v>749</v>
      </c>
      <c r="F10" s="79">
        <v>749</v>
      </c>
      <c r="G10" s="79">
        <v>749</v>
      </c>
      <c r="H10" s="79">
        <v>749</v>
      </c>
      <c r="I10" s="79">
        <v>749</v>
      </c>
      <c r="J10" s="79">
        <v>749</v>
      </c>
      <c r="K10" s="80">
        <v>749</v>
      </c>
      <c r="L10" s="79">
        <v>749</v>
      </c>
      <c r="M10" s="79">
        <v>749</v>
      </c>
      <c r="N10" s="79">
        <v>749</v>
      </c>
      <c r="O10" s="83"/>
      <c r="P10" s="83"/>
      <c r="Q10" s="156"/>
    </row>
    <row r="11" spans="1:17" ht="24.75" customHeight="1">
      <c r="A11" s="39" t="s">
        <v>37</v>
      </c>
      <c r="B11" s="85"/>
      <c r="C11" s="49">
        <v>100310.9</v>
      </c>
      <c r="D11" s="79">
        <v>131336.19</v>
      </c>
      <c r="E11" s="79">
        <v>163533.13</v>
      </c>
      <c r="F11" s="79">
        <v>180381.46</v>
      </c>
      <c r="G11" s="79">
        <v>162619.24</v>
      </c>
      <c r="H11" s="79">
        <v>180170.56</v>
      </c>
      <c r="I11" s="79">
        <v>149754.53</v>
      </c>
      <c r="J11" s="79">
        <v>147715.85</v>
      </c>
      <c r="K11" s="80">
        <v>173000.06</v>
      </c>
      <c r="L11" s="79">
        <v>174499.77</v>
      </c>
      <c r="M11" s="79">
        <v>176374.41</v>
      </c>
      <c r="N11" s="79">
        <v>190270.18</v>
      </c>
      <c r="O11" s="83">
        <f>SUM(C10:N11)</f>
        <v>1967065.32</v>
      </c>
      <c r="P11" s="83"/>
      <c r="Q11" s="156"/>
    </row>
    <row r="12" spans="1:17" ht="24.75" customHeight="1">
      <c r="A12" s="39" t="s">
        <v>48</v>
      </c>
      <c r="B12" s="85"/>
      <c r="C12" s="48"/>
      <c r="D12" s="81"/>
      <c r="E12" s="81"/>
      <c r="F12" s="81"/>
      <c r="G12" s="81"/>
      <c r="H12" s="81"/>
      <c r="I12" s="81"/>
      <c r="J12" s="81"/>
      <c r="K12" s="136"/>
      <c r="L12" s="81"/>
      <c r="M12" s="81"/>
      <c r="N12" s="81"/>
      <c r="O12" s="17"/>
      <c r="P12" s="17"/>
      <c r="Q12" s="156"/>
    </row>
    <row r="13" spans="1:17" ht="24.75" customHeight="1">
      <c r="A13" s="39" t="s">
        <v>68</v>
      </c>
      <c r="B13" s="78">
        <v>22400</v>
      </c>
      <c r="C13" s="49">
        <v>22400</v>
      </c>
      <c r="D13" s="79"/>
      <c r="E13" s="79">
        <v>22400</v>
      </c>
      <c r="F13" s="79">
        <v>22400</v>
      </c>
      <c r="G13" s="79">
        <v>22400</v>
      </c>
      <c r="H13" s="79">
        <v>22400</v>
      </c>
      <c r="I13" s="79">
        <v>22400</v>
      </c>
      <c r="J13" s="79">
        <v>22400</v>
      </c>
      <c r="K13" s="80">
        <v>22400</v>
      </c>
      <c r="L13" s="79">
        <v>22400</v>
      </c>
      <c r="M13" s="79"/>
      <c r="N13" s="79"/>
      <c r="O13" s="17"/>
      <c r="P13" s="17"/>
      <c r="Q13" s="156"/>
    </row>
    <row r="14" spans="1:17" ht="24.75" customHeight="1">
      <c r="A14" s="39" t="s">
        <v>65</v>
      </c>
      <c r="B14" s="85"/>
      <c r="C14" s="48"/>
      <c r="D14" s="81"/>
      <c r="E14" s="81"/>
      <c r="F14" s="81"/>
      <c r="G14" s="81"/>
      <c r="H14" s="81"/>
      <c r="I14" s="81"/>
      <c r="J14" s="81"/>
      <c r="K14" s="136"/>
      <c r="L14" s="81"/>
      <c r="M14" s="81"/>
      <c r="N14" s="81"/>
      <c r="O14" s="17"/>
      <c r="P14" s="17"/>
      <c r="Q14" s="156"/>
    </row>
    <row r="15" spans="1:17" ht="24.75" customHeight="1">
      <c r="A15" s="39" t="s">
        <v>39</v>
      </c>
      <c r="B15" s="85"/>
      <c r="C15" s="81"/>
      <c r="D15" s="81"/>
      <c r="E15" s="81"/>
      <c r="F15" s="81"/>
      <c r="G15" s="81"/>
      <c r="H15" s="81"/>
      <c r="I15" s="81"/>
      <c r="J15" s="81"/>
      <c r="K15" s="136"/>
      <c r="L15" s="81"/>
      <c r="M15" s="154"/>
      <c r="N15" s="154"/>
      <c r="O15" s="156"/>
      <c r="P15" s="156"/>
    </row>
    <row r="16" spans="1:17" ht="24.75" customHeight="1">
      <c r="A16" s="39" t="s">
        <v>29</v>
      </c>
      <c r="B16" s="81"/>
      <c r="C16" s="81"/>
      <c r="D16" s="81"/>
      <c r="E16" s="81"/>
      <c r="F16" s="81"/>
      <c r="G16" s="81"/>
      <c r="H16" s="81"/>
      <c r="I16" s="81"/>
      <c r="J16" s="81"/>
      <c r="K16" s="136"/>
      <c r="L16" s="81"/>
      <c r="M16" s="81"/>
      <c r="N16" s="81"/>
      <c r="P16" s="17"/>
      <c r="Q16" s="156"/>
    </row>
    <row r="17" spans="1:17" ht="24.75" customHeight="1">
      <c r="A17" s="223" t="s">
        <v>21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5"/>
      <c r="P17" s="156"/>
    </row>
    <row r="18" spans="1:17" ht="24.75" customHeight="1">
      <c r="A18" s="52" t="s">
        <v>38</v>
      </c>
      <c r="B18" s="53" t="s">
        <v>12</v>
      </c>
      <c r="C18" s="53" t="s">
        <v>1</v>
      </c>
      <c r="D18" s="53" t="s">
        <v>2</v>
      </c>
      <c r="E18" s="53" t="s">
        <v>3</v>
      </c>
      <c r="F18" s="53" t="s">
        <v>4</v>
      </c>
      <c r="G18" s="53" t="s">
        <v>5</v>
      </c>
      <c r="H18" s="53" t="s">
        <v>6</v>
      </c>
      <c r="I18" s="53" t="s">
        <v>7</v>
      </c>
      <c r="J18" s="53" t="s">
        <v>8</v>
      </c>
      <c r="K18" s="54" t="s">
        <v>9</v>
      </c>
      <c r="L18" s="53" t="s">
        <v>10</v>
      </c>
      <c r="M18" s="53" t="s">
        <v>11</v>
      </c>
      <c r="N18" s="53" t="s">
        <v>12</v>
      </c>
    </row>
    <row r="19" spans="1:17" ht="24.75" customHeight="1">
      <c r="A19" s="39" t="s">
        <v>57</v>
      </c>
      <c r="B19" s="55"/>
      <c r="C19" s="49">
        <v>11000</v>
      </c>
      <c r="D19" s="49">
        <v>11000</v>
      </c>
      <c r="E19" s="49">
        <v>11000</v>
      </c>
      <c r="F19" s="49"/>
      <c r="G19" s="49"/>
      <c r="H19" s="49"/>
      <c r="I19" s="49"/>
      <c r="J19" s="49"/>
      <c r="K19" s="49"/>
      <c r="L19" s="50"/>
      <c r="M19" s="49"/>
      <c r="N19" s="49"/>
    </row>
    <row r="20" spans="1:17" ht="24.75" customHeight="1">
      <c r="A20" s="39" t="s">
        <v>40</v>
      </c>
      <c r="B20" s="55"/>
      <c r="C20" s="49">
        <v>22000</v>
      </c>
      <c r="D20" s="49">
        <v>22000</v>
      </c>
      <c r="E20" s="49">
        <v>22000</v>
      </c>
      <c r="F20" s="49"/>
      <c r="G20" s="49"/>
      <c r="H20" s="49"/>
      <c r="I20" s="49"/>
      <c r="J20" s="49"/>
      <c r="K20" s="49"/>
      <c r="L20" s="50"/>
      <c r="M20" s="49"/>
      <c r="N20" s="49"/>
    </row>
    <row r="21" spans="1:17" ht="24.75" customHeight="1">
      <c r="A21" s="39" t="s">
        <v>54</v>
      </c>
      <c r="B21" s="55">
        <v>12596</v>
      </c>
      <c r="C21" s="49">
        <v>8550</v>
      </c>
      <c r="D21" s="49">
        <v>11198</v>
      </c>
      <c r="E21" s="49">
        <v>13946</v>
      </c>
      <c r="F21" s="49">
        <v>15384</v>
      </c>
      <c r="G21" s="49">
        <v>13868</v>
      </c>
      <c r="H21" s="49">
        <v>15366</v>
      </c>
      <c r="I21" s="49">
        <v>12770</v>
      </c>
      <c r="J21" s="163">
        <v>12596</v>
      </c>
      <c r="K21" s="164">
        <v>14754</v>
      </c>
      <c r="L21" s="163">
        <v>14882</v>
      </c>
      <c r="M21" s="163">
        <v>15042</v>
      </c>
      <c r="N21" s="163">
        <v>16228</v>
      </c>
      <c r="O21" s="165" t="s">
        <v>72</v>
      </c>
    </row>
    <row r="22" spans="1:17" ht="24.75" customHeight="1">
      <c r="A22" s="39" t="s">
        <v>55</v>
      </c>
      <c r="B22" s="55">
        <v>260</v>
      </c>
      <c r="C22" s="49">
        <v>2440</v>
      </c>
      <c r="D22" s="49">
        <v>2440</v>
      </c>
      <c r="E22" s="49"/>
      <c r="F22" s="49"/>
      <c r="G22" s="49"/>
      <c r="H22" s="49"/>
      <c r="I22" s="49"/>
      <c r="J22" s="49"/>
      <c r="K22" s="50"/>
      <c r="L22" s="49"/>
      <c r="M22" s="49"/>
      <c r="N22" s="49"/>
    </row>
    <row r="23" spans="1:17" s="160" customFormat="1" ht="24.75" customHeight="1">
      <c r="A23" s="139" t="s">
        <v>20</v>
      </c>
      <c r="B23" s="140">
        <v>1307.01</v>
      </c>
      <c r="C23" s="141">
        <v>1577.18</v>
      </c>
      <c r="D23" s="141">
        <v>1334.26</v>
      </c>
      <c r="E23" s="141"/>
      <c r="F23" s="141">
        <v>1561.13</v>
      </c>
      <c r="G23" s="141">
        <v>1539.73</v>
      </c>
      <c r="H23" s="141">
        <v>1555.78</v>
      </c>
      <c r="I23" s="141">
        <v>1550.43</v>
      </c>
      <c r="J23" s="141">
        <v>1555.78</v>
      </c>
      <c r="K23" s="142"/>
      <c r="L23" s="141">
        <v>1566.48</v>
      </c>
      <c r="M23" s="141">
        <v>1550.43</v>
      </c>
      <c r="N23" s="141"/>
      <c r="O23" s="155"/>
      <c r="P23" s="155"/>
      <c r="Q23" s="155"/>
    </row>
    <row r="24" spans="1:17" s="160" customFormat="1" ht="24.75" customHeight="1">
      <c r="A24" s="223" t="s">
        <v>66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5"/>
      <c r="O24" s="155"/>
      <c r="P24" s="155"/>
      <c r="Q24" s="155"/>
    </row>
    <row r="25" spans="1:17" ht="24.75" customHeight="1">
      <c r="A25" s="143" t="s">
        <v>38</v>
      </c>
      <c r="B25" s="144" t="s">
        <v>12</v>
      </c>
      <c r="C25" s="144" t="s">
        <v>1</v>
      </c>
      <c r="D25" s="144" t="s">
        <v>2</v>
      </c>
      <c r="E25" s="144" t="s">
        <v>3</v>
      </c>
      <c r="F25" s="144" t="s">
        <v>4</v>
      </c>
      <c r="G25" s="144" t="s">
        <v>5</v>
      </c>
      <c r="H25" s="144" t="s">
        <v>6</v>
      </c>
      <c r="I25" s="144" t="s">
        <v>7</v>
      </c>
      <c r="J25" s="144" t="s">
        <v>8</v>
      </c>
      <c r="K25" s="145" t="s">
        <v>9</v>
      </c>
      <c r="L25" s="144" t="s">
        <v>10</v>
      </c>
      <c r="M25" s="144" t="s">
        <v>11</v>
      </c>
      <c r="N25" s="144" t="s">
        <v>12</v>
      </c>
    </row>
    <row r="26" spans="1:17" ht="24.75" customHeight="1">
      <c r="A26" s="39" t="s">
        <v>63</v>
      </c>
      <c r="B26" s="55"/>
      <c r="C26" s="49">
        <v>600</v>
      </c>
      <c r="D26" s="49">
        <v>600</v>
      </c>
      <c r="E26" s="49"/>
      <c r="F26" s="49">
        <v>600</v>
      </c>
      <c r="G26" s="49">
        <v>600</v>
      </c>
      <c r="H26" s="49">
        <v>600</v>
      </c>
      <c r="I26" s="49">
        <v>600</v>
      </c>
      <c r="J26" s="49">
        <v>600</v>
      </c>
      <c r="K26" s="49">
        <v>600</v>
      </c>
      <c r="L26" s="49">
        <v>600</v>
      </c>
      <c r="M26" s="49">
        <v>600</v>
      </c>
      <c r="N26" s="49"/>
    </row>
    <row r="27" spans="1:17" ht="24.75" customHeight="1">
      <c r="A27" s="39" t="s">
        <v>58</v>
      </c>
      <c r="B27" s="79">
        <v>747.93</v>
      </c>
      <c r="C27" s="79">
        <v>747.93</v>
      </c>
      <c r="D27" s="79">
        <v>747.93</v>
      </c>
      <c r="E27" s="79"/>
      <c r="F27" s="79">
        <v>750.61</v>
      </c>
      <c r="G27" s="79">
        <v>761.31</v>
      </c>
      <c r="H27" s="79">
        <v>753.28</v>
      </c>
      <c r="I27" s="80">
        <v>951.23</v>
      </c>
      <c r="J27" s="80">
        <v>383.09</v>
      </c>
      <c r="K27" s="80">
        <v>890.78</v>
      </c>
      <c r="L27" s="79">
        <v>1068.93</v>
      </c>
      <c r="M27" s="79"/>
      <c r="N27" s="79"/>
      <c r="P27" s="17"/>
      <c r="Q27" s="156"/>
    </row>
    <row r="28" spans="1:17" ht="24.75" customHeight="1">
      <c r="A28" s="39" t="s">
        <v>59</v>
      </c>
      <c r="B28" s="79">
        <v>139.1</v>
      </c>
      <c r="C28" s="79">
        <v>165.85</v>
      </c>
      <c r="D28" s="79">
        <v>139.1</v>
      </c>
      <c r="E28" s="79">
        <v>139.1</v>
      </c>
      <c r="F28" s="79">
        <v>141.24</v>
      </c>
      <c r="G28" s="79">
        <v>141.24</v>
      </c>
      <c r="H28" s="79">
        <v>141.24</v>
      </c>
      <c r="I28" s="80">
        <v>139.1</v>
      </c>
      <c r="J28" s="80">
        <v>139.1</v>
      </c>
      <c r="K28" s="80">
        <v>139.1</v>
      </c>
      <c r="L28" s="79">
        <v>139.1</v>
      </c>
      <c r="M28" s="79"/>
      <c r="N28" s="79"/>
      <c r="P28" s="17"/>
      <c r="Q28" s="156"/>
    </row>
    <row r="29" spans="1:17" ht="24.75" customHeight="1">
      <c r="A29" s="39" t="s">
        <v>60</v>
      </c>
      <c r="B29" s="79">
        <v>139.1</v>
      </c>
      <c r="C29" s="79">
        <v>171.2</v>
      </c>
      <c r="D29" s="79">
        <v>158.36000000000001</v>
      </c>
      <c r="E29" s="79">
        <v>139.1</v>
      </c>
      <c r="F29" s="79">
        <v>165.85</v>
      </c>
      <c r="G29" s="79">
        <v>139.1</v>
      </c>
      <c r="H29" s="79">
        <v>139.1</v>
      </c>
      <c r="I29" s="80">
        <v>146.59</v>
      </c>
      <c r="J29" s="80">
        <v>174.41</v>
      </c>
      <c r="K29" s="80">
        <v>174.41</v>
      </c>
      <c r="L29" s="79">
        <v>147.66</v>
      </c>
      <c r="M29" s="79"/>
      <c r="N29" s="79"/>
      <c r="P29" s="17"/>
      <c r="Q29" s="156"/>
    </row>
    <row r="30" spans="1:17" ht="24.75" customHeight="1">
      <c r="A30" s="39" t="s">
        <v>61</v>
      </c>
      <c r="B30" s="79">
        <v>139.1</v>
      </c>
      <c r="C30" s="79">
        <v>145.52000000000001</v>
      </c>
      <c r="D30" s="79">
        <v>139.1</v>
      </c>
      <c r="E30" s="79">
        <v>139.1</v>
      </c>
      <c r="F30" s="79">
        <v>145.52000000000001</v>
      </c>
      <c r="G30" s="79">
        <v>284.62</v>
      </c>
      <c r="H30" s="79">
        <v>139.1</v>
      </c>
      <c r="I30" s="80">
        <v>142.31</v>
      </c>
      <c r="J30" s="80">
        <v>139.1</v>
      </c>
      <c r="K30" s="80">
        <v>139.1</v>
      </c>
      <c r="L30" s="79">
        <v>161.57</v>
      </c>
      <c r="M30" s="79"/>
      <c r="N30" s="79"/>
      <c r="P30" s="17"/>
      <c r="Q30" s="156"/>
    </row>
    <row r="31" spans="1:17" ht="24.75" customHeight="1">
      <c r="A31" s="39" t="s">
        <v>64</v>
      </c>
      <c r="B31" s="79">
        <v>1284</v>
      </c>
      <c r="C31" s="79">
        <v>1284</v>
      </c>
      <c r="D31" s="79">
        <v>1284</v>
      </c>
      <c r="E31" s="79">
        <v>1284</v>
      </c>
      <c r="F31" s="79">
        <v>1284</v>
      </c>
      <c r="G31" s="79">
        <v>1284</v>
      </c>
      <c r="H31" s="79">
        <v>1284</v>
      </c>
      <c r="I31" s="79">
        <v>1284</v>
      </c>
      <c r="J31" s="79">
        <v>1284</v>
      </c>
      <c r="K31" s="79">
        <v>1284</v>
      </c>
      <c r="L31" s="79">
        <v>1284</v>
      </c>
      <c r="M31" s="79"/>
      <c r="N31" s="79"/>
      <c r="P31" s="17"/>
      <c r="Q31" s="156"/>
    </row>
    <row r="32" spans="1:17" ht="24.75" customHeight="1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P32" s="17"/>
      <c r="Q32" s="156"/>
    </row>
    <row r="33" spans="1:17" ht="24.75" customHeight="1"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17"/>
      <c r="Q33" s="156"/>
    </row>
    <row r="34" spans="1:17" ht="24.75" customHeight="1"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P34" s="17"/>
      <c r="Q34" s="156"/>
    </row>
    <row r="35" spans="1:17" ht="24.75" customHeight="1"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P35" s="17"/>
      <c r="Q35" s="156"/>
    </row>
    <row r="36" spans="1:17" ht="24.75" customHeight="1">
      <c r="O36" s="160"/>
      <c r="P36" s="160"/>
      <c r="Q36" s="160"/>
    </row>
    <row r="37" spans="1:17" ht="24.75" customHeight="1">
      <c r="A37" s="41" t="s">
        <v>45</v>
      </c>
      <c r="B37" s="72">
        <v>2100000</v>
      </c>
      <c r="D37" s="41" t="s">
        <v>49</v>
      </c>
      <c r="E37" s="51">
        <v>0</v>
      </c>
    </row>
    <row r="38" spans="1:17" ht="24.75" customHeight="1">
      <c r="B38" s="51">
        <f>B3-B37</f>
        <v>-991153.94</v>
      </c>
      <c r="D38" s="41" t="s">
        <v>50</v>
      </c>
      <c r="E38" s="51">
        <f>SUM(B12:N12)</f>
        <v>0</v>
      </c>
    </row>
    <row r="39" spans="1:17" ht="24.75" customHeight="1" thickBot="1">
      <c r="D39" s="41" t="s">
        <v>51</v>
      </c>
      <c r="E39" s="95">
        <f>E37-E38</f>
        <v>0</v>
      </c>
    </row>
    <row r="40" spans="1:17" ht="24.75" customHeight="1" thickTop="1"/>
  </sheetData>
  <mergeCells count="3">
    <mergeCell ref="A1:N1"/>
    <mergeCell ref="A17:N17"/>
    <mergeCell ref="A24:N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</vt:i4>
      </vt:variant>
    </vt:vector>
  </HeadingPairs>
  <TitlesOfParts>
    <vt:vector size="14" baseType="lpstr">
      <vt:lpstr>ปีงบ58</vt:lpstr>
      <vt:lpstr>ปีงบ58.1</vt:lpstr>
      <vt:lpstr>ปีงบ59</vt:lpstr>
      <vt:lpstr>งบปี60</vt:lpstr>
      <vt:lpstr>งบปี61</vt:lpstr>
      <vt:lpstr>งบปี62</vt:lpstr>
      <vt:lpstr>งบปี63</vt:lpstr>
      <vt:lpstr>งบปี2564</vt:lpstr>
      <vt:lpstr>งบปี2565</vt:lpstr>
      <vt:lpstr>งบปี2566</vt:lpstr>
      <vt:lpstr>ปี2567</vt:lpstr>
      <vt:lpstr>ปี2568</vt:lpstr>
      <vt:lpstr>งบปี61!Print_Area</vt:lpstr>
      <vt:lpstr>งบปี62!Print_Area</vt:lpstr>
    </vt:vector>
  </TitlesOfParts>
  <Company>Blog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my</cp:lastModifiedBy>
  <cp:lastPrinted>2024-08-15T03:20:50Z</cp:lastPrinted>
  <dcterms:created xsi:type="dcterms:W3CDTF">2014-11-07T03:20:42Z</dcterms:created>
  <dcterms:modified xsi:type="dcterms:W3CDTF">2024-10-18T04:08:30Z</dcterms:modified>
</cp:coreProperties>
</file>